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5\65025013_Opravy a servis tepelných zdrojů a topných systémů 2025\ZADÁNÍ\Zadávací dokumentace\"/>
    </mc:Choice>
  </mc:AlternateContent>
  <xr:revisionPtr revIDLastSave="0" documentId="13_ncr:1_{09D78156-8494-4127-868D-F5B42FD104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ář pro sestavení nabídky" sheetId="7" r:id="rId1"/>
    <sheet name="A - Zajištění provozuschopnosti" sheetId="18" r:id="rId2"/>
    <sheet name="B - Předpokládaný objem prací" sheetId="21" r:id="rId3"/>
    <sheet name="C - Limitní výše VRN" sheetId="8" r:id="rId4"/>
  </sheets>
  <externalReferences>
    <externalReference r:id="rId5"/>
  </externalReferences>
  <definedNames>
    <definedName name="_xlnm._FilterDatabase" localSheetId="1" hidden="1">'A - Zajištění provozuschopnosti'!$C$80:$K$87</definedName>
    <definedName name="_xlnm._FilterDatabase" localSheetId="2" hidden="1">'B - Předpokládaný objem prací'!$C$91:$K$2085</definedName>
    <definedName name="_xlnm.Print_Titles" localSheetId="1">'A - Zajištění provozuschopnosti'!$80:$80</definedName>
    <definedName name="_xlnm.Print_Titles" localSheetId="2">'B - Předpokládaný objem prací'!$91:$91</definedName>
    <definedName name="_xlnm.Print_Area" localSheetId="1">'A - Zajištění provozuschopnosti'!$C$4:$J$39,'A - Zajištění provozuschopnosti'!$C$45:$J$62,'A - Zajištění provozuschopnosti'!$C$68:$K$87</definedName>
    <definedName name="_xlnm.Print_Area" localSheetId="2">'B - Předpokládaný objem prací'!$C$4:$J$39,'B - Předpokládaný objem prací'!$C$45:$J$73,'B - Předpokládaný objem prací'!$C$79:$K$2085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4" i="18" l="1"/>
  <c r="J12" i="21"/>
  <c r="J17" i="21"/>
  <c r="E18" i="21"/>
  <c r="F55" i="21" s="1"/>
  <c r="J18" i="21"/>
  <c r="J20" i="21"/>
  <c r="E21" i="21"/>
  <c r="J54" i="21" s="1"/>
  <c r="J21" i="21"/>
  <c r="J35" i="21"/>
  <c r="J36" i="21"/>
  <c r="J37" i="21"/>
  <c r="E50" i="21"/>
  <c r="F52" i="21"/>
  <c r="J52" i="21"/>
  <c r="F54" i="21"/>
  <c r="J55" i="21"/>
  <c r="E84" i="21"/>
  <c r="F86" i="21"/>
  <c r="J86" i="21"/>
  <c r="F88" i="21"/>
  <c r="J89" i="21"/>
  <c r="J95" i="21"/>
  <c r="P95" i="21"/>
  <c r="P94" i="21" s="1"/>
  <c r="R95" i="21"/>
  <c r="R94" i="21" s="1"/>
  <c r="R93" i="21" s="1"/>
  <c r="T95" i="21"/>
  <c r="BE95" i="21"/>
  <c r="BF95" i="21"/>
  <c r="J34" i="21" s="1"/>
  <c r="BG95" i="21"/>
  <c r="F35" i="21" s="1"/>
  <c r="BH95" i="21"/>
  <c r="F36" i="21" s="1"/>
  <c r="BI95" i="21"/>
  <c r="F37" i="21" s="1"/>
  <c r="BK95" i="21"/>
  <c r="BK94" i="21" s="1"/>
  <c r="J98" i="21"/>
  <c r="BE98" i="21" s="1"/>
  <c r="P98" i="21"/>
  <c r="R98" i="21"/>
  <c r="T98" i="21"/>
  <c r="T94" i="21" s="1"/>
  <c r="T93" i="21" s="1"/>
  <c r="BF98" i="21"/>
  <c r="BG98" i="21"/>
  <c r="BH98" i="21"/>
  <c r="BI98" i="21"/>
  <c r="BK98" i="21"/>
  <c r="J101" i="21"/>
  <c r="P101" i="21"/>
  <c r="R101" i="21"/>
  <c r="T101" i="21"/>
  <c r="BE101" i="21"/>
  <c r="BF101" i="21"/>
  <c r="BG101" i="21"/>
  <c r="BH101" i="21"/>
  <c r="BI101" i="21"/>
  <c r="BK101" i="21"/>
  <c r="J104" i="21"/>
  <c r="BE104" i="21" s="1"/>
  <c r="P104" i="21"/>
  <c r="R104" i="21"/>
  <c r="T104" i="21"/>
  <c r="BF104" i="21"/>
  <c r="BG104" i="21"/>
  <c r="BH104" i="21"/>
  <c r="BI104" i="21"/>
  <c r="BK104" i="21"/>
  <c r="R107" i="21"/>
  <c r="T107" i="21"/>
  <c r="J108" i="21"/>
  <c r="P108" i="21"/>
  <c r="P107" i="21" s="1"/>
  <c r="R108" i="21"/>
  <c r="T108" i="21"/>
  <c r="BE108" i="21"/>
  <c r="BF108" i="21"/>
  <c r="BG108" i="21"/>
  <c r="BH108" i="21"/>
  <c r="BI108" i="21"/>
  <c r="BK108" i="21"/>
  <c r="BK107" i="21" s="1"/>
  <c r="J107" i="21" s="1"/>
  <c r="J62" i="21" s="1"/>
  <c r="J111" i="21"/>
  <c r="BE111" i="21" s="1"/>
  <c r="P111" i="21"/>
  <c r="R111" i="21"/>
  <c r="T111" i="21"/>
  <c r="BF111" i="21"/>
  <c r="BG111" i="21"/>
  <c r="BH111" i="21"/>
  <c r="BI111" i="21"/>
  <c r="BK111" i="21"/>
  <c r="J116" i="21"/>
  <c r="P116" i="21"/>
  <c r="P115" i="21" s="1"/>
  <c r="R116" i="21"/>
  <c r="T116" i="21"/>
  <c r="T115" i="21" s="1"/>
  <c r="BE116" i="21"/>
  <c r="BF116" i="21"/>
  <c r="BG116" i="21"/>
  <c r="BH116" i="21"/>
  <c r="BI116" i="21"/>
  <c r="BK116" i="21"/>
  <c r="BK115" i="21" s="1"/>
  <c r="J119" i="21"/>
  <c r="BE119" i="21" s="1"/>
  <c r="P119" i="21"/>
  <c r="R119" i="21"/>
  <c r="T119" i="21"/>
  <c r="BF119" i="21"/>
  <c r="F34" i="21" s="1"/>
  <c r="BG119" i="21"/>
  <c r="BH119" i="21"/>
  <c r="BI119" i="21"/>
  <c r="BK119" i="21"/>
  <c r="J122" i="21"/>
  <c r="BE122" i="21" s="1"/>
  <c r="P122" i="21"/>
  <c r="R122" i="21"/>
  <c r="R115" i="21" s="1"/>
  <c r="T122" i="21"/>
  <c r="BF122" i="21"/>
  <c r="BG122" i="21"/>
  <c r="BH122" i="21"/>
  <c r="BI122" i="21"/>
  <c r="BK122" i="21"/>
  <c r="J125" i="21"/>
  <c r="P125" i="21"/>
  <c r="R125" i="21"/>
  <c r="T125" i="21"/>
  <c r="BE125" i="21"/>
  <c r="BF125" i="21"/>
  <c r="BG125" i="21"/>
  <c r="BH125" i="21"/>
  <c r="BI125" i="21"/>
  <c r="BK125" i="21"/>
  <c r="J128" i="21"/>
  <c r="BE128" i="21" s="1"/>
  <c r="P128" i="21"/>
  <c r="R128" i="21"/>
  <c r="T128" i="21"/>
  <c r="BF128" i="21"/>
  <c r="BG128" i="21"/>
  <c r="BH128" i="21"/>
  <c r="BI128" i="21"/>
  <c r="BK128" i="21"/>
  <c r="J131" i="21"/>
  <c r="P131" i="21"/>
  <c r="R131" i="21"/>
  <c r="T131" i="21"/>
  <c r="BE131" i="21"/>
  <c r="BF131" i="21"/>
  <c r="BG131" i="21"/>
  <c r="BH131" i="21"/>
  <c r="BI131" i="21"/>
  <c r="BK131" i="21"/>
  <c r="J134" i="21"/>
  <c r="P134" i="21"/>
  <c r="R134" i="21"/>
  <c r="T134" i="21"/>
  <c r="BE134" i="21"/>
  <c r="BF134" i="21"/>
  <c r="BG134" i="21"/>
  <c r="BH134" i="21"/>
  <c r="BI134" i="21"/>
  <c r="BK134" i="21"/>
  <c r="J137" i="21"/>
  <c r="BE137" i="21" s="1"/>
  <c r="P137" i="21"/>
  <c r="R137" i="21"/>
  <c r="T137" i="21"/>
  <c r="BF137" i="21"/>
  <c r="BG137" i="21"/>
  <c r="BH137" i="21"/>
  <c r="BI137" i="21"/>
  <c r="BK137" i="21"/>
  <c r="J140" i="21"/>
  <c r="BE140" i="21" s="1"/>
  <c r="P140" i="21"/>
  <c r="R140" i="21"/>
  <c r="T140" i="21"/>
  <c r="BF140" i="21"/>
  <c r="BG140" i="21"/>
  <c r="BH140" i="21"/>
  <c r="BI140" i="21"/>
  <c r="BK140" i="21"/>
  <c r="J143" i="21"/>
  <c r="P143" i="21"/>
  <c r="R143" i="21"/>
  <c r="T143" i="21"/>
  <c r="BE143" i="21"/>
  <c r="BF143" i="21"/>
  <c r="BG143" i="21"/>
  <c r="BH143" i="21"/>
  <c r="BI143" i="21"/>
  <c r="BK143" i="21"/>
  <c r="J146" i="21"/>
  <c r="BE146" i="21" s="1"/>
  <c r="P146" i="21"/>
  <c r="R146" i="21"/>
  <c r="T146" i="21"/>
  <c r="BF146" i="21"/>
  <c r="BG146" i="21"/>
  <c r="BH146" i="21"/>
  <c r="BI146" i="21"/>
  <c r="BK146" i="21"/>
  <c r="J149" i="21"/>
  <c r="P149" i="21"/>
  <c r="R149" i="21"/>
  <c r="T149" i="21"/>
  <c r="BE149" i="21"/>
  <c r="BF149" i="21"/>
  <c r="BG149" i="21"/>
  <c r="BH149" i="21"/>
  <c r="BI149" i="21"/>
  <c r="BK149" i="21"/>
  <c r="J152" i="21"/>
  <c r="P152" i="21"/>
  <c r="R152" i="21"/>
  <c r="T152" i="21"/>
  <c r="BE152" i="21"/>
  <c r="BF152" i="21"/>
  <c r="BG152" i="21"/>
  <c r="BH152" i="21"/>
  <c r="BI152" i="21"/>
  <c r="BK152" i="21"/>
  <c r="J155" i="21"/>
  <c r="BE155" i="21" s="1"/>
  <c r="P155" i="21"/>
  <c r="R155" i="21"/>
  <c r="T155" i="21"/>
  <c r="BF155" i="21"/>
  <c r="BG155" i="21"/>
  <c r="BH155" i="21"/>
  <c r="BI155" i="21"/>
  <c r="BK155" i="21"/>
  <c r="J158" i="21"/>
  <c r="BE158" i="21" s="1"/>
  <c r="P158" i="21"/>
  <c r="R158" i="21"/>
  <c r="T158" i="21"/>
  <c r="BF158" i="21"/>
  <c r="BG158" i="21"/>
  <c r="BH158" i="21"/>
  <c r="BI158" i="21"/>
  <c r="BK158" i="21"/>
  <c r="J161" i="21"/>
  <c r="P161" i="21"/>
  <c r="R161" i="21"/>
  <c r="T161" i="21"/>
  <c r="BE161" i="21"/>
  <c r="BF161" i="21"/>
  <c r="BG161" i="21"/>
  <c r="BH161" i="21"/>
  <c r="BI161" i="21"/>
  <c r="BK161" i="21"/>
  <c r="J164" i="21"/>
  <c r="BE164" i="21" s="1"/>
  <c r="P164" i="21"/>
  <c r="R164" i="21"/>
  <c r="T164" i="21"/>
  <c r="BF164" i="21"/>
  <c r="BG164" i="21"/>
  <c r="BH164" i="21"/>
  <c r="BI164" i="21"/>
  <c r="BK164" i="21"/>
  <c r="J167" i="21"/>
  <c r="P167" i="21"/>
  <c r="R167" i="21"/>
  <c r="T167" i="21"/>
  <c r="BE167" i="21"/>
  <c r="BF167" i="21"/>
  <c r="BG167" i="21"/>
  <c r="BH167" i="21"/>
  <c r="BI167" i="21"/>
  <c r="BK167" i="21"/>
  <c r="J170" i="21"/>
  <c r="P170" i="21"/>
  <c r="R170" i="21"/>
  <c r="T170" i="21"/>
  <c r="BE170" i="21"/>
  <c r="BF170" i="21"/>
  <c r="BG170" i="21"/>
  <c r="BH170" i="21"/>
  <c r="BI170" i="21"/>
  <c r="BK170" i="21"/>
  <c r="J173" i="21"/>
  <c r="BE173" i="21" s="1"/>
  <c r="P173" i="21"/>
  <c r="R173" i="21"/>
  <c r="T173" i="21"/>
  <c r="BF173" i="21"/>
  <c r="BG173" i="21"/>
  <c r="BH173" i="21"/>
  <c r="BI173" i="21"/>
  <c r="BK173" i="21"/>
  <c r="J176" i="21"/>
  <c r="BE176" i="21" s="1"/>
  <c r="P176" i="21"/>
  <c r="R176" i="21"/>
  <c r="T176" i="21"/>
  <c r="BF176" i="21"/>
  <c r="BG176" i="21"/>
  <c r="BH176" i="21"/>
  <c r="BI176" i="21"/>
  <c r="BK176" i="21"/>
  <c r="J179" i="21"/>
  <c r="P179" i="21"/>
  <c r="R179" i="21"/>
  <c r="T179" i="21"/>
  <c r="BE179" i="21"/>
  <c r="BF179" i="21"/>
  <c r="BG179" i="21"/>
  <c r="BH179" i="21"/>
  <c r="BI179" i="21"/>
  <c r="BK179" i="21"/>
  <c r="J182" i="21"/>
  <c r="BE182" i="21" s="1"/>
  <c r="P182" i="21"/>
  <c r="R182" i="21"/>
  <c r="T182" i="21"/>
  <c r="BF182" i="21"/>
  <c r="BG182" i="21"/>
  <c r="BH182" i="21"/>
  <c r="BI182" i="21"/>
  <c r="BK182" i="21"/>
  <c r="J185" i="21"/>
  <c r="BE185" i="21" s="1"/>
  <c r="P185" i="21"/>
  <c r="R185" i="21"/>
  <c r="T185" i="21"/>
  <c r="BF185" i="21"/>
  <c r="BG185" i="21"/>
  <c r="BH185" i="21"/>
  <c r="BI185" i="21"/>
  <c r="BK185" i="21"/>
  <c r="J188" i="21"/>
  <c r="P188" i="21"/>
  <c r="R188" i="21"/>
  <c r="T188" i="21"/>
  <c r="BE188" i="21"/>
  <c r="BF188" i="21"/>
  <c r="BG188" i="21"/>
  <c r="BH188" i="21"/>
  <c r="BI188" i="21"/>
  <c r="BK188" i="21"/>
  <c r="J191" i="21"/>
  <c r="BE191" i="21" s="1"/>
  <c r="P191" i="21"/>
  <c r="R191" i="21"/>
  <c r="T191" i="21"/>
  <c r="BF191" i="21"/>
  <c r="BG191" i="21"/>
  <c r="BH191" i="21"/>
  <c r="BI191" i="21"/>
  <c r="BK191" i="21"/>
  <c r="J194" i="21"/>
  <c r="BE194" i="21" s="1"/>
  <c r="P194" i="21"/>
  <c r="R194" i="21"/>
  <c r="T194" i="21"/>
  <c r="BF194" i="21"/>
  <c r="BG194" i="21"/>
  <c r="BH194" i="21"/>
  <c r="BI194" i="21"/>
  <c r="BK194" i="21"/>
  <c r="J197" i="21"/>
  <c r="P197" i="21"/>
  <c r="R197" i="21"/>
  <c r="T197" i="21"/>
  <c r="BE197" i="21"/>
  <c r="BF197" i="21"/>
  <c r="BG197" i="21"/>
  <c r="BH197" i="21"/>
  <c r="BI197" i="21"/>
  <c r="BK197" i="21"/>
  <c r="J200" i="21"/>
  <c r="BE200" i="21" s="1"/>
  <c r="P200" i="21"/>
  <c r="R200" i="21"/>
  <c r="T200" i="21"/>
  <c r="BF200" i="21"/>
  <c r="BG200" i="21"/>
  <c r="BH200" i="21"/>
  <c r="BI200" i="21"/>
  <c r="BK200" i="21"/>
  <c r="J203" i="21"/>
  <c r="P203" i="21"/>
  <c r="R203" i="21"/>
  <c r="T203" i="21"/>
  <c r="BE203" i="21"/>
  <c r="BF203" i="21"/>
  <c r="BG203" i="21"/>
  <c r="BH203" i="21"/>
  <c r="BI203" i="21"/>
  <c r="BK203" i="21"/>
  <c r="J206" i="21"/>
  <c r="P206" i="21"/>
  <c r="R206" i="21"/>
  <c r="T206" i="21"/>
  <c r="BE206" i="21"/>
  <c r="BF206" i="21"/>
  <c r="BG206" i="21"/>
  <c r="BH206" i="21"/>
  <c r="BI206" i="21"/>
  <c r="BK206" i="21"/>
  <c r="J209" i="21"/>
  <c r="BE209" i="21" s="1"/>
  <c r="P209" i="21"/>
  <c r="R209" i="21"/>
  <c r="T209" i="21"/>
  <c r="BF209" i="21"/>
  <c r="BG209" i="21"/>
  <c r="BH209" i="21"/>
  <c r="BI209" i="21"/>
  <c r="BK209" i="21"/>
  <c r="J212" i="21"/>
  <c r="BE212" i="21" s="1"/>
  <c r="P212" i="21"/>
  <c r="R212" i="21"/>
  <c r="T212" i="21"/>
  <c r="BF212" i="21"/>
  <c r="BG212" i="21"/>
  <c r="BH212" i="21"/>
  <c r="BI212" i="21"/>
  <c r="BK212" i="21"/>
  <c r="J215" i="21"/>
  <c r="P215" i="21"/>
  <c r="R215" i="21"/>
  <c r="T215" i="21"/>
  <c r="BE215" i="21"/>
  <c r="BF215" i="21"/>
  <c r="BG215" i="21"/>
  <c r="BH215" i="21"/>
  <c r="BI215" i="21"/>
  <c r="BK215" i="21"/>
  <c r="J218" i="21"/>
  <c r="BE218" i="21" s="1"/>
  <c r="P218" i="21"/>
  <c r="R218" i="21"/>
  <c r="T218" i="21"/>
  <c r="BF218" i="21"/>
  <c r="BG218" i="21"/>
  <c r="BH218" i="21"/>
  <c r="BI218" i="21"/>
  <c r="BK218" i="21"/>
  <c r="J221" i="21"/>
  <c r="BE221" i="21" s="1"/>
  <c r="P221" i="21"/>
  <c r="R221" i="21"/>
  <c r="T221" i="21"/>
  <c r="BF221" i="21"/>
  <c r="BG221" i="21"/>
  <c r="BH221" i="21"/>
  <c r="BI221" i="21"/>
  <c r="BK221" i="21"/>
  <c r="J224" i="21"/>
  <c r="P224" i="21"/>
  <c r="R224" i="21"/>
  <c r="T224" i="21"/>
  <c r="BE224" i="21"/>
  <c r="BF224" i="21"/>
  <c r="BG224" i="21"/>
  <c r="BH224" i="21"/>
  <c r="BI224" i="21"/>
  <c r="BK224" i="21"/>
  <c r="J227" i="21"/>
  <c r="BE227" i="21" s="1"/>
  <c r="P227" i="21"/>
  <c r="R227" i="21"/>
  <c r="T227" i="21"/>
  <c r="BF227" i="21"/>
  <c r="BG227" i="21"/>
  <c r="BH227" i="21"/>
  <c r="BI227" i="21"/>
  <c r="BK227" i="21"/>
  <c r="J230" i="21"/>
  <c r="BE230" i="21" s="1"/>
  <c r="P230" i="21"/>
  <c r="R230" i="21"/>
  <c r="T230" i="21"/>
  <c r="BF230" i="21"/>
  <c r="BG230" i="21"/>
  <c r="BH230" i="21"/>
  <c r="BI230" i="21"/>
  <c r="BK230" i="21"/>
  <c r="J233" i="21"/>
  <c r="P233" i="21"/>
  <c r="R233" i="21"/>
  <c r="T233" i="21"/>
  <c r="BE233" i="21"/>
  <c r="BF233" i="21"/>
  <c r="BG233" i="21"/>
  <c r="BH233" i="21"/>
  <c r="BI233" i="21"/>
  <c r="BK233" i="21"/>
  <c r="J236" i="21"/>
  <c r="BE236" i="21" s="1"/>
  <c r="P236" i="21"/>
  <c r="R236" i="21"/>
  <c r="T236" i="21"/>
  <c r="BF236" i="21"/>
  <c r="BG236" i="21"/>
  <c r="BH236" i="21"/>
  <c r="BI236" i="21"/>
  <c r="BK236" i="21"/>
  <c r="J239" i="21"/>
  <c r="BE239" i="21" s="1"/>
  <c r="P239" i="21"/>
  <c r="R239" i="21"/>
  <c r="T239" i="21"/>
  <c r="BF239" i="21"/>
  <c r="BG239" i="21"/>
  <c r="BH239" i="21"/>
  <c r="BI239" i="21"/>
  <c r="BK239" i="21"/>
  <c r="J242" i="21"/>
  <c r="P242" i="21"/>
  <c r="R242" i="21"/>
  <c r="T242" i="21"/>
  <c r="BE242" i="21"/>
  <c r="BF242" i="21"/>
  <c r="BG242" i="21"/>
  <c r="BH242" i="21"/>
  <c r="BI242" i="21"/>
  <c r="BK242" i="21"/>
  <c r="J245" i="21"/>
  <c r="BE245" i="21" s="1"/>
  <c r="P245" i="21"/>
  <c r="R245" i="21"/>
  <c r="T245" i="21"/>
  <c r="BF245" i="21"/>
  <c r="BG245" i="21"/>
  <c r="BH245" i="21"/>
  <c r="BI245" i="21"/>
  <c r="BK245" i="21"/>
  <c r="J248" i="21"/>
  <c r="BE248" i="21" s="1"/>
  <c r="P248" i="21"/>
  <c r="R248" i="21"/>
  <c r="T248" i="21"/>
  <c r="BF248" i="21"/>
  <c r="BG248" i="21"/>
  <c r="BH248" i="21"/>
  <c r="BI248" i="21"/>
  <c r="BK248" i="21"/>
  <c r="J251" i="21"/>
  <c r="P251" i="21"/>
  <c r="R251" i="21"/>
  <c r="T251" i="21"/>
  <c r="BE251" i="21"/>
  <c r="BF251" i="21"/>
  <c r="BG251" i="21"/>
  <c r="BH251" i="21"/>
  <c r="BI251" i="21"/>
  <c r="BK251" i="21"/>
  <c r="J254" i="21"/>
  <c r="BE254" i="21" s="1"/>
  <c r="P254" i="21"/>
  <c r="R254" i="21"/>
  <c r="T254" i="21"/>
  <c r="BF254" i="21"/>
  <c r="BG254" i="21"/>
  <c r="BH254" i="21"/>
  <c r="BI254" i="21"/>
  <c r="BK254" i="21"/>
  <c r="J257" i="21"/>
  <c r="P257" i="21"/>
  <c r="R257" i="21"/>
  <c r="T257" i="21"/>
  <c r="BE257" i="21"/>
  <c r="BF257" i="21"/>
  <c r="BG257" i="21"/>
  <c r="BH257" i="21"/>
  <c r="BI257" i="21"/>
  <c r="BK257" i="21"/>
  <c r="J260" i="21"/>
  <c r="P260" i="21"/>
  <c r="R260" i="21"/>
  <c r="T260" i="21"/>
  <c r="BE260" i="21"/>
  <c r="BF260" i="21"/>
  <c r="BG260" i="21"/>
  <c r="BH260" i="21"/>
  <c r="BI260" i="21"/>
  <c r="BK260" i="21"/>
  <c r="J263" i="21"/>
  <c r="BE263" i="21" s="1"/>
  <c r="P263" i="21"/>
  <c r="R263" i="21"/>
  <c r="T263" i="21"/>
  <c r="BF263" i="21"/>
  <c r="BG263" i="21"/>
  <c r="BH263" i="21"/>
  <c r="BI263" i="21"/>
  <c r="BK263" i="21"/>
  <c r="J266" i="21"/>
  <c r="BE266" i="21" s="1"/>
  <c r="P266" i="21"/>
  <c r="R266" i="21"/>
  <c r="T266" i="21"/>
  <c r="BF266" i="21"/>
  <c r="BG266" i="21"/>
  <c r="BH266" i="21"/>
  <c r="BI266" i="21"/>
  <c r="BK266" i="21"/>
  <c r="J269" i="21"/>
  <c r="P269" i="21"/>
  <c r="R269" i="21"/>
  <c r="T269" i="21"/>
  <c r="BE269" i="21"/>
  <c r="BF269" i="21"/>
  <c r="BG269" i="21"/>
  <c r="BH269" i="21"/>
  <c r="BI269" i="21"/>
  <c r="BK269" i="21"/>
  <c r="J272" i="21"/>
  <c r="BE272" i="21" s="1"/>
  <c r="P272" i="21"/>
  <c r="R272" i="21"/>
  <c r="T272" i="21"/>
  <c r="BF272" i="21"/>
  <c r="BG272" i="21"/>
  <c r="BH272" i="21"/>
  <c r="BI272" i="21"/>
  <c r="BK272" i="21"/>
  <c r="J275" i="21"/>
  <c r="P275" i="21"/>
  <c r="R275" i="21"/>
  <c r="T275" i="21"/>
  <c r="BE275" i="21"/>
  <c r="BF275" i="21"/>
  <c r="BG275" i="21"/>
  <c r="BH275" i="21"/>
  <c r="BI275" i="21"/>
  <c r="BK275" i="21"/>
  <c r="J278" i="21"/>
  <c r="P278" i="21"/>
  <c r="R278" i="21"/>
  <c r="T278" i="21"/>
  <c r="BE278" i="21"/>
  <c r="BF278" i="21"/>
  <c r="BG278" i="21"/>
  <c r="BH278" i="21"/>
  <c r="BI278" i="21"/>
  <c r="BK278" i="21"/>
  <c r="J281" i="21"/>
  <c r="BE281" i="21" s="1"/>
  <c r="P281" i="21"/>
  <c r="R281" i="21"/>
  <c r="T281" i="21"/>
  <c r="BF281" i="21"/>
  <c r="BG281" i="21"/>
  <c r="BH281" i="21"/>
  <c r="BI281" i="21"/>
  <c r="BK281" i="21"/>
  <c r="J284" i="21"/>
  <c r="BE284" i="21" s="1"/>
  <c r="P284" i="21"/>
  <c r="R284" i="21"/>
  <c r="T284" i="21"/>
  <c r="BF284" i="21"/>
  <c r="BG284" i="21"/>
  <c r="BH284" i="21"/>
  <c r="BI284" i="21"/>
  <c r="BK284" i="21"/>
  <c r="J287" i="21"/>
  <c r="P287" i="21"/>
  <c r="R287" i="21"/>
  <c r="T287" i="21"/>
  <c r="BE287" i="21"/>
  <c r="BF287" i="21"/>
  <c r="BG287" i="21"/>
  <c r="BH287" i="21"/>
  <c r="BI287" i="21"/>
  <c r="BK287" i="21"/>
  <c r="J290" i="21"/>
  <c r="BE290" i="21" s="1"/>
  <c r="P290" i="21"/>
  <c r="R290" i="21"/>
  <c r="T290" i="21"/>
  <c r="BF290" i="21"/>
  <c r="BG290" i="21"/>
  <c r="BH290" i="21"/>
  <c r="BI290" i="21"/>
  <c r="BK290" i="21"/>
  <c r="J293" i="21"/>
  <c r="P293" i="21"/>
  <c r="R293" i="21"/>
  <c r="T293" i="21"/>
  <c r="BE293" i="21"/>
  <c r="BF293" i="21"/>
  <c r="BG293" i="21"/>
  <c r="BH293" i="21"/>
  <c r="BI293" i="21"/>
  <c r="BK293" i="21"/>
  <c r="J296" i="21"/>
  <c r="P296" i="21"/>
  <c r="R296" i="21"/>
  <c r="T296" i="21"/>
  <c r="BE296" i="21"/>
  <c r="BF296" i="21"/>
  <c r="BG296" i="21"/>
  <c r="BH296" i="21"/>
  <c r="BI296" i="21"/>
  <c r="BK296" i="21"/>
  <c r="J299" i="21"/>
  <c r="BE299" i="21" s="1"/>
  <c r="P299" i="21"/>
  <c r="R299" i="21"/>
  <c r="T299" i="21"/>
  <c r="BF299" i="21"/>
  <c r="BG299" i="21"/>
  <c r="BH299" i="21"/>
  <c r="BI299" i="21"/>
  <c r="BK299" i="21"/>
  <c r="J302" i="21"/>
  <c r="BE302" i="21" s="1"/>
  <c r="P302" i="21"/>
  <c r="R302" i="21"/>
  <c r="T302" i="21"/>
  <c r="BF302" i="21"/>
  <c r="BG302" i="21"/>
  <c r="BH302" i="21"/>
  <c r="BI302" i="21"/>
  <c r="BK302" i="21"/>
  <c r="J305" i="21"/>
  <c r="P305" i="21"/>
  <c r="R305" i="21"/>
  <c r="T305" i="21"/>
  <c r="BE305" i="21"/>
  <c r="BF305" i="21"/>
  <c r="BG305" i="21"/>
  <c r="BH305" i="21"/>
  <c r="BI305" i="21"/>
  <c r="BK305" i="21"/>
  <c r="J308" i="21"/>
  <c r="BE308" i="21" s="1"/>
  <c r="P308" i="21"/>
  <c r="R308" i="21"/>
  <c r="T308" i="21"/>
  <c r="BF308" i="21"/>
  <c r="BG308" i="21"/>
  <c r="BH308" i="21"/>
  <c r="BI308" i="21"/>
  <c r="BK308" i="21"/>
  <c r="J311" i="21"/>
  <c r="BE311" i="21" s="1"/>
  <c r="P311" i="21"/>
  <c r="R311" i="21"/>
  <c r="T311" i="21"/>
  <c r="BF311" i="21"/>
  <c r="BG311" i="21"/>
  <c r="BH311" i="21"/>
  <c r="BI311" i="21"/>
  <c r="BK311" i="21"/>
  <c r="J314" i="21"/>
  <c r="P314" i="21"/>
  <c r="R314" i="21"/>
  <c r="T314" i="21"/>
  <c r="BE314" i="21"/>
  <c r="BF314" i="21"/>
  <c r="BG314" i="21"/>
  <c r="BH314" i="21"/>
  <c r="BI314" i="21"/>
  <c r="BK314" i="21"/>
  <c r="J317" i="21"/>
  <c r="BE317" i="21" s="1"/>
  <c r="P317" i="21"/>
  <c r="R317" i="21"/>
  <c r="T317" i="21"/>
  <c r="BF317" i="21"/>
  <c r="BG317" i="21"/>
  <c r="BH317" i="21"/>
  <c r="BI317" i="21"/>
  <c r="BK317" i="21"/>
  <c r="J320" i="21"/>
  <c r="BE320" i="21" s="1"/>
  <c r="P320" i="21"/>
  <c r="R320" i="21"/>
  <c r="T320" i="21"/>
  <c r="BF320" i="21"/>
  <c r="BG320" i="21"/>
  <c r="BH320" i="21"/>
  <c r="BI320" i="21"/>
  <c r="BK320" i="21"/>
  <c r="J323" i="21"/>
  <c r="P323" i="21"/>
  <c r="R323" i="21"/>
  <c r="T323" i="21"/>
  <c r="BE323" i="21"/>
  <c r="BF323" i="21"/>
  <c r="BG323" i="21"/>
  <c r="BH323" i="21"/>
  <c r="BI323" i="21"/>
  <c r="BK323" i="21"/>
  <c r="J326" i="21"/>
  <c r="BE326" i="21" s="1"/>
  <c r="P326" i="21"/>
  <c r="R326" i="21"/>
  <c r="T326" i="21"/>
  <c r="BF326" i="21"/>
  <c r="BG326" i="21"/>
  <c r="BH326" i="21"/>
  <c r="BI326" i="21"/>
  <c r="BK326" i="21"/>
  <c r="J329" i="21"/>
  <c r="P329" i="21"/>
  <c r="R329" i="21"/>
  <c r="T329" i="21"/>
  <c r="BE329" i="21"/>
  <c r="BF329" i="21"/>
  <c r="BG329" i="21"/>
  <c r="BH329" i="21"/>
  <c r="BI329" i="21"/>
  <c r="BK329" i="21"/>
  <c r="J332" i="21"/>
  <c r="P332" i="21"/>
  <c r="R332" i="21"/>
  <c r="T332" i="21"/>
  <c r="BE332" i="21"/>
  <c r="BF332" i="21"/>
  <c r="BG332" i="21"/>
  <c r="BH332" i="21"/>
  <c r="BI332" i="21"/>
  <c r="BK332" i="21"/>
  <c r="J335" i="21"/>
  <c r="BE335" i="21" s="1"/>
  <c r="P335" i="21"/>
  <c r="R335" i="21"/>
  <c r="T335" i="21"/>
  <c r="BF335" i="21"/>
  <c r="BG335" i="21"/>
  <c r="BH335" i="21"/>
  <c r="BI335" i="21"/>
  <c r="BK335" i="21"/>
  <c r="J338" i="21"/>
  <c r="BE338" i="21" s="1"/>
  <c r="P338" i="21"/>
  <c r="R338" i="21"/>
  <c r="T338" i="21"/>
  <c r="BF338" i="21"/>
  <c r="BG338" i="21"/>
  <c r="BH338" i="21"/>
  <c r="BI338" i="21"/>
  <c r="BK338" i="21"/>
  <c r="J341" i="21"/>
  <c r="P341" i="21"/>
  <c r="R341" i="21"/>
  <c r="T341" i="21"/>
  <c r="BE341" i="21"/>
  <c r="BF341" i="21"/>
  <c r="BG341" i="21"/>
  <c r="BH341" i="21"/>
  <c r="BI341" i="21"/>
  <c r="BK341" i="21"/>
  <c r="J344" i="21"/>
  <c r="BE344" i="21" s="1"/>
  <c r="P344" i="21"/>
  <c r="R344" i="21"/>
  <c r="T344" i="21"/>
  <c r="BF344" i="21"/>
  <c r="BG344" i="21"/>
  <c r="BH344" i="21"/>
  <c r="BI344" i="21"/>
  <c r="BK344" i="21"/>
  <c r="J347" i="21"/>
  <c r="P347" i="21"/>
  <c r="R347" i="21"/>
  <c r="T347" i="21"/>
  <c r="BE347" i="21"/>
  <c r="BF347" i="21"/>
  <c r="BG347" i="21"/>
  <c r="BH347" i="21"/>
  <c r="BI347" i="21"/>
  <c r="BK347" i="21"/>
  <c r="J350" i="21"/>
  <c r="P350" i="21"/>
  <c r="R350" i="21"/>
  <c r="T350" i="21"/>
  <c r="BE350" i="21"/>
  <c r="BF350" i="21"/>
  <c r="BG350" i="21"/>
  <c r="BH350" i="21"/>
  <c r="BI350" i="21"/>
  <c r="BK350" i="21"/>
  <c r="J353" i="21"/>
  <c r="BE353" i="21" s="1"/>
  <c r="P353" i="21"/>
  <c r="R353" i="21"/>
  <c r="T353" i="21"/>
  <c r="BF353" i="21"/>
  <c r="BG353" i="21"/>
  <c r="BH353" i="21"/>
  <c r="BI353" i="21"/>
  <c r="BK353" i="21"/>
  <c r="J356" i="21"/>
  <c r="BE356" i="21" s="1"/>
  <c r="P356" i="21"/>
  <c r="R356" i="21"/>
  <c r="T356" i="21"/>
  <c r="BF356" i="21"/>
  <c r="BG356" i="21"/>
  <c r="BH356" i="21"/>
  <c r="BI356" i="21"/>
  <c r="BK356" i="21"/>
  <c r="J359" i="21"/>
  <c r="P359" i="21"/>
  <c r="R359" i="21"/>
  <c r="T359" i="21"/>
  <c r="BE359" i="21"/>
  <c r="BF359" i="21"/>
  <c r="BG359" i="21"/>
  <c r="BH359" i="21"/>
  <c r="BI359" i="21"/>
  <c r="BK359" i="21"/>
  <c r="J362" i="21"/>
  <c r="BE362" i="21" s="1"/>
  <c r="P362" i="21"/>
  <c r="R362" i="21"/>
  <c r="T362" i="21"/>
  <c r="BF362" i="21"/>
  <c r="BG362" i="21"/>
  <c r="BH362" i="21"/>
  <c r="BI362" i="21"/>
  <c r="BK362" i="21"/>
  <c r="J365" i="21"/>
  <c r="BE365" i="21" s="1"/>
  <c r="P365" i="21"/>
  <c r="R365" i="21"/>
  <c r="T365" i="21"/>
  <c r="BF365" i="21"/>
  <c r="BG365" i="21"/>
  <c r="BH365" i="21"/>
  <c r="BI365" i="21"/>
  <c r="BK365" i="21"/>
  <c r="J368" i="21"/>
  <c r="P368" i="21"/>
  <c r="R368" i="21"/>
  <c r="T368" i="21"/>
  <c r="BE368" i="21"/>
  <c r="BF368" i="21"/>
  <c r="BG368" i="21"/>
  <c r="BH368" i="21"/>
  <c r="BI368" i="21"/>
  <c r="BK368" i="21"/>
  <c r="J371" i="21"/>
  <c r="BE371" i="21" s="1"/>
  <c r="P371" i="21"/>
  <c r="R371" i="21"/>
  <c r="T371" i="21"/>
  <c r="BF371" i="21"/>
  <c r="BG371" i="21"/>
  <c r="BH371" i="21"/>
  <c r="BI371" i="21"/>
  <c r="BK371" i="21"/>
  <c r="J374" i="21"/>
  <c r="BE374" i="21" s="1"/>
  <c r="P374" i="21"/>
  <c r="R374" i="21"/>
  <c r="T374" i="21"/>
  <c r="BF374" i="21"/>
  <c r="BG374" i="21"/>
  <c r="BH374" i="21"/>
  <c r="BI374" i="21"/>
  <c r="BK374" i="21"/>
  <c r="J377" i="21"/>
  <c r="P377" i="21"/>
  <c r="R377" i="21"/>
  <c r="T377" i="21"/>
  <c r="BE377" i="21"/>
  <c r="BF377" i="21"/>
  <c r="BG377" i="21"/>
  <c r="BH377" i="21"/>
  <c r="BI377" i="21"/>
  <c r="BK377" i="21"/>
  <c r="J380" i="21"/>
  <c r="BE380" i="21" s="1"/>
  <c r="P380" i="21"/>
  <c r="R380" i="21"/>
  <c r="T380" i="21"/>
  <c r="BF380" i="21"/>
  <c r="BG380" i="21"/>
  <c r="BH380" i="21"/>
  <c r="BI380" i="21"/>
  <c r="BK380" i="21"/>
  <c r="J383" i="21"/>
  <c r="BE383" i="21" s="1"/>
  <c r="P383" i="21"/>
  <c r="R383" i="21"/>
  <c r="T383" i="21"/>
  <c r="BF383" i="21"/>
  <c r="BG383" i="21"/>
  <c r="BH383" i="21"/>
  <c r="BI383" i="21"/>
  <c r="BK383" i="21"/>
  <c r="J386" i="21"/>
  <c r="P386" i="21"/>
  <c r="R386" i="21"/>
  <c r="T386" i="21"/>
  <c r="BE386" i="21"/>
  <c r="BF386" i="21"/>
  <c r="BG386" i="21"/>
  <c r="BH386" i="21"/>
  <c r="BI386" i="21"/>
  <c r="BK386" i="21"/>
  <c r="J389" i="21"/>
  <c r="BE389" i="21" s="1"/>
  <c r="P389" i="21"/>
  <c r="R389" i="21"/>
  <c r="T389" i="21"/>
  <c r="BF389" i="21"/>
  <c r="BG389" i="21"/>
  <c r="BH389" i="21"/>
  <c r="BI389" i="21"/>
  <c r="BK389" i="21"/>
  <c r="J392" i="21"/>
  <c r="BE392" i="21" s="1"/>
  <c r="P392" i="21"/>
  <c r="R392" i="21"/>
  <c r="T392" i="21"/>
  <c r="BF392" i="21"/>
  <c r="BG392" i="21"/>
  <c r="BH392" i="21"/>
  <c r="BI392" i="21"/>
  <c r="BK392" i="21"/>
  <c r="J395" i="21"/>
  <c r="P395" i="21"/>
  <c r="R395" i="21"/>
  <c r="T395" i="21"/>
  <c r="BE395" i="21"/>
  <c r="BF395" i="21"/>
  <c r="BG395" i="21"/>
  <c r="BH395" i="21"/>
  <c r="BI395" i="21"/>
  <c r="BK395" i="21"/>
  <c r="J398" i="21"/>
  <c r="BE398" i="21" s="1"/>
  <c r="P398" i="21"/>
  <c r="R398" i="21"/>
  <c r="T398" i="21"/>
  <c r="BF398" i="21"/>
  <c r="BG398" i="21"/>
  <c r="BH398" i="21"/>
  <c r="BI398" i="21"/>
  <c r="BK398" i="21"/>
  <c r="J401" i="21"/>
  <c r="BE401" i="21" s="1"/>
  <c r="P401" i="21"/>
  <c r="R401" i="21"/>
  <c r="T401" i="21"/>
  <c r="BF401" i="21"/>
  <c r="BG401" i="21"/>
  <c r="BH401" i="21"/>
  <c r="BI401" i="21"/>
  <c r="BK401" i="21"/>
  <c r="J404" i="21"/>
  <c r="P404" i="21"/>
  <c r="R404" i="21"/>
  <c r="T404" i="21"/>
  <c r="BE404" i="21"/>
  <c r="BF404" i="21"/>
  <c r="BG404" i="21"/>
  <c r="BH404" i="21"/>
  <c r="BI404" i="21"/>
  <c r="BK404" i="21"/>
  <c r="J407" i="21"/>
  <c r="BE407" i="21" s="1"/>
  <c r="P407" i="21"/>
  <c r="R407" i="21"/>
  <c r="T407" i="21"/>
  <c r="BF407" i="21"/>
  <c r="BG407" i="21"/>
  <c r="BH407" i="21"/>
  <c r="BI407" i="21"/>
  <c r="BK407" i="21"/>
  <c r="J410" i="21"/>
  <c r="BE410" i="21" s="1"/>
  <c r="P410" i="21"/>
  <c r="R410" i="21"/>
  <c r="T410" i="21"/>
  <c r="BF410" i="21"/>
  <c r="BG410" i="21"/>
  <c r="BH410" i="21"/>
  <c r="BI410" i="21"/>
  <c r="BK410" i="21"/>
  <c r="J413" i="21"/>
  <c r="P413" i="21"/>
  <c r="R413" i="21"/>
  <c r="T413" i="21"/>
  <c r="BE413" i="21"/>
  <c r="BF413" i="21"/>
  <c r="BG413" i="21"/>
  <c r="BH413" i="21"/>
  <c r="BI413" i="21"/>
  <c r="BK413" i="21"/>
  <c r="J416" i="21"/>
  <c r="BE416" i="21" s="1"/>
  <c r="P416" i="21"/>
  <c r="R416" i="21"/>
  <c r="T416" i="21"/>
  <c r="BF416" i="21"/>
  <c r="BG416" i="21"/>
  <c r="BH416" i="21"/>
  <c r="BI416" i="21"/>
  <c r="BK416" i="21"/>
  <c r="J419" i="21"/>
  <c r="P419" i="21"/>
  <c r="R419" i="21"/>
  <c r="T419" i="21"/>
  <c r="BE419" i="21"/>
  <c r="BF419" i="21"/>
  <c r="BG419" i="21"/>
  <c r="BH419" i="21"/>
  <c r="BI419" i="21"/>
  <c r="BK419" i="21"/>
  <c r="J422" i="21"/>
  <c r="P422" i="21"/>
  <c r="R422" i="21"/>
  <c r="T422" i="21"/>
  <c r="BE422" i="21"/>
  <c r="BF422" i="21"/>
  <c r="BG422" i="21"/>
  <c r="BH422" i="21"/>
  <c r="BI422" i="21"/>
  <c r="BK422" i="21"/>
  <c r="J425" i="21"/>
  <c r="BE425" i="21" s="1"/>
  <c r="P425" i="21"/>
  <c r="R425" i="21"/>
  <c r="T425" i="21"/>
  <c r="BF425" i="21"/>
  <c r="BG425" i="21"/>
  <c r="BH425" i="21"/>
  <c r="BI425" i="21"/>
  <c r="BK425" i="21"/>
  <c r="J428" i="21"/>
  <c r="BE428" i="21" s="1"/>
  <c r="P428" i="21"/>
  <c r="R428" i="21"/>
  <c r="T428" i="21"/>
  <c r="BF428" i="21"/>
  <c r="BG428" i="21"/>
  <c r="BH428" i="21"/>
  <c r="BI428" i="21"/>
  <c r="BK428" i="21"/>
  <c r="J431" i="21"/>
  <c r="P431" i="21"/>
  <c r="R431" i="21"/>
  <c r="T431" i="21"/>
  <c r="BE431" i="21"/>
  <c r="BF431" i="21"/>
  <c r="BG431" i="21"/>
  <c r="BH431" i="21"/>
  <c r="BI431" i="21"/>
  <c r="BK431" i="21"/>
  <c r="J434" i="21"/>
  <c r="BE434" i="21" s="1"/>
  <c r="P434" i="21"/>
  <c r="R434" i="21"/>
  <c r="T434" i="21"/>
  <c r="BF434" i="21"/>
  <c r="BG434" i="21"/>
  <c r="BH434" i="21"/>
  <c r="BI434" i="21"/>
  <c r="BK434" i="21"/>
  <c r="J437" i="21"/>
  <c r="P437" i="21"/>
  <c r="R437" i="21"/>
  <c r="T437" i="21"/>
  <c r="BE437" i="21"/>
  <c r="BF437" i="21"/>
  <c r="BG437" i="21"/>
  <c r="BH437" i="21"/>
  <c r="BI437" i="21"/>
  <c r="BK437" i="21"/>
  <c r="J440" i="21"/>
  <c r="P440" i="21"/>
  <c r="R440" i="21"/>
  <c r="T440" i="21"/>
  <c r="BE440" i="21"/>
  <c r="BF440" i="21"/>
  <c r="BG440" i="21"/>
  <c r="BH440" i="21"/>
  <c r="BI440" i="21"/>
  <c r="BK440" i="21"/>
  <c r="J443" i="21"/>
  <c r="BE443" i="21" s="1"/>
  <c r="P443" i="21"/>
  <c r="R443" i="21"/>
  <c r="T443" i="21"/>
  <c r="BF443" i="21"/>
  <c r="BG443" i="21"/>
  <c r="BH443" i="21"/>
  <c r="BI443" i="21"/>
  <c r="BK443" i="21"/>
  <c r="J446" i="21"/>
  <c r="BE446" i="21" s="1"/>
  <c r="P446" i="21"/>
  <c r="R446" i="21"/>
  <c r="T446" i="21"/>
  <c r="BF446" i="21"/>
  <c r="BG446" i="21"/>
  <c r="BH446" i="21"/>
  <c r="BI446" i="21"/>
  <c r="BK446" i="21"/>
  <c r="J449" i="21"/>
  <c r="P449" i="21"/>
  <c r="R449" i="21"/>
  <c r="T449" i="21"/>
  <c r="BE449" i="21"/>
  <c r="BF449" i="21"/>
  <c r="BG449" i="21"/>
  <c r="BH449" i="21"/>
  <c r="BI449" i="21"/>
  <c r="BK449" i="21"/>
  <c r="J452" i="21"/>
  <c r="BE452" i="21" s="1"/>
  <c r="P452" i="21"/>
  <c r="R452" i="21"/>
  <c r="T452" i="21"/>
  <c r="BF452" i="21"/>
  <c r="BG452" i="21"/>
  <c r="BH452" i="21"/>
  <c r="BI452" i="21"/>
  <c r="BK452" i="21"/>
  <c r="J455" i="21"/>
  <c r="P455" i="21"/>
  <c r="R455" i="21"/>
  <c r="T455" i="21"/>
  <c r="BE455" i="21"/>
  <c r="BF455" i="21"/>
  <c r="BG455" i="21"/>
  <c r="BH455" i="21"/>
  <c r="BI455" i="21"/>
  <c r="BK455" i="21"/>
  <c r="J458" i="21"/>
  <c r="P458" i="21"/>
  <c r="R458" i="21"/>
  <c r="T458" i="21"/>
  <c r="BE458" i="21"/>
  <c r="BF458" i="21"/>
  <c r="BG458" i="21"/>
  <c r="BH458" i="21"/>
  <c r="BI458" i="21"/>
  <c r="BK458" i="21"/>
  <c r="J461" i="21"/>
  <c r="BE461" i="21" s="1"/>
  <c r="P461" i="21"/>
  <c r="R461" i="21"/>
  <c r="T461" i="21"/>
  <c r="BF461" i="21"/>
  <c r="BG461" i="21"/>
  <c r="BH461" i="21"/>
  <c r="BI461" i="21"/>
  <c r="BK461" i="21"/>
  <c r="J464" i="21"/>
  <c r="BE464" i="21" s="1"/>
  <c r="P464" i="21"/>
  <c r="R464" i="21"/>
  <c r="T464" i="21"/>
  <c r="BF464" i="21"/>
  <c r="BG464" i="21"/>
  <c r="BH464" i="21"/>
  <c r="BI464" i="21"/>
  <c r="BK464" i="21"/>
  <c r="J467" i="21"/>
  <c r="P467" i="21"/>
  <c r="R467" i="21"/>
  <c r="T467" i="21"/>
  <c r="BE467" i="21"/>
  <c r="BF467" i="21"/>
  <c r="BG467" i="21"/>
  <c r="BH467" i="21"/>
  <c r="BI467" i="21"/>
  <c r="BK467" i="21"/>
  <c r="J470" i="21"/>
  <c r="BE470" i="21" s="1"/>
  <c r="P470" i="21"/>
  <c r="R470" i="21"/>
  <c r="T470" i="21"/>
  <c r="BF470" i="21"/>
  <c r="BG470" i="21"/>
  <c r="BH470" i="21"/>
  <c r="BI470" i="21"/>
  <c r="BK470" i="21"/>
  <c r="J473" i="21"/>
  <c r="P473" i="21"/>
  <c r="R473" i="21"/>
  <c r="T473" i="21"/>
  <c r="BE473" i="21"/>
  <c r="BF473" i="21"/>
  <c r="BG473" i="21"/>
  <c r="BH473" i="21"/>
  <c r="BI473" i="21"/>
  <c r="BK473" i="21"/>
  <c r="J476" i="21"/>
  <c r="P476" i="21"/>
  <c r="R476" i="21"/>
  <c r="T476" i="21"/>
  <c r="BE476" i="21"/>
  <c r="BF476" i="21"/>
  <c r="BG476" i="21"/>
  <c r="BH476" i="21"/>
  <c r="BI476" i="21"/>
  <c r="BK476" i="21"/>
  <c r="J479" i="21"/>
  <c r="BE479" i="21" s="1"/>
  <c r="P479" i="21"/>
  <c r="R479" i="21"/>
  <c r="T479" i="21"/>
  <c r="BF479" i="21"/>
  <c r="BG479" i="21"/>
  <c r="BH479" i="21"/>
  <c r="BI479" i="21"/>
  <c r="BK479" i="21"/>
  <c r="J482" i="21"/>
  <c r="BE482" i="21" s="1"/>
  <c r="P482" i="21"/>
  <c r="R482" i="21"/>
  <c r="T482" i="21"/>
  <c r="BF482" i="21"/>
  <c r="BG482" i="21"/>
  <c r="BH482" i="21"/>
  <c r="BI482" i="21"/>
  <c r="BK482" i="21"/>
  <c r="J485" i="21"/>
  <c r="P485" i="21"/>
  <c r="R485" i="21"/>
  <c r="T485" i="21"/>
  <c r="BE485" i="21"/>
  <c r="BF485" i="21"/>
  <c r="BG485" i="21"/>
  <c r="BH485" i="21"/>
  <c r="BI485" i="21"/>
  <c r="BK485" i="21"/>
  <c r="J488" i="21"/>
  <c r="BE488" i="21" s="1"/>
  <c r="P488" i="21"/>
  <c r="R488" i="21"/>
  <c r="T488" i="21"/>
  <c r="BF488" i="21"/>
  <c r="BG488" i="21"/>
  <c r="BH488" i="21"/>
  <c r="BI488" i="21"/>
  <c r="BK488" i="21"/>
  <c r="J491" i="21"/>
  <c r="P491" i="21"/>
  <c r="R491" i="21"/>
  <c r="T491" i="21"/>
  <c r="BE491" i="21"/>
  <c r="BF491" i="21"/>
  <c r="BG491" i="21"/>
  <c r="BH491" i="21"/>
  <c r="BI491" i="21"/>
  <c r="BK491" i="21"/>
  <c r="J494" i="21"/>
  <c r="P494" i="21"/>
  <c r="R494" i="21"/>
  <c r="T494" i="21"/>
  <c r="BE494" i="21"/>
  <c r="BF494" i="21"/>
  <c r="BG494" i="21"/>
  <c r="BH494" i="21"/>
  <c r="BI494" i="21"/>
  <c r="BK494" i="21"/>
  <c r="J497" i="21"/>
  <c r="BE497" i="21" s="1"/>
  <c r="P497" i="21"/>
  <c r="R497" i="21"/>
  <c r="T497" i="21"/>
  <c r="BF497" i="21"/>
  <c r="BG497" i="21"/>
  <c r="BH497" i="21"/>
  <c r="BI497" i="21"/>
  <c r="BK497" i="21"/>
  <c r="J500" i="21"/>
  <c r="BE500" i="21" s="1"/>
  <c r="P500" i="21"/>
  <c r="R500" i="21"/>
  <c r="T500" i="21"/>
  <c r="BF500" i="21"/>
  <c r="BG500" i="21"/>
  <c r="BH500" i="21"/>
  <c r="BI500" i="21"/>
  <c r="BK500" i="21"/>
  <c r="J503" i="21"/>
  <c r="P503" i="21"/>
  <c r="R503" i="21"/>
  <c r="T503" i="21"/>
  <c r="BE503" i="21"/>
  <c r="BF503" i="21"/>
  <c r="BG503" i="21"/>
  <c r="BH503" i="21"/>
  <c r="BI503" i="21"/>
  <c r="BK503" i="21"/>
  <c r="J506" i="21"/>
  <c r="BE506" i="21" s="1"/>
  <c r="P506" i="21"/>
  <c r="R506" i="21"/>
  <c r="T506" i="21"/>
  <c r="BF506" i="21"/>
  <c r="BG506" i="21"/>
  <c r="BH506" i="21"/>
  <c r="BI506" i="21"/>
  <c r="BK506" i="21"/>
  <c r="J509" i="21"/>
  <c r="BE509" i="21" s="1"/>
  <c r="P509" i="21"/>
  <c r="R509" i="21"/>
  <c r="T509" i="21"/>
  <c r="BF509" i="21"/>
  <c r="BG509" i="21"/>
  <c r="BH509" i="21"/>
  <c r="BI509" i="21"/>
  <c r="BK509" i="21"/>
  <c r="J512" i="21"/>
  <c r="P512" i="21"/>
  <c r="R512" i="21"/>
  <c r="T512" i="21"/>
  <c r="BE512" i="21"/>
  <c r="BF512" i="21"/>
  <c r="BG512" i="21"/>
  <c r="BH512" i="21"/>
  <c r="BI512" i="21"/>
  <c r="BK512" i="21"/>
  <c r="J515" i="21"/>
  <c r="BE515" i="21" s="1"/>
  <c r="P515" i="21"/>
  <c r="R515" i="21"/>
  <c r="T515" i="21"/>
  <c r="BF515" i="21"/>
  <c r="BG515" i="21"/>
  <c r="BH515" i="21"/>
  <c r="BI515" i="21"/>
  <c r="BK515" i="21"/>
  <c r="J518" i="21"/>
  <c r="BE518" i="21" s="1"/>
  <c r="P518" i="21"/>
  <c r="R518" i="21"/>
  <c r="T518" i="21"/>
  <c r="BF518" i="21"/>
  <c r="BG518" i="21"/>
  <c r="BH518" i="21"/>
  <c r="BI518" i="21"/>
  <c r="BK518" i="21"/>
  <c r="J521" i="21"/>
  <c r="P521" i="21"/>
  <c r="R521" i="21"/>
  <c r="T521" i="21"/>
  <c r="BE521" i="21"/>
  <c r="BF521" i="21"/>
  <c r="BG521" i="21"/>
  <c r="BH521" i="21"/>
  <c r="BI521" i="21"/>
  <c r="BK521" i="21"/>
  <c r="J524" i="21"/>
  <c r="BE524" i="21" s="1"/>
  <c r="P524" i="21"/>
  <c r="R524" i="21"/>
  <c r="T524" i="21"/>
  <c r="BF524" i="21"/>
  <c r="BG524" i="21"/>
  <c r="BH524" i="21"/>
  <c r="BI524" i="21"/>
  <c r="BK524" i="21"/>
  <c r="J527" i="21"/>
  <c r="P527" i="21"/>
  <c r="R527" i="21"/>
  <c r="T527" i="21"/>
  <c r="BE527" i="21"/>
  <c r="BF527" i="21"/>
  <c r="BG527" i="21"/>
  <c r="BH527" i="21"/>
  <c r="BI527" i="21"/>
  <c r="BK527" i="21"/>
  <c r="J530" i="21"/>
  <c r="P530" i="21"/>
  <c r="R530" i="21"/>
  <c r="T530" i="21"/>
  <c r="BE530" i="21"/>
  <c r="BF530" i="21"/>
  <c r="BG530" i="21"/>
  <c r="BH530" i="21"/>
  <c r="BI530" i="21"/>
  <c r="BK530" i="21"/>
  <c r="J533" i="21"/>
  <c r="BE533" i="21" s="1"/>
  <c r="P533" i="21"/>
  <c r="R533" i="21"/>
  <c r="T533" i="21"/>
  <c r="BF533" i="21"/>
  <c r="BG533" i="21"/>
  <c r="BH533" i="21"/>
  <c r="BI533" i="21"/>
  <c r="BK533" i="21"/>
  <c r="J537" i="21"/>
  <c r="BE537" i="21" s="1"/>
  <c r="P537" i="21"/>
  <c r="R537" i="21"/>
  <c r="R536" i="21" s="1"/>
  <c r="T537" i="21"/>
  <c r="T536" i="21" s="1"/>
  <c r="BF537" i="21"/>
  <c r="BG537" i="21"/>
  <c r="BH537" i="21"/>
  <c r="BI537" i="21"/>
  <c r="BK537" i="21"/>
  <c r="BK536" i="21" s="1"/>
  <c r="J536" i="21" s="1"/>
  <c r="J65" i="21" s="1"/>
  <c r="J540" i="21"/>
  <c r="P540" i="21"/>
  <c r="R540" i="21"/>
  <c r="T540" i="21"/>
  <c r="BE540" i="21"/>
  <c r="BF540" i="21"/>
  <c r="BG540" i="21"/>
  <c r="BH540" i="21"/>
  <c r="BI540" i="21"/>
  <c r="BK540" i="21"/>
  <c r="J543" i="21"/>
  <c r="P543" i="21"/>
  <c r="P536" i="21" s="1"/>
  <c r="R543" i="21"/>
  <c r="T543" i="21"/>
  <c r="BE543" i="21"/>
  <c r="BF543" i="21"/>
  <c r="BG543" i="21"/>
  <c r="BH543" i="21"/>
  <c r="BI543" i="21"/>
  <c r="BK543" i="21"/>
  <c r="J546" i="21"/>
  <c r="P546" i="21"/>
  <c r="R546" i="21"/>
  <c r="T546" i="21"/>
  <c r="BE546" i="21"/>
  <c r="BF546" i="21"/>
  <c r="BG546" i="21"/>
  <c r="BH546" i="21"/>
  <c r="BI546" i="21"/>
  <c r="BK546" i="21"/>
  <c r="J549" i="21"/>
  <c r="P549" i="21"/>
  <c r="R549" i="21"/>
  <c r="T549" i="21"/>
  <c r="BE549" i="21"/>
  <c r="BF549" i="21"/>
  <c r="BG549" i="21"/>
  <c r="BH549" i="21"/>
  <c r="BI549" i="21"/>
  <c r="BK549" i="21"/>
  <c r="J552" i="21"/>
  <c r="BE552" i="21" s="1"/>
  <c r="P552" i="21"/>
  <c r="R552" i="21"/>
  <c r="T552" i="21"/>
  <c r="BF552" i="21"/>
  <c r="BG552" i="21"/>
  <c r="BH552" i="21"/>
  <c r="BI552" i="21"/>
  <c r="BK552" i="21"/>
  <c r="J555" i="21"/>
  <c r="BE555" i="21" s="1"/>
  <c r="P555" i="21"/>
  <c r="R555" i="21"/>
  <c r="T555" i="21"/>
  <c r="BF555" i="21"/>
  <c r="BG555" i="21"/>
  <c r="BH555" i="21"/>
  <c r="BI555" i="21"/>
  <c r="BK555" i="21"/>
  <c r="J558" i="21"/>
  <c r="P558" i="21"/>
  <c r="R558" i="21"/>
  <c r="T558" i="21"/>
  <c r="BE558" i="21"/>
  <c r="BF558" i="21"/>
  <c r="BG558" i="21"/>
  <c r="BH558" i="21"/>
  <c r="BI558" i="21"/>
  <c r="BK558" i="21"/>
  <c r="J561" i="21"/>
  <c r="P561" i="21"/>
  <c r="R561" i="21"/>
  <c r="T561" i="21"/>
  <c r="BE561" i="21"/>
  <c r="BF561" i="21"/>
  <c r="BG561" i="21"/>
  <c r="BH561" i="21"/>
  <c r="BI561" i="21"/>
  <c r="BK561" i="21"/>
  <c r="J564" i="21"/>
  <c r="BE564" i="21" s="1"/>
  <c r="P564" i="21"/>
  <c r="R564" i="21"/>
  <c r="T564" i="21"/>
  <c r="BF564" i="21"/>
  <c r="BG564" i="21"/>
  <c r="BH564" i="21"/>
  <c r="BI564" i="21"/>
  <c r="BK564" i="21"/>
  <c r="J567" i="21"/>
  <c r="P567" i="21"/>
  <c r="R567" i="21"/>
  <c r="T567" i="21"/>
  <c r="BE567" i="21"/>
  <c r="BF567" i="21"/>
  <c r="BG567" i="21"/>
  <c r="BH567" i="21"/>
  <c r="BI567" i="21"/>
  <c r="BK567" i="21"/>
  <c r="J570" i="21"/>
  <c r="BE570" i="21" s="1"/>
  <c r="P570" i="21"/>
  <c r="R570" i="21"/>
  <c r="T570" i="21"/>
  <c r="BF570" i="21"/>
  <c r="BG570" i="21"/>
  <c r="BH570" i="21"/>
  <c r="BI570" i="21"/>
  <c r="BK570" i="21"/>
  <c r="J573" i="21"/>
  <c r="BE573" i="21" s="1"/>
  <c r="P573" i="21"/>
  <c r="R573" i="21"/>
  <c r="T573" i="21"/>
  <c r="BF573" i="21"/>
  <c r="BG573" i="21"/>
  <c r="BH573" i="21"/>
  <c r="BI573" i="21"/>
  <c r="BK573" i="21"/>
  <c r="J576" i="21"/>
  <c r="P576" i="21"/>
  <c r="R576" i="21"/>
  <c r="T576" i="21"/>
  <c r="BE576" i="21"/>
  <c r="BF576" i="21"/>
  <c r="BG576" i="21"/>
  <c r="BH576" i="21"/>
  <c r="BI576" i="21"/>
  <c r="BK576" i="21"/>
  <c r="J579" i="21"/>
  <c r="P579" i="21"/>
  <c r="R579" i="21"/>
  <c r="T579" i="21"/>
  <c r="BE579" i="21"/>
  <c r="BF579" i="21"/>
  <c r="BG579" i="21"/>
  <c r="BH579" i="21"/>
  <c r="BI579" i="21"/>
  <c r="BK579" i="21"/>
  <c r="J582" i="21"/>
  <c r="P582" i="21"/>
  <c r="R582" i="21"/>
  <c r="T582" i="21"/>
  <c r="BE582" i="21"/>
  <c r="BF582" i="21"/>
  <c r="BG582" i="21"/>
  <c r="BH582" i="21"/>
  <c r="BI582" i="21"/>
  <c r="BK582" i="21"/>
  <c r="J585" i="21"/>
  <c r="P585" i="21"/>
  <c r="R585" i="21"/>
  <c r="T585" i="21"/>
  <c r="BE585" i="21"/>
  <c r="BF585" i="21"/>
  <c r="BG585" i="21"/>
  <c r="BH585" i="21"/>
  <c r="BI585" i="21"/>
  <c r="BK585" i="21"/>
  <c r="J588" i="21"/>
  <c r="BE588" i="21" s="1"/>
  <c r="P588" i="21"/>
  <c r="R588" i="21"/>
  <c r="T588" i="21"/>
  <c r="BF588" i="21"/>
  <c r="BG588" i="21"/>
  <c r="BH588" i="21"/>
  <c r="BI588" i="21"/>
  <c r="BK588" i="21"/>
  <c r="J591" i="21"/>
  <c r="BE591" i="21" s="1"/>
  <c r="P591" i="21"/>
  <c r="R591" i="21"/>
  <c r="T591" i="21"/>
  <c r="BF591" i="21"/>
  <c r="BG591" i="21"/>
  <c r="BH591" i="21"/>
  <c r="BI591" i="21"/>
  <c r="BK591" i="21"/>
  <c r="J594" i="21"/>
  <c r="P594" i="21"/>
  <c r="R594" i="21"/>
  <c r="T594" i="21"/>
  <c r="BE594" i="21"/>
  <c r="BF594" i="21"/>
  <c r="BG594" i="21"/>
  <c r="BH594" i="21"/>
  <c r="BI594" i="21"/>
  <c r="BK594" i="21"/>
  <c r="J597" i="21"/>
  <c r="P597" i="21"/>
  <c r="R597" i="21"/>
  <c r="T597" i="21"/>
  <c r="BE597" i="21"/>
  <c r="BF597" i="21"/>
  <c r="BG597" i="21"/>
  <c r="BH597" i="21"/>
  <c r="BI597" i="21"/>
  <c r="BK597" i="21"/>
  <c r="J600" i="21"/>
  <c r="BE600" i="21" s="1"/>
  <c r="P600" i="21"/>
  <c r="R600" i="21"/>
  <c r="T600" i="21"/>
  <c r="BF600" i="21"/>
  <c r="BG600" i="21"/>
  <c r="BH600" i="21"/>
  <c r="BI600" i="21"/>
  <c r="BK600" i="21"/>
  <c r="J603" i="21"/>
  <c r="P603" i="21"/>
  <c r="R603" i="21"/>
  <c r="T603" i="21"/>
  <c r="BE603" i="21"/>
  <c r="BF603" i="21"/>
  <c r="BG603" i="21"/>
  <c r="BH603" i="21"/>
  <c r="BI603" i="21"/>
  <c r="BK603" i="21"/>
  <c r="J606" i="21"/>
  <c r="BE606" i="21" s="1"/>
  <c r="P606" i="21"/>
  <c r="R606" i="21"/>
  <c r="T606" i="21"/>
  <c r="BF606" i="21"/>
  <c r="BG606" i="21"/>
  <c r="BH606" i="21"/>
  <c r="BI606" i="21"/>
  <c r="BK606" i="21"/>
  <c r="J609" i="21"/>
  <c r="BE609" i="21" s="1"/>
  <c r="P609" i="21"/>
  <c r="R609" i="21"/>
  <c r="T609" i="21"/>
  <c r="BF609" i="21"/>
  <c r="BG609" i="21"/>
  <c r="BH609" i="21"/>
  <c r="BI609" i="21"/>
  <c r="BK609" i="21"/>
  <c r="J612" i="21"/>
  <c r="P612" i="21"/>
  <c r="R612" i="21"/>
  <c r="T612" i="21"/>
  <c r="BE612" i="21"/>
  <c r="BF612" i="21"/>
  <c r="BG612" i="21"/>
  <c r="BH612" i="21"/>
  <c r="BI612" i="21"/>
  <c r="BK612" i="21"/>
  <c r="J615" i="21"/>
  <c r="P615" i="21"/>
  <c r="R615" i="21"/>
  <c r="T615" i="21"/>
  <c r="BE615" i="21"/>
  <c r="BF615" i="21"/>
  <c r="BG615" i="21"/>
  <c r="BH615" i="21"/>
  <c r="BI615" i="21"/>
  <c r="BK615" i="21"/>
  <c r="J618" i="21"/>
  <c r="BE618" i="21" s="1"/>
  <c r="P618" i="21"/>
  <c r="R618" i="21"/>
  <c r="T618" i="21"/>
  <c r="BF618" i="21"/>
  <c r="BG618" i="21"/>
  <c r="BH618" i="21"/>
  <c r="BI618" i="21"/>
  <c r="BK618" i="21"/>
  <c r="J621" i="21"/>
  <c r="P621" i="21"/>
  <c r="R621" i="21"/>
  <c r="T621" i="21"/>
  <c r="BE621" i="21"/>
  <c r="BF621" i="21"/>
  <c r="BG621" i="21"/>
  <c r="BH621" i="21"/>
  <c r="BI621" i="21"/>
  <c r="BK621" i="21"/>
  <c r="J624" i="21"/>
  <c r="BE624" i="21" s="1"/>
  <c r="P624" i="21"/>
  <c r="R624" i="21"/>
  <c r="T624" i="21"/>
  <c r="BF624" i="21"/>
  <c r="BG624" i="21"/>
  <c r="BH624" i="21"/>
  <c r="BI624" i="21"/>
  <c r="BK624" i="21"/>
  <c r="J627" i="21"/>
  <c r="BE627" i="21" s="1"/>
  <c r="P627" i="21"/>
  <c r="R627" i="21"/>
  <c r="T627" i="21"/>
  <c r="BF627" i="21"/>
  <c r="BG627" i="21"/>
  <c r="BH627" i="21"/>
  <c r="BI627" i="21"/>
  <c r="BK627" i="21"/>
  <c r="J630" i="21"/>
  <c r="P630" i="21"/>
  <c r="R630" i="21"/>
  <c r="T630" i="21"/>
  <c r="BE630" i="21"/>
  <c r="BF630" i="21"/>
  <c r="BG630" i="21"/>
  <c r="BH630" i="21"/>
  <c r="BI630" i="21"/>
  <c r="BK630" i="21"/>
  <c r="J633" i="21"/>
  <c r="P633" i="21"/>
  <c r="R633" i="21"/>
  <c r="T633" i="21"/>
  <c r="BE633" i="21"/>
  <c r="BF633" i="21"/>
  <c r="BG633" i="21"/>
  <c r="BH633" i="21"/>
  <c r="BI633" i="21"/>
  <c r="BK633" i="21"/>
  <c r="J636" i="21"/>
  <c r="BE636" i="21" s="1"/>
  <c r="P636" i="21"/>
  <c r="R636" i="21"/>
  <c r="T636" i="21"/>
  <c r="BF636" i="21"/>
  <c r="BG636" i="21"/>
  <c r="BH636" i="21"/>
  <c r="BI636" i="21"/>
  <c r="BK636" i="21"/>
  <c r="J639" i="21"/>
  <c r="P639" i="21"/>
  <c r="R639" i="21"/>
  <c r="T639" i="21"/>
  <c r="BE639" i="21"/>
  <c r="BF639" i="21"/>
  <c r="BG639" i="21"/>
  <c r="BH639" i="21"/>
  <c r="BI639" i="21"/>
  <c r="BK639" i="21"/>
  <c r="J642" i="21"/>
  <c r="BE642" i="21" s="1"/>
  <c r="P642" i="21"/>
  <c r="R642" i="21"/>
  <c r="T642" i="21"/>
  <c r="BF642" i="21"/>
  <c r="BG642" i="21"/>
  <c r="BH642" i="21"/>
  <c r="BI642" i="21"/>
  <c r="BK642" i="21"/>
  <c r="J645" i="21"/>
  <c r="BE645" i="21" s="1"/>
  <c r="P645" i="21"/>
  <c r="R645" i="21"/>
  <c r="T645" i="21"/>
  <c r="BF645" i="21"/>
  <c r="BG645" i="21"/>
  <c r="BH645" i="21"/>
  <c r="BI645" i="21"/>
  <c r="BK645" i="21"/>
  <c r="J648" i="21"/>
  <c r="P648" i="21"/>
  <c r="R648" i="21"/>
  <c r="T648" i="21"/>
  <c r="BE648" i="21"/>
  <c r="BF648" i="21"/>
  <c r="BG648" i="21"/>
  <c r="BH648" i="21"/>
  <c r="BI648" i="21"/>
  <c r="BK648" i="21"/>
  <c r="J651" i="21"/>
  <c r="P651" i="21"/>
  <c r="R651" i="21"/>
  <c r="T651" i="21"/>
  <c r="BE651" i="21"/>
  <c r="BF651" i="21"/>
  <c r="BG651" i="21"/>
  <c r="BH651" i="21"/>
  <c r="BI651" i="21"/>
  <c r="BK651" i="21"/>
  <c r="J654" i="21"/>
  <c r="BE654" i="21" s="1"/>
  <c r="P654" i="21"/>
  <c r="R654" i="21"/>
  <c r="T654" i="21"/>
  <c r="BF654" i="21"/>
  <c r="BG654" i="21"/>
  <c r="BH654" i="21"/>
  <c r="BI654" i="21"/>
  <c r="BK654" i="21"/>
  <c r="J657" i="21"/>
  <c r="P657" i="21"/>
  <c r="R657" i="21"/>
  <c r="T657" i="21"/>
  <c r="BE657" i="21"/>
  <c r="BF657" i="21"/>
  <c r="BG657" i="21"/>
  <c r="BH657" i="21"/>
  <c r="BI657" i="21"/>
  <c r="BK657" i="21"/>
  <c r="J660" i="21"/>
  <c r="BE660" i="21" s="1"/>
  <c r="P660" i="21"/>
  <c r="R660" i="21"/>
  <c r="T660" i="21"/>
  <c r="BF660" i="21"/>
  <c r="BG660" i="21"/>
  <c r="BH660" i="21"/>
  <c r="BI660" i="21"/>
  <c r="BK660" i="21"/>
  <c r="J663" i="21"/>
  <c r="BE663" i="21" s="1"/>
  <c r="P663" i="21"/>
  <c r="R663" i="21"/>
  <c r="T663" i="21"/>
  <c r="BF663" i="21"/>
  <c r="BG663" i="21"/>
  <c r="BH663" i="21"/>
  <c r="BI663" i="21"/>
  <c r="BK663" i="21"/>
  <c r="J666" i="21"/>
  <c r="P666" i="21"/>
  <c r="R666" i="21"/>
  <c r="T666" i="21"/>
  <c r="BE666" i="21"/>
  <c r="BF666" i="21"/>
  <c r="BG666" i="21"/>
  <c r="BH666" i="21"/>
  <c r="BI666" i="21"/>
  <c r="BK666" i="21"/>
  <c r="BK669" i="21"/>
  <c r="J669" i="21" s="1"/>
  <c r="J66" i="21" s="1"/>
  <c r="J670" i="21"/>
  <c r="P670" i="21"/>
  <c r="P669" i="21" s="1"/>
  <c r="R670" i="21"/>
  <c r="R669" i="21" s="1"/>
  <c r="T670" i="21"/>
  <c r="T669" i="21" s="1"/>
  <c r="BE670" i="21"/>
  <c r="BF670" i="21"/>
  <c r="BG670" i="21"/>
  <c r="BH670" i="21"/>
  <c r="BI670" i="21"/>
  <c r="BK670" i="21"/>
  <c r="J673" i="21"/>
  <c r="P673" i="21"/>
  <c r="R673" i="21"/>
  <c r="T673" i="21"/>
  <c r="BE673" i="21"/>
  <c r="BF673" i="21"/>
  <c r="BG673" i="21"/>
  <c r="BH673" i="21"/>
  <c r="BI673" i="21"/>
  <c r="BK673" i="21"/>
  <c r="T676" i="21"/>
  <c r="J677" i="21"/>
  <c r="BE677" i="21" s="1"/>
  <c r="P677" i="21"/>
  <c r="P676" i="21" s="1"/>
  <c r="R677" i="21"/>
  <c r="R676" i="21" s="1"/>
  <c r="T677" i="21"/>
  <c r="BF677" i="21"/>
  <c r="BG677" i="21"/>
  <c r="BH677" i="21"/>
  <c r="BI677" i="21"/>
  <c r="BK677" i="21"/>
  <c r="BK676" i="21" s="1"/>
  <c r="J676" i="21" s="1"/>
  <c r="J67" i="21" s="1"/>
  <c r="J680" i="21"/>
  <c r="BE680" i="21" s="1"/>
  <c r="P680" i="21"/>
  <c r="R680" i="21"/>
  <c r="T680" i="21"/>
  <c r="BF680" i="21"/>
  <c r="BG680" i="21"/>
  <c r="BH680" i="21"/>
  <c r="BI680" i="21"/>
  <c r="BK680" i="21"/>
  <c r="J683" i="21"/>
  <c r="P683" i="21"/>
  <c r="R683" i="21"/>
  <c r="T683" i="21"/>
  <c r="BE683" i="21"/>
  <c r="BF683" i="21"/>
  <c r="BG683" i="21"/>
  <c r="BH683" i="21"/>
  <c r="BI683" i="21"/>
  <c r="BK683" i="21"/>
  <c r="J686" i="21"/>
  <c r="P686" i="21"/>
  <c r="R686" i="21"/>
  <c r="T686" i="21"/>
  <c r="BE686" i="21"/>
  <c r="BF686" i="21"/>
  <c r="BG686" i="21"/>
  <c r="BH686" i="21"/>
  <c r="BI686" i="21"/>
  <c r="BK686" i="21"/>
  <c r="J689" i="21"/>
  <c r="P689" i="21"/>
  <c r="R689" i="21"/>
  <c r="T689" i="21"/>
  <c r="BE689" i="21"/>
  <c r="BF689" i="21"/>
  <c r="BG689" i="21"/>
  <c r="BH689" i="21"/>
  <c r="BI689" i="21"/>
  <c r="BK689" i="21"/>
  <c r="J692" i="21"/>
  <c r="P692" i="21"/>
  <c r="R692" i="21"/>
  <c r="T692" i="21"/>
  <c r="BE692" i="21"/>
  <c r="BF692" i="21"/>
  <c r="BG692" i="21"/>
  <c r="BH692" i="21"/>
  <c r="BI692" i="21"/>
  <c r="BK692" i="21"/>
  <c r="J695" i="21"/>
  <c r="BE695" i="21" s="1"/>
  <c r="P695" i="21"/>
  <c r="R695" i="21"/>
  <c r="T695" i="21"/>
  <c r="BF695" i="21"/>
  <c r="BG695" i="21"/>
  <c r="BH695" i="21"/>
  <c r="BI695" i="21"/>
  <c r="BK695" i="21"/>
  <c r="J698" i="21"/>
  <c r="BE698" i="21" s="1"/>
  <c r="P698" i="21"/>
  <c r="R698" i="21"/>
  <c r="T698" i="21"/>
  <c r="BF698" i="21"/>
  <c r="BG698" i="21"/>
  <c r="BH698" i="21"/>
  <c r="BI698" i="21"/>
  <c r="BK698" i="21"/>
  <c r="J701" i="21"/>
  <c r="P701" i="21"/>
  <c r="R701" i="21"/>
  <c r="T701" i="21"/>
  <c r="BE701" i="21"/>
  <c r="BF701" i="21"/>
  <c r="BG701" i="21"/>
  <c r="BH701" i="21"/>
  <c r="BI701" i="21"/>
  <c r="BK701" i="21"/>
  <c r="J704" i="21"/>
  <c r="P704" i="21"/>
  <c r="R704" i="21"/>
  <c r="T704" i="21"/>
  <c r="BE704" i="21"/>
  <c r="BF704" i="21"/>
  <c r="BG704" i="21"/>
  <c r="BH704" i="21"/>
  <c r="BI704" i="21"/>
  <c r="BK704" i="21"/>
  <c r="J707" i="21"/>
  <c r="P707" i="21"/>
  <c r="R707" i="21"/>
  <c r="T707" i="21"/>
  <c r="BE707" i="21"/>
  <c r="BF707" i="21"/>
  <c r="BG707" i="21"/>
  <c r="BH707" i="21"/>
  <c r="BI707" i="21"/>
  <c r="BK707" i="21"/>
  <c r="J710" i="21"/>
  <c r="P710" i="21"/>
  <c r="R710" i="21"/>
  <c r="T710" i="21"/>
  <c r="BE710" i="21"/>
  <c r="BF710" i="21"/>
  <c r="BG710" i="21"/>
  <c r="BH710" i="21"/>
  <c r="BI710" i="21"/>
  <c r="BK710" i="21"/>
  <c r="J713" i="21"/>
  <c r="BE713" i="21" s="1"/>
  <c r="P713" i="21"/>
  <c r="R713" i="21"/>
  <c r="T713" i="21"/>
  <c r="BF713" i="21"/>
  <c r="BG713" i="21"/>
  <c r="BH713" i="21"/>
  <c r="BI713" i="21"/>
  <c r="BK713" i="21"/>
  <c r="J716" i="21"/>
  <c r="BE716" i="21" s="1"/>
  <c r="P716" i="21"/>
  <c r="R716" i="21"/>
  <c r="T716" i="21"/>
  <c r="BF716" i="21"/>
  <c r="BG716" i="21"/>
  <c r="BH716" i="21"/>
  <c r="BI716" i="21"/>
  <c r="BK716" i="21"/>
  <c r="J719" i="21"/>
  <c r="P719" i="21"/>
  <c r="R719" i="21"/>
  <c r="T719" i="21"/>
  <c r="BE719" i="21"/>
  <c r="BF719" i="21"/>
  <c r="BG719" i="21"/>
  <c r="BH719" i="21"/>
  <c r="BI719" i="21"/>
  <c r="BK719" i="21"/>
  <c r="J722" i="21"/>
  <c r="P722" i="21"/>
  <c r="R722" i="21"/>
  <c r="T722" i="21"/>
  <c r="BE722" i="21"/>
  <c r="BF722" i="21"/>
  <c r="BG722" i="21"/>
  <c r="BH722" i="21"/>
  <c r="BI722" i="21"/>
  <c r="BK722" i="21"/>
  <c r="J725" i="21"/>
  <c r="P725" i="21"/>
  <c r="R725" i="21"/>
  <c r="T725" i="21"/>
  <c r="BE725" i="21"/>
  <c r="BF725" i="21"/>
  <c r="BG725" i="21"/>
  <c r="BH725" i="21"/>
  <c r="BI725" i="21"/>
  <c r="BK725" i="21"/>
  <c r="J728" i="21"/>
  <c r="P728" i="21"/>
  <c r="R728" i="21"/>
  <c r="T728" i="21"/>
  <c r="BE728" i="21"/>
  <c r="BF728" i="21"/>
  <c r="BG728" i="21"/>
  <c r="BH728" i="21"/>
  <c r="BI728" i="21"/>
  <c r="BK728" i="21"/>
  <c r="J732" i="21"/>
  <c r="BE732" i="21" s="1"/>
  <c r="P732" i="21"/>
  <c r="P731" i="21" s="1"/>
  <c r="R732" i="21"/>
  <c r="R731" i="21" s="1"/>
  <c r="T732" i="21"/>
  <c r="T731" i="21" s="1"/>
  <c r="BF732" i="21"/>
  <c r="BG732" i="21"/>
  <c r="BH732" i="21"/>
  <c r="BI732" i="21"/>
  <c r="BK732" i="21"/>
  <c r="BK731" i="21" s="1"/>
  <c r="J731" i="21" s="1"/>
  <c r="J68" i="21" s="1"/>
  <c r="J735" i="21"/>
  <c r="P735" i="21"/>
  <c r="R735" i="21"/>
  <c r="T735" i="21"/>
  <c r="BE735" i="21"/>
  <c r="BF735" i="21"/>
  <c r="BG735" i="21"/>
  <c r="BH735" i="21"/>
  <c r="BI735" i="21"/>
  <c r="BK735" i="21"/>
  <c r="J738" i="21"/>
  <c r="P738" i="21"/>
  <c r="R738" i="21"/>
  <c r="T738" i="21"/>
  <c r="BE738" i="21"/>
  <c r="BF738" i="21"/>
  <c r="BG738" i="21"/>
  <c r="BH738" i="21"/>
  <c r="BI738" i="21"/>
  <c r="BK738" i="21"/>
  <c r="J741" i="21"/>
  <c r="P741" i="21"/>
  <c r="R741" i="21"/>
  <c r="T741" i="21"/>
  <c r="BE741" i="21"/>
  <c r="BF741" i="21"/>
  <c r="BG741" i="21"/>
  <c r="BH741" i="21"/>
  <c r="BI741" i="21"/>
  <c r="BK741" i="21"/>
  <c r="J744" i="21"/>
  <c r="P744" i="21"/>
  <c r="R744" i="21"/>
  <c r="T744" i="21"/>
  <c r="BE744" i="21"/>
  <c r="BF744" i="21"/>
  <c r="BG744" i="21"/>
  <c r="BH744" i="21"/>
  <c r="BI744" i="21"/>
  <c r="BK744" i="21"/>
  <c r="J747" i="21"/>
  <c r="BE747" i="21" s="1"/>
  <c r="P747" i="21"/>
  <c r="R747" i="21"/>
  <c r="T747" i="21"/>
  <c r="BF747" i="21"/>
  <c r="BG747" i="21"/>
  <c r="BH747" i="21"/>
  <c r="BI747" i="21"/>
  <c r="BK747" i="21"/>
  <c r="J750" i="21"/>
  <c r="BE750" i="21" s="1"/>
  <c r="P750" i="21"/>
  <c r="R750" i="21"/>
  <c r="T750" i="21"/>
  <c r="BF750" i="21"/>
  <c r="BG750" i="21"/>
  <c r="BH750" i="21"/>
  <c r="BI750" i="21"/>
  <c r="BK750" i="21"/>
  <c r="J753" i="21"/>
  <c r="P753" i="21"/>
  <c r="R753" i="21"/>
  <c r="T753" i="21"/>
  <c r="BE753" i="21"/>
  <c r="BF753" i="21"/>
  <c r="BG753" i="21"/>
  <c r="BH753" i="21"/>
  <c r="BI753" i="21"/>
  <c r="BK753" i="21"/>
  <c r="J756" i="21"/>
  <c r="BE756" i="21" s="1"/>
  <c r="P756" i="21"/>
  <c r="R756" i="21"/>
  <c r="T756" i="21"/>
  <c r="BF756" i="21"/>
  <c r="BG756" i="21"/>
  <c r="BH756" i="21"/>
  <c r="BI756" i="21"/>
  <c r="BK756" i="21"/>
  <c r="J759" i="21"/>
  <c r="BE759" i="21" s="1"/>
  <c r="P759" i="21"/>
  <c r="R759" i="21"/>
  <c r="T759" i="21"/>
  <c r="BF759" i="21"/>
  <c r="BG759" i="21"/>
  <c r="BH759" i="21"/>
  <c r="BI759" i="21"/>
  <c r="BK759" i="21"/>
  <c r="J762" i="21"/>
  <c r="P762" i="21"/>
  <c r="R762" i="21"/>
  <c r="T762" i="21"/>
  <c r="BE762" i="21"/>
  <c r="BF762" i="21"/>
  <c r="BG762" i="21"/>
  <c r="BH762" i="21"/>
  <c r="BI762" i="21"/>
  <c r="BK762" i="21"/>
  <c r="J765" i="21"/>
  <c r="BE765" i="21" s="1"/>
  <c r="P765" i="21"/>
  <c r="R765" i="21"/>
  <c r="T765" i="21"/>
  <c r="BF765" i="21"/>
  <c r="BG765" i="21"/>
  <c r="BH765" i="21"/>
  <c r="BI765" i="21"/>
  <c r="BK765" i="21"/>
  <c r="J768" i="21"/>
  <c r="BE768" i="21" s="1"/>
  <c r="P768" i="21"/>
  <c r="R768" i="21"/>
  <c r="T768" i="21"/>
  <c r="BF768" i="21"/>
  <c r="BG768" i="21"/>
  <c r="BH768" i="21"/>
  <c r="BI768" i="21"/>
  <c r="BK768" i="21"/>
  <c r="J771" i="21"/>
  <c r="P771" i="21"/>
  <c r="R771" i="21"/>
  <c r="T771" i="21"/>
  <c r="BE771" i="21"/>
  <c r="BF771" i="21"/>
  <c r="BG771" i="21"/>
  <c r="BH771" i="21"/>
  <c r="BI771" i="21"/>
  <c r="BK771" i="21"/>
  <c r="J774" i="21"/>
  <c r="BE774" i="21" s="1"/>
  <c r="P774" i="21"/>
  <c r="R774" i="21"/>
  <c r="T774" i="21"/>
  <c r="BF774" i="21"/>
  <c r="BG774" i="21"/>
  <c r="BH774" i="21"/>
  <c r="BI774" i="21"/>
  <c r="BK774" i="21"/>
  <c r="J777" i="21"/>
  <c r="P777" i="21"/>
  <c r="R777" i="21"/>
  <c r="T777" i="21"/>
  <c r="BE777" i="21"/>
  <c r="BF777" i="21"/>
  <c r="BG777" i="21"/>
  <c r="BH777" i="21"/>
  <c r="BI777" i="21"/>
  <c r="BK777" i="21"/>
  <c r="J780" i="21"/>
  <c r="P780" i="21"/>
  <c r="R780" i="21"/>
  <c r="T780" i="21"/>
  <c r="BE780" i="21"/>
  <c r="BF780" i="21"/>
  <c r="BG780" i="21"/>
  <c r="BH780" i="21"/>
  <c r="BI780" i="21"/>
  <c r="BK780" i="21"/>
  <c r="J783" i="21"/>
  <c r="BE783" i="21" s="1"/>
  <c r="P783" i="21"/>
  <c r="R783" i="21"/>
  <c r="T783" i="21"/>
  <c r="BF783" i="21"/>
  <c r="BG783" i="21"/>
  <c r="BH783" i="21"/>
  <c r="BI783" i="21"/>
  <c r="BK783" i="21"/>
  <c r="J786" i="21"/>
  <c r="BE786" i="21" s="1"/>
  <c r="P786" i="21"/>
  <c r="R786" i="21"/>
  <c r="T786" i="21"/>
  <c r="BF786" i="21"/>
  <c r="BG786" i="21"/>
  <c r="BH786" i="21"/>
  <c r="BI786" i="21"/>
  <c r="BK786" i="21"/>
  <c r="J789" i="21"/>
  <c r="P789" i="21"/>
  <c r="R789" i="21"/>
  <c r="T789" i="21"/>
  <c r="BE789" i="21"/>
  <c r="BF789" i="21"/>
  <c r="BG789" i="21"/>
  <c r="BH789" i="21"/>
  <c r="BI789" i="21"/>
  <c r="BK789" i="21"/>
  <c r="J792" i="21"/>
  <c r="BE792" i="21" s="1"/>
  <c r="P792" i="21"/>
  <c r="R792" i="21"/>
  <c r="T792" i="21"/>
  <c r="BF792" i="21"/>
  <c r="BG792" i="21"/>
  <c r="BH792" i="21"/>
  <c r="BI792" i="21"/>
  <c r="BK792" i="21"/>
  <c r="J795" i="21"/>
  <c r="BE795" i="21" s="1"/>
  <c r="P795" i="21"/>
  <c r="R795" i="21"/>
  <c r="T795" i="21"/>
  <c r="BF795" i="21"/>
  <c r="BG795" i="21"/>
  <c r="BH795" i="21"/>
  <c r="BI795" i="21"/>
  <c r="BK795" i="21"/>
  <c r="J798" i="21"/>
  <c r="P798" i="21"/>
  <c r="R798" i="21"/>
  <c r="T798" i="21"/>
  <c r="BE798" i="21"/>
  <c r="BF798" i="21"/>
  <c r="BG798" i="21"/>
  <c r="BH798" i="21"/>
  <c r="BI798" i="21"/>
  <c r="BK798" i="21"/>
  <c r="J801" i="21"/>
  <c r="BE801" i="21" s="1"/>
  <c r="P801" i="21"/>
  <c r="R801" i="21"/>
  <c r="T801" i="21"/>
  <c r="BF801" i="21"/>
  <c r="BG801" i="21"/>
  <c r="BH801" i="21"/>
  <c r="BI801" i="21"/>
  <c r="BK801" i="21"/>
  <c r="J804" i="21"/>
  <c r="BE804" i="21" s="1"/>
  <c r="P804" i="21"/>
  <c r="R804" i="21"/>
  <c r="T804" i="21"/>
  <c r="BF804" i="21"/>
  <c r="BG804" i="21"/>
  <c r="BH804" i="21"/>
  <c r="BI804" i="21"/>
  <c r="BK804" i="21"/>
  <c r="J807" i="21"/>
  <c r="P807" i="21"/>
  <c r="R807" i="21"/>
  <c r="T807" i="21"/>
  <c r="BE807" i="21"/>
  <c r="BF807" i="21"/>
  <c r="BG807" i="21"/>
  <c r="BH807" i="21"/>
  <c r="BI807" i="21"/>
  <c r="BK807" i="21"/>
  <c r="J810" i="21"/>
  <c r="BE810" i="21" s="1"/>
  <c r="P810" i="21"/>
  <c r="R810" i="21"/>
  <c r="T810" i="21"/>
  <c r="BF810" i="21"/>
  <c r="BG810" i="21"/>
  <c r="BH810" i="21"/>
  <c r="BI810" i="21"/>
  <c r="BK810" i="21"/>
  <c r="J813" i="21"/>
  <c r="BE813" i="21" s="1"/>
  <c r="P813" i="21"/>
  <c r="R813" i="21"/>
  <c r="T813" i="21"/>
  <c r="BF813" i="21"/>
  <c r="BG813" i="21"/>
  <c r="BH813" i="21"/>
  <c r="BI813" i="21"/>
  <c r="BK813" i="21"/>
  <c r="J816" i="21"/>
  <c r="P816" i="21"/>
  <c r="R816" i="21"/>
  <c r="T816" i="21"/>
  <c r="BE816" i="21"/>
  <c r="BF816" i="21"/>
  <c r="BG816" i="21"/>
  <c r="BH816" i="21"/>
  <c r="BI816" i="21"/>
  <c r="BK816" i="21"/>
  <c r="J819" i="21"/>
  <c r="BE819" i="21" s="1"/>
  <c r="P819" i="21"/>
  <c r="R819" i="21"/>
  <c r="T819" i="21"/>
  <c r="BF819" i="21"/>
  <c r="BG819" i="21"/>
  <c r="BH819" i="21"/>
  <c r="BI819" i="21"/>
  <c r="BK819" i="21"/>
  <c r="J822" i="21"/>
  <c r="BE822" i="21" s="1"/>
  <c r="P822" i="21"/>
  <c r="R822" i="21"/>
  <c r="T822" i="21"/>
  <c r="BF822" i="21"/>
  <c r="BG822" i="21"/>
  <c r="BH822" i="21"/>
  <c r="BI822" i="21"/>
  <c r="BK822" i="21"/>
  <c r="J825" i="21"/>
  <c r="P825" i="21"/>
  <c r="R825" i="21"/>
  <c r="T825" i="21"/>
  <c r="BE825" i="21"/>
  <c r="BF825" i="21"/>
  <c r="BG825" i="21"/>
  <c r="BH825" i="21"/>
  <c r="BI825" i="21"/>
  <c r="BK825" i="21"/>
  <c r="J828" i="21"/>
  <c r="BE828" i="21" s="1"/>
  <c r="P828" i="21"/>
  <c r="R828" i="21"/>
  <c r="T828" i="21"/>
  <c r="BF828" i="21"/>
  <c r="BG828" i="21"/>
  <c r="BH828" i="21"/>
  <c r="BI828" i="21"/>
  <c r="BK828" i="21"/>
  <c r="J831" i="21"/>
  <c r="P831" i="21"/>
  <c r="R831" i="21"/>
  <c r="T831" i="21"/>
  <c r="BE831" i="21"/>
  <c r="BF831" i="21"/>
  <c r="BG831" i="21"/>
  <c r="BH831" i="21"/>
  <c r="BI831" i="21"/>
  <c r="BK831" i="21"/>
  <c r="J834" i="21"/>
  <c r="P834" i="21"/>
  <c r="R834" i="21"/>
  <c r="T834" i="21"/>
  <c r="BE834" i="21"/>
  <c r="BF834" i="21"/>
  <c r="BG834" i="21"/>
  <c r="BH834" i="21"/>
  <c r="BI834" i="21"/>
  <c r="BK834" i="21"/>
  <c r="J837" i="21"/>
  <c r="BE837" i="21" s="1"/>
  <c r="P837" i="21"/>
  <c r="R837" i="21"/>
  <c r="T837" i="21"/>
  <c r="BF837" i="21"/>
  <c r="BG837" i="21"/>
  <c r="BH837" i="21"/>
  <c r="BI837" i="21"/>
  <c r="BK837" i="21"/>
  <c r="J841" i="21"/>
  <c r="BE841" i="21" s="1"/>
  <c r="P841" i="21"/>
  <c r="R841" i="21"/>
  <c r="R840" i="21" s="1"/>
  <c r="T841" i="21"/>
  <c r="T840" i="21" s="1"/>
  <c r="BF841" i="21"/>
  <c r="BG841" i="21"/>
  <c r="BH841" i="21"/>
  <c r="BI841" i="21"/>
  <c r="BK841" i="21"/>
  <c r="BK840" i="21" s="1"/>
  <c r="J840" i="21" s="1"/>
  <c r="J69" i="21" s="1"/>
  <c r="J844" i="21"/>
  <c r="P844" i="21"/>
  <c r="R844" i="21"/>
  <c r="T844" i="21"/>
  <c r="BE844" i="21"/>
  <c r="BF844" i="21"/>
  <c r="BG844" i="21"/>
  <c r="BH844" i="21"/>
  <c r="BI844" i="21"/>
  <c r="BK844" i="21"/>
  <c r="J847" i="21"/>
  <c r="P847" i="21"/>
  <c r="P840" i="21" s="1"/>
  <c r="R847" i="21"/>
  <c r="T847" i="21"/>
  <c r="BE847" i="21"/>
  <c r="BF847" i="21"/>
  <c r="BG847" i="21"/>
  <c r="BH847" i="21"/>
  <c r="BI847" i="21"/>
  <c r="BK847" i="21"/>
  <c r="J850" i="21"/>
  <c r="P850" i="21"/>
  <c r="R850" i="21"/>
  <c r="T850" i="21"/>
  <c r="BE850" i="21"/>
  <c r="BF850" i="21"/>
  <c r="BG850" i="21"/>
  <c r="BH850" i="21"/>
  <c r="BI850" i="21"/>
  <c r="BK850" i="21"/>
  <c r="J853" i="21"/>
  <c r="P853" i="21"/>
  <c r="R853" i="21"/>
  <c r="T853" i="21"/>
  <c r="BE853" i="21"/>
  <c r="BF853" i="21"/>
  <c r="BG853" i="21"/>
  <c r="BH853" i="21"/>
  <c r="BI853" i="21"/>
  <c r="BK853" i="21"/>
  <c r="J856" i="21"/>
  <c r="BE856" i="21" s="1"/>
  <c r="P856" i="21"/>
  <c r="R856" i="21"/>
  <c r="T856" i="21"/>
  <c r="BF856" i="21"/>
  <c r="BG856" i="21"/>
  <c r="BH856" i="21"/>
  <c r="BI856" i="21"/>
  <c r="BK856" i="21"/>
  <c r="J859" i="21"/>
  <c r="BE859" i="21" s="1"/>
  <c r="P859" i="21"/>
  <c r="R859" i="21"/>
  <c r="T859" i="21"/>
  <c r="BF859" i="21"/>
  <c r="BG859" i="21"/>
  <c r="BH859" i="21"/>
  <c r="BI859" i="21"/>
  <c r="BK859" i="21"/>
  <c r="J862" i="21"/>
  <c r="P862" i="21"/>
  <c r="R862" i="21"/>
  <c r="T862" i="21"/>
  <c r="BE862" i="21"/>
  <c r="BF862" i="21"/>
  <c r="BG862" i="21"/>
  <c r="BH862" i="21"/>
  <c r="BI862" i="21"/>
  <c r="BK862" i="21"/>
  <c r="J865" i="21"/>
  <c r="P865" i="21"/>
  <c r="R865" i="21"/>
  <c r="T865" i="21"/>
  <c r="BE865" i="21"/>
  <c r="BF865" i="21"/>
  <c r="BG865" i="21"/>
  <c r="BH865" i="21"/>
  <c r="BI865" i="21"/>
  <c r="BK865" i="21"/>
  <c r="J868" i="21"/>
  <c r="P868" i="21"/>
  <c r="R868" i="21"/>
  <c r="T868" i="21"/>
  <c r="BE868" i="21"/>
  <c r="BF868" i="21"/>
  <c r="BG868" i="21"/>
  <c r="BH868" i="21"/>
  <c r="BI868" i="21"/>
  <c r="BK868" i="21"/>
  <c r="J871" i="21"/>
  <c r="P871" i="21"/>
  <c r="R871" i="21"/>
  <c r="T871" i="21"/>
  <c r="BE871" i="21"/>
  <c r="BF871" i="21"/>
  <c r="BG871" i="21"/>
  <c r="BH871" i="21"/>
  <c r="BI871" i="21"/>
  <c r="BK871" i="21"/>
  <c r="J874" i="21"/>
  <c r="BE874" i="21" s="1"/>
  <c r="P874" i="21"/>
  <c r="R874" i="21"/>
  <c r="T874" i="21"/>
  <c r="BF874" i="21"/>
  <c r="BG874" i="21"/>
  <c r="BH874" i="21"/>
  <c r="BI874" i="21"/>
  <c r="BK874" i="21"/>
  <c r="J877" i="21"/>
  <c r="BE877" i="21" s="1"/>
  <c r="P877" i="21"/>
  <c r="R877" i="21"/>
  <c r="T877" i="21"/>
  <c r="BF877" i="21"/>
  <c r="BG877" i="21"/>
  <c r="BH877" i="21"/>
  <c r="BI877" i="21"/>
  <c r="BK877" i="21"/>
  <c r="J880" i="21"/>
  <c r="P880" i="21"/>
  <c r="R880" i="21"/>
  <c r="T880" i="21"/>
  <c r="BE880" i="21"/>
  <c r="BF880" i="21"/>
  <c r="BG880" i="21"/>
  <c r="BH880" i="21"/>
  <c r="BI880" i="21"/>
  <c r="BK880" i="21"/>
  <c r="J883" i="21"/>
  <c r="P883" i="21"/>
  <c r="R883" i="21"/>
  <c r="T883" i="21"/>
  <c r="BE883" i="21"/>
  <c r="BF883" i="21"/>
  <c r="BG883" i="21"/>
  <c r="BH883" i="21"/>
  <c r="BI883" i="21"/>
  <c r="BK883" i="21"/>
  <c r="J886" i="21"/>
  <c r="P886" i="21"/>
  <c r="R886" i="21"/>
  <c r="T886" i="21"/>
  <c r="BE886" i="21"/>
  <c r="BF886" i="21"/>
  <c r="BG886" i="21"/>
  <c r="BH886" i="21"/>
  <c r="BI886" i="21"/>
  <c r="BK886" i="21"/>
  <c r="J889" i="21"/>
  <c r="P889" i="21"/>
  <c r="R889" i="21"/>
  <c r="T889" i="21"/>
  <c r="BE889" i="21"/>
  <c r="BF889" i="21"/>
  <c r="BG889" i="21"/>
  <c r="BH889" i="21"/>
  <c r="BI889" i="21"/>
  <c r="BK889" i="21"/>
  <c r="J892" i="21"/>
  <c r="BE892" i="21" s="1"/>
  <c r="P892" i="21"/>
  <c r="R892" i="21"/>
  <c r="T892" i="21"/>
  <c r="BF892" i="21"/>
  <c r="BG892" i="21"/>
  <c r="BH892" i="21"/>
  <c r="BI892" i="21"/>
  <c r="BK892" i="21"/>
  <c r="J895" i="21"/>
  <c r="BE895" i="21" s="1"/>
  <c r="P895" i="21"/>
  <c r="R895" i="21"/>
  <c r="T895" i="21"/>
  <c r="BF895" i="21"/>
  <c r="BG895" i="21"/>
  <c r="BH895" i="21"/>
  <c r="BI895" i="21"/>
  <c r="BK895" i="21"/>
  <c r="J898" i="21"/>
  <c r="P898" i="21"/>
  <c r="R898" i="21"/>
  <c r="T898" i="21"/>
  <c r="BE898" i="21"/>
  <c r="BF898" i="21"/>
  <c r="BG898" i="21"/>
  <c r="BH898" i="21"/>
  <c r="BI898" i="21"/>
  <c r="BK898" i="21"/>
  <c r="J901" i="21"/>
  <c r="P901" i="21"/>
  <c r="R901" i="21"/>
  <c r="T901" i="21"/>
  <c r="BE901" i="21"/>
  <c r="BF901" i="21"/>
  <c r="BG901" i="21"/>
  <c r="BH901" i="21"/>
  <c r="BI901" i="21"/>
  <c r="BK901" i="21"/>
  <c r="J904" i="21"/>
  <c r="P904" i="21"/>
  <c r="R904" i="21"/>
  <c r="T904" i="21"/>
  <c r="BE904" i="21"/>
  <c r="BF904" i="21"/>
  <c r="BG904" i="21"/>
  <c r="BH904" i="21"/>
  <c r="BI904" i="21"/>
  <c r="BK904" i="21"/>
  <c r="J907" i="21"/>
  <c r="P907" i="21"/>
  <c r="R907" i="21"/>
  <c r="T907" i="21"/>
  <c r="BE907" i="21"/>
  <c r="BF907" i="21"/>
  <c r="BG907" i="21"/>
  <c r="BH907" i="21"/>
  <c r="BI907" i="21"/>
  <c r="BK907" i="21"/>
  <c r="J910" i="21"/>
  <c r="BE910" i="21" s="1"/>
  <c r="P910" i="21"/>
  <c r="R910" i="21"/>
  <c r="T910" i="21"/>
  <c r="BF910" i="21"/>
  <c r="BG910" i="21"/>
  <c r="BH910" i="21"/>
  <c r="BI910" i="21"/>
  <c r="BK910" i="21"/>
  <c r="J913" i="21"/>
  <c r="BE913" i="21" s="1"/>
  <c r="P913" i="21"/>
  <c r="R913" i="21"/>
  <c r="T913" i="21"/>
  <c r="BF913" i="21"/>
  <c r="BG913" i="21"/>
  <c r="BH913" i="21"/>
  <c r="BI913" i="21"/>
  <c r="BK913" i="21"/>
  <c r="J916" i="21"/>
  <c r="P916" i="21"/>
  <c r="R916" i="21"/>
  <c r="T916" i="21"/>
  <c r="BE916" i="21"/>
  <c r="BF916" i="21"/>
  <c r="BG916" i="21"/>
  <c r="BH916" i="21"/>
  <c r="BI916" i="21"/>
  <c r="BK916" i="21"/>
  <c r="J919" i="21"/>
  <c r="P919" i="21"/>
  <c r="R919" i="21"/>
  <c r="T919" i="21"/>
  <c r="BE919" i="21"/>
  <c r="BF919" i="21"/>
  <c r="BG919" i="21"/>
  <c r="BH919" i="21"/>
  <c r="BI919" i="21"/>
  <c r="BK919" i="21"/>
  <c r="J922" i="21"/>
  <c r="P922" i="21"/>
  <c r="R922" i="21"/>
  <c r="T922" i="21"/>
  <c r="BE922" i="21"/>
  <c r="BF922" i="21"/>
  <c r="BG922" i="21"/>
  <c r="BH922" i="21"/>
  <c r="BI922" i="21"/>
  <c r="BK922" i="21"/>
  <c r="J925" i="21"/>
  <c r="P925" i="21"/>
  <c r="R925" i="21"/>
  <c r="T925" i="21"/>
  <c r="BE925" i="21"/>
  <c r="BF925" i="21"/>
  <c r="BG925" i="21"/>
  <c r="BH925" i="21"/>
  <c r="BI925" i="21"/>
  <c r="BK925" i="21"/>
  <c r="J928" i="21"/>
  <c r="BE928" i="21" s="1"/>
  <c r="P928" i="21"/>
  <c r="R928" i="21"/>
  <c r="T928" i="21"/>
  <c r="BF928" i="21"/>
  <c r="BG928" i="21"/>
  <c r="BH928" i="21"/>
  <c r="BI928" i="21"/>
  <c r="BK928" i="21"/>
  <c r="J931" i="21"/>
  <c r="BE931" i="21" s="1"/>
  <c r="P931" i="21"/>
  <c r="R931" i="21"/>
  <c r="T931" i="21"/>
  <c r="BF931" i="21"/>
  <c r="BG931" i="21"/>
  <c r="BH931" i="21"/>
  <c r="BI931" i="21"/>
  <c r="BK931" i="21"/>
  <c r="J934" i="21"/>
  <c r="P934" i="21"/>
  <c r="R934" i="21"/>
  <c r="T934" i="21"/>
  <c r="BE934" i="21"/>
  <c r="BF934" i="21"/>
  <c r="BG934" i="21"/>
  <c r="BH934" i="21"/>
  <c r="BI934" i="21"/>
  <c r="BK934" i="21"/>
  <c r="J937" i="21"/>
  <c r="P937" i="21"/>
  <c r="R937" i="21"/>
  <c r="T937" i="21"/>
  <c r="BE937" i="21"/>
  <c r="BF937" i="21"/>
  <c r="BG937" i="21"/>
  <c r="BH937" i="21"/>
  <c r="BI937" i="21"/>
  <c r="BK937" i="21"/>
  <c r="J940" i="21"/>
  <c r="P940" i="21"/>
  <c r="R940" i="21"/>
  <c r="T940" i="21"/>
  <c r="BE940" i="21"/>
  <c r="BF940" i="21"/>
  <c r="BG940" i="21"/>
  <c r="BH940" i="21"/>
  <c r="BI940" i="21"/>
  <c r="BK940" i="21"/>
  <c r="J943" i="21"/>
  <c r="P943" i="21"/>
  <c r="R943" i="21"/>
  <c r="T943" i="21"/>
  <c r="BE943" i="21"/>
  <c r="BF943" i="21"/>
  <c r="BG943" i="21"/>
  <c r="BH943" i="21"/>
  <c r="BI943" i="21"/>
  <c r="BK943" i="21"/>
  <c r="J946" i="21"/>
  <c r="BE946" i="21" s="1"/>
  <c r="P946" i="21"/>
  <c r="R946" i="21"/>
  <c r="T946" i="21"/>
  <c r="BF946" i="21"/>
  <c r="BG946" i="21"/>
  <c r="BH946" i="21"/>
  <c r="BI946" i="21"/>
  <c r="BK946" i="21"/>
  <c r="J949" i="21"/>
  <c r="BE949" i="21" s="1"/>
  <c r="P949" i="21"/>
  <c r="R949" i="21"/>
  <c r="T949" i="21"/>
  <c r="BF949" i="21"/>
  <c r="BG949" i="21"/>
  <c r="BH949" i="21"/>
  <c r="BI949" i="21"/>
  <c r="BK949" i="21"/>
  <c r="J952" i="21"/>
  <c r="P952" i="21"/>
  <c r="R952" i="21"/>
  <c r="T952" i="21"/>
  <c r="BE952" i="21"/>
  <c r="BF952" i="21"/>
  <c r="BG952" i="21"/>
  <c r="BH952" i="21"/>
  <c r="BI952" i="21"/>
  <c r="BK952" i="21"/>
  <c r="J955" i="21"/>
  <c r="P955" i="21"/>
  <c r="R955" i="21"/>
  <c r="T955" i="21"/>
  <c r="BE955" i="21"/>
  <c r="BF955" i="21"/>
  <c r="BG955" i="21"/>
  <c r="BH955" i="21"/>
  <c r="BI955" i="21"/>
  <c r="BK955" i="21"/>
  <c r="J958" i="21"/>
  <c r="P958" i="21"/>
  <c r="R958" i="21"/>
  <c r="T958" i="21"/>
  <c r="BE958" i="21"/>
  <c r="BF958" i="21"/>
  <c r="BG958" i="21"/>
  <c r="BH958" i="21"/>
  <c r="BI958" i="21"/>
  <c r="BK958" i="21"/>
  <c r="J961" i="21"/>
  <c r="P961" i="21"/>
  <c r="R961" i="21"/>
  <c r="T961" i="21"/>
  <c r="BE961" i="21"/>
  <c r="BF961" i="21"/>
  <c r="BG961" i="21"/>
  <c r="BH961" i="21"/>
  <c r="BI961" i="21"/>
  <c r="BK961" i="21"/>
  <c r="J964" i="21"/>
  <c r="BE964" i="21" s="1"/>
  <c r="P964" i="21"/>
  <c r="R964" i="21"/>
  <c r="T964" i="21"/>
  <c r="BF964" i="21"/>
  <c r="BG964" i="21"/>
  <c r="BH964" i="21"/>
  <c r="BI964" i="21"/>
  <c r="BK964" i="21"/>
  <c r="J967" i="21"/>
  <c r="BE967" i="21" s="1"/>
  <c r="P967" i="21"/>
  <c r="R967" i="21"/>
  <c r="T967" i="21"/>
  <c r="BF967" i="21"/>
  <c r="BG967" i="21"/>
  <c r="BH967" i="21"/>
  <c r="BI967" i="21"/>
  <c r="BK967" i="21"/>
  <c r="J970" i="21"/>
  <c r="P970" i="21"/>
  <c r="R970" i="21"/>
  <c r="T970" i="21"/>
  <c r="BE970" i="21"/>
  <c r="BF970" i="21"/>
  <c r="BG970" i="21"/>
  <c r="BH970" i="21"/>
  <c r="BI970" i="21"/>
  <c r="BK970" i="21"/>
  <c r="J973" i="21"/>
  <c r="P973" i="21"/>
  <c r="R973" i="21"/>
  <c r="T973" i="21"/>
  <c r="BE973" i="21"/>
  <c r="BF973" i="21"/>
  <c r="BG973" i="21"/>
  <c r="BH973" i="21"/>
  <c r="BI973" i="21"/>
  <c r="BK973" i="21"/>
  <c r="J976" i="21"/>
  <c r="P976" i="21"/>
  <c r="R976" i="21"/>
  <c r="T976" i="21"/>
  <c r="BE976" i="21"/>
  <c r="BF976" i="21"/>
  <c r="BG976" i="21"/>
  <c r="BH976" i="21"/>
  <c r="BI976" i="21"/>
  <c r="BK976" i="21"/>
  <c r="J979" i="21"/>
  <c r="P979" i="21"/>
  <c r="R979" i="21"/>
  <c r="T979" i="21"/>
  <c r="BE979" i="21"/>
  <c r="BF979" i="21"/>
  <c r="BG979" i="21"/>
  <c r="BH979" i="21"/>
  <c r="BI979" i="21"/>
  <c r="BK979" i="21"/>
  <c r="J982" i="21"/>
  <c r="BE982" i="21" s="1"/>
  <c r="P982" i="21"/>
  <c r="R982" i="21"/>
  <c r="T982" i="21"/>
  <c r="BF982" i="21"/>
  <c r="BG982" i="21"/>
  <c r="BH982" i="21"/>
  <c r="BI982" i="21"/>
  <c r="BK982" i="21"/>
  <c r="J985" i="21"/>
  <c r="BE985" i="21" s="1"/>
  <c r="P985" i="21"/>
  <c r="R985" i="21"/>
  <c r="T985" i="21"/>
  <c r="BF985" i="21"/>
  <c r="BG985" i="21"/>
  <c r="BH985" i="21"/>
  <c r="BI985" i="21"/>
  <c r="BK985" i="21"/>
  <c r="J988" i="21"/>
  <c r="P988" i="21"/>
  <c r="R988" i="21"/>
  <c r="T988" i="21"/>
  <c r="BE988" i="21"/>
  <c r="BF988" i="21"/>
  <c r="BG988" i="21"/>
  <c r="BH988" i="21"/>
  <c r="BI988" i="21"/>
  <c r="BK988" i="21"/>
  <c r="J991" i="21"/>
  <c r="P991" i="21"/>
  <c r="R991" i="21"/>
  <c r="T991" i="21"/>
  <c r="BE991" i="21"/>
  <c r="BF991" i="21"/>
  <c r="BG991" i="21"/>
  <c r="BH991" i="21"/>
  <c r="BI991" i="21"/>
  <c r="BK991" i="21"/>
  <c r="J994" i="21"/>
  <c r="P994" i="21"/>
  <c r="R994" i="21"/>
  <c r="T994" i="21"/>
  <c r="BE994" i="21"/>
  <c r="BF994" i="21"/>
  <c r="BG994" i="21"/>
  <c r="BH994" i="21"/>
  <c r="BI994" i="21"/>
  <c r="BK994" i="21"/>
  <c r="J998" i="21"/>
  <c r="BE998" i="21" s="1"/>
  <c r="P998" i="21"/>
  <c r="P997" i="21" s="1"/>
  <c r="R998" i="21"/>
  <c r="T998" i="21"/>
  <c r="T997" i="21" s="1"/>
  <c r="BF998" i="21"/>
  <c r="BG998" i="21"/>
  <c r="BH998" i="21"/>
  <c r="BI998" i="21"/>
  <c r="BK998" i="21"/>
  <c r="J1001" i="21"/>
  <c r="BE1001" i="21" s="1"/>
  <c r="P1001" i="21"/>
  <c r="R1001" i="21"/>
  <c r="R997" i="21" s="1"/>
  <c r="T1001" i="21"/>
  <c r="BF1001" i="21"/>
  <c r="BG1001" i="21"/>
  <c r="BH1001" i="21"/>
  <c r="BI1001" i="21"/>
  <c r="BK1001" i="21"/>
  <c r="J1004" i="21"/>
  <c r="P1004" i="21"/>
  <c r="R1004" i="21"/>
  <c r="T1004" i="21"/>
  <c r="BE1004" i="21"/>
  <c r="BF1004" i="21"/>
  <c r="BG1004" i="21"/>
  <c r="BH1004" i="21"/>
  <c r="BI1004" i="21"/>
  <c r="BK1004" i="21"/>
  <c r="BK997" i="21" s="1"/>
  <c r="J997" i="21" s="1"/>
  <c r="J70" i="21" s="1"/>
  <c r="J1007" i="21"/>
  <c r="P1007" i="21"/>
  <c r="R1007" i="21"/>
  <c r="T1007" i="21"/>
  <c r="BE1007" i="21"/>
  <c r="BF1007" i="21"/>
  <c r="BG1007" i="21"/>
  <c r="BH1007" i="21"/>
  <c r="BI1007" i="21"/>
  <c r="BK1007" i="21"/>
  <c r="J1010" i="21"/>
  <c r="P1010" i="21"/>
  <c r="R1010" i="21"/>
  <c r="T1010" i="21"/>
  <c r="BE1010" i="21"/>
  <c r="BF1010" i="21"/>
  <c r="BG1010" i="21"/>
  <c r="BH1010" i="21"/>
  <c r="BI1010" i="21"/>
  <c r="BK1010" i="21"/>
  <c r="J1013" i="21"/>
  <c r="P1013" i="21"/>
  <c r="R1013" i="21"/>
  <c r="T1013" i="21"/>
  <c r="BE1013" i="21"/>
  <c r="BF1013" i="21"/>
  <c r="BG1013" i="21"/>
  <c r="BH1013" i="21"/>
  <c r="BI1013" i="21"/>
  <c r="BK1013" i="21"/>
  <c r="J1016" i="21"/>
  <c r="BE1016" i="21" s="1"/>
  <c r="P1016" i="21"/>
  <c r="R1016" i="21"/>
  <c r="T1016" i="21"/>
  <c r="BF1016" i="21"/>
  <c r="BG1016" i="21"/>
  <c r="BH1016" i="21"/>
  <c r="BI1016" i="21"/>
  <c r="BK1016" i="21"/>
  <c r="J1019" i="21"/>
  <c r="BE1019" i="21" s="1"/>
  <c r="P1019" i="21"/>
  <c r="R1019" i="21"/>
  <c r="T1019" i="21"/>
  <c r="BF1019" i="21"/>
  <c r="BG1019" i="21"/>
  <c r="BH1019" i="21"/>
  <c r="BI1019" i="21"/>
  <c r="BK1019" i="21"/>
  <c r="J1022" i="21"/>
  <c r="P1022" i="21"/>
  <c r="R1022" i="21"/>
  <c r="T1022" i="21"/>
  <c r="BE1022" i="21"/>
  <c r="BF1022" i="21"/>
  <c r="BG1022" i="21"/>
  <c r="BH1022" i="21"/>
  <c r="BI1022" i="21"/>
  <c r="BK1022" i="21"/>
  <c r="J1025" i="21"/>
  <c r="BE1025" i="21" s="1"/>
  <c r="P1025" i="21"/>
  <c r="R1025" i="21"/>
  <c r="T1025" i="21"/>
  <c r="BF1025" i="21"/>
  <c r="BG1025" i="21"/>
  <c r="BH1025" i="21"/>
  <c r="BI1025" i="21"/>
  <c r="BK1025" i="21"/>
  <c r="J1028" i="21"/>
  <c r="P1028" i="21"/>
  <c r="R1028" i="21"/>
  <c r="T1028" i="21"/>
  <c r="BE1028" i="21"/>
  <c r="BF1028" i="21"/>
  <c r="BG1028" i="21"/>
  <c r="BH1028" i="21"/>
  <c r="BI1028" i="21"/>
  <c r="BK1028" i="21"/>
  <c r="J1031" i="21"/>
  <c r="P1031" i="21"/>
  <c r="R1031" i="21"/>
  <c r="T1031" i="21"/>
  <c r="BE1031" i="21"/>
  <c r="BF1031" i="21"/>
  <c r="BG1031" i="21"/>
  <c r="BH1031" i="21"/>
  <c r="BI1031" i="21"/>
  <c r="BK1031" i="21"/>
  <c r="J1034" i="21"/>
  <c r="BE1034" i="21" s="1"/>
  <c r="P1034" i="21"/>
  <c r="R1034" i="21"/>
  <c r="T1034" i="21"/>
  <c r="BF1034" i="21"/>
  <c r="BG1034" i="21"/>
  <c r="BH1034" i="21"/>
  <c r="BI1034" i="21"/>
  <c r="BK1034" i="21"/>
  <c r="J1037" i="21"/>
  <c r="BE1037" i="21" s="1"/>
  <c r="P1037" i="21"/>
  <c r="R1037" i="21"/>
  <c r="T1037" i="21"/>
  <c r="BF1037" i="21"/>
  <c r="BG1037" i="21"/>
  <c r="BH1037" i="21"/>
  <c r="BI1037" i="21"/>
  <c r="BK1037" i="21"/>
  <c r="J1040" i="21"/>
  <c r="P1040" i="21"/>
  <c r="R1040" i="21"/>
  <c r="T1040" i="21"/>
  <c r="BE1040" i="21"/>
  <c r="BF1040" i="21"/>
  <c r="BG1040" i="21"/>
  <c r="BH1040" i="21"/>
  <c r="BI1040" i="21"/>
  <c r="BK1040" i="21"/>
  <c r="J1043" i="21"/>
  <c r="BE1043" i="21" s="1"/>
  <c r="P1043" i="21"/>
  <c r="R1043" i="21"/>
  <c r="T1043" i="21"/>
  <c r="BF1043" i="21"/>
  <c r="BG1043" i="21"/>
  <c r="BH1043" i="21"/>
  <c r="BI1043" i="21"/>
  <c r="BK1043" i="21"/>
  <c r="J1046" i="21"/>
  <c r="BE1046" i="21" s="1"/>
  <c r="P1046" i="21"/>
  <c r="R1046" i="21"/>
  <c r="T1046" i="21"/>
  <c r="BF1046" i="21"/>
  <c r="BG1046" i="21"/>
  <c r="BH1046" i="21"/>
  <c r="BI1046" i="21"/>
  <c r="BK1046" i="21"/>
  <c r="J1049" i="21"/>
  <c r="P1049" i="21"/>
  <c r="R1049" i="21"/>
  <c r="T1049" i="21"/>
  <c r="BE1049" i="21"/>
  <c r="BF1049" i="21"/>
  <c r="BG1049" i="21"/>
  <c r="BH1049" i="21"/>
  <c r="BI1049" i="21"/>
  <c r="BK1049" i="21"/>
  <c r="J1052" i="21"/>
  <c r="BE1052" i="21" s="1"/>
  <c r="P1052" i="21"/>
  <c r="R1052" i="21"/>
  <c r="T1052" i="21"/>
  <c r="BF1052" i="21"/>
  <c r="BG1052" i="21"/>
  <c r="BH1052" i="21"/>
  <c r="BI1052" i="21"/>
  <c r="BK1052" i="21"/>
  <c r="J1055" i="21"/>
  <c r="BE1055" i="21" s="1"/>
  <c r="P1055" i="21"/>
  <c r="R1055" i="21"/>
  <c r="T1055" i="21"/>
  <c r="BF1055" i="21"/>
  <c r="BG1055" i="21"/>
  <c r="BH1055" i="21"/>
  <c r="BI1055" i="21"/>
  <c r="BK1055" i="21"/>
  <c r="J1058" i="21"/>
  <c r="P1058" i="21"/>
  <c r="R1058" i="21"/>
  <c r="T1058" i="21"/>
  <c r="BE1058" i="21"/>
  <c r="BF1058" i="21"/>
  <c r="BG1058" i="21"/>
  <c r="BH1058" i="21"/>
  <c r="BI1058" i="21"/>
  <c r="BK1058" i="21"/>
  <c r="J1061" i="21"/>
  <c r="BE1061" i="21" s="1"/>
  <c r="P1061" i="21"/>
  <c r="R1061" i="21"/>
  <c r="T1061" i="21"/>
  <c r="BF1061" i="21"/>
  <c r="BG1061" i="21"/>
  <c r="BH1061" i="21"/>
  <c r="BI1061" i="21"/>
  <c r="BK1061" i="21"/>
  <c r="J1064" i="21"/>
  <c r="BE1064" i="21" s="1"/>
  <c r="P1064" i="21"/>
  <c r="R1064" i="21"/>
  <c r="T1064" i="21"/>
  <c r="BF1064" i="21"/>
  <c r="BG1064" i="21"/>
  <c r="BH1064" i="21"/>
  <c r="BI1064" i="21"/>
  <c r="BK1064" i="21"/>
  <c r="J1067" i="21"/>
  <c r="P1067" i="21"/>
  <c r="R1067" i="21"/>
  <c r="T1067" i="21"/>
  <c r="BE1067" i="21"/>
  <c r="BF1067" i="21"/>
  <c r="BG1067" i="21"/>
  <c r="BH1067" i="21"/>
  <c r="BI1067" i="21"/>
  <c r="BK1067" i="21"/>
  <c r="J1070" i="21"/>
  <c r="BE1070" i="21" s="1"/>
  <c r="P1070" i="21"/>
  <c r="R1070" i="21"/>
  <c r="T1070" i="21"/>
  <c r="BF1070" i="21"/>
  <c r="BG1070" i="21"/>
  <c r="BH1070" i="21"/>
  <c r="BI1070" i="21"/>
  <c r="BK1070" i="21"/>
  <c r="J1073" i="21"/>
  <c r="BE1073" i="21" s="1"/>
  <c r="P1073" i="21"/>
  <c r="R1073" i="21"/>
  <c r="T1073" i="21"/>
  <c r="BF1073" i="21"/>
  <c r="BG1073" i="21"/>
  <c r="BH1073" i="21"/>
  <c r="BI1073" i="21"/>
  <c r="BK1073" i="21"/>
  <c r="J1076" i="21"/>
  <c r="P1076" i="21"/>
  <c r="R1076" i="21"/>
  <c r="T1076" i="21"/>
  <c r="BE1076" i="21"/>
  <c r="BF1076" i="21"/>
  <c r="BG1076" i="21"/>
  <c r="BH1076" i="21"/>
  <c r="BI1076" i="21"/>
  <c r="BK1076" i="21"/>
  <c r="J1079" i="21"/>
  <c r="BE1079" i="21" s="1"/>
  <c r="P1079" i="21"/>
  <c r="R1079" i="21"/>
  <c r="T1079" i="21"/>
  <c r="BF1079" i="21"/>
  <c r="BG1079" i="21"/>
  <c r="BH1079" i="21"/>
  <c r="BI1079" i="21"/>
  <c r="BK1079" i="21"/>
  <c r="J1082" i="21"/>
  <c r="BE1082" i="21" s="1"/>
  <c r="P1082" i="21"/>
  <c r="R1082" i="21"/>
  <c r="T1082" i="21"/>
  <c r="BF1082" i="21"/>
  <c r="BG1082" i="21"/>
  <c r="BH1082" i="21"/>
  <c r="BI1082" i="21"/>
  <c r="BK1082" i="21"/>
  <c r="J1085" i="21"/>
  <c r="P1085" i="21"/>
  <c r="R1085" i="21"/>
  <c r="T1085" i="21"/>
  <c r="BE1085" i="21"/>
  <c r="BF1085" i="21"/>
  <c r="BG1085" i="21"/>
  <c r="BH1085" i="21"/>
  <c r="BI1085" i="21"/>
  <c r="BK1085" i="21"/>
  <c r="J1088" i="21"/>
  <c r="BE1088" i="21" s="1"/>
  <c r="P1088" i="21"/>
  <c r="R1088" i="21"/>
  <c r="T1088" i="21"/>
  <c r="BF1088" i="21"/>
  <c r="BG1088" i="21"/>
  <c r="BH1088" i="21"/>
  <c r="BI1088" i="21"/>
  <c r="BK1088" i="21"/>
  <c r="J1091" i="21"/>
  <c r="BE1091" i="21" s="1"/>
  <c r="P1091" i="21"/>
  <c r="R1091" i="21"/>
  <c r="T1091" i="21"/>
  <c r="BF1091" i="21"/>
  <c r="BG1091" i="21"/>
  <c r="BH1091" i="21"/>
  <c r="BI1091" i="21"/>
  <c r="BK1091" i="21"/>
  <c r="J1094" i="21"/>
  <c r="P1094" i="21"/>
  <c r="R1094" i="21"/>
  <c r="T1094" i="21"/>
  <c r="BE1094" i="21"/>
  <c r="BF1094" i="21"/>
  <c r="BG1094" i="21"/>
  <c r="BH1094" i="21"/>
  <c r="BI1094" i="21"/>
  <c r="BK1094" i="21"/>
  <c r="J1097" i="21"/>
  <c r="BE1097" i="21" s="1"/>
  <c r="P1097" i="21"/>
  <c r="R1097" i="21"/>
  <c r="T1097" i="21"/>
  <c r="BF1097" i="21"/>
  <c r="BG1097" i="21"/>
  <c r="BH1097" i="21"/>
  <c r="BI1097" i="21"/>
  <c r="BK1097" i="21"/>
  <c r="J1100" i="21"/>
  <c r="BE1100" i="21" s="1"/>
  <c r="P1100" i="21"/>
  <c r="R1100" i="21"/>
  <c r="T1100" i="21"/>
  <c r="BF1100" i="21"/>
  <c r="BG1100" i="21"/>
  <c r="BH1100" i="21"/>
  <c r="BI1100" i="21"/>
  <c r="BK1100" i="21"/>
  <c r="J1103" i="21"/>
  <c r="P1103" i="21"/>
  <c r="R1103" i="21"/>
  <c r="T1103" i="21"/>
  <c r="BE1103" i="21"/>
  <c r="BF1103" i="21"/>
  <c r="BG1103" i="21"/>
  <c r="BH1103" i="21"/>
  <c r="BI1103" i="21"/>
  <c r="BK1103" i="21"/>
  <c r="J1106" i="21"/>
  <c r="BE1106" i="21" s="1"/>
  <c r="P1106" i="21"/>
  <c r="R1106" i="21"/>
  <c r="T1106" i="21"/>
  <c r="BF1106" i="21"/>
  <c r="BG1106" i="21"/>
  <c r="BH1106" i="21"/>
  <c r="BI1106" i="21"/>
  <c r="BK1106" i="21"/>
  <c r="J1109" i="21"/>
  <c r="BE1109" i="21" s="1"/>
  <c r="P1109" i="21"/>
  <c r="R1109" i="21"/>
  <c r="T1109" i="21"/>
  <c r="BF1109" i="21"/>
  <c r="BG1109" i="21"/>
  <c r="BH1109" i="21"/>
  <c r="BI1109" i="21"/>
  <c r="BK1109" i="21"/>
  <c r="J1112" i="21"/>
  <c r="P1112" i="21"/>
  <c r="R1112" i="21"/>
  <c r="T1112" i="21"/>
  <c r="BE1112" i="21"/>
  <c r="BF1112" i="21"/>
  <c r="BG1112" i="21"/>
  <c r="BH1112" i="21"/>
  <c r="BI1112" i="21"/>
  <c r="BK1112" i="21"/>
  <c r="J1115" i="21"/>
  <c r="BE1115" i="21" s="1"/>
  <c r="P1115" i="21"/>
  <c r="R1115" i="21"/>
  <c r="T1115" i="21"/>
  <c r="BF1115" i="21"/>
  <c r="BG1115" i="21"/>
  <c r="BH1115" i="21"/>
  <c r="BI1115" i="21"/>
  <c r="BK1115" i="21"/>
  <c r="P1118" i="21"/>
  <c r="J1119" i="21"/>
  <c r="P1119" i="21"/>
  <c r="R1119" i="21"/>
  <c r="T1119" i="21"/>
  <c r="T1118" i="21" s="1"/>
  <c r="BE1119" i="21"/>
  <c r="BF1119" i="21"/>
  <c r="BG1119" i="21"/>
  <c r="BH1119" i="21"/>
  <c r="BI1119" i="21"/>
  <c r="BK1119" i="21"/>
  <c r="BK1118" i="21" s="1"/>
  <c r="J1118" i="21" s="1"/>
  <c r="J71" i="21" s="1"/>
  <c r="J1122" i="21"/>
  <c r="P1122" i="21"/>
  <c r="R1122" i="21"/>
  <c r="T1122" i="21"/>
  <c r="BE1122" i="21"/>
  <c r="BF1122" i="21"/>
  <c r="BG1122" i="21"/>
  <c r="BH1122" i="21"/>
  <c r="BI1122" i="21"/>
  <c r="BK1122" i="21"/>
  <c r="J1125" i="21"/>
  <c r="BE1125" i="21" s="1"/>
  <c r="P1125" i="21"/>
  <c r="R1125" i="21"/>
  <c r="T1125" i="21"/>
  <c r="BF1125" i="21"/>
  <c r="BG1125" i="21"/>
  <c r="BH1125" i="21"/>
  <c r="BI1125" i="21"/>
  <c r="BK1125" i="21"/>
  <c r="J1128" i="21"/>
  <c r="BE1128" i="21" s="1"/>
  <c r="P1128" i="21"/>
  <c r="R1128" i="21"/>
  <c r="R1118" i="21" s="1"/>
  <c r="T1128" i="21"/>
  <c r="BF1128" i="21"/>
  <c r="BG1128" i="21"/>
  <c r="BH1128" i="21"/>
  <c r="BI1128" i="21"/>
  <c r="BK1128" i="21"/>
  <c r="J1131" i="21"/>
  <c r="P1131" i="21"/>
  <c r="R1131" i="21"/>
  <c r="T1131" i="21"/>
  <c r="BE1131" i="21"/>
  <c r="BF1131" i="21"/>
  <c r="BG1131" i="21"/>
  <c r="BH1131" i="21"/>
  <c r="BI1131" i="21"/>
  <c r="BK1131" i="21"/>
  <c r="J1134" i="21"/>
  <c r="P1134" i="21"/>
  <c r="R1134" i="21"/>
  <c r="T1134" i="21"/>
  <c r="BE1134" i="21"/>
  <c r="BF1134" i="21"/>
  <c r="BG1134" i="21"/>
  <c r="BH1134" i="21"/>
  <c r="BI1134" i="21"/>
  <c r="BK1134" i="21"/>
  <c r="J1137" i="21"/>
  <c r="P1137" i="21"/>
  <c r="R1137" i="21"/>
  <c r="T1137" i="21"/>
  <c r="BE1137" i="21"/>
  <c r="BF1137" i="21"/>
  <c r="BG1137" i="21"/>
  <c r="BH1137" i="21"/>
  <c r="BI1137" i="21"/>
  <c r="BK1137" i="21"/>
  <c r="J1139" i="21"/>
  <c r="P1139" i="21"/>
  <c r="R1139" i="21"/>
  <c r="T1139" i="21"/>
  <c r="BE1139" i="21"/>
  <c r="BF1139" i="21"/>
  <c r="BG1139" i="21"/>
  <c r="BH1139" i="21"/>
  <c r="BI1139" i="21"/>
  <c r="BK1139" i="21"/>
  <c r="J1142" i="21"/>
  <c r="BE1142" i="21" s="1"/>
  <c r="P1142" i="21"/>
  <c r="R1142" i="21"/>
  <c r="T1142" i="21"/>
  <c r="BF1142" i="21"/>
  <c r="BG1142" i="21"/>
  <c r="BH1142" i="21"/>
  <c r="BI1142" i="21"/>
  <c r="BK1142" i="21"/>
  <c r="J1144" i="21"/>
  <c r="BE1144" i="21" s="1"/>
  <c r="P1144" i="21"/>
  <c r="R1144" i="21"/>
  <c r="T1144" i="21"/>
  <c r="BF1144" i="21"/>
  <c r="BG1144" i="21"/>
  <c r="BH1144" i="21"/>
  <c r="BI1144" i="21"/>
  <c r="BK1144" i="21"/>
  <c r="J1147" i="21"/>
  <c r="P1147" i="21"/>
  <c r="R1147" i="21"/>
  <c r="T1147" i="21"/>
  <c r="BE1147" i="21"/>
  <c r="BF1147" i="21"/>
  <c r="BG1147" i="21"/>
  <c r="BH1147" i="21"/>
  <c r="BI1147" i="21"/>
  <c r="BK1147" i="21"/>
  <c r="J1149" i="21"/>
  <c r="P1149" i="21"/>
  <c r="R1149" i="21"/>
  <c r="T1149" i="21"/>
  <c r="BE1149" i="21"/>
  <c r="BF1149" i="21"/>
  <c r="BG1149" i="21"/>
  <c r="BH1149" i="21"/>
  <c r="BI1149" i="21"/>
  <c r="BK1149" i="21"/>
  <c r="J1152" i="21"/>
  <c r="P1152" i="21"/>
  <c r="R1152" i="21"/>
  <c r="T1152" i="21"/>
  <c r="BE1152" i="21"/>
  <c r="BF1152" i="21"/>
  <c r="BG1152" i="21"/>
  <c r="BH1152" i="21"/>
  <c r="BI1152" i="21"/>
  <c r="BK1152" i="21"/>
  <c r="J1154" i="21"/>
  <c r="P1154" i="21"/>
  <c r="R1154" i="21"/>
  <c r="T1154" i="21"/>
  <c r="BE1154" i="21"/>
  <c r="BF1154" i="21"/>
  <c r="BG1154" i="21"/>
  <c r="BH1154" i="21"/>
  <c r="BI1154" i="21"/>
  <c r="BK1154" i="21"/>
  <c r="J1157" i="21"/>
  <c r="BE1157" i="21" s="1"/>
  <c r="P1157" i="21"/>
  <c r="R1157" i="21"/>
  <c r="T1157" i="21"/>
  <c r="BF1157" i="21"/>
  <c r="BG1157" i="21"/>
  <c r="BH1157" i="21"/>
  <c r="BI1157" i="21"/>
  <c r="BK1157" i="21"/>
  <c r="J1159" i="21"/>
  <c r="BE1159" i="21" s="1"/>
  <c r="P1159" i="21"/>
  <c r="R1159" i="21"/>
  <c r="T1159" i="21"/>
  <c r="BF1159" i="21"/>
  <c r="BG1159" i="21"/>
  <c r="BH1159" i="21"/>
  <c r="BI1159" i="21"/>
  <c r="BK1159" i="21"/>
  <c r="J1162" i="21"/>
  <c r="P1162" i="21"/>
  <c r="R1162" i="21"/>
  <c r="T1162" i="21"/>
  <c r="BE1162" i="21"/>
  <c r="BF1162" i="21"/>
  <c r="BG1162" i="21"/>
  <c r="BH1162" i="21"/>
  <c r="BI1162" i="21"/>
  <c r="BK1162" i="21"/>
  <c r="J1164" i="21"/>
  <c r="P1164" i="21"/>
  <c r="R1164" i="21"/>
  <c r="T1164" i="21"/>
  <c r="BE1164" i="21"/>
  <c r="BF1164" i="21"/>
  <c r="BG1164" i="21"/>
  <c r="BH1164" i="21"/>
  <c r="BI1164" i="21"/>
  <c r="BK1164" i="21"/>
  <c r="J1167" i="21"/>
  <c r="P1167" i="21"/>
  <c r="R1167" i="21"/>
  <c r="T1167" i="21"/>
  <c r="BE1167" i="21"/>
  <c r="BF1167" i="21"/>
  <c r="BG1167" i="21"/>
  <c r="BH1167" i="21"/>
  <c r="BI1167" i="21"/>
  <c r="BK1167" i="21"/>
  <c r="J1169" i="21"/>
  <c r="P1169" i="21"/>
  <c r="R1169" i="21"/>
  <c r="T1169" i="21"/>
  <c r="BE1169" i="21"/>
  <c r="BF1169" i="21"/>
  <c r="BG1169" i="21"/>
  <c r="BH1169" i="21"/>
  <c r="BI1169" i="21"/>
  <c r="BK1169" i="21"/>
  <c r="J1172" i="21"/>
  <c r="BE1172" i="21" s="1"/>
  <c r="P1172" i="21"/>
  <c r="R1172" i="21"/>
  <c r="T1172" i="21"/>
  <c r="BF1172" i="21"/>
  <c r="BG1172" i="21"/>
  <c r="BH1172" i="21"/>
  <c r="BI1172" i="21"/>
  <c r="BK1172" i="21"/>
  <c r="J1175" i="21"/>
  <c r="BE1175" i="21" s="1"/>
  <c r="P1175" i="21"/>
  <c r="R1175" i="21"/>
  <c r="T1175" i="21"/>
  <c r="BF1175" i="21"/>
  <c r="BG1175" i="21"/>
  <c r="BH1175" i="21"/>
  <c r="BI1175" i="21"/>
  <c r="BK1175" i="21"/>
  <c r="J1178" i="21"/>
  <c r="P1178" i="21"/>
  <c r="R1178" i="21"/>
  <c r="T1178" i="21"/>
  <c r="BE1178" i="21"/>
  <c r="BF1178" i="21"/>
  <c r="BG1178" i="21"/>
  <c r="BH1178" i="21"/>
  <c r="BI1178" i="21"/>
  <c r="BK1178" i="21"/>
  <c r="J1181" i="21"/>
  <c r="P1181" i="21"/>
  <c r="R1181" i="21"/>
  <c r="T1181" i="21"/>
  <c r="BE1181" i="21"/>
  <c r="BF1181" i="21"/>
  <c r="BG1181" i="21"/>
  <c r="BH1181" i="21"/>
  <c r="BI1181" i="21"/>
  <c r="BK1181" i="21"/>
  <c r="J1184" i="21"/>
  <c r="P1184" i="21"/>
  <c r="R1184" i="21"/>
  <c r="T1184" i="21"/>
  <c r="BE1184" i="21"/>
  <c r="BF1184" i="21"/>
  <c r="BG1184" i="21"/>
  <c r="BH1184" i="21"/>
  <c r="BI1184" i="21"/>
  <c r="BK1184" i="21"/>
  <c r="J1187" i="21"/>
  <c r="P1187" i="21"/>
  <c r="R1187" i="21"/>
  <c r="T1187" i="21"/>
  <c r="BE1187" i="21"/>
  <c r="BF1187" i="21"/>
  <c r="BG1187" i="21"/>
  <c r="BH1187" i="21"/>
  <c r="BI1187" i="21"/>
  <c r="BK1187" i="21"/>
  <c r="J1190" i="21"/>
  <c r="BE1190" i="21" s="1"/>
  <c r="P1190" i="21"/>
  <c r="R1190" i="21"/>
  <c r="T1190" i="21"/>
  <c r="BF1190" i="21"/>
  <c r="BG1190" i="21"/>
  <c r="BH1190" i="21"/>
  <c r="BI1190" i="21"/>
  <c r="BK1190" i="21"/>
  <c r="J1193" i="21"/>
  <c r="BE1193" i="21" s="1"/>
  <c r="P1193" i="21"/>
  <c r="R1193" i="21"/>
  <c r="T1193" i="21"/>
  <c r="BF1193" i="21"/>
  <c r="BG1193" i="21"/>
  <c r="BH1193" i="21"/>
  <c r="BI1193" i="21"/>
  <c r="BK1193" i="21"/>
  <c r="J1196" i="21"/>
  <c r="P1196" i="21"/>
  <c r="R1196" i="21"/>
  <c r="T1196" i="21"/>
  <c r="BE1196" i="21"/>
  <c r="BF1196" i="21"/>
  <c r="BG1196" i="21"/>
  <c r="BH1196" i="21"/>
  <c r="BI1196" i="21"/>
  <c r="BK1196" i="21"/>
  <c r="J1199" i="21"/>
  <c r="P1199" i="21"/>
  <c r="R1199" i="21"/>
  <c r="T1199" i="21"/>
  <c r="BE1199" i="21"/>
  <c r="BF1199" i="21"/>
  <c r="BG1199" i="21"/>
  <c r="BH1199" i="21"/>
  <c r="BI1199" i="21"/>
  <c r="BK1199" i="21"/>
  <c r="J1202" i="21"/>
  <c r="P1202" i="21"/>
  <c r="R1202" i="21"/>
  <c r="T1202" i="21"/>
  <c r="BE1202" i="21"/>
  <c r="BF1202" i="21"/>
  <c r="BG1202" i="21"/>
  <c r="BH1202" i="21"/>
  <c r="BI1202" i="21"/>
  <c r="BK1202" i="21"/>
  <c r="J1205" i="21"/>
  <c r="P1205" i="21"/>
  <c r="R1205" i="21"/>
  <c r="T1205" i="21"/>
  <c r="BE1205" i="21"/>
  <c r="BF1205" i="21"/>
  <c r="BG1205" i="21"/>
  <c r="BH1205" i="21"/>
  <c r="BI1205" i="21"/>
  <c r="BK1205" i="21"/>
  <c r="J1208" i="21"/>
  <c r="BE1208" i="21" s="1"/>
  <c r="P1208" i="21"/>
  <c r="R1208" i="21"/>
  <c r="T1208" i="21"/>
  <c r="BF1208" i="21"/>
  <c r="BG1208" i="21"/>
  <c r="BH1208" i="21"/>
  <c r="BI1208" i="21"/>
  <c r="BK1208" i="21"/>
  <c r="J1211" i="21"/>
  <c r="BE1211" i="21" s="1"/>
  <c r="P1211" i="21"/>
  <c r="R1211" i="21"/>
  <c r="T1211" i="21"/>
  <c r="BF1211" i="21"/>
  <c r="BG1211" i="21"/>
  <c r="BH1211" i="21"/>
  <c r="BI1211" i="21"/>
  <c r="BK1211" i="21"/>
  <c r="J1214" i="21"/>
  <c r="P1214" i="21"/>
  <c r="R1214" i="21"/>
  <c r="T1214" i="21"/>
  <c r="BE1214" i="21"/>
  <c r="BF1214" i="21"/>
  <c r="BG1214" i="21"/>
  <c r="BH1214" i="21"/>
  <c r="BI1214" i="21"/>
  <c r="BK1214" i="21"/>
  <c r="J1217" i="21"/>
  <c r="P1217" i="21"/>
  <c r="R1217" i="21"/>
  <c r="T1217" i="21"/>
  <c r="BE1217" i="21"/>
  <c r="BF1217" i="21"/>
  <c r="BG1217" i="21"/>
  <c r="BH1217" i="21"/>
  <c r="BI1217" i="21"/>
  <c r="BK1217" i="21"/>
  <c r="J1220" i="21"/>
  <c r="P1220" i="21"/>
  <c r="R1220" i="21"/>
  <c r="T1220" i="21"/>
  <c r="BE1220" i="21"/>
  <c r="BF1220" i="21"/>
  <c r="BG1220" i="21"/>
  <c r="BH1220" i="21"/>
  <c r="BI1220" i="21"/>
  <c r="BK1220" i="21"/>
  <c r="J1223" i="21"/>
  <c r="P1223" i="21"/>
  <c r="R1223" i="21"/>
  <c r="T1223" i="21"/>
  <c r="BE1223" i="21"/>
  <c r="BF1223" i="21"/>
  <c r="BG1223" i="21"/>
  <c r="BH1223" i="21"/>
  <c r="BI1223" i="21"/>
  <c r="BK1223" i="21"/>
  <c r="J1226" i="21"/>
  <c r="BE1226" i="21" s="1"/>
  <c r="P1226" i="21"/>
  <c r="R1226" i="21"/>
  <c r="T1226" i="21"/>
  <c r="BF1226" i="21"/>
  <c r="BG1226" i="21"/>
  <c r="BH1226" i="21"/>
  <c r="BI1226" i="21"/>
  <c r="BK1226" i="21"/>
  <c r="J1229" i="21"/>
  <c r="BE1229" i="21" s="1"/>
  <c r="P1229" i="21"/>
  <c r="R1229" i="21"/>
  <c r="T1229" i="21"/>
  <c r="BF1229" i="21"/>
  <c r="BG1229" i="21"/>
  <c r="BH1229" i="21"/>
  <c r="BI1229" i="21"/>
  <c r="BK1229" i="21"/>
  <c r="J1232" i="21"/>
  <c r="P1232" i="21"/>
  <c r="R1232" i="21"/>
  <c r="T1232" i="21"/>
  <c r="BE1232" i="21"/>
  <c r="BF1232" i="21"/>
  <c r="BG1232" i="21"/>
  <c r="BH1232" i="21"/>
  <c r="BI1232" i="21"/>
  <c r="BK1232" i="21"/>
  <c r="J1235" i="21"/>
  <c r="P1235" i="21"/>
  <c r="R1235" i="21"/>
  <c r="T1235" i="21"/>
  <c r="BE1235" i="21"/>
  <c r="BF1235" i="21"/>
  <c r="BG1235" i="21"/>
  <c r="BH1235" i="21"/>
  <c r="BI1235" i="21"/>
  <c r="BK1235" i="21"/>
  <c r="J1238" i="21"/>
  <c r="P1238" i="21"/>
  <c r="R1238" i="21"/>
  <c r="T1238" i="21"/>
  <c r="BE1238" i="21"/>
  <c r="BF1238" i="21"/>
  <c r="BG1238" i="21"/>
  <c r="BH1238" i="21"/>
  <c r="BI1238" i="21"/>
  <c r="BK1238" i="21"/>
  <c r="J1241" i="21"/>
  <c r="P1241" i="21"/>
  <c r="R1241" i="21"/>
  <c r="T1241" i="21"/>
  <c r="BE1241" i="21"/>
  <c r="BF1241" i="21"/>
  <c r="BG1241" i="21"/>
  <c r="BH1241" i="21"/>
  <c r="BI1241" i="21"/>
  <c r="BK1241" i="21"/>
  <c r="J1244" i="21"/>
  <c r="BE1244" i="21" s="1"/>
  <c r="P1244" i="21"/>
  <c r="R1244" i="21"/>
  <c r="T1244" i="21"/>
  <c r="BF1244" i="21"/>
  <c r="BG1244" i="21"/>
  <c r="BH1244" i="21"/>
  <c r="BI1244" i="21"/>
  <c r="BK1244" i="21"/>
  <c r="J1247" i="21"/>
  <c r="BE1247" i="21" s="1"/>
  <c r="P1247" i="21"/>
  <c r="R1247" i="21"/>
  <c r="T1247" i="21"/>
  <c r="BF1247" i="21"/>
  <c r="BG1247" i="21"/>
  <c r="BH1247" i="21"/>
  <c r="BI1247" i="21"/>
  <c r="BK1247" i="21"/>
  <c r="J1250" i="21"/>
  <c r="P1250" i="21"/>
  <c r="R1250" i="21"/>
  <c r="T1250" i="21"/>
  <c r="BE1250" i="21"/>
  <c r="BF1250" i="21"/>
  <c r="BG1250" i="21"/>
  <c r="BH1250" i="21"/>
  <c r="BI1250" i="21"/>
  <c r="BK1250" i="21"/>
  <c r="J1253" i="21"/>
  <c r="P1253" i="21"/>
  <c r="R1253" i="21"/>
  <c r="T1253" i="21"/>
  <c r="BE1253" i="21"/>
  <c r="BF1253" i="21"/>
  <c r="BG1253" i="21"/>
  <c r="BH1253" i="21"/>
  <c r="BI1253" i="21"/>
  <c r="BK1253" i="21"/>
  <c r="J1256" i="21"/>
  <c r="P1256" i="21"/>
  <c r="R1256" i="21"/>
  <c r="T1256" i="21"/>
  <c r="BE1256" i="21"/>
  <c r="BF1256" i="21"/>
  <c r="BG1256" i="21"/>
  <c r="BH1256" i="21"/>
  <c r="BI1256" i="21"/>
  <c r="BK1256" i="21"/>
  <c r="J1259" i="21"/>
  <c r="P1259" i="21"/>
  <c r="R1259" i="21"/>
  <c r="T1259" i="21"/>
  <c r="BE1259" i="21"/>
  <c r="BF1259" i="21"/>
  <c r="BG1259" i="21"/>
  <c r="BH1259" i="21"/>
  <c r="BI1259" i="21"/>
  <c r="BK1259" i="21"/>
  <c r="J1262" i="21"/>
  <c r="BE1262" i="21" s="1"/>
  <c r="P1262" i="21"/>
  <c r="R1262" i="21"/>
  <c r="T1262" i="21"/>
  <c r="BF1262" i="21"/>
  <c r="BG1262" i="21"/>
  <c r="BH1262" i="21"/>
  <c r="BI1262" i="21"/>
  <c r="BK1262" i="21"/>
  <c r="J1265" i="21"/>
  <c r="BE1265" i="21" s="1"/>
  <c r="P1265" i="21"/>
  <c r="R1265" i="21"/>
  <c r="T1265" i="21"/>
  <c r="BF1265" i="21"/>
  <c r="BG1265" i="21"/>
  <c r="BH1265" i="21"/>
  <c r="BI1265" i="21"/>
  <c r="BK1265" i="21"/>
  <c r="J1268" i="21"/>
  <c r="P1268" i="21"/>
  <c r="R1268" i="21"/>
  <c r="T1268" i="21"/>
  <c r="BE1268" i="21"/>
  <c r="BF1268" i="21"/>
  <c r="BG1268" i="21"/>
  <c r="BH1268" i="21"/>
  <c r="BI1268" i="21"/>
  <c r="BK1268" i="21"/>
  <c r="J1271" i="21"/>
  <c r="P1271" i="21"/>
  <c r="R1271" i="21"/>
  <c r="T1271" i="21"/>
  <c r="BE1271" i="21"/>
  <c r="BF1271" i="21"/>
  <c r="BG1271" i="21"/>
  <c r="BH1271" i="21"/>
  <c r="BI1271" i="21"/>
  <c r="BK1271" i="21"/>
  <c r="J1274" i="21"/>
  <c r="BE1274" i="21" s="1"/>
  <c r="P1274" i="21"/>
  <c r="R1274" i="21"/>
  <c r="T1274" i="21"/>
  <c r="BF1274" i="21"/>
  <c r="BG1274" i="21"/>
  <c r="BH1274" i="21"/>
  <c r="BI1274" i="21"/>
  <c r="BK1274" i="21"/>
  <c r="J1277" i="21"/>
  <c r="P1277" i="21"/>
  <c r="R1277" i="21"/>
  <c r="T1277" i="21"/>
  <c r="BE1277" i="21"/>
  <c r="BF1277" i="21"/>
  <c r="BG1277" i="21"/>
  <c r="BH1277" i="21"/>
  <c r="BI1277" i="21"/>
  <c r="BK1277" i="21"/>
  <c r="J1280" i="21"/>
  <c r="BE1280" i="21" s="1"/>
  <c r="P1280" i="21"/>
  <c r="R1280" i="21"/>
  <c r="T1280" i="21"/>
  <c r="BF1280" i="21"/>
  <c r="BG1280" i="21"/>
  <c r="BH1280" i="21"/>
  <c r="BI1280" i="21"/>
  <c r="BK1280" i="21"/>
  <c r="J1283" i="21"/>
  <c r="BE1283" i="21" s="1"/>
  <c r="P1283" i="21"/>
  <c r="R1283" i="21"/>
  <c r="T1283" i="21"/>
  <c r="BF1283" i="21"/>
  <c r="BG1283" i="21"/>
  <c r="BH1283" i="21"/>
  <c r="BI1283" i="21"/>
  <c r="BK1283" i="21"/>
  <c r="J1286" i="21"/>
  <c r="P1286" i="21"/>
  <c r="R1286" i="21"/>
  <c r="T1286" i="21"/>
  <c r="BE1286" i="21"/>
  <c r="BF1286" i="21"/>
  <c r="BG1286" i="21"/>
  <c r="BH1286" i="21"/>
  <c r="BI1286" i="21"/>
  <c r="BK1286" i="21"/>
  <c r="J1289" i="21"/>
  <c r="P1289" i="21"/>
  <c r="R1289" i="21"/>
  <c r="T1289" i="21"/>
  <c r="BE1289" i="21"/>
  <c r="BF1289" i="21"/>
  <c r="BG1289" i="21"/>
  <c r="BH1289" i="21"/>
  <c r="BI1289" i="21"/>
  <c r="BK1289" i="21"/>
  <c r="J1292" i="21"/>
  <c r="P1292" i="21"/>
  <c r="R1292" i="21"/>
  <c r="T1292" i="21"/>
  <c r="BE1292" i="21"/>
  <c r="BF1292" i="21"/>
  <c r="BG1292" i="21"/>
  <c r="BH1292" i="21"/>
  <c r="BI1292" i="21"/>
  <c r="BK1292" i="21"/>
  <c r="J1295" i="21"/>
  <c r="P1295" i="21"/>
  <c r="R1295" i="21"/>
  <c r="T1295" i="21"/>
  <c r="BE1295" i="21"/>
  <c r="BF1295" i="21"/>
  <c r="BG1295" i="21"/>
  <c r="BH1295" i="21"/>
  <c r="BI1295" i="21"/>
  <c r="BK1295" i="21"/>
  <c r="J1298" i="21"/>
  <c r="BE1298" i="21" s="1"/>
  <c r="P1298" i="21"/>
  <c r="R1298" i="21"/>
  <c r="T1298" i="21"/>
  <c r="BF1298" i="21"/>
  <c r="BG1298" i="21"/>
  <c r="BH1298" i="21"/>
  <c r="BI1298" i="21"/>
  <c r="BK1298" i="21"/>
  <c r="J1301" i="21"/>
  <c r="BE1301" i="21" s="1"/>
  <c r="P1301" i="21"/>
  <c r="R1301" i="21"/>
  <c r="T1301" i="21"/>
  <c r="BF1301" i="21"/>
  <c r="BG1301" i="21"/>
  <c r="BH1301" i="21"/>
  <c r="BI1301" i="21"/>
  <c r="BK1301" i="21"/>
  <c r="J1303" i="21"/>
  <c r="P1303" i="21"/>
  <c r="R1303" i="21"/>
  <c r="T1303" i="21"/>
  <c r="BE1303" i="21"/>
  <c r="BF1303" i="21"/>
  <c r="BG1303" i="21"/>
  <c r="BH1303" i="21"/>
  <c r="BI1303" i="21"/>
  <c r="BK1303" i="21"/>
  <c r="J1306" i="21"/>
  <c r="P1306" i="21"/>
  <c r="R1306" i="21"/>
  <c r="T1306" i="21"/>
  <c r="BE1306" i="21"/>
  <c r="BF1306" i="21"/>
  <c r="BG1306" i="21"/>
  <c r="BH1306" i="21"/>
  <c r="BI1306" i="21"/>
  <c r="BK1306" i="21"/>
  <c r="J1308" i="21"/>
  <c r="P1308" i="21"/>
  <c r="R1308" i="21"/>
  <c r="T1308" i="21"/>
  <c r="BE1308" i="21"/>
  <c r="BF1308" i="21"/>
  <c r="BG1308" i="21"/>
  <c r="BH1308" i="21"/>
  <c r="BI1308" i="21"/>
  <c r="BK1308" i="21"/>
  <c r="J1311" i="21"/>
  <c r="P1311" i="21"/>
  <c r="R1311" i="21"/>
  <c r="T1311" i="21"/>
  <c r="BE1311" i="21"/>
  <c r="BF1311" i="21"/>
  <c r="BG1311" i="21"/>
  <c r="BH1311" i="21"/>
  <c r="BI1311" i="21"/>
  <c r="BK1311" i="21"/>
  <c r="J1313" i="21"/>
  <c r="BE1313" i="21" s="1"/>
  <c r="P1313" i="21"/>
  <c r="R1313" i="21"/>
  <c r="T1313" i="21"/>
  <c r="BF1313" i="21"/>
  <c r="BG1313" i="21"/>
  <c r="BH1313" i="21"/>
  <c r="BI1313" i="21"/>
  <c r="BK1313" i="21"/>
  <c r="J1316" i="21"/>
  <c r="BE1316" i="21" s="1"/>
  <c r="P1316" i="21"/>
  <c r="R1316" i="21"/>
  <c r="T1316" i="21"/>
  <c r="BF1316" i="21"/>
  <c r="BG1316" i="21"/>
  <c r="BH1316" i="21"/>
  <c r="BI1316" i="21"/>
  <c r="BK1316" i="21"/>
  <c r="J1319" i="21"/>
  <c r="P1319" i="21"/>
  <c r="R1319" i="21"/>
  <c r="T1319" i="21"/>
  <c r="BE1319" i="21"/>
  <c r="BF1319" i="21"/>
  <c r="BG1319" i="21"/>
  <c r="BH1319" i="21"/>
  <c r="BI1319" i="21"/>
  <c r="BK1319" i="21"/>
  <c r="J1321" i="21"/>
  <c r="P1321" i="21"/>
  <c r="R1321" i="21"/>
  <c r="T1321" i="21"/>
  <c r="BE1321" i="21"/>
  <c r="BF1321" i="21"/>
  <c r="BG1321" i="21"/>
  <c r="BH1321" i="21"/>
  <c r="BI1321" i="21"/>
  <c r="BK1321" i="21"/>
  <c r="J1324" i="21"/>
  <c r="P1324" i="21"/>
  <c r="R1324" i="21"/>
  <c r="T1324" i="21"/>
  <c r="BE1324" i="21"/>
  <c r="BF1324" i="21"/>
  <c r="BG1324" i="21"/>
  <c r="BH1324" i="21"/>
  <c r="BI1324" i="21"/>
  <c r="BK1324" i="21"/>
  <c r="J1326" i="21"/>
  <c r="P1326" i="21"/>
  <c r="R1326" i="21"/>
  <c r="T1326" i="21"/>
  <c r="BE1326" i="21"/>
  <c r="BF1326" i="21"/>
  <c r="BG1326" i="21"/>
  <c r="BH1326" i="21"/>
  <c r="BI1326" i="21"/>
  <c r="BK1326" i="21"/>
  <c r="J1329" i="21"/>
  <c r="BE1329" i="21" s="1"/>
  <c r="P1329" i="21"/>
  <c r="R1329" i="21"/>
  <c r="T1329" i="21"/>
  <c r="BF1329" i="21"/>
  <c r="BG1329" i="21"/>
  <c r="BH1329" i="21"/>
  <c r="BI1329" i="21"/>
  <c r="BK1329" i="21"/>
  <c r="J1331" i="21"/>
  <c r="BE1331" i="21" s="1"/>
  <c r="P1331" i="21"/>
  <c r="R1331" i="21"/>
  <c r="T1331" i="21"/>
  <c r="BF1331" i="21"/>
  <c r="BG1331" i="21"/>
  <c r="BH1331" i="21"/>
  <c r="BI1331" i="21"/>
  <c r="BK1331" i="21"/>
  <c r="J1334" i="21"/>
  <c r="P1334" i="21"/>
  <c r="R1334" i="21"/>
  <c r="T1334" i="21"/>
  <c r="BE1334" i="21"/>
  <c r="BF1334" i="21"/>
  <c r="BG1334" i="21"/>
  <c r="BH1334" i="21"/>
  <c r="BI1334" i="21"/>
  <c r="BK1334" i="21"/>
  <c r="J1336" i="21"/>
  <c r="P1336" i="21"/>
  <c r="R1336" i="21"/>
  <c r="T1336" i="21"/>
  <c r="BE1336" i="21"/>
  <c r="BF1336" i="21"/>
  <c r="BG1336" i="21"/>
  <c r="BH1336" i="21"/>
  <c r="BI1336" i="21"/>
  <c r="BK1336" i="21"/>
  <c r="J1339" i="21"/>
  <c r="P1339" i="21"/>
  <c r="R1339" i="21"/>
  <c r="T1339" i="21"/>
  <c r="BE1339" i="21"/>
  <c r="BF1339" i="21"/>
  <c r="BG1339" i="21"/>
  <c r="BH1339" i="21"/>
  <c r="BI1339" i="21"/>
  <c r="BK1339" i="21"/>
  <c r="J1341" i="21"/>
  <c r="P1341" i="21"/>
  <c r="R1341" i="21"/>
  <c r="T1341" i="21"/>
  <c r="BE1341" i="21"/>
  <c r="BF1341" i="21"/>
  <c r="BG1341" i="21"/>
  <c r="BH1341" i="21"/>
  <c r="BI1341" i="21"/>
  <c r="BK1341" i="21"/>
  <c r="J1344" i="21"/>
  <c r="BE1344" i="21" s="1"/>
  <c r="P1344" i="21"/>
  <c r="R1344" i="21"/>
  <c r="T1344" i="21"/>
  <c r="BF1344" i="21"/>
  <c r="BG1344" i="21"/>
  <c r="BH1344" i="21"/>
  <c r="BI1344" i="21"/>
  <c r="BK1344" i="21"/>
  <c r="J1346" i="21"/>
  <c r="BE1346" i="21" s="1"/>
  <c r="P1346" i="21"/>
  <c r="R1346" i="21"/>
  <c r="T1346" i="21"/>
  <c r="BF1346" i="21"/>
  <c r="BG1346" i="21"/>
  <c r="BH1346" i="21"/>
  <c r="BI1346" i="21"/>
  <c r="BK1346" i="21"/>
  <c r="J1349" i="21"/>
  <c r="P1349" i="21"/>
  <c r="R1349" i="21"/>
  <c r="T1349" i="21"/>
  <c r="BE1349" i="21"/>
  <c r="BF1349" i="21"/>
  <c r="BG1349" i="21"/>
  <c r="BH1349" i="21"/>
  <c r="BI1349" i="21"/>
  <c r="BK1349" i="21"/>
  <c r="J1352" i="21"/>
  <c r="P1352" i="21"/>
  <c r="R1352" i="21"/>
  <c r="T1352" i="21"/>
  <c r="BE1352" i="21"/>
  <c r="BF1352" i="21"/>
  <c r="BG1352" i="21"/>
  <c r="BH1352" i="21"/>
  <c r="BI1352" i="21"/>
  <c r="BK1352" i="21"/>
  <c r="J1354" i="21"/>
  <c r="P1354" i="21"/>
  <c r="R1354" i="21"/>
  <c r="T1354" i="21"/>
  <c r="BE1354" i="21"/>
  <c r="BF1354" i="21"/>
  <c r="BG1354" i="21"/>
  <c r="BH1354" i="21"/>
  <c r="BI1354" i="21"/>
  <c r="BK1354" i="21"/>
  <c r="J1357" i="21"/>
  <c r="P1357" i="21"/>
  <c r="R1357" i="21"/>
  <c r="T1357" i="21"/>
  <c r="BE1357" i="21"/>
  <c r="BF1357" i="21"/>
  <c r="BG1357" i="21"/>
  <c r="BH1357" i="21"/>
  <c r="BI1357" i="21"/>
  <c r="BK1357" i="21"/>
  <c r="J1359" i="21"/>
  <c r="BE1359" i="21" s="1"/>
  <c r="P1359" i="21"/>
  <c r="R1359" i="21"/>
  <c r="T1359" i="21"/>
  <c r="BF1359" i="21"/>
  <c r="BG1359" i="21"/>
  <c r="BH1359" i="21"/>
  <c r="BI1359" i="21"/>
  <c r="BK1359" i="21"/>
  <c r="J1362" i="21"/>
  <c r="BE1362" i="21" s="1"/>
  <c r="P1362" i="21"/>
  <c r="R1362" i="21"/>
  <c r="T1362" i="21"/>
  <c r="BF1362" i="21"/>
  <c r="BG1362" i="21"/>
  <c r="BH1362" i="21"/>
  <c r="BI1362" i="21"/>
  <c r="BK1362" i="21"/>
  <c r="J1365" i="21"/>
  <c r="P1365" i="21"/>
  <c r="R1365" i="21"/>
  <c r="T1365" i="21"/>
  <c r="BE1365" i="21"/>
  <c r="BF1365" i="21"/>
  <c r="BG1365" i="21"/>
  <c r="BH1365" i="21"/>
  <c r="BI1365" i="21"/>
  <c r="BK1365" i="21"/>
  <c r="J1368" i="21"/>
  <c r="P1368" i="21"/>
  <c r="R1368" i="21"/>
  <c r="T1368" i="21"/>
  <c r="BE1368" i="21"/>
  <c r="BF1368" i="21"/>
  <c r="BG1368" i="21"/>
  <c r="BH1368" i="21"/>
  <c r="BI1368" i="21"/>
  <c r="BK1368" i="21"/>
  <c r="J1371" i="21"/>
  <c r="P1371" i="21"/>
  <c r="R1371" i="21"/>
  <c r="T1371" i="21"/>
  <c r="BE1371" i="21"/>
  <c r="BF1371" i="21"/>
  <c r="BG1371" i="21"/>
  <c r="BH1371" i="21"/>
  <c r="BI1371" i="21"/>
  <c r="BK1371" i="21"/>
  <c r="J1374" i="21"/>
  <c r="P1374" i="21"/>
  <c r="R1374" i="21"/>
  <c r="T1374" i="21"/>
  <c r="BE1374" i="21"/>
  <c r="BF1374" i="21"/>
  <c r="BG1374" i="21"/>
  <c r="BH1374" i="21"/>
  <c r="BI1374" i="21"/>
  <c r="BK1374" i="21"/>
  <c r="J1377" i="21"/>
  <c r="BE1377" i="21" s="1"/>
  <c r="P1377" i="21"/>
  <c r="R1377" i="21"/>
  <c r="T1377" i="21"/>
  <c r="BF1377" i="21"/>
  <c r="BG1377" i="21"/>
  <c r="BH1377" i="21"/>
  <c r="BI1377" i="21"/>
  <c r="BK1377" i="21"/>
  <c r="J1380" i="21"/>
  <c r="BE1380" i="21" s="1"/>
  <c r="P1380" i="21"/>
  <c r="R1380" i="21"/>
  <c r="T1380" i="21"/>
  <c r="BF1380" i="21"/>
  <c r="BG1380" i="21"/>
  <c r="BH1380" i="21"/>
  <c r="BI1380" i="21"/>
  <c r="BK1380" i="21"/>
  <c r="J1383" i="21"/>
  <c r="P1383" i="21"/>
  <c r="R1383" i="21"/>
  <c r="T1383" i="21"/>
  <c r="BE1383" i="21"/>
  <c r="BF1383" i="21"/>
  <c r="BG1383" i="21"/>
  <c r="BH1383" i="21"/>
  <c r="BI1383" i="21"/>
  <c r="BK1383" i="21"/>
  <c r="J1386" i="21"/>
  <c r="P1386" i="21"/>
  <c r="R1386" i="21"/>
  <c r="T1386" i="21"/>
  <c r="BE1386" i="21"/>
  <c r="BF1386" i="21"/>
  <c r="BG1386" i="21"/>
  <c r="BH1386" i="21"/>
  <c r="BI1386" i="21"/>
  <c r="BK1386" i="21"/>
  <c r="J1389" i="21"/>
  <c r="P1389" i="21"/>
  <c r="R1389" i="21"/>
  <c r="T1389" i="21"/>
  <c r="BE1389" i="21"/>
  <c r="BF1389" i="21"/>
  <c r="BG1389" i="21"/>
  <c r="BH1389" i="21"/>
  <c r="BI1389" i="21"/>
  <c r="BK1389" i="21"/>
  <c r="J1392" i="21"/>
  <c r="P1392" i="21"/>
  <c r="R1392" i="21"/>
  <c r="T1392" i="21"/>
  <c r="BE1392" i="21"/>
  <c r="BF1392" i="21"/>
  <c r="BG1392" i="21"/>
  <c r="BH1392" i="21"/>
  <c r="BI1392" i="21"/>
  <c r="BK1392" i="21"/>
  <c r="J1395" i="21"/>
  <c r="BE1395" i="21" s="1"/>
  <c r="P1395" i="21"/>
  <c r="R1395" i="21"/>
  <c r="T1395" i="21"/>
  <c r="BF1395" i="21"/>
  <c r="BG1395" i="21"/>
  <c r="BH1395" i="21"/>
  <c r="BI1395" i="21"/>
  <c r="BK1395" i="21"/>
  <c r="J1398" i="21"/>
  <c r="BE1398" i="21" s="1"/>
  <c r="P1398" i="21"/>
  <c r="R1398" i="21"/>
  <c r="T1398" i="21"/>
  <c r="BF1398" i="21"/>
  <c r="BG1398" i="21"/>
  <c r="BH1398" i="21"/>
  <c r="BI1398" i="21"/>
  <c r="BK1398" i="21"/>
  <c r="J1401" i="21"/>
  <c r="P1401" i="21"/>
  <c r="R1401" i="21"/>
  <c r="T1401" i="21"/>
  <c r="BE1401" i="21"/>
  <c r="BF1401" i="21"/>
  <c r="BG1401" i="21"/>
  <c r="BH1401" i="21"/>
  <c r="BI1401" i="21"/>
  <c r="BK1401" i="21"/>
  <c r="J1404" i="21"/>
  <c r="P1404" i="21"/>
  <c r="R1404" i="21"/>
  <c r="T1404" i="21"/>
  <c r="BE1404" i="21"/>
  <c r="BF1404" i="21"/>
  <c r="BG1404" i="21"/>
  <c r="BH1404" i="21"/>
  <c r="BI1404" i="21"/>
  <c r="BK1404" i="21"/>
  <c r="J1407" i="21"/>
  <c r="P1407" i="21"/>
  <c r="R1407" i="21"/>
  <c r="T1407" i="21"/>
  <c r="BE1407" i="21"/>
  <c r="BF1407" i="21"/>
  <c r="BG1407" i="21"/>
  <c r="BH1407" i="21"/>
  <c r="BI1407" i="21"/>
  <c r="BK1407" i="21"/>
  <c r="J1410" i="21"/>
  <c r="P1410" i="21"/>
  <c r="R1410" i="21"/>
  <c r="T1410" i="21"/>
  <c r="BE1410" i="21"/>
  <c r="BF1410" i="21"/>
  <c r="BG1410" i="21"/>
  <c r="BH1410" i="21"/>
  <c r="BI1410" i="21"/>
  <c r="BK1410" i="21"/>
  <c r="J1413" i="21"/>
  <c r="BE1413" i="21" s="1"/>
  <c r="P1413" i="21"/>
  <c r="R1413" i="21"/>
  <c r="T1413" i="21"/>
  <c r="BF1413" i="21"/>
  <c r="BG1413" i="21"/>
  <c r="BH1413" i="21"/>
  <c r="BI1413" i="21"/>
  <c r="BK1413" i="21"/>
  <c r="J1416" i="21"/>
  <c r="BE1416" i="21" s="1"/>
  <c r="P1416" i="21"/>
  <c r="R1416" i="21"/>
  <c r="T1416" i="21"/>
  <c r="BF1416" i="21"/>
  <c r="BG1416" i="21"/>
  <c r="BH1416" i="21"/>
  <c r="BI1416" i="21"/>
  <c r="BK1416" i="21"/>
  <c r="J1419" i="21"/>
  <c r="P1419" i="21"/>
  <c r="R1419" i="21"/>
  <c r="T1419" i="21"/>
  <c r="BE1419" i="21"/>
  <c r="BF1419" i="21"/>
  <c r="BG1419" i="21"/>
  <c r="BH1419" i="21"/>
  <c r="BI1419" i="21"/>
  <c r="BK1419" i="21"/>
  <c r="J1422" i="21"/>
  <c r="P1422" i="21"/>
  <c r="R1422" i="21"/>
  <c r="T1422" i="21"/>
  <c r="BE1422" i="21"/>
  <c r="BF1422" i="21"/>
  <c r="BG1422" i="21"/>
  <c r="BH1422" i="21"/>
  <c r="BI1422" i="21"/>
  <c r="BK1422" i="21"/>
  <c r="J1425" i="21"/>
  <c r="P1425" i="21"/>
  <c r="R1425" i="21"/>
  <c r="T1425" i="21"/>
  <c r="BE1425" i="21"/>
  <c r="BF1425" i="21"/>
  <c r="BG1425" i="21"/>
  <c r="BH1425" i="21"/>
  <c r="BI1425" i="21"/>
  <c r="BK1425" i="21"/>
  <c r="J1428" i="21"/>
  <c r="P1428" i="21"/>
  <c r="R1428" i="21"/>
  <c r="T1428" i="21"/>
  <c r="BE1428" i="21"/>
  <c r="BF1428" i="21"/>
  <c r="BG1428" i="21"/>
  <c r="BH1428" i="21"/>
  <c r="BI1428" i="21"/>
  <c r="BK1428" i="21"/>
  <c r="J1431" i="21"/>
  <c r="BE1431" i="21" s="1"/>
  <c r="P1431" i="21"/>
  <c r="R1431" i="21"/>
  <c r="T1431" i="21"/>
  <c r="BF1431" i="21"/>
  <c r="BG1431" i="21"/>
  <c r="BH1431" i="21"/>
  <c r="BI1431" i="21"/>
  <c r="BK1431" i="21"/>
  <c r="J1434" i="21"/>
  <c r="BE1434" i="21" s="1"/>
  <c r="P1434" i="21"/>
  <c r="R1434" i="21"/>
  <c r="T1434" i="21"/>
  <c r="BF1434" i="21"/>
  <c r="BG1434" i="21"/>
  <c r="BH1434" i="21"/>
  <c r="BI1434" i="21"/>
  <c r="BK1434" i="21"/>
  <c r="J1437" i="21"/>
  <c r="P1437" i="21"/>
  <c r="R1437" i="21"/>
  <c r="T1437" i="21"/>
  <c r="BE1437" i="21"/>
  <c r="BF1437" i="21"/>
  <c r="BG1437" i="21"/>
  <c r="BH1437" i="21"/>
  <c r="BI1437" i="21"/>
  <c r="BK1437" i="21"/>
  <c r="J1440" i="21"/>
  <c r="P1440" i="21"/>
  <c r="R1440" i="21"/>
  <c r="T1440" i="21"/>
  <c r="BE1440" i="21"/>
  <c r="BF1440" i="21"/>
  <c r="BG1440" i="21"/>
  <c r="BH1440" i="21"/>
  <c r="BI1440" i="21"/>
  <c r="BK1440" i="21"/>
  <c r="J1443" i="21"/>
  <c r="P1443" i="21"/>
  <c r="R1443" i="21"/>
  <c r="T1443" i="21"/>
  <c r="BE1443" i="21"/>
  <c r="BF1443" i="21"/>
  <c r="BG1443" i="21"/>
  <c r="BH1443" i="21"/>
  <c r="BI1443" i="21"/>
  <c r="BK1443" i="21"/>
  <c r="J1445" i="21"/>
  <c r="P1445" i="21"/>
  <c r="R1445" i="21"/>
  <c r="T1445" i="21"/>
  <c r="BE1445" i="21"/>
  <c r="BF1445" i="21"/>
  <c r="BG1445" i="21"/>
  <c r="BH1445" i="21"/>
  <c r="BI1445" i="21"/>
  <c r="BK1445" i="21"/>
  <c r="J1448" i="21"/>
  <c r="BE1448" i="21" s="1"/>
  <c r="P1448" i="21"/>
  <c r="R1448" i="21"/>
  <c r="T1448" i="21"/>
  <c r="BF1448" i="21"/>
  <c r="BG1448" i="21"/>
  <c r="BH1448" i="21"/>
  <c r="BI1448" i="21"/>
  <c r="BK1448" i="21"/>
  <c r="J1450" i="21"/>
  <c r="BE1450" i="21" s="1"/>
  <c r="P1450" i="21"/>
  <c r="R1450" i="21"/>
  <c r="T1450" i="21"/>
  <c r="BF1450" i="21"/>
  <c r="BG1450" i="21"/>
  <c r="BH1450" i="21"/>
  <c r="BI1450" i="21"/>
  <c r="BK1450" i="21"/>
  <c r="J1453" i="21"/>
  <c r="P1453" i="21"/>
  <c r="R1453" i="21"/>
  <c r="T1453" i="21"/>
  <c r="BE1453" i="21"/>
  <c r="BF1453" i="21"/>
  <c r="BG1453" i="21"/>
  <c r="BH1453" i="21"/>
  <c r="BI1453" i="21"/>
  <c r="BK1453" i="21"/>
  <c r="J1456" i="21"/>
  <c r="P1456" i="21"/>
  <c r="R1456" i="21"/>
  <c r="T1456" i="21"/>
  <c r="BE1456" i="21"/>
  <c r="BF1456" i="21"/>
  <c r="BG1456" i="21"/>
  <c r="BH1456" i="21"/>
  <c r="BI1456" i="21"/>
  <c r="BK1456" i="21"/>
  <c r="J1459" i="21"/>
  <c r="P1459" i="21"/>
  <c r="R1459" i="21"/>
  <c r="T1459" i="21"/>
  <c r="BE1459" i="21"/>
  <c r="BF1459" i="21"/>
  <c r="BG1459" i="21"/>
  <c r="BH1459" i="21"/>
  <c r="BI1459" i="21"/>
  <c r="BK1459" i="21"/>
  <c r="J1462" i="21"/>
  <c r="P1462" i="21"/>
  <c r="R1462" i="21"/>
  <c r="T1462" i="21"/>
  <c r="BE1462" i="21"/>
  <c r="BF1462" i="21"/>
  <c r="BG1462" i="21"/>
  <c r="BH1462" i="21"/>
  <c r="BI1462" i="21"/>
  <c r="BK1462" i="21"/>
  <c r="J1465" i="21"/>
  <c r="BE1465" i="21" s="1"/>
  <c r="P1465" i="21"/>
  <c r="R1465" i="21"/>
  <c r="T1465" i="21"/>
  <c r="BF1465" i="21"/>
  <c r="BG1465" i="21"/>
  <c r="BH1465" i="21"/>
  <c r="BI1465" i="21"/>
  <c r="BK1465" i="21"/>
  <c r="J1468" i="21"/>
  <c r="BE1468" i="21" s="1"/>
  <c r="P1468" i="21"/>
  <c r="R1468" i="21"/>
  <c r="T1468" i="21"/>
  <c r="BF1468" i="21"/>
  <c r="BG1468" i="21"/>
  <c r="BH1468" i="21"/>
  <c r="BI1468" i="21"/>
  <c r="BK1468" i="21"/>
  <c r="J1471" i="21"/>
  <c r="P1471" i="21"/>
  <c r="R1471" i="21"/>
  <c r="T1471" i="21"/>
  <c r="BE1471" i="21"/>
  <c r="BF1471" i="21"/>
  <c r="BG1471" i="21"/>
  <c r="BH1471" i="21"/>
  <c r="BI1471" i="21"/>
  <c r="BK1471" i="21"/>
  <c r="J1474" i="21"/>
  <c r="P1474" i="21"/>
  <c r="R1474" i="21"/>
  <c r="T1474" i="21"/>
  <c r="BE1474" i="21"/>
  <c r="BF1474" i="21"/>
  <c r="BG1474" i="21"/>
  <c r="BH1474" i="21"/>
  <c r="BI1474" i="21"/>
  <c r="BK1474" i="21"/>
  <c r="J1477" i="21"/>
  <c r="P1477" i="21"/>
  <c r="R1477" i="21"/>
  <c r="T1477" i="21"/>
  <c r="BE1477" i="21"/>
  <c r="BF1477" i="21"/>
  <c r="BG1477" i="21"/>
  <c r="BH1477" i="21"/>
  <c r="BI1477" i="21"/>
  <c r="BK1477" i="21"/>
  <c r="J1480" i="21"/>
  <c r="P1480" i="21"/>
  <c r="R1480" i="21"/>
  <c r="T1480" i="21"/>
  <c r="BE1480" i="21"/>
  <c r="BF1480" i="21"/>
  <c r="BG1480" i="21"/>
  <c r="BH1480" i="21"/>
  <c r="BI1480" i="21"/>
  <c r="BK1480" i="21"/>
  <c r="J1483" i="21"/>
  <c r="BE1483" i="21" s="1"/>
  <c r="P1483" i="21"/>
  <c r="R1483" i="21"/>
  <c r="T1483" i="21"/>
  <c r="BF1483" i="21"/>
  <c r="BG1483" i="21"/>
  <c r="BH1483" i="21"/>
  <c r="BI1483" i="21"/>
  <c r="BK1483" i="21"/>
  <c r="J1486" i="21"/>
  <c r="BE1486" i="21" s="1"/>
  <c r="P1486" i="21"/>
  <c r="R1486" i="21"/>
  <c r="T1486" i="21"/>
  <c r="BF1486" i="21"/>
  <c r="BG1486" i="21"/>
  <c r="BH1486" i="21"/>
  <c r="BI1486" i="21"/>
  <c r="BK1486" i="21"/>
  <c r="J1489" i="21"/>
  <c r="P1489" i="21"/>
  <c r="R1489" i="21"/>
  <c r="T1489" i="21"/>
  <c r="BE1489" i="21"/>
  <c r="BF1489" i="21"/>
  <c r="BG1489" i="21"/>
  <c r="BH1489" i="21"/>
  <c r="BI1489" i="21"/>
  <c r="BK1489" i="21"/>
  <c r="J1492" i="21"/>
  <c r="P1492" i="21"/>
  <c r="R1492" i="21"/>
  <c r="T1492" i="21"/>
  <c r="BE1492" i="21"/>
  <c r="BF1492" i="21"/>
  <c r="BG1492" i="21"/>
  <c r="BH1492" i="21"/>
  <c r="BI1492" i="21"/>
  <c r="BK1492" i="21"/>
  <c r="J1495" i="21"/>
  <c r="P1495" i="21"/>
  <c r="R1495" i="21"/>
  <c r="T1495" i="21"/>
  <c r="BE1495" i="21"/>
  <c r="BF1495" i="21"/>
  <c r="BG1495" i="21"/>
  <c r="BH1495" i="21"/>
  <c r="BI1495" i="21"/>
  <c r="BK1495" i="21"/>
  <c r="J1498" i="21"/>
  <c r="P1498" i="21"/>
  <c r="R1498" i="21"/>
  <c r="T1498" i="21"/>
  <c r="BE1498" i="21"/>
  <c r="BF1498" i="21"/>
  <c r="BG1498" i="21"/>
  <c r="BH1498" i="21"/>
  <c r="BI1498" i="21"/>
  <c r="BK1498" i="21"/>
  <c r="J1501" i="21"/>
  <c r="BE1501" i="21" s="1"/>
  <c r="P1501" i="21"/>
  <c r="R1501" i="21"/>
  <c r="T1501" i="21"/>
  <c r="BF1501" i="21"/>
  <c r="BG1501" i="21"/>
  <c r="BH1501" i="21"/>
  <c r="BI1501" i="21"/>
  <c r="BK1501" i="21"/>
  <c r="J1504" i="21"/>
  <c r="BE1504" i="21" s="1"/>
  <c r="P1504" i="21"/>
  <c r="R1504" i="21"/>
  <c r="T1504" i="21"/>
  <c r="BF1504" i="21"/>
  <c r="BG1504" i="21"/>
  <c r="BH1504" i="21"/>
  <c r="BI1504" i="21"/>
  <c r="BK1504" i="21"/>
  <c r="J1507" i="21"/>
  <c r="P1507" i="21"/>
  <c r="R1507" i="21"/>
  <c r="T1507" i="21"/>
  <c r="BE1507" i="21"/>
  <c r="BF1507" i="21"/>
  <c r="BG1507" i="21"/>
  <c r="BH1507" i="21"/>
  <c r="BI1507" i="21"/>
  <c r="BK1507" i="21"/>
  <c r="J1510" i="21"/>
  <c r="P1510" i="21"/>
  <c r="R1510" i="21"/>
  <c r="T1510" i="21"/>
  <c r="BE1510" i="21"/>
  <c r="BF1510" i="21"/>
  <c r="BG1510" i="21"/>
  <c r="BH1510" i="21"/>
  <c r="BI1510" i="21"/>
  <c r="BK1510" i="21"/>
  <c r="J1513" i="21"/>
  <c r="P1513" i="21"/>
  <c r="R1513" i="21"/>
  <c r="T1513" i="21"/>
  <c r="BE1513" i="21"/>
  <c r="BF1513" i="21"/>
  <c r="BG1513" i="21"/>
  <c r="BH1513" i="21"/>
  <c r="BI1513" i="21"/>
  <c r="BK1513" i="21"/>
  <c r="J1516" i="21"/>
  <c r="P1516" i="21"/>
  <c r="R1516" i="21"/>
  <c r="T1516" i="21"/>
  <c r="BE1516" i="21"/>
  <c r="BF1516" i="21"/>
  <c r="BG1516" i="21"/>
  <c r="BH1516" i="21"/>
  <c r="BI1516" i="21"/>
  <c r="BK1516" i="21"/>
  <c r="J1519" i="21"/>
  <c r="BE1519" i="21" s="1"/>
  <c r="P1519" i="21"/>
  <c r="R1519" i="21"/>
  <c r="T1519" i="21"/>
  <c r="BF1519" i="21"/>
  <c r="BG1519" i="21"/>
  <c r="BH1519" i="21"/>
  <c r="BI1519" i="21"/>
  <c r="BK1519" i="21"/>
  <c r="J1522" i="21"/>
  <c r="BE1522" i="21" s="1"/>
  <c r="P1522" i="21"/>
  <c r="R1522" i="21"/>
  <c r="T1522" i="21"/>
  <c r="BF1522" i="21"/>
  <c r="BG1522" i="21"/>
  <c r="BH1522" i="21"/>
  <c r="BI1522" i="21"/>
  <c r="BK1522" i="21"/>
  <c r="J1525" i="21"/>
  <c r="P1525" i="21"/>
  <c r="R1525" i="21"/>
  <c r="T1525" i="21"/>
  <c r="BE1525" i="21"/>
  <c r="BF1525" i="21"/>
  <c r="BG1525" i="21"/>
  <c r="BH1525" i="21"/>
  <c r="BI1525" i="21"/>
  <c r="BK1525" i="21"/>
  <c r="J1528" i="21"/>
  <c r="P1528" i="21"/>
  <c r="R1528" i="21"/>
  <c r="T1528" i="21"/>
  <c r="BE1528" i="21"/>
  <c r="BF1528" i="21"/>
  <c r="BG1528" i="21"/>
  <c r="BH1528" i="21"/>
  <c r="BI1528" i="21"/>
  <c r="BK1528" i="21"/>
  <c r="J1531" i="21"/>
  <c r="P1531" i="21"/>
  <c r="R1531" i="21"/>
  <c r="T1531" i="21"/>
  <c r="BE1531" i="21"/>
  <c r="BF1531" i="21"/>
  <c r="BG1531" i="21"/>
  <c r="BH1531" i="21"/>
  <c r="BI1531" i="21"/>
  <c r="BK1531" i="21"/>
  <c r="J1534" i="21"/>
  <c r="P1534" i="21"/>
  <c r="R1534" i="21"/>
  <c r="T1534" i="21"/>
  <c r="BE1534" i="21"/>
  <c r="BF1534" i="21"/>
  <c r="BG1534" i="21"/>
  <c r="BH1534" i="21"/>
  <c r="BI1534" i="21"/>
  <c r="BK1534" i="21"/>
  <c r="J1537" i="21"/>
  <c r="BE1537" i="21" s="1"/>
  <c r="P1537" i="21"/>
  <c r="R1537" i="21"/>
  <c r="T1537" i="21"/>
  <c r="BF1537" i="21"/>
  <c r="BG1537" i="21"/>
  <c r="BH1537" i="21"/>
  <c r="BI1537" i="21"/>
  <c r="BK1537" i="21"/>
  <c r="J1540" i="21"/>
  <c r="BE1540" i="21" s="1"/>
  <c r="P1540" i="21"/>
  <c r="R1540" i="21"/>
  <c r="T1540" i="21"/>
  <c r="BF1540" i="21"/>
  <c r="BG1540" i="21"/>
  <c r="BH1540" i="21"/>
  <c r="BI1540" i="21"/>
  <c r="BK1540" i="21"/>
  <c r="J1543" i="21"/>
  <c r="P1543" i="21"/>
  <c r="R1543" i="21"/>
  <c r="T1543" i="21"/>
  <c r="BE1543" i="21"/>
  <c r="BF1543" i="21"/>
  <c r="BG1543" i="21"/>
  <c r="BH1543" i="21"/>
  <c r="BI1543" i="21"/>
  <c r="BK1543" i="21"/>
  <c r="J1546" i="21"/>
  <c r="P1546" i="21"/>
  <c r="R1546" i="21"/>
  <c r="T1546" i="21"/>
  <c r="BE1546" i="21"/>
  <c r="BF1546" i="21"/>
  <c r="BG1546" i="21"/>
  <c r="BH1546" i="21"/>
  <c r="BI1546" i="21"/>
  <c r="BK1546" i="21"/>
  <c r="J1549" i="21"/>
  <c r="P1549" i="21"/>
  <c r="R1549" i="21"/>
  <c r="T1549" i="21"/>
  <c r="BE1549" i="21"/>
  <c r="BF1549" i="21"/>
  <c r="BG1549" i="21"/>
  <c r="BH1549" i="21"/>
  <c r="BI1549" i="21"/>
  <c r="BK1549" i="21"/>
  <c r="J1552" i="21"/>
  <c r="P1552" i="21"/>
  <c r="R1552" i="21"/>
  <c r="T1552" i="21"/>
  <c r="BE1552" i="21"/>
  <c r="BF1552" i="21"/>
  <c r="BG1552" i="21"/>
  <c r="BH1552" i="21"/>
  <c r="BI1552" i="21"/>
  <c r="BK1552" i="21"/>
  <c r="J1555" i="21"/>
  <c r="BE1555" i="21" s="1"/>
  <c r="P1555" i="21"/>
  <c r="R1555" i="21"/>
  <c r="T1555" i="21"/>
  <c r="BF1555" i="21"/>
  <c r="BG1555" i="21"/>
  <c r="BH1555" i="21"/>
  <c r="BI1555" i="21"/>
  <c r="BK1555" i="21"/>
  <c r="J1558" i="21"/>
  <c r="BE1558" i="21" s="1"/>
  <c r="P1558" i="21"/>
  <c r="R1558" i="21"/>
  <c r="T1558" i="21"/>
  <c r="BF1558" i="21"/>
  <c r="BG1558" i="21"/>
  <c r="BH1558" i="21"/>
  <c r="BI1558" i="21"/>
  <c r="BK1558" i="21"/>
  <c r="J1561" i="21"/>
  <c r="P1561" i="21"/>
  <c r="R1561" i="21"/>
  <c r="T1561" i="21"/>
  <c r="BE1561" i="21"/>
  <c r="BF1561" i="21"/>
  <c r="BG1561" i="21"/>
  <c r="BH1561" i="21"/>
  <c r="BI1561" i="21"/>
  <c r="BK1561" i="21"/>
  <c r="J1564" i="21"/>
  <c r="P1564" i="21"/>
  <c r="R1564" i="21"/>
  <c r="T1564" i="21"/>
  <c r="BE1564" i="21"/>
  <c r="BF1564" i="21"/>
  <c r="BG1564" i="21"/>
  <c r="BH1564" i="21"/>
  <c r="BI1564" i="21"/>
  <c r="BK1564" i="21"/>
  <c r="J1567" i="21"/>
  <c r="P1567" i="21"/>
  <c r="R1567" i="21"/>
  <c r="T1567" i="21"/>
  <c r="BE1567" i="21"/>
  <c r="BF1567" i="21"/>
  <c r="BG1567" i="21"/>
  <c r="BH1567" i="21"/>
  <c r="BI1567" i="21"/>
  <c r="BK1567" i="21"/>
  <c r="J1570" i="21"/>
  <c r="P1570" i="21"/>
  <c r="R1570" i="21"/>
  <c r="T1570" i="21"/>
  <c r="BE1570" i="21"/>
  <c r="BF1570" i="21"/>
  <c r="BG1570" i="21"/>
  <c r="BH1570" i="21"/>
  <c r="BI1570" i="21"/>
  <c r="BK1570" i="21"/>
  <c r="J1573" i="21"/>
  <c r="BE1573" i="21" s="1"/>
  <c r="P1573" i="21"/>
  <c r="R1573" i="21"/>
  <c r="T1573" i="21"/>
  <c r="BF1573" i="21"/>
  <c r="BG1573" i="21"/>
  <c r="BH1573" i="21"/>
  <c r="BI1573" i="21"/>
  <c r="BK1573" i="21"/>
  <c r="J1576" i="21"/>
  <c r="BE1576" i="21" s="1"/>
  <c r="P1576" i="21"/>
  <c r="R1576" i="21"/>
  <c r="T1576" i="21"/>
  <c r="BF1576" i="21"/>
  <c r="BG1576" i="21"/>
  <c r="BH1576" i="21"/>
  <c r="BI1576" i="21"/>
  <c r="BK1576" i="21"/>
  <c r="J1579" i="21"/>
  <c r="P1579" i="21"/>
  <c r="R1579" i="21"/>
  <c r="T1579" i="21"/>
  <c r="BE1579" i="21"/>
  <c r="BF1579" i="21"/>
  <c r="BG1579" i="21"/>
  <c r="BH1579" i="21"/>
  <c r="BI1579" i="21"/>
  <c r="BK1579" i="21"/>
  <c r="J1582" i="21"/>
  <c r="P1582" i="21"/>
  <c r="R1582" i="21"/>
  <c r="T1582" i="21"/>
  <c r="BE1582" i="21"/>
  <c r="BF1582" i="21"/>
  <c r="BG1582" i="21"/>
  <c r="BH1582" i="21"/>
  <c r="BI1582" i="21"/>
  <c r="BK1582" i="21"/>
  <c r="J1585" i="21"/>
  <c r="P1585" i="21"/>
  <c r="R1585" i="21"/>
  <c r="T1585" i="21"/>
  <c r="BE1585" i="21"/>
  <c r="BF1585" i="21"/>
  <c r="BG1585" i="21"/>
  <c r="BH1585" i="21"/>
  <c r="BI1585" i="21"/>
  <c r="BK1585" i="21"/>
  <c r="J1588" i="21"/>
  <c r="P1588" i="21"/>
  <c r="R1588" i="21"/>
  <c r="T1588" i="21"/>
  <c r="BE1588" i="21"/>
  <c r="BF1588" i="21"/>
  <c r="BG1588" i="21"/>
  <c r="BH1588" i="21"/>
  <c r="BI1588" i="21"/>
  <c r="BK1588" i="21"/>
  <c r="J1591" i="21"/>
  <c r="BE1591" i="21" s="1"/>
  <c r="P1591" i="21"/>
  <c r="R1591" i="21"/>
  <c r="T1591" i="21"/>
  <c r="BF1591" i="21"/>
  <c r="BG1591" i="21"/>
  <c r="BH1591" i="21"/>
  <c r="BI1591" i="21"/>
  <c r="BK1591" i="21"/>
  <c r="J1594" i="21"/>
  <c r="BE1594" i="21" s="1"/>
  <c r="P1594" i="21"/>
  <c r="R1594" i="21"/>
  <c r="T1594" i="21"/>
  <c r="BF1594" i="21"/>
  <c r="BG1594" i="21"/>
  <c r="BH1594" i="21"/>
  <c r="BI1594" i="21"/>
  <c r="BK1594" i="21"/>
  <c r="J1597" i="21"/>
  <c r="P1597" i="21"/>
  <c r="R1597" i="21"/>
  <c r="T1597" i="21"/>
  <c r="BE1597" i="21"/>
  <c r="BF1597" i="21"/>
  <c r="BG1597" i="21"/>
  <c r="BH1597" i="21"/>
  <c r="BI1597" i="21"/>
  <c r="BK1597" i="21"/>
  <c r="J1600" i="21"/>
  <c r="P1600" i="21"/>
  <c r="R1600" i="21"/>
  <c r="T1600" i="21"/>
  <c r="BE1600" i="21"/>
  <c r="BF1600" i="21"/>
  <c r="BG1600" i="21"/>
  <c r="BH1600" i="21"/>
  <c r="BI1600" i="21"/>
  <c r="BK1600" i="21"/>
  <c r="J1603" i="21"/>
  <c r="BE1603" i="21" s="1"/>
  <c r="P1603" i="21"/>
  <c r="R1603" i="21"/>
  <c r="T1603" i="21"/>
  <c r="BF1603" i="21"/>
  <c r="BG1603" i="21"/>
  <c r="BH1603" i="21"/>
  <c r="BI1603" i="21"/>
  <c r="BK1603" i="21"/>
  <c r="J1606" i="21"/>
  <c r="P1606" i="21"/>
  <c r="R1606" i="21"/>
  <c r="T1606" i="21"/>
  <c r="BE1606" i="21"/>
  <c r="BF1606" i="21"/>
  <c r="BG1606" i="21"/>
  <c r="BH1606" i="21"/>
  <c r="BI1606" i="21"/>
  <c r="BK1606" i="21"/>
  <c r="J1609" i="21"/>
  <c r="BE1609" i="21" s="1"/>
  <c r="P1609" i="21"/>
  <c r="R1609" i="21"/>
  <c r="T1609" i="21"/>
  <c r="BF1609" i="21"/>
  <c r="BG1609" i="21"/>
  <c r="BH1609" i="21"/>
  <c r="BI1609" i="21"/>
  <c r="BK1609" i="21"/>
  <c r="J1612" i="21"/>
  <c r="BE1612" i="21" s="1"/>
  <c r="P1612" i="21"/>
  <c r="R1612" i="21"/>
  <c r="T1612" i="21"/>
  <c r="BF1612" i="21"/>
  <c r="BG1612" i="21"/>
  <c r="BH1612" i="21"/>
  <c r="BI1612" i="21"/>
  <c r="BK1612" i="21"/>
  <c r="J1615" i="21"/>
  <c r="P1615" i="21"/>
  <c r="R1615" i="21"/>
  <c r="T1615" i="21"/>
  <c r="BE1615" i="21"/>
  <c r="BF1615" i="21"/>
  <c r="BG1615" i="21"/>
  <c r="BH1615" i="21"/>
  <c r="BI1615" i="21"/>
  <c r="BK1615" i="21"/>
  <c r="J1618" i="21"/>
  <c r="P1618" i="21"/>
  <c r="R1618" i="21"/>
  <c r="T1618" i="21"/>
  <c r="BE1618" i="21"/>
  <c r="BF1618" i="21"/>
  <c r="BG1618" i="21"/>
  <c r="BH1618" i="21"/>
  <c r="BI1618" i="21"/>
  <c r="BK1618" i="21"/>
  <c r="J1621" i="21"/>
  <c r="P1621" i="21"/>
  <c r="R1621" i="21"/>
  <c r="T1621" i="21"/>
  <c r="BE1621" i="21"/>
  <c r="BF1621" i="21"/>
  <c r="BG1621" i="21"/>
  <c r="BH1621" i="21"/>
  <c r="BI1621" i="21"/>
  <c r="BK1621" i="21"/>
  <c r="J1624" i="21"/>
  <c r="P1624" i="21"/>
  <c r="R1624" i="21"/>
  <c r="T1624" i="21"/>
  <c r="BE1624" i="21"/>
  <c r="BF1624" i="21"/>
  <c r="BG1624" i="21"/>
  <c r="BH1624" i="21"/>
  <c r="BI1624" i="21"/>
  <c r="BK1624" i="21"/>
  <c r="J1627" i="21"/>
  <c r="BE1627" i="21" s="1"/>
  <c r="P1627" i="21"/>
  <c r="R1627" i="21"/>
  <c r="T1627" i="21"/>
  <c r="BF1627" i="21"/>
  <c r="BG1627" i="21"/>
  <c r="BH1627" i="21"/>
  <c r="BI1627" i="21"/>
  <c r="BK1627" i="21"/>
  <c r="J1630" i="21"/>
  <c r="BE1630" i="21" s="1"/>
  <c r="P1630" i="21"/>
  <c r="R1630" i="21"/>
  <c r="T1630" i="21"/>
  <c r="BF1630" i="21"/>
  <c r="BG1630" i="21"/>
  <c r="BH1630" i="21"/>
  <c r="BI1630" i="21"/>
  <c r="BK1630" i="21"/>
  <c r="J1633" i="21"/>
  <c r="P1633" i="21"/>
  <c r="R1633" i="21"/>
  <c r="T1633" i="21"/>
  <c r="BE1633" i="21"/>
  <c r="BF1633" i="21"/>
  <c r="BG1633" i="21"/>
  <c r="BH1633" i="21"/>
  <c r="BI1633" i="21"/>
  <c r="BK1633" i="21"/>
  <c r="J1636" i="21"/>
  <c r="P1636" i="21"/>
  <c r="R1636" i="21"/>
  <c r="T1636" i="21"/>
  <c r="BE1636" i="21"/>
  <c r="BF1636" i="21"/>
  <c r="BG1636" i="21"/>
  <c r="BH1636" i="21"/>
  <c r="BI1636" i="21"/>
  <c r="BK1636" i="21"/>
  <c r="J1639" i="21"/>
  <c r="P1639" i="21"/>
  <c r="R1639" i="21"/>
  <c r="T1639" i="21"/>
  <c r="BE1639" i="21"/>
  <c r="BF1639" i="21"/>
  <c r="BG1639" i="21"/>
  <c r="BH1639" i="21"/>
  <c r="BI1639" i="21"/>
  <c r="BK1639" i="21"/>
  <c r="J1642" i="21"/>
  <c r="P1642" i="21"/>
  <c r="R1642" i="21"/>
  <c r="T1642" i="21"/>
  <c r="BE1642" i="21"/>
  <c r="BF1642" i="21"/>
  <c r="BG1642" i="21"/>
  <c r="BH1642" i="21"/>
  <c r="BI1642" i="21"/>
  <c r="BK1642" i="21"/>
  <c r="J1645" i="21"/>
  <c r="BE1645" i="21" s="1"/>
  <c r="P1645" i="21"/>
  <c r="R1645" i="21"/>
  <c r="T1645" i="21"/>
  <c r="BF1645" i="21"/>
  <c r="BG1645" i="21"/>
  <c r="BH1645" i="21"/>
  <c r="BI1645" i="21"/>
  <c r="BK1645" i="21"/>
  <c r="J1648" i="21"/>
  <c r="BE1648" i="21" s="1"/>
  <c r="P1648" i="21"/>
  <c r="R1648" i="21"/>
  <c r="T1648" i="21"/>
  <c r="BF1648" i="21"/>
  <c r="BG1648" i="21"/>
  <c r="BH1648" i="21"/>
  <c r="BI1648" i="21"/>
  <c r="BK1648" i="21"/>
  <c r="J1651" i="21"/>
  <c r="P1651" i="21"/>
  <c r="R1651" i="21"/>
  <c r="T1651" i="21"/>
  <c r="BE1651" i="21"/>
  <c r="BF1651" i="21"/>
  <c r="BG1651" i="21"/>
  <c r="BH1651" i="21"/>
  <c r="BI1651" i="21"/>
  <c r="BK1651" i="21"/>
  <c r="J1654" i="21"/>
  <c r="P1654" i="21"/>
  <c r="R1654" i="21"/>
  <c r="T1654" i="21"/>
  <c r="BE1654" i="21"/>
  <c r="BF1654" i="21"/>
  <c r="BG1654" i="21"/>
  <c r="BH1654" i="21"/>
  <c r="BI1654" i="21"/>
  <c r="BK1654" i="21"/>
  <c r="J1657" i="21"/>
  <c r="P1657" i="21"/>
  <c r="R1657" i="21"/>
  <c r="T1657" i="21"/>
  <c r="BE1657" i="21"/>
  <c r="BF1657" i="21"/>
  <c r="BG1657" i="21"/>
  <c r="BH1657" i="21"/>
  <c r="BI1657" i="21"/>
  <c r="BK1657" i="21"/>
  <c r="J1660" i="21"/>
  <c r="P1660" i="21"/>
  <c r="R1660" i="21"/>
  <c r="T1660" i="21"/>
  <c r="BE1660" i="21"/>
  <c r="BF1660" i="21"/>
  <c r="BG1660" i="21"/>
  <c r="BH1660" i="21"/>
  <c r="BI1660" i="21"/>
  <c r="BK1660" i="21"/>
  <c r="J1663" i="21"/>
  <c r="BE1663" i="21" s="1"/>
  <c r="P1663" i="21"/>
  <c r="R1663" i="21"/>
  <c r="T1663" i="21"/>
  <c r="BF1663" i="21"/>
  <c r="BG1663" i="21"/>
  <c r="BH1663" i="21"/>
  <c r="BI1663" i="21"/>
  <c r="BK1663" i="21"/>
  <c r="J1666" i="21"/>
  <c r="BE1666" i="21" s="1"/>
  <c r="P1666" i="21"/>
  <c r="R1666" i="21"/>
  <c r="T1666" i="21"/>
  <c r="BF1666" i="21"/>
  <c r="BG1666" i="21"/>
  <c r="BH1666" i="21"/>
  <c r="BI1666" i="21"/>
  <c r="BK1666" i="21"/>
  <c r="J1669" i="21"/>
  <c r="P1669" i="21"/>
  <c r="R1669" i="21"/>
  <c r="T1669" i="21"/>
  <c r="BE1669" i="21"/>
  <c r="BF1669" i="21"/>
  <c r="BG1669" i="21"/>
  <c r="BH1669" i="21"/>
  <c r="BI1669" i="21"/>
  <c r="BK1669" i="21"/>
  <c r="J1672" i="21"/>
  <c r="P1672" i="21"/>
  <c r="R1672" i="21"/>
  <c r="T1672" i="21"/>
  <c r="BE1672" i="21"/>
  <c r="BF1672" i="21"/>
  <c r="BG1672" i="21"/>
  <c r="BH1672" i="21"/>
  <c r="BI1672" i="21"/>
  <c r="BK1672" i="21"/>
  <c r="J1675" i="21"/>
  <c r="P1675" i="21"/>
  <c r="R1675" i="21"/>
  <c r="T1675" i="21"/>
  <c r="BE1675" i="21"/>
  <c r="BF1675" i="21"/>
  <c r="BG1675" i="21"/>
  <c r="BH1675" i="21"/>
  <c r="BI1675" i="21"/>
  <c r="BK1675" i="21"/>
  <c r="J1678" i="21"/>
  <c r="P1678" i="21"/>
  <c r="R1678" i="21"/>
  <c r="T1678" i="21"/>
  <c r="BE1678" i="21"/>
  <c r="BF1678" i="21"/>
  <c r="BG1678" i="21"/>
  <c r="BH1678" i="21"/>
  <c r="BI1678" i="21"/>
  <c r="BK1678" i="21"/>
  <c r="J1681" i="21"/>
  <c r="BE1681" i="21" s="1"/>
  <c r="P1681" i="21"/>
  <c r="R1681" i="21"/>
  <c r="T1681" i="21"/>
  <c r="BF1681" i="21"/>
  <c r="BG1681" i="21"/>
  <c r="BH1681" i="21"/>
  <c r="BI1681" i="21"/>
  <c r="BK1681" i="21"/>
  <c r="J1684" i="21"/>
  <c r="BE1684" i="21" s="1"/>
  <c r="P1684" i="21"/>
  <c r="R1684" i="21"/>
  <c r="T1684" i="21"/>
  <c r="BF1684" i="21"/>
  <c r="BG1684" i="21"/>
  <c r="BH1684" i="21"/>
  <c r="BI1684" i="21"/>
  <c r="BK1684" i="21"/>
  <c r="J1687" i="21"/>
  <c r="P1687" i="21"/>
  <c r="R1687" i="21"/>
  <c r="T1687" i="21"/>
  <c r="BE1687" i="21"/>
  <c r="BF1687" i="21"/>
  <c r="BG1687" i="21"/>
  <c r="BH1687" i="21"/>
  <c r="BI1687" i="21"/>
  <c r="BK1687" i="21"/>
  <c r="J1690" i="21"/>
  <c r="P1690" i="21"/>
  <c r="R1690" i="21"/>
  <c r="T1690" i="21"/>
  <c r="BE1690" i="21"/>
  <c r="BF1690" i="21"/>
  <c r="BG1690" i="21"/>
  <c r="BH1690" i="21"/>
  <c r="BI1690" i="21"/>
  <c r="BK1690" i="21"/>
  <c r="J1693" i="21"/>
  <c r="P1693" i="21"/>
  <c r="R1693" i="21"/>
  <c r="T1693" i="21"/>
  <c r="BE1693" i="21"/>
  <c r="BF1693" i="21"/>
  <c r="BG1693" i="21"/>
  <c r="BH1693" i="21"/>
  <c r="BI1693" i="21"/>
  <c r="BK1693" i="21"/>
  <c r="J1696" i="21"/>
  <c r="P1696" i="21"/>
  <c r="R1696" i="21"/>
  <c r="T1696" i="21"/>
  <c r="BE1696" i="21"/>
  <c r="BF1696" i="21"/>
  <c r="BG1696" i="21"/>
  <c r="BH1696" i="21"/>
  <c r="BI1696" i="21"/>
  <c r="BK1696" i="21"/>
  <c r="J1699" i="21"/>
  <c r="BE1699" i="21" s="1"/>
  <c r="P1699" i="21"/>
  <c r="R1699" i="21"/>
  <c r="T1699" i="21"/>
  <c r="BF1699" i="21"/>
  <c r="BG1699" i="21"/>
  <c r="BH1699" i="21"/>
  <c r="BI1699" i="21"/>
  <c r="BK1699" i="21"/>
  <c r="J1702" i="21"/>
  <c r="BE1702" i="21" s="1"/>
  <c r="P1702" i="21"/>
  <c r="R1702" i="21"/>
  <c r="T1702" i="21"/>
  <c r="BF1702" i="21"/>
  <c r="BG1702" i="21"/>
  <c r="BH1702" i="21"/>
  <c r="BI1702" i="21"/>
  <c r="BK1702" i="21"/>
  <c r="J1705" i="21"/>
  <c r="P1705" i="21"/>
  <c r="R1705" i="21"/>
  <c r="T1705" i="21"/>
  <c r="BE1705" i="21"/>
  <c r="BF1705" i="21"/>
  <c r="BG1705" i="21"/>
  <c r="BH1705" i="21"/>
  <c r="BI1705" i="21"/>
  <c r="BK1705" i="21"/>
  <c r="J1708" i="21"/>
  <c r="P1708" i="21"/>
  <c r="R1708" i="21"/>
  <c r="T1708" i="21"/>
  <c r="BE1708" i="21"/>
  <c r="BF1708" i="21"/>
  <c r="BG1708" i="21"/>
  <c r="BH1708" i="21"/>
  <c r="BI1708" i="21"/>
  <c r="BK1708" i="21"/>
  <c r="J1711" i="21"/>
  <c r="BE1711" i="21" s="1"/>
  <c r="P1711" i="21"/>
  <c r="R1711" i="21"/>
  <c r="T1711" i="21"/>
  <c r="BF1711" i="21"/>
  <c r="BG1711" i="21"/>
  <c r="BH1711" i="21"/>
  <c r="BI1711" i="21"/>
  <c r="BK1711" i="21"/>
  <c r="J1714" i="21"/>
  <c r="P1714" i="21"/>
  <c r="R1714" i="21"/>
  <c r="T1714" i="21"/>
  <c r="BE1714" i="21"/>
  <c r="BF1714" i="21"/>
  <c r="BG1714" i="21"/>
  <c r="BH1714" i="21"/>
  <c r="BI1714" i="21"/>
  <c r="BK1714" i="21"/>
  <c r="J1717" i="21"/>
  <c r="BE1717" i="21" s="1"/>
  <c r="P1717" i="21"/>
  <c r="R1717" i="21"/>
  <c r="T1717" i="21"/>
  <c r="BF1717" i="21"/>
  <c r="BG1717" i="21"/>
  <c r="BH1717" i="21"/>
  <c r="BI1717" i="21"/>
  <c r="BK1717" i="21"/>
  <c r="J1720" i="21"/>
  <c r="BE1720" i="21" s="1"/>
  <c r="P1720" i="21"/>
  <c r="R1720" i="21"/>
  <c r="T1720" i="21"/>
  <c r="BF1720" i="21"/>
  <c r="BG1720" i="21"/>
  <c r="BH1720" i="21"/>
  <c r="BI1720" i="21"/>
  <c r="BK1720" i="21"/>
  <c r="J1723" i="21"/>
  <c r="P1723" i="21"/>
  <c r="R1723" i="21"/>
  <c r="T1723" i="21"/>
  <c r="BE1723" i="21"/>
  <c r="BF1723" i="21"/>
  <c r="BG1723" i="21"/>
  <c r="BH1723" i="21"/>
  <c r="BI1723" i="21"/>
  <c r="BK1723" i="21"/>
  <c r="J1726" i="21"/>
  <c r="P1726" i="21"/>
  <c r="R1726" i="21"/>
  <c r="T1726" i="21"/>
  <c r="BE1726" i="21"/>
  <c r="BF1726" i="21"/>
  <c r="BG1726" i="21"/>
  <c r="BH1726" i="21"/>
  <c r="BI1726" i="21"/>
  <c r="BK1726" i="21"/>
  <c r="J1729" i="21"/>
  <c r="P1729" i="21"/>
  <c r="R1729" i="21"/>
  <c r="T1729" i="21"/>
  <c r="BE1729" i="21"/>
  <c r="BF1729" i="21"/>
  <c r="BG1729" i="21"/>
  <c r="BH1729" i="21"/>
  <c r="BI1729" i="21"/>
  <c r="BK1729" i="21"/>
  <c r="J1732" i="21"/>
  <c r="P1732" i="21"/>
  <c r="R1732" i="21"/>
  <c r="T1732" i="21"/>
  <c r="BE1732" i="21"/>
  <c r="BF1732" i="21"/>
  <c r="BG1732" i="21"/>
  <c r="BH1732" i="21"/>
  <c r="BI1732" i="21"/>
  <c r="BK1732" i="21"/>
  <c r="J1735" i="21"/>
  <c r="BE1735" i="21" s="1"/>
  <c r="P1735" i="21"/>
  <c r="R1735" i="21"/>
  <c r="T1735" i="21"/>
  <c r="BF1735" i="21"/>
  <c r="BG1735" i="21"/>
  <c r="BH1735" i="21"/>
  <c r="BI1735" i="21"/>
  <c r="BK1735" i="21"/>
  <c r="J1738" i="21"/>
  <c r="BE1738" i="21" s="1"/>
  <c r="P1738" i="21"/>
  <c r="R1738" i="21"/>
  <c r="T1738" i="21"/>
  <c r="BF1738" i="21"/>
  <c r="BG1738" i="21"/>
  <c r="BH1738" i="21"/>
  <c r="BI1738" i="21"/>
  <c r="BK1738" i="21"/>
  <c r="J1741" i="21"/>
  <c r="P1741" i="21"/>
  <c r="R1741" i="21"/>
  <c r="T1741" i="21"/>
  <c r="BE1741" i="21"/>
  <c r="BF1741" i="21"/>
  <c r="BG1741" i="21"/>
  <c r="BH1741" i="21"/>
  <c r="BI1741" i="21"/>
  <c r="BK1741" i="21"/>
  <c r="J1744" i="21"/>
  <c r="P1744" i="21"/>
  <c r="R1744" i="21"/>
  <c r="T1744" i="21"/>
  <c r="BE1744" i="21"/>
  <c r="BF1744" i="21"/>
  <c r="BG1744" i="21"/>
  <c r="BH1744" i="21"/>
  <c r="BI1744" i="21"/>
  <c r="BK1744" i="21"/>
  <c r="J1747" i="21"/>
  <c r="BE1747" i="21" s="1"/>
  <c r="P1747" i="21"/>
  <c r="R1747" i="21"/>
  <c r="T1747" i="21"/>
  <c r="BF1747" i="21"/>
  <c r="BG1747" i="21"/>
  <c r="BH1747" i="21"/>
  <c r="BI1747" i="21"/>
  <c r="BK1747" i="21"/>
  <c r="J1750" i="21"/>
  <c r="P1750" i="21"/>
  <c r="R1750" i="21"/>
  <c r="T1750" i="21"/>
  <c r="BE1750" i="21"/>
  <c r="BF1750" i="21"/>
  <c r="BG1750" i="21"/>
  <c r="BH1750" i="21"/>
  <c r="BI1750" i="21"/>
  <c r="BK1750" i="21"/>
  <c r="J1753" i="21"/>
  <c r="BE1753" i="21" s="1"/>
  <c r="P1753" i="21"/>
  <c r="R1753" i="21"/>
  <c r="T1753" i="21"/>
  <c r="BF1753" i="21"/>
  <c r="BG1753" i="21"/>
  <c r="BH1753" i="21"/>
  <c r="BI1753" i="21"/>
  <c r="BK1753" i="21"/>
  <c r="J1756" i="21"/>
  <c r="BE1756" i="21" s="1"/>
  <c r="P1756" i="21"/>
  <c r="R1756" i="21"/>
  <c r="T1756" i="21"/>
  <c r="BF1756" i="21"/>
  <c r="BG1756" i="21"/>
  <c r="BH1756" i="21"/>
  <c r="BI1756" i="21"/>
  <c r="BK1756" i="21"/>
  <c r="J1759" i="21"/>
  <c r="P1759" i="21"/>
  <c r="R1759" i="21"/>
  <c r="T1759" i="21"/>
  <c r="BE1759" i="21"/>
  <c r="BF1759" i="21"/>
  <c r="BG1759" i="21"/>
  <c r="BH1759" i="21"/>
  <c r="BI1759" i="21"/>
  <c r="BK1759" i="21"/>
  <c r="J1762" i="21"/>
  <c r="P1762" i="21"/>
  <c r="R1762" i="21"/>
  <c r="T1762" i="21"/>
  <c r="BE1762" i="21"/>
  <c r="BF1762" i="21"/>
  <c r="BG1762" i="21"/>
  <c r="BH1762" i="21"/>
  <c r="BI1762" i="21"/>
  <c r="BK1762" i="21"/>
  <c r="J1765" i="21"/>
  <c r="P1765" i="21"/>
  <c r="R1765" i="21"/>
  <c r="T1765" i="21"/>
  <c r="BE1765" i="21"/>
  <c r="BF1765" i="21"/>
  <c r="BG1765" i="21"/>
  <c r="BH1765" i="21"/>
  <c r="BI1765" i="21"/>
  <c r="BK1765" i="21"/>
  <c r="J1768" i="21"/>
  <c r="P1768" i="21"/>
  <c r="R1768" i="21"/>
  <c r="T1768" i="21"/>
  <c r="BE1768" i="21"/>
  <c r="BF1768" i="21"/>
  <c r="BG1768" i="21"/>
  <c r="BH1768" i="21"/>
  <c r="BI1768" i="21"/>
  <c r="BK1768" i="21"/>
  <c r="J1771" i="21"/>
  <c r="BE1771" i="21" s="1"/>
  <c r="P1771" i="21"/>
  <c r="R1771" i="21"/>
  <c r="T1771" i="21"/>
  <c r="BF1771" i="21"/>
  <c r="BG1771" i="21"/>
  <c r="BH1771" i="21"/>
  <c r="BI1771" i="21"/>
  <c r="BK1771" i="21"/>
  <c r="J1774" i="21"/>
  <c r="BE1774" i="21" s="1"/>
  <c r="P1774" i="21"/>
  <c r="R1774" i="21"/>
  <c r="T1774" i="21"/>
  <c r="BF1774" i="21"/>
  <c r="BG1774" i="21"/>
  <c r="BH1774" i="21"/>
  <c r="BI1774" i="21"/>
  <c r="BK1774" i="21"/>
  <c r="J1777" i="21"/>
  <c r="P1777" i="21"/>
  <c r="R1777" i="21"/>
  <c r="T1777" i="21"/>
  <c r="BE1777" i="21"/>
  <c r="BF1777" i="21"/>
  <c r="BG1777" i="21"/>
  <c r="BH1777" i="21"/>
  <c r="BI1777" i="21"/>
  <c r="BK1777" i="21"/>
  <c r="J1780" i="21"/>
  <c r="P1780" i="21"/>
  <c r="R1780" i="21"/>
  <c r="T1780" i="21"/>
  <c r="BE1780" i="21"/>
  <c r="BF1780" i="21"/>
  <c r="BG1780" i="21"/>
  <c r="BH1780" i="21"/>
  <c r="BI1780" i="21"/>
  <c r="BK1780" i="21"/>
  <c r="J1783" i="21"/>
  <c r="P1783" i="21"/>
  <c r="R1783" i="21"/>
  <c r="T1783" i="21"/>
  <c r="BE1783" i="21"/>
  <c r="BF1783" i="21"/>
  <c r="BG1783" i="21"/>
  <c r="BH1783" i="21"/>
  <c r="BI1783" i="21"/>
  <c r="BK1783" i="21"/>
  <c r="J1786" i="21"/>
  <c r="P1786" i="21"/>
  <c r="R1786" i="21"/>
  <c r="T1786" i="21"/>
  <c r="BE1786" i="21"/>
  <c r="BF1786" i="21"/>
  <c r="BG1786" i="21"/>
  <c r="BH1786" i="21"/>
  <c r="BI1786" i="21"/>
  <c r="BK1786" i="21"/>
  <c r="J1789" i="21"/>
  <c r="BE1789" i="21" s="1"/>
  <c r="P1789" i="21"/>
  <c r="R1789" i="21"/>
  <c r="T1789" i="21"/>
  <c r="BF1789" i="21"/>
  <c r="BG1789" i="21"/>
  <c r="BH1789" i="21"/>
  <c r="BI1789" i="21"/>
  <c r="BK1789" i="21"/>
  <c r="J1792" i="21"/>
  <c r="BE1792" i="21" s="1"/>
  <c r="P1792" i="21"/>
  <c r="R1792" i="21"/>
  <c r="T1792" i="21"/>
  <c r="BF1792" i="21"/>
  <c r="BG1792" i="21"/>
  <c r="BH1792" i="21"/>
  <c r="BI1792" i="21"/>
  <c r="BK1792" i="21"/>
  <c r="J1794" i="21"/>
  <c r="P1794" i="21"/>
  <c r="R1794" i="21"/>
  <c r="T1794" i="21"/>
  <c r="BE1794" i="21"/>
  <c r="BF1794" i="21"/>
  <c r="BG1794" i="21"/>
  <c r="BH1794" i="21"/>
  <c r="BI1794" i="21"/>
  <c r="BK1794" i="21"/>
  <c r="J1797" i="21"/>
  <c r="P1797" i="21"/>
  <c r="R1797" i="21"/>
  <c r="T1797" i="21"/>
  <c r="BE1797" i="21"/>
  <c r="BF1797" i="21"/>
  <c r="BG1797" i="21"/>
  <c r="BH1797" i="21"/>
  <c r="BI1797" i="21"/>
  <c r="BK1797" i="21"/>
  <c r="J1800" i="21"/>
  <c r="P1800" i="21"/>
  <c r="R1800" i="21"/>
  <c r="T1800" i="21"/>
  <c r="BE1800" i="21"/>
  <c r="BF1800" i="21"/>
  <c r="BG1800" i="21"/>
  <c r="BH1800" i="21"/>
  <c r="BI1800" i="21"/>
  <c r="BK1800" i="21"/>
  <c r="J1803" i="21"/>
  <c r="P1803" i="21"/>
  <c r="R1803" i="21"/>
  <c r="T1803" i="21"/>
  <c r="BE1803" i="21"/>
  <c r="BF1803" i="21"/>
  <c r="BG1803" i="21"/>
  <c r="BH1803" i="21"/>
  <c r="BI1803" i="21"/>
  <c r="BK1803" i="21"/>
  <c r="J1806" i="21"/>
  <c r="BE1806" i="21" s="1"/>
  <c r="P1806" i="21"/>
  <c r="R1806" i="21"/>
  <c r="T1806" i="21"/>
  <c r="BF1806" i="21"/>
  <c r="BG1806" i="21"/>
  <c r="BH1806" i="21"/>
  <c r="BI1806" i="21"/>
  <c r="BK1806" i="21"/>
  <c r="J1809" i="21"/>
  <c r="BE1809" i="21" s="1"/>
  <c r="P1809" i="21"/>
  <c r="R1809" i="21"/>
  <c r="T1809" i="21"/>
  <c r="BF1809" i="21"/>
  <c r="BG1809" i="21"/>
  <c r="BH1809" i="21"/>
  <c r="BI1809" i="21"/>
  <c r="BK1809" i="21"/>
  <c r="J1812" i="21"/>
  <c r="P1812" i="21"/>
  <c r="R1812" i="21"/>
  <c r="T1812" i="21"/>
  <c r="BE1812" i="21"/>
  <c r="BF1812" i="21"/>
  <c r="BG1812" i="21"/>
  <c r="BH1812" i="21"/>
  <c r="BI1812" i="21"/>
  <c r="BK1812" i="21"/>
  <c r="J1815" i="21"/>
  <c r="P1815" i="21"/>
  <c r="R1815" i="21"/>
  <c r="T1815" i="21"/>
  <c r="BE1815" i="21"/>
  <c r="BF1815" i="21"/>
  <c r="BG1815" i="21"/>
  <c r="BH1815" i="21"/>
  <c r="BI1815" i="21"/>
  <c r="BK1815" i="21"/>
  <c r="J1818" i="21"/>
  <c r="P1818" i="21"/>
  <c r="R1818" i="21"/>
  <c r="T1818" i="21"/>
  <c r="BE1818" i="21"/>
  <c r="BF1818" i="21"/>
  <c r="BG1818" i="21"/>
  <c r="BH1818" i="21"/>
  <c r="BI1818" i="21"/>
  <c r="BK1818" i="21"/>
  <c r="J1821" i="21"/>
  <c r="P1821" i="21"/>
  <c r="R1821" i="21"/>
  <c r="T1821" i="21"/>
  <c r="BE1821" i="21"/>
  <c r="BF1821" i="21"/>
  <c r="BG1821" i="21"/>
  <c r="BH1821" i="21"/>
  <c r="BI1821" i="21"/>
  <c r="BK1821" i="21"/>
  <c r="J1824" i="21"/>
  <c r="BE1824" i="21" s="1"/>
  <c r="P1824" i="21"/>
  <c r="R1824" i="21"/>
  <c r="T1824" i="21"/>
  <c r="BF1824" i="21"/>
  <c r="BG1824" i="21"/>
  <c r="BH1824" i="21"/>
  <c r="BI1824" i="21"/>
  <c r="BK1824" i="21"/>
  <c r="J1827" i="21"/>
  <c r="BE1827" i="21" s="1"/>
  <c r="P1827" i="21"/>
  <c r="R1827" i="21"/>
  <c r="T1827" i="21"/>
  <c r="BF1827" i="21"/>
  <c r="BG1827" i="21"/>
  <c r="BH1827" i="21"/>
  <c r="BI1827" i="21"/>
  <c r="BK1827" i="21"/>
  <c r="J1830" i="21"/>
  <c r="P1830" i="21"/>
  <c r="R1830" i="21"/>
  <c r="T1830" i="21"/>
  <c r="BE1830" i="21"/>
  <c r="BF1830" i="21"/>
  <c r="BG1830" i="21"/>
  <c r="BH1830" i="21"/>
  <c r="BI1830" i="21"/>
  <c r="BK1830" i="21"/>
  <c r="J1833" i="21"/>
  <c r="P1833" i="21"/>
  <c r="R1833" i="21"/>
  <c r="T1833" i="21"/>
  <c r="BE1833" i="21"/>
  <c r="BF1833" i="21"/>
  <c r="BG1833" i="21"/>
  <c r="BH1833" i="21"/>
  <c r="BI1833" i="21"/>
  <c r="BK1833" i="21"/>
  <c r="J1836" i="21"/>
  <c r="P1836" i="21"/>
  <c r="R1836" i="21"/>
  <c r="T1836" i="21"/>
  <c r="BE1836" i="21"/>
  <c r="BF1836" i="21"/>
  <c r="BG1836" i="21"/>
  <c r="BH1836" i="21"/>
  <c r="BI1836" i="21"/>
  <c r="BK1836" i="21"/>
  <c r="J1839" i="21"/>
  <c r="P1839" i="21"/>
  <c r="R1839" i="21"/>
  <c r="T1839" i="21"/>
  <c r="BE1839" i="21"/>
  <c r="BF1839" i="21"/>
  <c r="BG1839" i="21"/>
  <c r="BH1839" i="21"/>
  <c r="BI1839" i="21"/>
  <c r="BK1839" i="21"/>
  <c r="J1842" i="21"/>
  <c r="BE1842" i="21" s="1"/>
  <c r="P1842" i="21"/>
  <c r="R1842" i="21"/>
  <c r="T1842" i="21"/>
  <c r="BF1842" i="21"/>
  <c r="BG1842" i="21"/>
  <c r="BH1842" i="21"/>
  <c r="BI1842" i="21"/>
  <c r="BK1842" i="21"/>
  <c r="J1845" i="21"/>
  <c r="BE1845" i="21" s="1"/>
  <c r="P1845" i="21"/>
  <c r="R1845" i="21"/>
  <c r="T1845" i="21"/>
  <c r="BF1845" i="21"/>
  <c r="BG1845" i="21"/>
  <c r="BH1845" i="21"/>
  <c r="BI1845" i="21"/>
  <c r="BK1845" i="21"/>
  <c r="J1848" i="21"/>
  <c r="P1848" i="21"/>
  <c r="R1848" i="21"/>
  <c r="T1848" i="21"/>
  <c r="BE1848" i="21"/>
  <c r="BF1848" i="21"/>
  <c r="BG1848" i="21"/>
  <c r="BH1848" i="21"/>
  <c r="BI1848" i="21"/>
  <c r="BK1848" i="21"/>
  <c r="J1851" i="21"/>
  <c r="P1851" i="21"/>
  <c r="R1851" i="21"/>
  <c r="T1851" i="21"/>
  <c r="BE1851" i="21"/>
  <c r="BF1851" i="21"/>
  <c r="BG1851" i="21"/>
  <c r="BH1851" i="21"/>
  <c r="BI1851" i="21"/>
  <c r="BK1851" i="21"/>
  <c r="J1854" i="21"/>
  <c r="P1854" i="21"/>
  <c r="R1854" i="21"/>
  <c r="T1854" i="21"/>
  <c r="BE1854" i="21"/>
  <c r="BF1854" i="21"/>
  <c r="BG1854" i="21"/>
  <c r="BH1854" i="21"/>
  <c r="BI1854" i="21"/>
  <c r="BK1854" i="21"/>
  <c r="J1857" i="21"/>
  <c r="P1857" i="21"/>
  <c r="R1857" i="21"/>
  <c r="T1857" i="21"/>
  <c r="BE1857" i="21"/>
  <c r="BF1857" i="21"/>
  <c r="BG1857" i="21"/>
  <c r="BH1857" i="21"/>
  <c r="BI1857" i="21"/>
  <c r="BK1857" i="21"/>
  <c r="J1860" i="21"/>
  <c r="BE1860" i="21" s="1"/>
  <c r="P1860" i="21"/>
  <c r="R1860" i="21"/>
  <c r="T1860" i="21"/>
  <c r="BF1860" i="21"/>
  <c r="BG1860" i="21"/>
  <c r="BH1860" i="21"/>
  <c r="BI1860" i="21"/>
  <c r="BK1860" i="21"/>
  <c r="J1863" i="21"/>
  <c r="BE1863" i="21" s="1"/>
  <c r="P1863" i="21"/>
  <c r="R1863" i="21"/>
  <c r="T1863" i="21"/>
  <c r="BF1863" i="21"/>
  <c r="BG1863" i="21"/>
  <c r="BH1863" i="21"/>
  <c r="BI1863" i="21"/>
  <c r="BK1863" i="21"/>
  <c r="J1866" i="21"/>
  <c r="P1866" i="21"/>
  <c r="R1866" i="21"/>
  <c r="T1866" i="21"/>
  <c r="BE1866" i="21"/>
  <c r="BF1866" i="21"/>
  <c r="BG1866" i="21"/>
  <c r="BH1866" i="21"/>
  <c r="BI1866" i="21"/>
  <c r="BK1866" i="21"/>
  <c r="J1869" i="21"/>
  <c r="P1869" i="21"/>
  <c r="R1869" i="21"/>
  <c r="T1869" i="21"/>
  <c r="BE1869" i="21"/>
  <c r="BF1869" i="21"/>
  <c r="BG1869" i="21"/>
  <c r="BH1869" i="21"/>
  <c r="BI1869" i="21"/>
  <c r="BK1869" i="21"/>
  <c r="J1872" i="21"/>
  <c r="P1872" i="21"/>
  <c r="R1872" i="21"/>
  <c r="T1872" i="21"/>
  <c r="BE1872" i="21"/>
  <c r="BF1872" i="21"/>
  <c r="BG1872" i="21"/>
  <c r="BH1872" i="21"/>
  <c r="BI1872" i="21"/>
  <c r="BK1872" i="21"/>
  <c r="J1875" i="21"/>
  <c r="P1875" i="21"/>
  <c r="R1875" i="21"/>
  <c r="T1875" i="21"/>
  <c r="BE1875" i="21"/>
  <c r="BF1875" i="21"/>
  <c r="BG1875" i="21"/>
  <c r="BH1875" i="21"/>
  <c r="BI1875" i="21"/>
  <c r="BK1875" i="21"/>
  <c r="J1878" i="21"/>
  <c r="BE1878" i="21" s="1"/>
  <c r="P1878" i="21"/>
  <c r="R1878" i="21"/>
  <c r="T1878" i="21"/>
  <c r="BF1878" i="21"/>
  <c r="BG1878" i="21"/>
  <c r="BH1878" i="21"/>
  <c r="BI1878" i="21"/>
  <c r="BK1878" i="21"/>
  <c r="J1881" i="21"/>
  <c r="BE1881" i="21" s="1"/>
  <c r="P1881" i="21"/>
  <c r="R1881" i="21"/>
  <c r="T1881" i="21"/>
  <c r="BF1881" i="21"/>
  <c r="BG1881" i="21"/>
  <c r="BH1881" i="21"/>
  <c r="BI1881" i="21"/>
  <c r="BK1881" i="21"/>
  <c r="J1884" i="21"/>
  <c r="P1884" i="21"/>
  <c r="R1884" i="21"/>
  <c r="T1884" i="21"/>
  <c r="BE1884" i="21"/>
  <c r="BF1884" i="21"/>
  <c r="BG1884" i="21"/>
  <c r="BH1884" i="21"/>
  <c r="BI1884" i="21"/>
  <c r="BK1884" i="21"/>
  <c r="J1887" i="21"/>
  <c r="P1887" i="21"/>
  <c r="R1887" i="21"/>
  <c r="T1887" i="21"/>
  <c r="BE1887" i="21"/>
  <c r="BF1887" i="21"/>
  <c r="BG1887" i="21"/>
  <c r="BH1887" i="21"/>
  <c r="BI1887" i="21"/>
  <c r="BK1887" i="21"/>
  <c r="J1890" i="21"/>
  <c r="P1890" i="21"/>
  <c r="R1890" i="21"/>
  <c r="T1890" i="21"/>
  <c r="BE1890" i="21"/>
  <c r="BF1890" i="21"/>
  <c r="BG1890" i="21"/>
  <c r="BH1890" i="21"/>
  <c r="BI1890" i="21"/>
  <c r="BK1890" i="21"/>
  <c r="J1893" i="21"/>
  <c r="P1893" i="21"/>
  <c r="R1893" i="21"/>
  <c r="T1893" i="21"/>
  <c r="BE1893" i="21"/>
  <c r="BF1893" i="21"/>
  <c r="BG1893" i="21"/>
  <c r="BH1893" i="21"/>
  <c r="BI1893" i="21"/>
  <c r="BK1893" i="21"/>
  <c r="J1896" i="21"/>
  <c r="BE1896" i="21" s="1"/>
  <c r="P1896" i="21"/>
  <c r="R1896" i="21"/>
  <c r="T1896" i="21"/>
  <c r="BF1896" i="21"/>
  <c r="BG1896" i="21"/>
  <c r="BH1896" i="21"/>
  <c r="BI1896" i="21"/>
  <c r="BK1896" i="21"/>
  <c r="J1899" i="21"/>
  <c r="BE1899" i="21" s="1"/>
  <c r="P1899" i="21"/>
  <c r="R1899" i="21"/>
  <c r="T1899" i="21"/>
  <c r="BF1899" i="21"/>
  <c r="BG1899" i="21"/>
  <c r="BH1899" i="21"/>
  <c r="BI1899" i="21"/>
  <c r="BK1899" i="21"/>
  <c r="J1901" i="21"/>
  <c r="P1901" i="21"/>
  <c r="R1901" i="21"/>
  <c r="T1901" i="21"/>
  <c r="BE1901" i="21"/>
  <c r="BF1901" i="21"/>
  <c r="BG1901" i="21"/>
  <c r="BH1901" i="21"/>
  <c r="BI1901" i="21"/>
  <c r="BK1901" i="21"/>
  <c r="J1904" i="21"/>
  <c r="P1904" i="21"/>
  <c r="R1904" i="21"/>
  <c r="T1904" i="21"/>
  <c r="BE1904" i="21"/>
  <c r="BF1904" i="21"/>
  <c r="BG1904" i="21"/>
  <c r="BH1904" i="21"/>
  <c r="BI1904" i="21"/>
  <c r="BK1904" i="21"/>
  <c r="J1906" i="21"/>
  <c r="P1906" i="21"/>
  <c r="R1906" i="21"/>
  <c r="T1906" i="21"/>
  <c r="BE1906" i="21"/>
  <c r="BF1906" i="21"/>
  <c r="BG1906" i="21"/>
  <c r="BH1906" i="21"/>
  <c r="BI1906" i="21"/>
  <c r="BK1906" i="21"/>
  <c r="J1909" i="21"/>
  <c r="P1909" i="21"/>
  <c r="R1909" i="21"/>
  <c r="T1909" i="21"/>
  <c r="BE1909" i="21"/>
  <c r="BF1909" i="21"/>
  <c r="BG1909" i="21"/>
  <c r="BH1909" i="21"/>
  <c r="BI1909" i="21"/>
  <c r="BK1909" i="21"/>
  <c r="J1911" i="21"/>
  <c r="BE1911" i="21" s="1"/>
  <c r="P1911" i="21"/>
  <c r="R1911" i="21"/>
  <c r="T1911" i="21"/>
  <c r="BF1911" i="21"/>
  <c r="BG1911" i="21"/>
  <c r="BH1911" i="21"/>
  <c r="BI1911" i="21"/>
  <c r="BK1911" i="21"/>
  <c r="J1914" i="21"/>
  <c r="BE1914" i="21" s="1"/>
  <c r="P1914" i="21"/>
  <c r="R1914" i="21"/>
  <c r="T1914" i="21"/>
  <c r="BF1914" i="21"/>
  <c r="BG1914" i="21"/>
  <c r="BH1914" i="21"/>
  <c r="BI1914" i="21"/>
  <c r="BK1914" i="21"/>
  <c r="J1917" i="21"/>
  <c r="P1917" i="21"/>
  <c r="R1917" i="21"/>
  <c r="T1917" i="21"/>
  <c r="BE1917" i="21"/>
  <c r="BF1917" i="21"/>
  <c r="BG1917" i="21"/>
  <c r="BH1917" i="21"/>
  <c r="BI1917" i="21"/>
  <c r="BK1917" i="21"/>
  <c r="J1920" i="21"/>
  <c r="P1920" i="21"/>
  <c r="R1920" i="21"/>
  <c r="T1920" i="21"/>
  <c r="BE1920" i="21"/>
  <c r="BF1920" i="21"/>
  <c r="BG1920" i="21"/>
  <c r="BH1920" i="21"/>
  <c r="BI1920" i="21"/>
  <c r="BK1920" i="21"/>
  <c r="J1924" i="21"/>
  <c r="P1924" i="21"/>
  <c r="P1923" i="21" s="1"/>
  <c r="R1924" i="21"/>
  <c r="T1924" i="21"/>
  <c r="T1923" i="21" s="1"/>
  <c r="BE1924" i="21"/>
  <c r="BF1924" i="21"/>
  <c r="BG1924" i="21"/>
  <c r="BH1924" i="21"/>
  <c r="BI1924" i="21"/>
  <c r="BK1924" i="21"/>
  <c r="BK1923" i="21" s="1"/>
  <c r="J1923" i="21" s="1"/>
  <c r="J72" i="21" s="1"/>
  <c r="J1927" i="21"/>
  <c r="BE1927" i="21" s="1"/>
  <c r="P1927" i="21"/>
  <c r="R1927" i="21"/>
  <c r="T1927" i="21"/>
  <c r="BF1927" i="21"/>
  <c r="BG1927" i="21"/>
  <c r="BH1927" i="21"/>
  <c r="BI1927" i="21"/>
  <c r="BK1927" i="21"/>
  <c r="J1930" i="21"/>
  <c r="BE1930" i="21" s="1"/>
  <c r="P1930" i="21"/>
  <c r="R1930" i="21"/>
  <c r="R1923" i="21" s="1"/>
  <c r="T1930" i="21"/>
  <c r="BF1930" i="21"/>
  <c r="BG1930" i="21"/>
  <c r="BH1930" i="21"/>
  <c r="BI1930" i="21"/>
  <c r="BK1930" i="21"/>
  <c r="J1933" i="21"/>
  <c r="P1933" i="21"/>
  <c r="R1933" i="21"/>
  <c r="T1933" i="21"/>
  <c r="BE1933" i="21"/>
  <c r="BF1933" i="21"/>
  <c r="BG1933" i="21"/>
  <c r="BH1933" i="21"/>
  <c r="BI1933" i="21"/>
  <c r="BK1933" i="21"/>
  <c r="J1936" i="21"/>
  <c r="P1936" i="21"/>
  <c r="R1936" i="21"/>
  <c r="T1936" i="21"/>
  <c r="BE1936" i="21"/>
  <c r="BF1936" i="21"/>
  <c r="BG1936" i="21"/>
  <c r="BH1936" i="21"/>
  <c r="BI1936" i="21"/>
  <c r="BK1936" i="21"/>
  <c r="J1939" i="21"/>
  <c r="P1939" i="21"/>
  <c r="R1939" i="21"/>
  <c r="T1939" i="21"/>
  <c r="BE1939" i="21"/>
  <c r="BF1939" i="21"/>
  <c r="BG1939" i="21"/>
  <c r="BH1939" i="21"/>
  <c r="BI1939" i="21"/>
  <c r="BK1939" i="21"/>
  <c r="J1942" i="21"/>
  <c r="P1942" i="21"/>
  <c r="R1942" i="21"/>
  <c r="T1942" i="21"/>
  <c r="BE1942" i="21"/>
  <c r="BF1942" i="21"/>
  <c r="BG1942" i="21"/>
  <c r="BH1942" i="21"/>
  <c r="BI1942" i="21"/>
  <c r="BK1942" i="21"/>
  <c r="J1945" i="21"/>
  <c r="BE1945" i="21" s="1"/>
  <c r="P1945" i="21"/>
  <c r="R1945" i="21"/>
  <c r="T1945" i="21"/>
  <c r="BF1945" i="21"/>
  <c r="BG1945" i="21"/>
  <c r="BH1945" i="21"/>
  <c r="BI1945" i="21"/>
  <c r="BK1945" i="21"/>
  <c r="J1948" i="21"/>
  <c r="BE1948" i="21" s="1"/>
  <c r="P1948" i="21"/>
  <c r="R1948" i="21"/>
  <c r="T1948" i="21"/>
  <c r="BF1948" i="21"/>
  <c r="BG1948" i="21"/>
  <c r="BH1948" i="21"/>
  <c r="BI1948" i="21"/>
  <c r="BK1948" i="21"/>
  <c r="J1951" i="21"/>
  <c r="P1951" i="21"/>
  <c r="R1951" i="21"/>
  <c r="T1951" i="21"/>
  <c r="BE1951" i="21"/>
  <c r="BF1951" i="21"/>
  <c r="BG1951" i="21"/>
  <c r="BH1951" i="21"/>
  <c r="BI1951" i="21"/>
  <c r="BK1951" i="21"/>
  <c r="J1954" i="21"/>
  <c r="P1954" i="21"/>
  <c r="R1954" i="21"/>
  <c r="T1954" i="21"/>
  <c r="BE1954" i="21"/>
  <c r="BF1954" i="21"/>
  <c r="BG1954" i="21"/>
  <c r="BH1954" i="21"/>
  <c r="BI1954" i="21"/>
  <c r="BK1954" i="21"/>
  <c r="J1957" i="21"/>
  <c r="BE1957" i="21" s="1"/>
  <c r="P1957" i="21"/>
  <c r="R1957" i="21"/>
  <c r="T1957" i="21"/>
  <c r="BF1957" i="21"/>
  <c r="BG1957" i="21"/>
  <c r="BH1957" i="21"/>
  <c r="BI1957" i="21"/>
  <c r="BK1957" i="21"/>
  <c r="J1960" i="21"/>
  <c r="P1960" i="21"/>
  <c r="R1960" i="21"/>
  <c r="T1960" i="21"/>
  <c r="BE1960" i="21"/>
  <c r="BF1960" i="21"/>
  <c r="BG1960" i="21"/>
  <c r="BH1960" i="21"/>
  <c r="BI1960" i="21"/>
  <c r="BK1960" i="21"/>
  <c r="J1963" i="21"/>
  <c r="BE1963" i="21" s="1"/>
  <c r="P1963" i="21"/>
  <c r="R1963" i="21"/>
  <c r="T1963" i="21"/>
  <c r="BF1963" i="21"/>
  <c r="BG1963" i="21"/>
  <c r="BH1963" i="21"/>
  <c r="BI1963" i="21"/>
  <c r="BK1963" i="21"/>
  <c r="J1966" i="21"/>
  <c r="BE1966" i="21" s="1"/>
  <c r="P1966" i="21"/>
  <c r="R1966" i="21"/>
  <c r="T1966" i="21"/>
  <c r="BF1966" i="21"/>
  <c r="BG1966" i="21"/>
  <c r="BH1966" i="21"/>
  <c r="BI1966" i="21"/>
  <c r="BK1966" i="21"/>
  <c r="J1969" i="21"/>
  <c r="P1969" i="21"/>
  <c r="R1969" i="21"/>
  <c r="T1969" i="21"/>
  <c r="BE1969" i="21"/>
  <c r="BF1969" i="21"/>
  <c r="BG1969" i="21"/>
  <c r="BH1969" i="21"/>
  <c r="BI1969" i="21"/>
  <c r="BK1969" i="21"/>
  <c r="J1972" i="21"/>
  <c r="P1972" i="21"/>
  <c r="R1972" i="21"/>
  <c r="T1972" i="21"/>
  <c r="BE1972" i="21"/>
  <c r="BF1972" i="21"/>
  <c r="BG1972" i="21"/>
  <c r="BH1972" i="21"/>
  <c r="BI1972" i="21"/>
  <c r="BK1972" i="21"/>
  <c r="J1975" i="21"/>
  <c r="P1975" i="21"/>
  <c r="R1975" i="21"/>
  <c r="T1975" i="21"/>
  <c r="BE1975" i="21"/>
  <c r="BF1975" i="21"/>
  <c r="BG1975" i="21"/>
  <c r="BH1975" i="21"/>
  <c r="BI1975" i="21"/>
  <c r="BK1975" i="21"/>
  <c r="J1978" i="21"/>
  <c r="P1978" i="21"/>
  <c r="R1978" i="21"/>
  <c r="T1978" i="21"/>
  <c r="BE1978" i="21"/>
  <c r="BF1978" i="21"/>
  <c r="BG1978" i="21"/>
  <c r="BH1978" i="21"/>
  <c r="BI1978" i="21"/>
  <c r="BK1978" i="21"/>
  <c r="J1981" i="21"/>
  <c r="BE1981" i="21" s="1"/>
  <c r="P1981" i="21"/>
  <c r="R1981" i="21"/>
  <c r="T1981" i="21"/>
  <c r="BF1981" i="21"/>
  <c r="BG1981" i="21"/>
  <c r="BH1981" i="21"/>
  <c r="BI1981" i="21"/>
  <c r="BK1981" i="21"/>
  <c r="J1984" i="21"/>
  <c r="BE1984" i="21" s="1"/>
  <c r="P1984" i="21"/>
  <c r="R1984" i="21"/>
  <c r="T1984" i="21"/>
  <c r="BF1984" i="21"/>
  <c r="BG1984" i="21"/>
  <c r="BH1984" i="21"/>
  <c r="BI1984" i="21"/>
  <c r="BK1984" i="21"/>
  <c r="J1987" i="21"/>
  <c r="P1987" i="21"/>
  <c r="R1987" i="21"/>
  <c r="T1987" i="21"/>
  <c r="BE1987" i="21"/>
  <c r="BF1987" i="21"/>
  <c r="BG1987" i="21"/>
  <c r="BH1987" i="21"/>
  <c r="BI1987" i="21"/>
  <c r="BK1987" i="21"/>
  <c r="J1990" i="21"/>
  <c r="P1990" i="21"/>
  <c r="R1990" i="21"/>
  <c r="T1990" i="21"/>
  <c r="BE1990" i="21"/>
  <c r="BF1990" i="21"/>
  <c r="BG1990" i="21"/>
  <c r="BH1990" i="21"/>
  <c r="BI1990" i="21"/>
  <c r="BK1990" i="21"/>
  <c r="J1993" i="21"/>
  <c r="P1993" i="21"/>
  <c r="R1993" i="21"/>
  <c r="T1993" i="21"/>
  <c r="BE1993" i="21"/>
  <c r="BF1993" i="21"/>
  <c r="BG1993" i="21"/>
  <c r="BH1993" i="21"/>
  <c r="BI1993" i="21"/>
  <c r="BK1993" i="21"/>
  <c r="J1996" i="21"/>
  <c r="P1996" i="21"/>
  <c r="R1996" i="21"/>
  <c r="T1996" i="21"/>
  <c r="BE1996" i="21"/>
  <c r="BF1996" i="21"/>
  <c r="BG1996" i="21"/>
  <c r="BH1996" i="21"/>
  <c r="BI1996" i="21"/>
  <c r="BK1996" i="21"/>
  <c r="J1999" i="21"/>
  <c r="BE1999" i="21" s="1"/>
  <c r="P1999" i="21"/>
  <c r="R1999" i="21"/>
  <c r="T1999" i="21"/>
  <c r="BF1999" i="21"/>
  <c r="BG1999" i="21"/>
  <c r="BH1999" i="21"/>
  <c r="BI1999" i="21"/>
  <c r="BK1999" i="21"/>
  <c r="J2002" i="21"/>
  <c r="BE2002" i="21" s="1"/>
  <c r="P2002" i="21"/>
  <c r="R2002" i="21"/>
  <c r="T2002" i="21"/>
  <c r="BF2002" i="21"/>
  <c r="BG2002" i="21"/>
  <c r="BH2002" i="21"/>
  <c r="BI2002" i="21"/>
  <c r="BK2002" i="21"/>
  <c r="J2005" i="21"/>
  <c r="P2005" i="21"/>
  <c r="R2005" i="21"/>
  <c r="T2005" i="21"/>
  <c r="BE2005" i="21"/>
  <c r="BF2005" i="21"/>
  <c r="BG2005" i="21"/>
  <c r="BH2005" i="21"/>
  <c r="BI2005" i="21"/>
  <c r="BK2005" i="21"/>
  <c r="J2008" i="21"/>
  <c r="P2008" i="21"/>
  <c r="R2008" i="21"/>
  <c r="T2008" i="21"/>
  <c r="BE2008" i="21"/>
  <c r="BF2008" i="21"/>
  <c r="BG2008" i="21"/>
  <c r="BH2008" i="21"/>
  <c r="BI2008" i="21"/>
  <c r="BK2008" i="21"/>
  <c r="J2011" i="21"/>
  <c r="BE2011" i="21" s="1"/>
  <c r="P2011" i="21"/>
  <c r="R2011" i="21"/>
  <c r="T2011" i="21"/>
  <c r="BF2011" i="21"/>
  <c r="BG2011" i="21"/>
  <c r="BH2011" i="21"/>
  <c r="BI2011" i="21"/>
  <c r="BK2011" i="21"/>
  <c r="J2014" i="21"/>
  <c r="P2014" i="21"/>
  <c r="R2014" i="21"/>
  <c r="T2014" i="21"/>
  <c r="BE2014" i="21"/>
  <c r="BF2014" i="21"/>
  <c r="BG2014" i="21"/>
  <c r="BH2014" i="21"/>
  <c r="BI2014" i="21"/>
  <c r="BK2014" i="21"/>
  <c r="J2017" i="21"/>
  <c r="BE2017" i="21" s="1"/>
  <c r="P2017" i="21"/>
  <c r="R2017" i="21"/>
  <c r="T2017" i="21"/>
  <c r="BF2017" i="21"/>
  <c r="BG2017" i="21"/>
  <c r="BH2017" i="21"/>
  <c r="BI2017" i="21"/>
  <c r="BK2017" i="21"/>
  <c r="J2020" i="21"/>
  <c r="BE2020" i="21" s="1"/>
  <c r="P2020" i="21"/>
  <c r="R2020" i="21"/>
  <c r="T2020" i="21"/>
  <c r="BF2020" i="21"/>
  <c r="BG2020" i="21"/>
  <c r="BH2020" i="21"/>
  <c r="BI2020" i="21"/>
  <c r="BK2020" i="21"/>
  <c r="J2023" i="21"/>
  <c r="P2023" i="21"/>
  <c r="R2023" i="21"/>
  <c r="T2023" i="21"/>
  <c r="BE2023" i="21"/>
  <c r="BF2023" i="21"/>
  <c r="BG2023" i="21"/>
  <c r="BH2023" i="21"/>
  <c r="BI2023" i="21"/>
  <c r="BK2023" i="21"/>
  <c r="J2026" i="21"/>
  <c r="P2026" i="21"/>
  <c r="R2026" i="21"/>
  <c r="T2026" i="21"/>
  <c r="BE2026" i="21"/>
  <c r="BF2026" i="21"/>
  <c r="BG2026" i="21"/>
  <c r="BH2026" i="21"/>
  <c r="BI2026" i="21"/>
  <c r="BK2026" i="21"/>
  <c r="J2029" i="21"/>
  <c r="BE2029" i="21" s="1"/>
  <c r="P2029" i="21"/>
  <c r="R2029" i="21"/>
  <c r="T2029" i="21"/>
  <c r="BF2029" i="21"/>
  <c r="BG2029" i="21"/>
  <c r="BH2029" i="21"/>
  <c r="BI2029" i="21"/>
  <c r="BK2029" i="21"/>
  <c r="J2032" i="21"/>
  <c r="P2032" i="21"/>
  <c r="R2032" i="21"/>
  <c r="T2032" i="21"/>
  <c r="BE2032" i="21"/>
  <c r="BF2032" i="21"/>
  <c r="BG2032" i="21"/>
  <c r="BH2032" i="21"/>
  <c r="BI2032" i="21"/>
  <c r="BK2032" i="21"/>
  <c r="J2035" i="21"/>
  <c r="BE2035" i="21" s="1"/>
  <c r="P2035" i="21"/>
  <c r="R2035" i="21"/>
  <c r="T2035" i="21"/>
  <c r="BF2035" i="21"/>
  <c r="BG2035" i="21"/>
  <c r="BH2035" i="21"/>
  <c r="BI2035" i="21"/>
  <c r="BK2035" i="21"/>
  <c r="J2038" i="21"/>
  <c r="BE2038" i="21" s="1"/>
  <c r="P2038" i="21"/>
  <c r="R2038" i="21"/>
  <c r="T2038" i="21"/>
  <c r="BF2038" i="21"/>
  <c r="BG2038" i="21"/>
  <c r="BH2038" i="21"/>
  <c r="BI2038" i="21"/>
  <c r="BK2038" i="21"/>
  <c r="J2041" i="21"/>
  <c r="P2041" i="21"/>
  <c r="R2041" i="21"/>
  <c r="T2041" i="21"/>
  <c r="BE2041" i="21"/>
  <c r="BF2041" i="21"/>
  <c r="BG2041" i="21"/>
  <c r="BH2041" i="21"/>
  <c r="BI2041" i="21"/>
  <c r="BK2041" i="21"/>
  <c r="J2044" i="21"/>
  <c r="P2044" i="21"/>
  <c r="R2044" i="21"/>
  <c r="T2044" i="21"/>
  <c r="BE2044" i="21"/>
  <c r="BF2044" i="21"/>
  <c r="BG2044" i="21"/>
  <c r="BH2044" i="21"/>
  <c r="BI2044" i="21"/>
  <c r="BK2044" i="21"/>
  <c r="J2047" i="21"/>
  <c r="P2047" i="21"/>
  <c r="R2047" i="21"/>
  <c r="T2047" i="21"/>
  <c r="BE2047" i="21"/>
  <c r="BF2047" i="21"/>
  <c r="BG2047" i="21"/>
  <c r="BH2047" i="21"/>
  <c r="BI2047" i="21"/>
  <c r="BK2047" i="21"/>
  <c r="J2050" i="21"/>
  <c r="P2050" i="21"/>
  <c r="R2050" i="21"/>
  <c r="T2050" i="21"/>
  <c r="BE2050" i="21"/>
  <c r="BF2050" i="21"/>
  <c r="BG2050" i="21"/>
  <c r="BH2050" i="21"/>
  <c r="BI2050" i="21"/>
  <c r="BK2050" i="21"/>
  <c r="J2053" i="21"/>
  <c r="BE2053" i="21" s="1"/>
  <c r="P2053" i="21"/>
  <c r="R2053" i="21"/>
  <c r="T2053" i="21"/>
  <c r="BF2053" i="21"/>
  <c r="BG2053" i="21"/>
  <c r="BH2053" i="21"/>
  <c r="BI2053" i="21"/>
  <c r="BK2053" i="21"/>
  <c r="J2056" i="21"/>
  <c r="BE2056" i="21" s="1"/>
  <c r="P2056" i="21"/>
  <c r="R2056" i="21"/>
  <c r="T2056" i="21"/>
  <c r="BF2056" i="21"/>
  <c r="BG2056" i="21"/>
  <c r="BH2056" i="21"/>
  <c r="BI2056" i="21"/>
  <c r="BK2056" i="21"/>
  <c r="J2059" i="21"/>
  <c r="P2059" i="21"/>
  <c r="R2059" i="21"/>
  <c r="T2059" i="21"/>
  <c r="BE2059" i="21"/>
  <c r="BF2059" i="21"/>
  <c r="BG2059" i="21"/>
  <c r="BH2059" i="21"/>
  <c r="BI2059" i="21"/>
  <c r="BK2059" i="21"/>
  <c r="J2062" i="21"/>
  <c r="P2062" i="21"/>
  <c r="R2062" i="21"/>
  <c r="T2062" i="21"/>
  <c r="BE2062" i="21"/>
  <c r="BF2062" i="21"/>
  <c r="BG2062" i="21"/>
  <c r="BH2062" i="21"/>
  <c r="BI2062" i="21"/>
  <c r="BK2062" i="21"/>
  <c r="J2065" i="21"/>
  <c r="BE2065" i="21" s="1"/>
  <c r="P2065" i="21"/>
  <c r="R2065" i="21"/>
  <c r="T2065" i="21"/>
  <c r="BF2065" i="21"/>
  <c r="BG2065" i="21"/>
  <c r="BH2065" i="21"/>
  <c r="BI2065" i="21"/>
  <c r="BK2065" i="21"/>
  <c r="J2068" i="21"/>
  <c r="P2068" i="21"/>
  <c r="R2068" i="21"/>
  <c r="T2068" i="21"/>
  <c r="BE2068" i="21"/>
  <c r="BF2068" i="21"/>
  <c r="BG2068" i="21"/>
  <c r="BH2068" i="21"/>
  <c r="BI2068" i="21"/>
  <c r="BK2068" i="21"/>
  <c r="J2071" i="21"/>
  <c r="BE2071" i="21" s="1"/>
  <c r="P2071" i="21"/>
  <c r="R2071" i="21"/>
  <c r="T2071" i="21"/>
  <c r="BF2071" i="21"/>
  <c r="BG2071" i="21"/>
  <c r="BH2071" i="21"/>
  <c r="BI2071" i="21"/>
  <c r="BK2071" i="21"/>
  <c r="J2074" i="21"/>
  <c r="BE2074" i="21" s="1"/>
  <c r="P2074" i="21"/>
  <c r="R2074" i="21"/>
  <c r="T2074" i="21"/>
  <c r="BF2074" i="21"/>
  <c r="BG2074" i="21"/>
  <c r="BH2074" i="21"/>
  <c r="BI2074" i="21"/>
  <c r="BK2074" i="21"/>
  <c r="J2077" i="21"/>
  <c r="P2077" i="21"/>
  <c r="R2077" i="21"/>
  <c r="T2077" i="21"/>
  <c r="BE2077" i="21"/>
  <c r="BF2077" i="21"/>
  <c r="BG2077" i="21"/>
  <c r="BH2077" i="21"/>
  <c r="BI2077" i="21"/>
  <c r="BK2077" i="21"/>
  <c r="J2080" i="21"/>
  <c r="P2080" i="21"/>
  <c r="R2080" i="21"/>
  <c r="T2080" i="21"/>
  <c r="BE2080" i="21"/>
  <c r="BF2080" i="21"/>
  <c r="BG2080" i="21"/>
  <c r="BH2080" i="21"/>
  <c r="BI2080" i="21"/>
  <c r="BK2080" i="21"/>
  <c r="J2083" i="21"/>
  <c r="BE2083" i="21" s="1"/>
  <c r="P2083" i="21"/>
  <c r="R2083" i="21"/>
  <c r="T2083" i="21"/>
  <c r="BF2083" i="21"/>
  <c r="BG2083" i="21"/>
  <c r="BH2083" i="21"/>
  <c r="BI2083" i="21"/>
  <c r="BK2083" i="21"/>
  <c r="F89" i="21" l="1"/>
  <c r="J88" i="21"/>
  <c r="E82" i="21"/>
  <c r="E48" i="21"/>
  <c r="F33" i="21"/>
  <c r="J94" i="21"/>
  <c r="J61" i="21" s="1"/>
  <c r="BK93" i="21"/>
  <c r="BK114" i="21"/>
  <c r="J114" i="21" s="1"/>
  <c r="J63" i="21" s="1"/>
  <c r="J115" i="21"/>
  <c r="J64" i="21" s="1"/>
  <c r="J33" i="21"/>
  <c r="T114" i="21"/>
  <c r="T92" i="21"/>
  <c r="P93" i="21"/>
  <c r="P92" i="21" s="1"/>
  <c r="R114" i="21"/>
  <c r="R92" i="21" s="1"/>
  <c r="P114" i="21"/>
  <c r="BK92" i="21" l="1"/>
  <c r="J92" i="21" s="1"/>
  <c r="J93" i="21"/>
  <c r="J60" i="21" s="1"/>
  <c r="J59" i="21" l="1"/>
  <c r="J30" i="21"/>
  <c r="J39" i="21" s="1"/>
  <c r="BK86" i="18" l="1"/>
  <c r="BI86" i="18"/>
  <c r="BH86" i="18"/>
  <c r="BG86" i="18"/>
  <c r="BF86" i="18"/>
  <c r="T86" i="18"/>
  <c r="R86" i="18"/>
  <c r="P86" i="18"/>
  <c r="J86" i="18"/>
  <c r="BE86" i="18" s="1"/>
  <c r="BK84" i="18"/>
  <c r="BI84" i="18"/>
  <c r="BH84" i="18"/>
  <c r="BG84" i="18"/>
  <c r="BF84" i="18"/>
  <c r="T84" i="18"/>
  <c r="R84" i="18"/>
  <c r="P84" i="18"/>
  <c r="BE84" i="18"/>
  <c r="T83" i="18"/>
  <c r="T82" i="18" s="1"/>
  <c r="T81" i="18" s="1"/>
  <c r="R83" i="18"/>
  <c r="R82" i="18" s="1"/>
  <c r="R81" i="18" s="1"/>
  <c r="P83" i="18"/>
  <c r="P82" i="18" s="1"/>
  <c r="P81" i="18" s="1"/>
  <c r="J78" i="18"/>
  <c r="F78" i="18"/>
  <c r="F77" i="18"/>
  <c r="F75" i="18"/>
  <c r="E73" i="18"/>
  <c r="J55" i="18"/>
  <c r="F55" i="18"/>
  <c r="F54" i="18"/>
  <c r="J52" i="18"/>
  <c r="F52" i="18"/>
  <c r="E50" i="18"/>
  <c r="E48" i="18"/>
  <c r="J37" i="18"/>
  <c r="J36" i="18"/>
  <c r="J35" i="18"/>
  <c r="J77" i="18"/>
  <c r="F35" i="18" l="1"/>
  <c r="F36" i="18"/>
  <c r="F37" i="18"/>
  <c r="BK83" i="18"/>
  <c r="J83" i="18" s="1"/>
  <c r="J61" i="18" s="1"/>
  <c r="J34" i="18"/>
  <c r="J33" i="18"/>
  <c r="F33" i="18"/>
  <c r="F34" i="18"/>
  <c r="J54" i="18"/>
  <c r="BK82" i="18" l="1"/>
  <c r="J82" i="18" s="1"/>
  <c r="J60" i="18" s="1"/>
  <c r="BK81" i="18" l="1"/>
  <c r="J81" i="18" s="1"/>
  <c r="E21" i="7" s="1"/>
  <c r="J30" i="18" l="1"/>
  <c r="J39" i="18" s="1"/>
  <c r="J59" i="18"/>
  <c r="F9" i="7"/>
  <c r="W27" i="8" l="1"/>
  <c r="W26" i="8" s="1"/>
  <c r="Y27" i="8"/>
  <c r="Y26" i="8" s="1"/>
  <c r="AA27" i="8"/>
  <c r="AA26" i="8" s="1"/>
  <c r="W29" i="8"/>
  <c r="W28" i="8" s="1"/>
  <c r="Y29" i="8"/>
  <c r="Y28" i="8" s="1"/>
  <c r="AA29" i="8"/>
  <c r="AA28" i="8" s="1"/>
  <c r="W31" i="8"/>
  <c r="W30" i="8" s="1"/>
  <c r="Y31" i="8"/>
  <c r="Y30" i="8" s="1"/>
  <c r="AA31" i="8"/>
  <c r="AA30" i="8" s="1"/>
  <c r="W33" i="8"/>
  <c r="W32" i="8" s="1"/>
  <c r="Y33" i="8"/>
  <c r="Y32" i="8" s="1"/>
  <c r="AA33" i="8"/>
  <c r="AA32" i="8" s="1"/>
  <c r="W36" i="8"/>
  <c r="W35" i="8" s="1"/>
  <c r="Y36" i="8"/>
  <c r="Y35" i="8" s="1"/>
  <c r="AA36" i="8"/>
  <c r="AA35" i="8" s="1"/>
  <c r="W39" i="8"/>
  <c r="Y39" i="8"/>
  <c r="AA39" i="8"/>
  <c r="W41" i="8"/>
  <c r="W40" i="8" s="1"/>
  <c r="Y41" i="8"/>
  <c r="Y40" i="8" s="1"/>
  <c r="AA41" i="8"/>
  <c r="AA40" i="8" s="1"/>
  <c r="AA23" i="8"/>
  <c r="AA22" i="8" s="1"/>
  <c r="Y23" i="8"/>
  <c r="Y22" i="8" s="1"/>
  <c r="W23" i="8"/>
  <c r="W22" i="8" s="1"/>
  <c r="AA21" i="8"/>
  <c r="AA19" i="8" s="1"/>
  <c r="Y21" i="8"/>
  <c r="Y19" i="8" s="1"/>
  <c r="W21" i="8"/>
  <c r="W19" i="8" s="1"/>
  <c r="AA18" i="8"/>
  <c r="AA17" i="8" s="1"/>
  <c r="Y18" i="8"/>
  <c r="Y17" i="8" s="1"/>
  <c r="W18" i="8"/>
  <c r="W17" i="8" s="1"/>
  <c r="AA15" i="8"/>
  <c r="AA14" i="8" s="1"/>
  <c r="Y15" i="8"/>
  <c r="Y14" i="8" s="1"/>
  <c r="W15" i="8"/>
  <c r="W14" i="8" s="1"/>
  <c r="AA13" i="8"/>
  <c r="AA12" i="8" s="1"/>
  <c r="Y13" i="8"/>
  <c r="Y12" i="8" s="1"/>
  <c r="W13" i="8"/>
  <c r="W12" i="8" s="1"/>
  <c r="AA11" i="8"/>
  <c r="AA10" i="8" s="1"/>
  <c r="Y11" i="8"/>
  <c r="Y10" i="8" s="1"/>
  <c r="W11" i="8"/>
  <c r="W10" i="8" s="1"/>
  <c r="AA9" i="8"/>
  <c r="AA8" i="8" s="1"/>
  <c r="Y9" i="8"/>
  <c r="Y8" i="8" s="1"/>
  <c r="W9" i="8"/>
  <c r="W8" i="8" s="1"/>
  <c r="W25" i="8" l="1"/>
  <c r="AA25" i="8"/>
  <c r="Y25" i="8"/>
  <c r="AA7" i="8"/>
  <c r="W7" i="8"/>
  <c r="Y7" i="8"/>
</calcChain>
</file>

<file path=xl/sharedStrings.xml><?xml version="1.0" encoding="utf-8"?>
<sst xmlns="http://schemas.openxmlformats.org/spreadsheetml/2006/main" count="16489" uniqueCount="4113">
  <si>
    <t>Oblast Ústecko</t>
  </si>
  <si>
    <t>objem dílčí zakázky v Kč bez DPH</t>
  </si>
  <si>
    <t>Cenový koeficient</t>
  </si>
  <si>
    <t>Průměrný koeficient určený pro vyhodnocení VZ</t>
  </si>
  <si>
    <t>VYSVĚTLIVKY:</t>
  </si>
  <si>
    <t>Do tabulky se uvede cenový koeficient číslem:</t>
  </si>
  <si>
    <t>Příklad:</t>
  </si>
  <si>
    <t>Přirážka 5%  bude v tabulce zapsána jako číslo 1,05.</t>
  </si>
  <si>
    <t>Zvýhodnění 8%  bude v tabulce zapsáno jako číslo 0,92.</t>
  </si>
  <si>
    <t>objem zakázky do 50.000,-</t>
  </si>
  <si>
    <t>objem zakázky 50.001,- a více</t>
  </si>
  <si>
    <t>PČ</t>
  </si>
  <si>
    <t>Typ</t>
  </si>
  <si>
    <t>Kód</t>
  </si>
  <si>
    <t>Popis</t>
  </si>
  <si>
    <t>MJ</t>
  </si>
  <si>
    <t>Množství</t>
  </si>
  <si>
    <t>Poznámka</t>
  </si>
  <si>
    <t>DPH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</si>
  <si>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</si>
  <si>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</si>
  <si>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</si>
  <si>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</si>
  <si>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</si>
  <si>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</si>
  <si>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 xml:space="preserve">    VRN1 - Průzkumné, geodetické a projektové práce</t>
  </si>
  <si>
    <t>K</t>
  </si>
  <si>
    <t>010001000</t>
  </si>
  <si>
    <t>Průzkumné, geodetické a projektové práce</t>
  </si>
  <si>
    <t>Kč</t>
  </si>
  <si>
    <t>Bez omezení, dle konkrétní zakázky</t>
  </si>
  <si>
    <t/>
  </si>
  <si>
    <t>zákl. přenesená</t>
  </si>
  <si>
    <t xml:space="preserve">    VRN3 - Zařízení staveniště</t>
  </si>
  <si>
    <t>030001000</t>
  </si>
  <si>
    <t>Zařízení staveniště</t>
  </si>
  <si>
    <t>%</t>
  </si>
  <si>
    <t>Maximální % objem VRN cenové nabídky.</t>
  </si>
  <si>
    <t xml:space="preserve">    VRN4 - Inženýrská činnost</t>
  </si>
  <si>
    <t>040001000</t>
  </si>
  <si>
    <t>Inženýrská činnost</t>
  </si>
  <si>
    <t xml:space="preserve">    VRN6 - Územní vlivy</t>
  </si>
  <si>
    <t>060001000</t>
  </si>
  <si>
    <t>Územní vlivy</t>
  </si>
  <si>
    <t>065002000</t>
  </si>
  <si>
    <r>
      <t xml:space="preserve">Mimostaveništní doprava materiálů - </t>
    </r>
    <r>
      <rPr>
        <i/>
        <sz val="8"/>
        <rFont val="Trebuchet MS"/>
        <family val="2"/>
        <charset val="238"/>
      </rPr>
      <t>dodávek zařízení a objemných technologií</t>
    </r>
  </si>
  <si>
    <t>Km</t>
  </si>
  <si>
    <t>Bez omezení, dle skutečné vzdálenosti</t>
  </si>
  <si>
    <t xml:space="preserve">    VRN7 - Provozní vlivy</t>
  </si>
  <si>
    <t>070001000</t>
  </si>
  <si>
    <t>Provozní vlivy</t>
  </si>
  <si>
    <t xml:space="preserve">    VRN8 - Přesun stavebních kapacit</t>
  </si>
  <si>
    <t>081002000</t>
  </si>
  <si>
    <t>Doprava zaměstnanců</t>
  </si>
  <si>
    <t>084003000</t>
  </si>
  <si>
    <t>Příplatky za práci v noci, o sobotách a nedělích, ve státem uznaný svátek</t>
  </si>
  <si>
    <t xml:space="preserve">    VRN9 - Ostatní náklady</t>
  </si>
  <si>
    <t>090001000</t>
  </si>
  <si>
    <t>Ostatní náklady</t>
  </si>
  <si>
    <t>1 - VRN pro zakázky finančního objemu do 50.000,- Kč bez DPH</t>
  </si>
  <si>
    <t>2 - VRN pro zakázky finančního objemu od 50 001,- Kč</t>
  </si>
  <si>
    <t>2</t>
  </si>
  <si>
    <t>KRYCÍ LIST SOUPISU PRACÍ</t>
  </si>
  <si>
    <t>v ---  níže se nacházejí doplnkové a pomocné údaje k sestavám  --- v</t>
  </si>
  <si>
    <t>False</t>
  </si>
  <si>
    <t>Objekt:</t>
  </si>
  <si>
    <t>KSO:</t>
  </si>
  <si>
    <t>Místo:</t>
  </si>
  <si>
    <t>Ústecko</t>
  </si>
  <si>
    <t>Datum:</t>
  </si>
  <si>
    <t>Zadavatel:</t>
  </si>
  <si>
    <t>IČ:</t>
  </si>
  <si>
    <t>70994234</t>
  </si>
  <si>
    <t>Správa železnic, státní organizace</t>
  </si>
  <si>
    <t>DIČ:</t>
  </si>
  <si>
    <t>CZ70994234</t>
  </si>
  <si>
    <t>Zhotovitel:</t>
  </si>
  <si>
    <t>Projektant:</t>
  </si>
  <si>
    <t>Zpracovatel:</t>
  </si>
  <si>
    <t>Poznámka:</t>
  </si>
  <si>
    <t>REKAPITULACE ČLENĚNÍ SOUPISU PRACÍ</t>
  </si>
  <si>
    <t>Kód dílu - Popis</t>
  </si>
  <si>
    <t>-1</t>
  </si>
  <si>
    <t>HSV - Práce a dodávky HSV</t>
  </si>
  <si>
    <t xml:space="preserve">    3 - Svislé a kompletní konstrukce</t>
  </si>
  <si>
    <t xml:space="preserve">    9 - Ostatní konstrukce a práce, bourání</t>
  </si>
  <si>
    <t>PSV - Práce a dodávky PSV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</si>
  <si>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</si>
  <si>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</si>
  <si>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</si>
  <si>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</si>
  <si>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</si>
  <si>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</si>
  <si>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</si>
  <si>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</si>
  <si>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</si>
  <si>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SOUPIS PRACÍ</t>
  </si>
  <si>
    <t>Cenová soustava</t>
  </si>
  <si>
    <t>Náklady soupisu celkem</t>
  </si>
  <si>
    <t>D</t>
  </si>
  <si>
    <t>HSV</t>
  </si>
  <si>
    <t>Práce a dodávky HSV</t>
  </si>
  <si>
    <t>1</t>
  </si>
  <si>
    <t>0</t>
  </si>
  <si>
    <t>ROZPOCET</t>
  </si>
  <si>
    <t>3</t>
  </si>
  <si>
    <t>Svislé a kompletní konstrukce</t>
  </si>
  <si>
    <t>346244361</t>
  </si>
  <si>
    <t>m2</t>
  </si>
  <si>
    <t>4</t>
  </si>
  <si>
    <t>1764807525</t>
  </si>
  <si>
    <t>Zazdívka rýh, potrubí, nik (výklenků) nebo kapes z pálených cihel na maltu tl. 65 mm</t>
  </si>
  <si>
    <t>Online PSC</t>
  </si>
  <si>
    <t>346244371</t>
  </si>
  <si>
    <t>-499987761</t>
  </si>
  <si>
    <t>Zazdívka rýh, potrubí, nik (výklenků) nebo kapes z pálených cihel na maltu tl. 140 mm</t>
  </si>
  <si>
    <t>389841112</t>
  </si>
  <si>
    <t>soubor</t>
  </si>
  <si>
    <t>-654926909</t>
  </si>
  <si>
    <t>Komín jednoprůduchový nerezový s izolovanými izostatickými vložkami s nehořlavou izolační rohoží, přisazený a kotvený ke stávajícímu zdivu z lešení (bez jeho postavení) komínové těleso výšky 3 m komín včetně založení na stěně na patních konzolách, délky vyložení do 570 mm, světlý průměr vložky 20 cm</t>
  </si>
  <si>
    <t>389841135</t>
  </si>
  <si>
    <t>m</t>
  </si>
  <si>
    <t>-315209010</t>
  </si>
  <si>
    <t>5</t>
  </si>
  <si>
    <t>9</t>
  </si>
  <si>
    <t>Ostatní konstrukce a práce, bourání</t>
  </si>
  <si>
    <t>8</t>
  </si>
  <si>
    <t>974042543</t>
  </si>
  <si>
    <t>824356170</t>
  </si>
  <si>
    <t>Vysekání rýh v betonové nebo jiné monolitické dlažbě s betonovým podkladem do hl.70 mm a šířky do 100 mm</t>
  </si>
  <si>
    <t>PSV</t>
  </si>
  <si>
    <t>Práce a dodávky PSV</t>
  </si>
  <si>
    <t>721</t>
  </si>
  <si>
    <t>kus</t>
  </si>
  <si>
    <t>16</t>
  </si>
  <si>
    <t>722</t>
  </si>
  <si>
    <t>Zdravotechnika - vnitřní vodovod</t>
  </si>
  <si>
    <t>19</t>
  </si>
  <si>
    <t>722130801</t>
  </si>
  <si>
    <t>-302813221</t>
  </si>
  <si>
    <t>Demontáž potrubí z ocelových trubek pozinkovaných závitových do DN 25</t>
  </si>
  <si>
    <t>20</t>
  </si>
  <si>
    <t>722130802</t>
  </si>
  <si>
    <t>-1938569561</t>
  </si>
  <si>
    <t>Demontáž potrubí z ocelových trubek pozinkovaných závitových přes 25 do DN 40</t>
  </si>
  <si>
    <t>21</t>
  </si>
  <si>
    <t>722130821</t>
  </si>
  <si>
    <t>-1100828012</t>
  </si>
  <si>
    <t>Demontáž potrubí z ocelových trubek pozinkovaných šroubení do G 6/4</t>
  </si>
  <si>
    <t>22</t>
  </si>
  <si>
    <t>722130826</t>
  </si>
  <si>
    <t>1621399749</t>
  </si>
  <si>
    <t>Demontáž potrubí z ocelových trubek pozinkovaných šroubení přes 6/4 do G 3</t>
  </si>
  <si>
    <t>23</t>
  </si>
  <si>
    <t>722130913</t>
  </si>
  <si>
    <t>-64082283</t>
  </si>
  <si>
    <t>Opravy vodovodního potrubí z ocelových trubek pozinkovaných závitových přeřezání ocelové trubky do DN 25</t>
  </si>
  <si>
    <t>24</t>
  </si>
  <si>
    <t>722130916</t>
  </si>
  <si>
    <t>1906856159</t>
  </si>
  <si>
    <t>Opravy vodovodního potrubí z ocelových trubek pozinkovaných závitových přeřezání ocelové trubky přes 25 do DN 50</t>
  </si>
  <si>
    <t>25</t>
  </si>
  <si>
    <t>722130991</t>
  </si>
  <si>
    <t>-626688062</t>
  </si>
  <si>
    <t>Opravy vodovodního potrubí z ocelových trubek pozinkovaných závitových vsazení odbočky do potrubí oboustrannými svěrnými spojkami DN potrubí / G odbočky DN 20 / G 1/2</t>
  </si>
  <si>
    <t>26</t>
  </si>
  <si>
    <t>722130992</t>
  </si>
  <si>
    <t>-1678524305</t>
  </si>
  <si>
    <t>Opravy vodovodního potrubí z ocelových trubek pozinkovaných závitových vsazení odbočky do potrubí oboustrannými svěrnými spojkami DN potrubí / G odbočky DN 25 / G 3/4</t>
  </si>
  <si>
    <t>27</t>
  </si>
  <si>
    <t>722131901</t>
  </si>
  <si>
    <t>-725481653</t>
  </si>
  <si>
    <t>Opravy vodovodního potrubí z ocelových trubek pozinkovaných závitových mezikus do závitového potrubí s dlouhým závitem do G 1/2</t>
  </si>
  <si>
    <t>28</t>
  </si>
  <si>
    <t>722131902</t>
  </si>
  <si>
    <t>-603406299</t>
  </si>
  <si>
    <t>Opravy vodovodního potrubí z ocelových trubek pozinkovaných závitových mezikus do závitového potrubí s dlouhým závitem G 3/4</t>
  </si>
  <si>
    <t>29</t>
  </si>
  <si>
    <t>722131911</t>
  </si>
  <si>
    <t>46995303</t>
  </si>
  <si>
    <t>Opravy vodovodního potrubí z ocelových trubek pozinkovaných závitových vsazení odbočky do potrubí DN 15</t>
  </si>
  <si>
    <t>30</t>
  </si>
  <si>
    <t>722131912</t>
  </si>
  <si>
    <t>778439224</t>
  </si>
  <si>
    <t>Opravy vodovodního potrubí z ocelových trubek pozinkovaných závitových vsazení odbočky do potrubí DN 20</t>
  </si>
  <si>
    <t>31</t>
  </si>
  <si>
    <t>722131913</t>
  </si>
  <si>
    <t>590992602</t>
  </si>
  <si>
    <t>Opravy vodovodního potrubí z ocelových trubek pozinkovaných závitových vsazení odbočky do potrubí DN 25</t>
  </si>
  <si>
    <t>32</t>
  </si>
  <si>
    <t>722131931</t>
  </si>
  <si>
    <t>-750514147</t>
  </si>
  <si>
    <t>Opravy vodovodního potrubí z ocelových trubek pozinkovaných závitových propojení dosavadního potrubí DN 15</t>
  </si>
  <si>
    <t>33</t>
  </si>
  <si>
    <t>722131932</t>
  </si>
  <si>
    <t>64616989</t>
  </si>
  <si>
    <t>Opravy vodovodního potrubí z ocelových trubek pozinkovaných závitových propojení dosavadního potrubí DN 20</t>
  </si>
  <si>
    <t>34</t>
  </si>
  <si>
    <t>722131933</t>
  </si>
  <si>
    <t>-445043850</t>
  </si>
  <si>
    <t>Opravy vodovodního potrubí z ocelových trubek pozinkovaných závitových propojení dosavadního potrubí DN 25</t>
  </si>
  <si>
    <t>35</t>
  </si>
  <si>
    <t>722131961</t>
  </si>
  <si>
    <t>-1252445656</t>
  </si>
  <si>
    <t>Opravy vodovodního potrubí z ocelových trubek pozinkovaných závitových opravy trhlin, otvorů a porézních míst na potrubí třmeny PN 16 DN 15</t>
  </si>
  <si>
    <t>36</t>
  </si>
  <si>
    <t>722131962</t>
  </si>
  <si>
    <t>1480168528</t>
  </si>
  <si>
    <t>Opravy vodovodního potrubí z ocelových trubek pozinkovaných závitových opravy trhlin, otvorů a porézních míst na potrubí třmeny PN 16 DN 20</t>
  </si>
  <si>
    <t>37</t>
  </si>
  <si>
    <t>722131963</t>
  </si>
  <si>
    <t>461925647</t>
  </si>
  <si>
    <t>Opravy vodovodního potrubí z ocelových trubek pozinkovaných závitových opravy trhlin, otvorů a porézních míst na potrubí třmeny PN 16 DN 25</t>
  </si>
  <si>
    <t>38</t>
  </si>
  <si>
    <t>722160801</t>
  </si>
  <si>
    <t>-1652171419</t>
  </si>
  <si>
    <t>Demontáž potrubí z měděných trubek Ø do 35/1,5</t>
  </si>
  <si>
    <t>39</t>
  </si>
  <si>
    <t>722160803</t>
  </si>
  <si>
    <t>1220037071</t>
  </si>
  <si>
    <t>Demontáž potrubí z měděných trubek Ø přes 35/1,5 do 64/2,0</t>
  </si>
  <si>
    <t>40</t>
  </si>
  <si>
    <t>722170801</t>
  </si>
  <si>
    <t>468471586</t>
  </si>
  <si>
    <t>41</t>
  </si>
  <si>
    <t>722170804</t>
  </si>
  <si>
    <t>1351092301</t>
  </si>
  <si>
    <t>42</t>
  </si>
  <si>
    <t>722171911</t>
  </si>
  <si>
    <t>-1464390856</t>
  </si>
  <si>
    <t>43</t>
  </si>
  <si>
    <t>722171912</t>
  </si>
  <si>
    <t>1872195404</t>
  </si>
  <si>
    <t>44</t>
  </si>
  <si>
    <t>722171913</t>
  </si>
  <si>
    <t>-1429830806</t>
  </si>
  <si>
    <t>45</t>
  </si>
  <si>
    <t>722171914</t>
  </si>
  <si>
    <t>-1295619233</t>
  </si>
  <si>
    <t>46</t>
  </si>
  <si>
    <t>722171931</t>
  </si>
  <si>
    <t>1349010733</t>
  </si>
  <si>
    <t>47</t>
  </si>
  <si>
    <t>M</t>
  </si>
  <si>
    <t>28615130</t>
  </si>
  <si>
    <t>-1698504240</t>
  </si>
  <si>
    <t>VV</t>
  </si>
  <si>
    <t>10*1,03 'Přepočtené koeficientem množství</t>
  </si>
  <si>
    <t>48</t>
  </si>
  <si>
    <t>722171932</t>
  </si>
  <si>
    <t>1752656646</t>
  </si>
  <si>
    <t>49</t>
  </si>
  <si>
    <t>28615133</t>
  </si>
  <si>
    <t>-639085941</t>
  </si>
  <si>
    <t>5*1,03 'Přepočtené koeficientem množství</t>
  </si>
  <si>
    <t>50</t>
  </si>
  <si>
    <t>722171933</t>
  </si>
  <si>
    <t>-576752343</t>
  </si>
  <si>
    <t>51</t>
  </si>
  <si>
    <t>28615135</t>
  </si>
  <si>
    <t>369147775</t>
  </si>
  <si>
    <t>3*1,03 'Přepočtené koeficientem množství</t>
  </si>
  <si>
    <t>52</t>
  </si>
  <si>
    <t>722171934</t>
  </si>
  <si>
    <t>-1670551326</t>
  </si>
  <si>
    <t>53</t>
  </si>
  <si>
    <t>28615138</t>
  </si>
  <si>
    <t>1717185408</t>
  </si>
  <si>
    <t>2*1,03 'Přepočtené koeficientem množství</t>
  </si>
  <si>
    <t>54</t>
  </si>
  <si>
    <t>722173231</t>
  </si>
  <si>
    <t>-998374056</t>
  </si>
  <si>
    <t>55</t>
  </si>
  <si>
    <t>722173232</t>
  </si>
  <si>
    <t>-1158080419</t>
  </si>
  <si>
    <t>56</t>
  </si>
  <si>
    <t>722173233</t>
  </si>
  <si>
    <t>1308158609</t>
  </si>
  <si>
    <t>57</t>
  </si>
  <si>
    <t>722173234</t>
  </si>
  <si>
    <t>920651635</t>
  </si>
  <si>
    <t>58</t>
  </si>
  <si>
    <t>722173911</t>
  </si>
  <si>
    <t>-1058939184</t>
  </si>
  <si>
    <t>59</t>
  </si>
  <si>
    <t>722173912</t>
  </si>
  <si>
    <t>-1241723791</t>
  </si>
  <si>
    <t>60</t>
  </si>
  <si>
    <t>722173913</t>
  </si>
  <si>
    <t>-576646017</t>
  </si>
  <si>
    <t>61</t>
  </si>
  <si>
    <t>722173914</t>
  </si>
  <si>
    <t>2101056208</t>
  </si>
  <si>
    <t>62</t>
  </si>
  <si>
    <t>722174001</t>
  </si>
  <si>
    <t>607537020</t>
  </si>
  <si>
    <t>63</t>
  </si>
  <si>
    <t>722174002</t>
  </si>
  <si>
    <t>1525206222</t>
  </si>
  <si>
    <t>64</t>
  </si>
  <si>
    <t>722174003</t>
  </si>
  <si>
    <t>-340720633</t>
  </si>
  <si>
    <t>65</t>
  </si>
  <si>
    <t>722174021</t>
  </si>
  <si>
    <t>323529647</t>
  </si>
  <si>
    <t>66</t>
  </si>
  <si>
    <t>722174022</t>
  </si>
  <si>
    <t>903309360</t>
  </si>
  <si>
    <t>67</t>
  </si>
  <si>
    <t>722174061</t>
  </si>
  <si>
    <t>-751657348</t>
  </si>
  <si>
    <t>68</t>
  </si>
  <si>
    <t>722174062</t>
  </si>
  <si>
    <t>1835970603</t>
  </si>
  <si>
    <t>69</t>
  </si>
  <si>
    <t>722174911</t>
  </si>
  <si>
    <t>-2117743621</t>
  </si>
  <si>
    <t>Sestavení rozvodů vody D do 16 mm</t>
  </si>
  <si>
    <t>70</t>
  </si>
  <si>
    <t>1120957366</t>
  </si>
  <si>
    <t>71</t>
  </si>
  <si>
    <t>722174912</t>
  </si>
  <si>
    <t>-1073345383</t>
  </si>
  <si>
    <t>Sestavení rozvodů vody D přes 16 do 20 mm</t>
  </si>
  <si>
    <t>72</t>
  </si>
  <si>
    <t>-2100933174</t>
  </si>
  <si>
    <t>73</t>
  </si>
  <si>
    <t>722174913</t>
  </si>
  <si>
    <t>2119903145</t>
  </si>
  <si>
    <t>Sestavení rozvodů vody D přes 20 do 25 mm</t>
  </si>
  <si>
    <t>74</t>
  </si>
  <si>
    <t>1387900268</t>
  </si>
  <si>
    <t>75</t>
  </si>
  <si>
    <t>722174914</t>
  </si>
  <si>
    <t>-818140465</t>
  </si>
  <si>
    <t>Sestavení rozvodů vody D přes 25 do 32 mm</t>
  </si>
  <si>
    <t>76</t>
  </si>
  <si>
    <t>-1703651796</t>
  </si>
  <si>
    <t>77</t>
  </si>
  <si>
    <t>722179191</t>
  </si>
  <si>
    <t>-487555215</t>
  </si>
  <si>
    <t>78</t>
  </si>
  <si>
    <t>722179192</t>
  </si>
  <si>
    <t>1407403147</t>
  </si>
  <si>
    <t>79</t>
  </si>
  <si>
    <t>722181123</t>
  </si>
  <si>
    <t>2008998869</t>
  </si>
  <si>
    <t>Ochrana potrubí zvuk tlumícími objímkami DN do 25 mm</t>
  </si>
  <si>
    <t>80</t>
  </si>
  <si>
    <t>722181221</t>
  </si>
  <si>
    <t>1692791548</t>
  </si>
  <si>
    <t>81</t>
  </si>
  <si>
    <t>722181222</t>
  </si>
  <si>
    <t>-656651227</t>
  </si>
  <si>
    <t>82</t>
  </si>
  <si>
    <t>722182011</t>
  </si>
  <si>
    <t>813001473</t>
  </si>
  <si>
    <t>Podpůrný žlab pro potrubí průměru D 20</t>
  </si>
  <si>
    <t>83</t>
  </si>
  <si>
    <t>722182012</t>
  </si>
  <si>
    <t>-1035932658</t>
  </si>
  <si>
    <t>Podpůrný žlab pro potrubí průměru D 25</t>
  </si>
  <si>
    <t>84</t>
  </si>
  <si>
    <t>722190401</t>
  </si>
  <si>
    <t>-540744250</t>
  </si>
  <si>
    <t>Zřízení přípojek na potrubí vyvedení a upevnění výpustek do DN 25</t>
  </si>
  <si>
    <t>85</t>
  </si>
  <si>
    <t>722190831</t>
  </si>
  <si>
    <t>-1689933717</t>
  </si>
  <si>
    <t>86</t>
  </si>
  <si>
    <t>722190901</t>
  </si>
  <si>
    <t>-975014404</t>
  </si>
  <si>
    <t>Opravy ostatní uzavření nebo otevření vodovodního potrubí při opravách včetně vypuštění a napuštění</t>
  </si>
  <si>
    <t>87</t>
  </si>
  <si>
    <t>722220211</t>
  </si>
  <si>
    <t>164862558</t>
  </si>
  <si>
    <t>88</t>
  </si>
  <si>
    <t>722220212</t>
  </si>
  <si>
    <t>311665859</t>
  </si>
  <si>
    <t>89</t>
  </si>
  <si>
    <t>722220213</t>
  </si>
  <si>
    <t>-1448446088</t>
  </si>
  <si>
    <t>90</t>
  </si>
  <si>
    <t>722220221</t>
  </si>
  <si>
    <t>-1864256863</t>
  </si>
  <si>
    <t>91</t>
  </si>
  <si>
    <t>722220222</t>
  </si>
  <si>
    <t>-897949907</t>
  </si>
  <si>
    <t>92</t>
  </si>
  <si>
    <t>722220223</t>
  </si>
  <si>
    <t>-265382026</t>
  </si>
  <si>
    <t>93</t>
  </si>
  <si>
    <t>722220231</t>
  </si>
  <si>
    <t>-1137898294</t>
  </si>
  <si>
    <t>94</t>
  </si>
  <si>
    <t>722220232</t>
  </si>
  <si>
    <t>-986075187</t>
  </si>
  <si>
    <t>95</t>
  </si>
  <si>
    <t>722220233</t>
  </si>
  <si>
    <t>2014648926</t>
  </si>
  <si>
    <t>96</t>
  </si>
  <si>
    <t>722220241</t>
  </si>
  <si>
    <t>-1309848898</t>
  </si>
  <si>
    <t>97</t>
  </si>
  <si>
    <t>722220242</t>
  </si>
  <si>
    <t>-335526909</t>
  </si>
  <si>
    <t>98</t>
  </si>
  <si>
    <t>722220243</t>
  </si>
  <si>
    <t>1309074554</t>
  </si>
  <si>
    <t>99</t>
  </si>
  <si>
    <t>722220851</t>
  </si>
  <si>
    <t>66028030</t>
  </si>
  <si>
    <t>Demontáž armatur závitových s jedním závitem do G 3/4</t>
  </si>
  <si>
    <t>100</t>
  </si>
  <si>
    <t>722220852</t>
  </si>
  <si>
    <t>587215744</t>
  </si>
  <si>
    <t>Demontáž armatur závitových s jedním závitem přes 3/4 do G 5/4</t>
  </si>
  <si>
    <t>101</t>
  </si>
  <si>
    <t>722220861</t>
  </si>
  <si>
    <t>1993647590</t>
  </si>
  <si>
    <t>Demontáž armatur závitových se dvěma závity do G 3/4</t>
  </si>
  <si>
    <t>102</t>
  </si>
  <si>
    <t>722220862</t>
  </si>
  <si>
    <t>-91208061</t>
  </si>
  <si>
    <t>Demontáž armatur závitových se dvěma závity přes 3/4 do G 5/4</t>
  </si>
  <si>
    <t>103</t>
  </si>
  <si>
    <t>722220871</t>
  </si>
  <si>
    <t>2091101678</t>
  </si>
  <si>
    <t>Demontáž armatur závitových se závitem a šroubením (armatury, odbočky a spojky k naletování) G 3/8</t>
  </si>
  <si>
    <t>104</t>
  </si>
  <si>
    <t>722220872</t>
  </si>
  <si>
    <t>2006359636</t>
  </si>
  <si>
    <t>Demontáž armatur závitových se závitem a šroubením (armatury, odbočky a spojky k naletování) přes 3/8 do G 3/4</t>
  </si>
  <si>
    <t>105</t>
  </si>
  <si>
    <t>722220873</t>
  </si>
  <si>
    <t>-1369640813</t>
  </si>
  <si>
    <t>Demontáž armatur závitových se závitem a šroubením (armatury, odbočky a spojky k naletování) G 1</t>
  </si>
  <si>
    <t>106</t>
  </si>
  <si>
    <t>722221134</t>
  </si>
  <si>
    <t>-905733815</t>
  </si>
  <si>
    <t>Armatury s jedním závitem ventily výtokové G 1/2"</t>
  </si>
  <si>
    <t>107</t>
  </si>
  <si>
    <t>722221135</t>
  </si>
  <si>
    <t>642416513</t>
  </si>
  <si>
    <t>Armatury s jedním závitem ventily výtokové G 3/4"</t>
  </si>
  <si>
    <t>108</t>
  </si>
  <si>
    <t>722224115</t>
  </si>
  <si>
    <t>1607169370</t>
  </si>
  <si>
    <t>Armatury s jedním závitem kohouty plnicí a vypouštěcí PN 10 G 1/2"</t>
  </si>
  <si>
    <t>109</t>
  </si>
  <si>
    <t>722224116</t>
  </si>
  <si>
    <t>-187484239</t>
  </si>
  <si>
    <t>Armatury s jedním závitem kohouty plnicí a vypouštěcí PN 10 G 3/4"</t>
  </si>
  <si>
    <t>110</t>
  </si>
  <si>
    <t>722224121</t>
  </si>
  <si>
    <t>-1167623397</t>
  </si>
  <si>
    <t>Armatury s jedním závitem ventily odvodňovací G 1/4"</t>
  </si>
  <si>
    <t>111</t>
  </si>
  <si>
    <t>722224151</t>
  </si>
  <si>
    <t>-1475951213</t>
  </si>
  <si>
    <t>Armatury s jedním závitem ventily kulové zahradní uzávěry PN 15 do 120° C G 3/8" - 3/4"</t>
  </si>
  <si>
    <t>112</t>
  </si>
  <si>
    <t>722224152</t>
  </si>
  <si>
    <t>-262274720</t>
  </si>
  <si>
    <t>Armatury s jedním závitem ventily kulové zahradní uzávěry PN 15 do 120° C G 1/2" - 3/4"</t>
  </si>
  <si>
    <t>113</t>
  </si>
  <si>
    <t>722224153</t>
  </si>
  <si>
    <t>-516526109</t>
  </si>
  <si>
    <t>Armatury s jedním závitem ventily kulové zahradní uzávěry PN 15 do 120° C G 3/4" - 1"</t>
  </si>
  <si>
    <t>114</t>
  </si>
  <si>
    <t>722225301</t>
  </si>
  <si>
    <t>1694738129</t>
  </si>
  <si>
    <t>Armatury s jedním závitem přechodová šroubení krátká s vnitřním závitem D 16 x R 1/2</t>
  </si>
  <si>
    <t>115</t>
  </si>
  <si>
    <t>722225302</t>
  </si>
  <si>
    <t>1523393231</t>
  </si>
  <si>
    <t>Armatury s jedním závitem přechodová šroubení krátká s vnitřním závitem D 20 x R 1/2</t>
  </si>
  <si>
    <t>116</t>
  </si>
  <si>
    <t>722225303</t>
  </si>
  <si>
    <t>-363617776</t>
  </si>
  <si>
    <t>Armatury s jedním závitem přechodová šroubení krátká s vnitřním závitem D 25 x R 3/4</t>
  </si>
  <si>
    <t>117</t>
  </si>
  <si>
    <t>722225304</t>
  </si>
  <si>
    <t>-212406187</t>
  </si>
  <si>
    <t>Armatury s jedním závitem přechodová šroubení krátká s vnitřním závitem D 32 x R 1</t>
  </si>
  <si>
    <t>118</t>
  </si>
  <si>
    <t>722230101</t>
  </si>
  <si>
    <t>640235881</t>
  </si>
  <si>
    <t>Armatury se dvěma závity ventily přímé G 1/2"</t>
  </si>
  <si>
    <t>119</t>
  </si>
  <si>
    <t>722230102</t>
  </si>
  <si>
    <t>1671100393</t>
  </si>
  <si>
    <t>Armatury se dvěma závity ventily přímé G 3/4"</t>
  </si>
  <si>
    <t>120</t>
  </si>
  <si>
    <t>722230103</t>
  </si>
  <si>
    <t>-2137197244</t>
  </si>
  <si>
    <t>Armatury se dvěma závity ventily přímé G 1"</t>
  </si>
  <si>
    <t>121</t>
  </si>
  <si>
    <t>722230104</t>
  </si>
  <si>
    <t>165442427</t>
  </si>
  <si>
    <t>Armatury se dvěma závity ventily přímé G 5/4"</t>
  </si>
  <si>
    <t>122</t>
  </si>
  <si>
    <t>722230105</t>
  </si>
  <si>
    <t>-30778497</t>
  </si>
  <si>
    <t>Armatury se dvěma závity ventily přímé G 6/4"</t>
  </si>
  <si>
    <t>123</t>
  </si>
  <si>
    <t>722230106</t>
  </si>
  <si>
    <t>718260338</t>
  </si>
  <si>
    <t>Armatury se dvěma závity ventily přímé G 2"</t>
  </si>
  <si>
    <t>124</t>
  </si>
  <si>
    <t>722230111</t>
  </si>
  <si>
    <t>157953728</t>
  </si>
  <si>
    <t>125</t>
  </si>
  <si>
    <t>722230112</t>
  </si>
  <si>
    <t>-1359130778</t>
  </si>
  <si>
    <t>126</t>
  </si>
  <si>
    <t>722230113</t>
  </si>
  <si>
    <t>1768180216</t>
  </si>
  <si>
    <t>127</t>
  </si>
  <si>
    <t>722230114</t>
  </si>
  <si>
    <t>-1036741989</t>
  </si>
  <si>
    <t>129</t>
  </si>
  <si>
    <t>722231141</t>
  </si>
  <si>
    <t>-1075858480</t>
  </si>
  <si>
    <t>Armatury se dvěma závity ventily pojistné rohové G 1/2"</t>
  </si>
  <si>
    <t>130</t>
  </si>
  <si>
    <t>722231142</t>
  </si>
  <si>
    <t>1020800618</t>
  </si>
  <si>
    <t>Armatury se dvěma závity ventily pojistné rohové G 3/4"</t>
  </si>
  <si>
    <t>131</t>
  </si>
  <si>
    <t>722231143</t>
  </si>
  <si>
    <t>-1887181863</t>
  </si>
  <si>
    <t>Armatury se dvěma závity ventily pojistné rohové G 1"</t>
  </si>
  <si>
    <t>139</t>
  </si>
  <si>
    <t>722234261</t>
  </si>
  <si>
    <t>-1862180348</t>
  </si>
  <si>
    <t>Armatury se dvěma závity filtry mosazný PN 20 do 80 °C G 1/4"</t>
  </si>
  <si>
    <t>140</t>
  </si>
  <si>
    <t>722234262</t>
  </si>
  <si>
    <t>-1300788842</t>
  </si>
  <si>
    <t>Armatury se dvěma závity filtry mosazný PN 20 do 80 °C G 3/8"</t>
  </si>
  <si>
    <t>141</t>
  </si>
  <si>
    <t>722234263</t>
  </si>
  <si>
    <t>-1285633458</t>
  </si>
  <si>
    <t>Armatury se dvěma závity filtry mosazný PN 20 do 80 °C G 1/2"</t>
  </si>
  <si>
    <t>142</t>
  </si>
  <si>
    <t>722234264</t>
  </si>
  <si>
    <t>-1184056218</t>
  </si>
  <si>
    <t>Armatury se dvěma závity filtry mosazný PN 20 do 80 °C G 3/4"</t>
  </si>
  <si>
    <t>143</t>
  </si>
  <si>
    <t>722234265</t>
  </si>
  <si>
    <t>138430123</t>
  </si>
  <si>
    <t>Armatury se dvěma závity filtry mosazný PN 20 do 80 °C G 1"</t>
  </si>
  <si>
    <t>144</t>
  </si>
  <si>
    <t>722240101</t>
  </si>
  <si>
    <t>-1782696935</t>
  </si>
  <si>
    <t>145</t>
  </si>
  <si>
    <t>722240102</t>
  </si>
  <si>
    <t>-1974768534</t>
  </si>
  <si>
    <t>146</t>
  </si>
  <si>
    <t>722240121</t>
  </si>
  <si>
    <t>-605180586</t>
  </si>
  <si>
    <t>147</t>
  </si>
  <si>
    <t>722240122</t>
  </si>
  <si>
    <t>-1291264468</t>
  </si>
  <si>
    <t>148</t>
  </si>
  <si>
    <t>722240123</t>
  </si>
  <si>
    <t>656515341</t>
  </si>
  <si>
    <t>149</t>
  </si>
  <si>
    <t>722260811</t>
  </si>
  <si>
    <t>Demontáž vodoměrů závitových G 1/2</t>
  </si>
  <si>
    <t>-1775693006</t>
  </si>
  <si>
    <t>150</t>
  </si>
  <si>
    <t>722260812</t>
  </si>
  <si>
    <t>Demontáž vodoměrů závitových G 3/4</t>
  </si>
  <si>
    <t>-1006131886</t>
  </si>
  <si>
    <t>151</t>
  </si>
  <si>
    <t>722260813</t>
  </si>
  <si>
    <t>Demontáž vodoměrů závitových G 1</t>
  </si>
  <si>
    <t>-514565945</t>
  </si>
  <si>
    <t>152</t>
  </si>
  <si>
    <t>722260921</t>
  </si>
  <si>
    <t>-1497360334</t>
  </si>
  <si>
    <t>Oprava vodoměrů zpětná montáž vodoměrů závitových do potrubí z trubek ocelových G 1/2</t>
  </si>
  <si>
    <t>153</t>
  </si>
  <si>
    <t>722260922</t>
  </si>
  <si>
    <t>-1814690655</t>
  </si>
  <si>
    <t>Oprava vodoměrů zpětná montáž vodoměrů závitových do potrubí z trubek ocelových G 3/4</t>
  </si>
  <si>
    <t>154</t>
  </si>
  <si>
    <t>722260923</t>
  </si>
  <si>
    <t>1721162576</t>
  </si>
  <si>
    <t>Oprava vodoměrů zpětná montáž vodoměrů závitových do potrubí z trubek ocelových G 1</t>
  </si>
  <si>
    <t>155</t>
  </si>
  <si>
    <t>722262211</t>
  </si>
  <si>
    <t>558993986</t>
  </si>
  <si>
    <t>Vodoměry pro vodu do 40°C závitové horizontální jednovtokové suchoběžné G 1/2" x 80 mm Qn 1,5</t>
  </si>
  <si>
    <t>156</t>
  </si>
  <si>
    <t>722262212</t>
  </si>
  <si>
    <t>-1207760136</t>
  </si>
  <si>
    <t>Vodoměry pro vodu do 40°C závitové horizontální jednovtokové suchoběžné G 1/2" x 110 mm Qn 1,5</t>
  </si>
  <si>
    <t>157</t>
  </si>
  <si>
    <t>722262301</t>
  </si>
  <si>
    <t>-2025414714</t>
  </si>
  <si>
    <t>Vodoměry pro vodu do 40°C závitové vertikální vícevtokové mokroběžné G 1"x 105 mm Qn 2,5</t>
  </si>
  <si>
    <t>158</t>
  </si>
  <si>
    <t>722263205</t>
  </si>
  <si>
    <t>867581371</t>
  </si>
  <si>
    <t>Vodoměry pro vodu do 100°C závitové horizontální jednovtokové suchoběžné G 1/2"x 80 mm Qn 1,5</t>
  </si>
  <si>
    <t>159</t>
  </si>
  <si>
    <t>722263206</t>
  </si>
  <si>
    <t>27388920</t>
  </si>
  <si>
    <t>Vodoměry pro vodu do 100°C závitové horizontální jednovtokové suchoběžné G 1/2"x 110 mm Qn 1,5</t>
  </si>
  <si>
    <t>160</t>
  </si>
  <si>
    <t>722290226</t>
  </si>
  <si>
    <t>1259700274</t>
  </si>
  <si>
    <t>Zkoušky, proplach a desinfekce vodovodního potrubí zkoušky těsnosti vodovodního potrubí závitového do DN 50</t>
  </si>
  <si>
    <t>161</t>
  </si>
  <si>
    <t>722290234</t>
  </si>
  <si>
    <t>1936704709</t>
  </si>
  <si>
    <t>Zkoušky, proplach a desinfekce vodovodního potrubí proplach a desinfekce vodovodního potrubí do DN 80</t>
  </si>
  <si>
    <t>162</t>
  </si>
  <si>
    <t>998722101</t>
  </si>
  <si>
    <t>t</t>
  </si>
  <si>
    <t>1622288750</t>
  </si>
  <si>
    <t>163</t>
  </si>
  <si>
    <t>998722102</t>
  </si>
  <si>
    <t>1434466123</t>
  </si>
  <si>
    <t>164</t>
  </si>
  <si>
    <t>998722103</t>
  </si>
  <si>
    <t>-1207640066</t>
  </si>
  <si>
    <t>165</t>
  </si>
  <si>
    <t>998722104</t>
  </si>
  <si>
    <t>-1398904509</t>
  </si>
  <si>
    <t>167</t>
  </si>
  <si>
    <t>998722192</t>
  </si>
  <si>
    <t>287319462</t>
  </si>
  <si>
    <t>723</t>
  </si>
  <si>
    <t>Zdravotechnika - vnitřní plynovod</t>
  </si>
  <si>
    <t>173</t>
  </si>
  <si>
    <t>723120804</t>
  </si>
  <si>
    <t>-1053395124</t>
  </si>
  <si>
    <t>Demontáž potrubí svařovaného z ocelových trubek závitových do DN 25</t>
  </si>
  <si>
    <t>174</t>
  </si>
  <si>
    <t>723120805</t>
  </si>
  <si>
    <t>-613989512</t>
  </si>
  <si>
    <t>Demontáž potrubí svařovaného z ocelových trubek závitových přes 25 do DN 50</t>
  </si>
  <si>
    <t>175</t>
  </si>
  <si>
    <t>723140801</t>
  </si>
  <si>
    <t>1802935481</t>
  </si>
  <si>
    <t>Demontáž potrubí z ocelových trubek přesných do DN 8</t>
  </si>
  <si>
    <t>179</t>
  </si>
  <si>
    <t>723150801</t>
  </si>
  <si>
    <t>1672257197</t>
  </si>
  <si>
    <t>Demontáž potrubí svařovaného z ocelových trubek hladkých do Ø 32</t>
  </si>
  <si>
    <t>180</t>
  </si>
  <si>
    <t>723150802</t>
  </si>
  <si>
    <t>1361233123</t>
  </si>
  <si>
    <t>Demontáž potrubí svařovaného z ocelových trubek hladkých přes 32 do Ø 44,5</t>
  </si>
  <si>
    <t>181</t>
  </si>
  <si>
    <t>723160204</t>
  </si>
  <si>
    <t>1903528868</t>
  </si>
  <si>
    <t>Přípojky k plynoměrům spojované na závit bez ochozu G 1"</t>
  </si>
  <si>
    <t>182</t>
  </si>
  <si>
    <t>723160205</t>
  </si>
  <si>
    <t>-864790230</t>
  </si>
  <si>
    <t>Přípojky k plynoměrům spojované na závit bez ochozu G 5/4"</t>
  </si>
  <si>
    <t>183</t>
  </si>
  <si>
    <t>723160334</t>
  </si>
  <si>
    <t>203542729</t>
  </si>
  <si>
    <t>Přípojky k plynoměrům rozpěrky přípojek G 1"</t>
  </si>
  <si>
    <t>184</t>
  </si>
  <si>
    <t>723160335</t>
  </si>
  <si>
    <t>-76755855</t>
  </si>
  <si>
    <t>Přípojky k plynoměrům rozpěrky přípojek G 5/4"</t>
  </si>
  <si>
    <t>185</t>
  </si>
  <si>
    <t>723160804</t>
  </si>
  <si>
    <t>pár</t>
  </si>
  <si>
    <t>-1856414991</t>
  </si>
  <si>
    <t>Demontáž přípojek k plynoměrům spojovaných na závit bez ochozu G 1</t>
  </si>
  <si>
    <t>186</t>
  </si>
  <si>
    <t>723160805</t>
  </si>
  <si>
    <t>862487295</t>
  </si>
  <si>
    <t>Demontáž přípojek k plynoměrům spojovaných na závit bez ochozu G 5/4</t>
  </si>
  <si>
    <t>187</t>
  </si>
  <si>
    <t>723160817</t>
  </si>
  <si>
    <t>-1754447454</t>
  </si>
  <si>
    <t>188</t>
  </si>
  <si>
    <t>723160831</t>
  </si>
  <si>
    <t>-1723324419</t>
  </si>
  <si>
    <t>Demontáž přípojek k plynoměrům rozpěrek G 1</t>
  </si>
  <si>
    <t>189</t>
  </si>
  <si>
    <t>723160832</t>
  </si>
  <si>
    <t>-1119515918</t>
  </si>
  <si>
    <t>Demontáž přípojek k plynoměrům rozpěrek G 5/4</t>
  </si>
  <si>
    <t>190</t>
  </si>
  <si>
    <t>723170801</t>
  </si>
  <si>
    <t>-1403299981</t>
  </si>
  <si>
    <t>Demontáž přípojek propan-butanových instalací hadice Ø 8/16</t>
  </si>
  <si>
    <t>191</t>
  </si>
  <si>
    <t>723171101</t>
  </si>
  <si>
    <t>1025359856</t>
  </si>
  <si>
    <t>192</t>
  </si>
  <si>
    <t>723171102</t>
  </si>
  <si>
    <t>-343546355</t>
  </si>
  <si>
    <t>193</t>
  </si>
  <si>
    <t>723171201</t>
  </si>
  <si>
    <t>1486308846</t>
  </si>
  <si>
    <t>194</t>
  </si>
  <si>
    <t>723181011</t>
  </si>
  <si>
    <t>1486940471</t>
  </si>
  <si>
    <t>195</t>
  </si>
  <si>
    <t>723181012</t>
  </si>
  <si>
    <t>1975107652</t>
  </si>
  <si>
    <t>196</t>
  </si>
  <si>
    <t>723181013</t>
  </si>
  <si>
    <t>-1528318959</t>
  </si>
  <si>
    <t>200</t>
  </si>
  <si>
    <t>723181024</t>
  </si>
  <si>
    <t>-872118064</t>
  </si>
  <si>
    <t>201</t>
  </si>
  <si>
    <t>723181025</t>
  </si>
  <si>
    <t>-973852177</t>
  </si>
  <si>
    <t>202</t>
  </si>
  <si>
    <t>723181026</t>
  </si>
  <si>
    <t>-2059141866</t>
  </si>
  <si>
    <t>206</t>
  </si>
  <si>
    <t>723190109</t>
  </si>
  <si>
    <t>213342872</t>
  </si>
  <si>
    <t>207</t>
  </si>
  <si>
    <t>723190901</t>
  </si>
  <si>
    <t>-1768558649</t>
  </si>
  <si>
    <t>Opravy plynovodního potrubí uzavření nebo otevření potrubí</t>
  </si>
  <si>
    <t>208</t>
  </si>
  <si>
    <t>723190907</t>
  </si>
  <si>
    <t>-1616333792</t>
  </si>
  <si>
    <t>Opravy plynovodního potrubí odvzdušnění a napuštění potrubí</t>
  </si>
  <si>
    <t>209</t>
  </si>
  <si>
    <t>723190909</t>
  </si>
  <si>
    <t>-810796809</t>
  </si>
  <si>
    <t>Opravy plynovodního potrubí neúřední zkouška těsnosti dosavadního potrubí</t>
  </si>
  <si>
    <t>210</t>
  </si>
  <si>
    <t>723230102</t>
  </si>
  <si>
    <t>234117685</t>
  </si>
  <si>
    <t>211</t>
  </si>
  <si>
    <t>723230103</t>
  </si>
  <si>
    <t>-995520964</t>
  </si>
  <si>
    <t>212</t>
  </si>
  <si>
    <t>723230104</t>
  </si>
  <si>
    <t>379815919</t>
  </si>
  <si>
    <t>213</t>
  </si>
  <si>
    <t>723230112</t>
  </si>
  <si>
    <t>1308691974</t>
  </si>
  <si>
    <t>214</t>
  </si>
  <si>
    <t>723230113</t>
  </si>
  <si>
    <t>-1990729119</t>
  </si>
  <si>
    <t>215</t>
  </si>
  <si>
    <t>723230114</t>
  </si>
  <si>
    <t>-547040730</t>
  </si>
  <si>
    <t>216</t>
  </si>
  <si>
    <t>723230801</t>
  </si>
  <si>
    <t>-1278835667</t>
  </si>
  <si>
    <t>Demontáž středotlakých regulátorů tlaku plynu regulační řada jednoduchá</t>
  </si>
  <si>
    <t>217</t>
  </si>
  <si>
    <t>723230802</t>
  </si>
  <si>
    <t>-1854439916</t>
  </si>
  <si>
    <t>Demontáž středotlakých regulátorů tlaku plynu regulační řada dvojitá</t>
  </si>
  <si>
    <t>218</t>
  </si>
  <si>
    <t>723260801</t>
  </si>
  <si>
    <t>-1513631583</t>
  </si>
  <si>
    <t>Demontáž plynoměrů maximální průtok Q (m3/hod) do 16 m3/h</t>
  </si>
  <si>
    <t>219</t>
  </si>
  <si>
    <t>723260802</t>
  </si>
  <si>
    <t>-1754839109</t>
  </si>
  <si>
    <t>Demontáž plynoměrů maximální průtok Q (m3/hod) do 65 m3/h</t>
  </si>
  <si>
    <t>220</t>
  </si>
  <si>
    <t>998723101</t>
  </si>
  <si>
    <t>-1262027820</t>
  </si>
  <si>
    <t>221</t>
  </si>
  <si>
    <t>998723102</t>
  </si>
  <si>
    <t>2025159664</t>
  </si>
  <si>
    <t>222</t>
  </si>
  <si>
    <t>998723103</t>
  </si>
  <si>
    <t>1795710661</t>
  </si>
  <si>
    <t>223</t>
  </si>
  <si>
    <t>998723104</t>
  </si>
  <si>
    <t>-775106104</t>
  </si>
  <si>
    <t>224</t>
  </si>
  <si>
    <t>998723192</t>
  </si>
  <si>
    <t>2000239132</t>
  </si>
  <si>
    <t>225</t>
  </si>
  <si>
    <t>998723193</t>
  </si>
  <si>
    <t>-1981943176</t>
  </si>
  <si>
    <t>724</t>
  </si>
  <si>
    <t>Zdravotechnika - strojní vybavení</t>
  </si>
  <si>
    <t>226</t>
  </si>
  <si>
    <t>724311811</t>
  </si>
  <si>
    <t>-801527091</t>
  </si>
  <si>
    <t>Demontáž tlakových nádrží objemu do 300 l</t>
  </si>
  <si>
    <t>227</t>
  </si>
  <si>
    <t>724311814</t>
  </si>
  <si>
    <t>-581780055</t>
  </si>
  <si>
    <t>Demontáž tlakových nádrží objemu přes 300 do 750 l</t>
  </si>
  <si>
    <t>725</t>
  </si>
  <si>
    <t>Zdravotechnika - zařizovací předměty</t>
  </si>
  <si>
    <t>231</t>
  </si>
  <si>
    <t>725510802</t>
  </si>
  <si>
    <t>-1358858127</t>
  </si>
  <si>
    <t>Demontáž plynových ohřívačů cirkulačních zásobníkových ohřívačů vody 500 l</t>
  </si>
  <si>
    <t>232</t>
  </si>
  <si>
    <t>725514801</t>
  </si>
  <si>
    <t>-705158640</t>
  </si>
  <si>
    <t>Demontáž plynových ohřívačů cirkulačních průtokových do 5 l/min</t>
  </si>
  <si>
    <t>233</t>
  </si>
  <si>
    <t>725514802</t>
  </si>
  <si>
    <t>-1209751129</t>
  </si>
  <si>
    <t>Demontáž plynových ohřívačů cirkulačních průtokových přes 5 do 16 l/min</t>
  </si>
  <si>
    <t>234</t>
  </si>
  <si>
    <t>725530823</t>
  </si>
  <si>
    <t>-780147927</t>
  </si>
  <si>
    <t>Demontáž elektrických zásobníkových ohřívačů vody tlakových od 50 do 200 l</t>
  </si>
  <si>
    <t>235</t>
  </si>
  <si>
    <t>725530831</t>
  </si>
  <si>
    <t>-1955544232</t>
  </si>
  <si>
    <t>Demontáž elektrických zásobníkových ohřívačů vody průtokových jakýchkoliv</t>
  </si>
  <si>
    <t>237</t>
  </si>
  <si>
    <t>725532126</t>
  </si>
  <si>
    <t>910359771</t>
  </si>
  <si>
    <t>238</t>
  </si>
  <si>
    <t>725532220</t>
  </si>
  <si>
    <t>-836832795</t>
  </si>
  <si>
    <t>239</t>
  </si>
  <si>
    <t>725532339</t>
  </si>
  <si>
    <t>987059539</t>
  </si>
  <si>
    <t>240</t>
  </si>
  <si>
    <t>725535211</t>
  </si>
  <si>
    <t>-1073602109</t>
  </si>
  <si>
    <t>Elektrické ohřívače zásobníkové pojistné armatury pojistný ventil G 1/2"</t>
  </si>
  <si>
    <t>241</t>
  </si>
  <si>
    <t>725535212</t>
  </si>
  <si>
    <t>1749843927</t>
  </si>
  <si>
    <t>Elektrické ohřívače zásobníkové pojistné armatury pojistný ventil G 3/4"</t>
  </si>
  <si>
    <t>243</t>
  </si>
  <si>
    <t>725535222</t>
  </si>
  <si>
    <t>2071468743</t>
  </si>
  <si>
    <t>Elektrické ohřívače zásobníkové pojistné armatury bezpečnostní souprava s redukčním ventilem a výlevkou</t>
  </si>
  <si>
    <t>247</t>
  </si>
  <si>
    <t>725650805</t>
  </si>
  <si>
    <t>1947891530</t>
  </si>
  <si>
    <t>Demontáž plynových otopných těles podokenních nebo bezpečnostních pro garáže</t>
  </si>
  <si>
    <t>248</t>
  </si>
  <si>
    <t>725662800</t>
  </si>
  <si>
    <t>Demontáž infrazářičů plynových</t>
  </si>
  <si>
    <t>1586945407</t>
  </si>
  <si>
    <t>249</t>
  </si>
  <si>
    <t>998725101</t>
  </si>
  <si>
    <t>1447707669</t>
  </si>
  <si>
    <t>250</t>
  </si>
  <si>
    <t>998725102</t>
  </si>
  <si>
    <t>29341200</t>
  </si>
  <si>
    <t>251</t>
  </si>
  <si>
    <t>998725103</t>
  </si>
  <si>
    <t>785200569</t>
  </si>
  <si>
    <t>252</t>
  </si>
  <si>
    <t>998725192</t>
  </si>
  <si>
    <t>1977981392</t>
  </si>
  <si>
    <t>253</t>
  </si>
  <si>
    <t>998725193</t>
  </si>
  <si>
    <t>469346093</t>
  </si>
  <si>
    <t>727</t>
  </si>
  <si>
    <t>731</t>
  </si>
  <si>
    <t>Ústřední vytápění - kotelny</t>
  </si>
  <si>
    <t>262</t>
  </si>
  <si>
    <t>731200813</t>
  </si>
  <si>
    <t>1995792150</t>
  </si>
  <si>
    <t>Demontáž kotlů ocelových na tuhá paliva, o výkonu do 25 kW</t>
  </si>
  <si>
    <t>263</t>
  </si>
  <si>
    <t>731200815</t>
  </si>
  <si>
    <t>1606274375</t>
  </si>
  <si>
    <t>Demontáž kotlů ocelových na tuhá paliva, o výkonu přes 25 do 40 kW</t>
  </si>
  <si>
    <t>264</t>
  </si>
  <si>
    <t>731200816</t>
  </si>
  <si>
    <t>394607159</t>
  </si>
  <si>
    <t>Demontáž kotlů ocelových na tuhá paliva, o výkonu přes 40 do 60 kW</t>
  </si>
  <si>
    <t>265</t>
  </si>
  <si>
    <t>731200823</t>
  </si>
  <si>
    <t>-368234194</t>
  </si>
  <si>
    <t>Demontáž kotlů ocelových na kapalná nebo plynná paliva, o výkonu do 25 kW</t>
  </si>
  <si>
    <t>266</t>
  </si>
  <si>
    <t>731200825</t>
  </si>
  <si>
    <t>540771526</t>
  </si>
  <si>
    <t>Demontáž kotlů ocelových na kapalná nebo plynná paliva, o výkonu přes 25 do 40 kW</t>
  </si>
  <si>
    <t>267</t>
  </si>
  <si>
    <t>731200826</t>
  </si>
  <si>
    <t>-126201509</t>
  </si>
  <si>
    <t>Demontáž kotlů ocelových na kapalná nebo plynná paliva, o výkonu přes 40 do 60 kW</t>
  </si>
  <si>
    <t>268</t>
  </si>
  <si>
    <t>731200827</t>
  </si>
  <si>
    <t>2112927483</t>
  </si>
  <si>
    <t>Demontáž kotlů ocelových na kapalná nebo plynná paliva, o výkonu přes 60 do 75 kW</t>
  </si>
  <si>
    <t>270</t>
  </si>
  <si>
    <t>731210101</t>
  </si>
  <si>
    <t>538257169</t>
  </si>
  <si>
    <t>Kotle ocelové teplovodní na tuhá paliva stacionární s odtahem spalin do komína pro vytápění 14,0 kW</t>
  </si>
  <si>
    <t>271</t>
  </si>
  <si>
    <t>731210102</t>
  </si>
  <si>
    <t>-889855714</t>
  </si>
  <si>
    <t>Kotle ocelové teplovodní na tuhá paliva stacionární s odtahem spalin do komína pro vytápění 18,0 kW</t>
  </si>
  <si>
    <t>272</t>
  </si>
  <si>
    <t>731210104</t>
  </si>
  <si>
    <t>-96778813</t>
  </si>
  <si>
    <t>Kotle ocelové teplovodní na tuhá paliva stacionární s odtahem spalin do komína pro vytápění 24,0 kW</t>
  </si>
  <si>
    <t>273</t>
  </si>
  <si>
    <t>731244106</t>
  </si>
  <si>
    <t>-48562453</t>
  </si>
  <si>
    <t>Kotle ocelové teplovodní plynové závěsné kondenzační pro vytápění 1,8-19,0 kW</t>
  </si>
  <si>
    <t>275</t>
  </si>
  <si>
    <t>731244115</t>
  </si>
  <si>
    <t>-2082467051</t>
  </si>
  <si>
    <t>279</t>
  </si>
  <si>
    <t>731251114</t>
  </si>
  <si>
    <t>-1684642844</t>
  </si>
  <si>
    <t>Kotle ocelové teplovodní elektrické závěsné přímotopné 9,0 kW</t>
  </si>
  <si>
    <t>280</t>
  </si>
  <si>
    <t>731251121</t>
  </si>
  <si>
    <t>-753905895</t>
  </si>
  <si>
    <t>Kotle ocelové teplovodní elektrické závěsné přímotopné 30,0 kW</t>
  </si>
  <si>
    <t>281</t>
  </si>
  <si>
    <t>731251124</t>
  </si>
  <si>
    <t>-1205735326</t>
  </si>
  <si>
    <t>Kotle ocelové teplovodní elektrické závěsné přímotopné 60,0 kW</t>
  </si>
  <si>
    <t>282</t>
  </si>
  <si>
    <t>731280101</t>
  </si>
  <si>
    <t>-1551275621</t>
  </si>
  <si>
    <t>Hořáky na kapalná a plynná paliva plynové s jednostupňovou regulací o výkonu 14,5-50 kW</t>
  </si>
  <si>
    <t>283</t>
  </si>
  <si>
    <t>731292811</t>
  </si>
  <si>
    <t>425236777</t>
  </si>
  <si>
    <t>Demontáž hořáků na kapalná a plynná paliva, o výkonu do 145 kW</t>
  </si>
  <si>
    <t>284</t>
  </si>
  <si>
    <t>731341130</t>
  </si>
  <si>
    <t>577714179</t>
  </si>
  <si>
    <t>Hadice napouštěcí pryžové Ø 16/23</t>
  </si>
  <si>
    <t>285</t>
  </si>
  <si>
    <t>731391812</t>
  </si>
  <si>
    <t>-371679010</t>
  </si>
  <si>
    <t>Vypuštění vody z kotlů do kanalizace samospádem o výhřevné ploše kotlů přes 5 do 10 m2</t>
  </si>
  <si>
    <t>286</t>
  </si>
  <si>
    <t>731391822</t>
  </si>
  <si>
    <t>-1078642227</t>
  </si>
  <si>
    <t>Vypuštění vody z kotlů do kanalizace čerpadlem o výhřevné ploše kotlů přes 5 do 10 m2</t>
  </si>
  <si>
    <t>287</t>
  </si>
  <si>
    <t>731810301</t>
  </si>
  <si>
    <t>-697669280</t>
  </si>
  <si>
    <t>Nucené odtahy spalin od kondenzačních kotlů soustředným potrubím vedeným vodorovně ke komínové šachtě, průměru 60/100 mm</t>
  </si>
  <si>
    <t>288</t>
  </si>
  <si>
    <t>731810302</t>
  </si>
  <si>
    <t>-220684078</t>
  </si>
  <si>
    <t>Nucené odtahy spalin od kondenzačních kotlů soustředným potrubím vedeným vodorovně ke komínové šachtě, průměru 80/125 mm</t>
  </si>
  <si>
    <t>289</t>
  </si>
  <si>
    <t>731810311</t>
  </si>
  <si>
    <t>-804702276</t>
  </si>
  <si>
    <t>Nucené odtahy spalin od kondenzačních kotlů soustředným potrubím vedeným vodorovně vnější stěnou, průměru 60/100 mm</t>
  </si>
  <si>
    <t>290</t>
  </si>
  <si>
    <t>731810312</t>
  </si>
  <si>
    <t>-1886842280</t>
  </si>
  <si>
    <t>Nucené odtahy spalin od kondenzačních kotlů soustředným potrubím vedeným vodorovně vnější stěnou, průměru 80/125 mm</t>
  </si>
  <si>
    <t>291</t>
  </si>
  <si>
    <t>731810331</t>
  </si>
  <si>
    <t>-14243033</t>
  </si>
  <si>
    <t>Nucené odtahy spalin od kondenzačních kotlů soustředným potrubím vedeným svisle šikmou střechou, průměru 60/100 mm</t>
  </si>
  <si>
    <t>292</t>
  </si>
  <si>
    <t>731810332</t>
  </si>
  <si>
    <t>842744308</t>
  </si>
  <si>
    <t>Nucené odtahy spalin od kondenzačních kotlů soustředným potrubím vedeným svisle šikmou střechou, průměru 80/125 mm</t>
  </si>
  <si>
    <t>293</t>
  </si>
  <si>
    <t>731810341</t>
  </si>
  <si>
    <t>409514239</t>
  </si>
  <si>
    <t>Nucené odtahy spalin od kondenzačních kotlů prodloužení soustředného potrubí, průměru 60/100 mm</t>
  </si>
  <si>
    <t>294</t>
  </si>
  <si>
    <t>731810342</t>
  </si>
  <si>
    <t>977069842</t>
  </si>
  <si>
    <t>Nucené odtahy spalin od kondenzačních kotlů prodloužení soustředného potrubí, průměru 80/125 mm</t>
  </si>
  <si>
    <t>295</t>
  </si>
  <si>
    <t>731810401</t>
  </si>
  <si>
    <t>1764369606</t>
  </si>
  <si>
    <t>Nucené odtahy spalin od kondenzačních kotlů odděleným potrubím (dvoutrubkový systém) vedeným vodorovně vnější stěnou přívod spalovacího vzduchu, průměru 80 mm</t>
  </si>
  <si>
    <t>297</t>
  </si>
  <si>
    <t>731810411</t>
  </si>
  <si>
    <t>1476390469</t>
  </si>
  <si>
    <t>Nucené odtahy spalin od kondenzačních kotlů odděleným potrubím (dvoutrubkový systém) vedeným vodorovně vnější stěnou odvod spalin, průměru 80 mm</t>
  </si>
  <si>
    <t>298</t>
  </si>
  <si>
    <t>731810412</t>
  </si>
  <si>
    <t>944403415</t>
  </si>
  <si>
    <t>Nucené odtahy spalin od kondenzačních kotlů odděleným potrubím (dvoutrubkový systém) vedeným vodorovně vnější stěnou odvod spalin, průměru 100 mm</t>
  </si>
  <si>
    <t>299</t>
  </si>
  <si>
    <t>731810441</t>
  </si>
  <si>
    <t>-226555874</t>
  </si>
  <si>
    <t>Nucené odtahy spalin od kondenzačních kotlů prodloužení odděleného potrubí, průměru 80 mm</t>
  </si>
  <si>
    <t>300</t>
  </si>
  <si>
    <t>731810442</t>
  </si>
  <si>
    <t>-1369384421</t>
  </si>
  <si>
    <t>Nucené odtahy spalin od kondenzačních kotlů prodloužení odděleného potrubí, průměru 100 mm</t>
  </si>
  <si>
    <t>301</t>
  </si>
  <si>
    <t>731810461</t>
  </si>
  <si>
    <t>1930237737</t>
  </si>
  <si>
    <t>Nucené odtahy spalin od kondenzačních kotlů rozdělovače odtahů spalin (2 x 80 mm) připojení na kotli, průměru 60/100 mm</t>
  </si>
  <si>
    <t>302</t>
  </si>
  <si>
    <t>731810462</t>
  </si>
  <si>
    <t>-1952346261</t>
  </si>
  <si>
    <t>Nucené odtahy spalin od kondenzačních kotlů rozdělovače odtahů spalin (2 x 80 mm) připojení na kotli, průměru 80/125 mm</t>
  </si>
  <si>
    <t>732</t>
  </si>
  <si>
    <t>Ústřední vytápění - strojovny</t>
  </si>
  <si>
    <t>303</t>
  </si>
  <si>
    <t>732110811</t>
  </si>
  <si>
    <t>887898230</t>
  </si>
  <si>
    <t>Demontáž těles rozdělovačů a sběračů do DN 100</t>
  </si>
  <si>
    <t>304</t>
  </si>
  <si>
    <t>732111125</t>
  </si>
  <si>
    <t>-580050972</t>
  </si>
  <si>
    <t>Rozdělovače a sběrače tělesa rozdělovačů a sběračů z ocelových trub bezešvých DN 80</t>
  </si>
  <si>
    <t>305</t>
  </si>
  <si>
    <t>732111128</t>
  </si>
  <si>
    <t>-447992143</t>
  </si>
  <si>
    <t>Rozdělovače a sběrače tělesa rozdělovačů a sběračů z ocelových trub bezešvých DN 100</t>
  </si>
  <si>
    <t>306</t>
  </si>
  <si>
    <t>732111225</t>
  </si>
  <si>
    <t>-750921948</t>
  </si>
  <si>
    <t>Rozdělovače a sběrače tělesa rozdělovačů a sběračů z ocelových trub bezešvých Příplatek k cenám za každých dalších i započatých 0,5 m délky tělesa DN 80</t>
  </si>
  <si>
    <t>307</t>
  </si>
  <si>
    <t>732111228</t>
  </si>
  <si>
    <t>1943263609</t>
  </si>
  <si>
    <t>Rozdělovače a sběrače tělesa rozdělovačů a sběračů z ocelových trub bezešvých Příplatek k cenám za každých dalších i započatých 0,5 m délky tělesa DN 100</t>
  </si>
  <si>
    <t>308</t>
  </si>
  <si>
    <t>732111312</t>
  </si>
  <si>
    <t>1759635482</t>
  </si>
  <si>
    <t>Rozdělovače a sběrače trubková hrdla rozdělovačů a sběračů bez přírub DN 20</t>
  </si>
  <si>
    <t>309</t>
  </si>
  <si>
    <t>732111314</t>
  </si>
  <si>
    <t>852106585</t>
  </si>
  <si>
    <t>Rozdělovače a sběrače trubková hrdla rozdělovačů a sběračů bez přírub DN 25</t>
  </si>
  <si>
    <t>310</t>
  </si>
  <si>
    <t>732111315</t>
  </si>
  <si>
    <t>-768540197</t>
  </si>
  <si>
    <t>Rozdělovače a sběrače trubková hrdla rozdělovačů a sběračů bez přírub DN 32</t>
  </si>
  <si>
    <t>311</t>
  </si>
  <si>
    <t>732111316</t>
  </si>
  <si>
    <t>84218936</t>
  </si>
  <si>
    <t>Rozdělovače a sběrače trubková hrdla rozdělovačů a sběračů bez přírub DN 40</t>
  </si>
  <si>
    <t>312</t>
  </si>
  <si>
    <t>732112125</t>
  </si>
  <si>
    <t>-1913501705</t>
  </si>
  <si>
    <t>Rozdělovače a sběrače sdružené hydraulické přírubové (průtok Q m3/h - výkon kW) DN 50 (6 m3/h - 120 kW)</t>
  </si>
  <si>
    <t>313</t>
  </si>
  <si>
    <t>732113102</t>
  </si>
  <si>
    <t>333975208</t>
  </si>
  <si>
    <t>Rozdělovače a sběrače hydraulické vyrovnávače dynamických tlaků přírubové PN 6 (průtok Q m3/h) DN 50 (4 m3/h)</t>
  </si>
  <si>
    <t>314</t>
  </si>
  <si>
    <t>732113116</t>
  </si>
  <si>
    <t>-45202944</t>
  </si>
  <si>
    <t>Rozdělovače a sběrače hydraulické vyrovnávače dynamických tlaků závitové PN 6 (průtok Q m3/h) G 5/4 (1,8 m3/h)</t>
  </si>
  <si>
    <t>315</t>
  </si>
  <si>
    <t>732199100</t>
  </si>
  <si>
    <t>-1105147060</t>
  </si>
  <si>
    <t>Montáž štítků orientačních</t>
  </si>
  <si>
    <t>316</t>
  </si>
  <si>
    <t>732211114</t>
  </si>
  <si>
    <t>1739530240</t>
  </si>
  <si>
    <t>Nepřímotopné zásobníkové ohřívače TUV stacionární s jedním teplosměnným výměníkem PN 0,6 MPa/1,0 MPa, t = 80°C/110°C objem zásobníku / v.pl. m2 výměníku 200 l / 1,45 m2</t>
  </si>
  <si>
    <t>319</t>
  </si>
  <si>
    <t>732211813</t>
  </si>
  <si>
    <t>-810893651</t>
  </si>
  <si>
    <t>Demontáž ohříváků zásobníkových ležatých o obsahu do 630 l</t>
  </si>
  <si>
    <t>320</t>
  </si>
  <si>
    <t>732211815</t>
  </si>
  <si>
    <t>-852652062</t>
  </si>
  <si>
    <t>Demontáž ohříváků zásobníkových ležatých o obsahu přes 630 do 1600 l</t>
  </si>
  <si>
    <t>321</t>
  </si>
  <si>
    <t>732212815</t>
  </si>
  <si>
    <t>-322073964</t>
  </si>
  <si>
    <t>Demontáž ohříváků zásobníkových stojatých o obsahu do 1 600 l</t>
  </si>
  <si>
    <t>322</t>
  </si>
  <si>
    <t>732213813</t>
  </si>
  <si>
    <t>1828773900</t>
  </si>
  <si>
    <t>Demontáž ohříváků zásobníkových rozřezání demontovaných ohříváků o obsahu do 630 l</t>
  </si>
  <si>
    <t>323</t>
  </si>
  <si>
    <t>732213814</t>
  </si>
  <si>
    <t>-1893884005</t>
  </si>
  <si>
    <t>Demontáž ohříváků zásobníkových rozřezání demontovaných ohříváků o obsahu přes 630 do 1 600 l</t>
  </si>
  <si>
    <t>324</t>
  </si>
  <si>
    <t>732214813</t>
  </si>
  <si>
    <t>-1043201771</t>
  </si>
  <si>
    <t>325</t>
  </si>
  <si>
    <t>732214815</t>
  </si>
  <si>
    <t>578551816</t>
  </si>
  <si>
    <t>326</t>
  </si>
  <si>
    <t>732292810</t>
  </si>
  <si>
    <t>-79574469</t>
  </si>
  <si>
    <t>Demontáž ostatní rozřezání podpěrných konstrukcí ohříváků TUV</t>
  </si>
  <si>
    <t>327</t>
  </si>
  <si>
    <t>732293810</t>
  </si>
  <si>
    <t>1002528717</t>
  </si>
  <si>
    <t>Demontáž ostatní rozřezání podpěrných konstrukcí nádrží a nádob</t>
  </si>
  <si>
    <t>328</t>
  </si>
  <si>
    <t>732294315</t>
  </si>
  <si>
    <t>Elektrická topná jednotka vestavná přírubová o výkonu 6,0 kW</t>
  </si>
  <si>
    <t>-944353435</t>
  </si>
  <si>
    <t>329</t>
  </si>
  <si>
    <t>732294317</t>
  </si>
  <si>
    <t>Elektrická topná jednotka vestavná přírubová o výkonu 10,0 kW</t>
  </si>
  <si>
    <t>-1433858110</t>
  </si>
  <si>
    <t>330</t>
  </si>
  <si>
    <t>732294318</t>
  </si>
  <si>
    <t>Elektrická topná jednotka vestavná přírubová o výkonu 12,0 kW</t>
  </si>
  <si>
    <t>312460298</t>
  </si>
  <si>
    <t>331</t>
  </si>
  <si>
    <t>732294611</t>
  </si>
  <si>
    <t>372200561</t>
  </si>
  <si>
    <t>332</t>
  </si>
  <si>
    <t>732311114</t>
  </si>
  <si>
    <t>2012986183</t>
  </si>
  <si>
    <t>Nádrže na kondenzát beztlaké čtyřhranné o obsahu 220 l</t>
  </si>
  <si>
    <t>333</t>
  </si>
  <si>
    <t>732320814</t>
  </si>
  <si>
    <t>1832516123</t>
  </si>
  <si>
    <t>Demontáž nádrží beztlakých nebo tlakových odpojení od rozvodů potrubí nádrže o obsahu přes 200 do 500 l</t>
  </si>
  <si>
    <t>334</t>
  </si>
  <si>
    <t>732324813</t>
  </si>
  <si>
    <t>997085758</t>
  </si>
  <si>
    <t>Demontáž nádrží beztlakých nebo tlakových vypuštění vody z nádrží o obsahu přes 100 do 200 l</t>
  </si>
  <si>
    <t>335</t>
  </si>
  <si>
    <t>732330104</t>
  </si>
  <si>
    <t>1423427278</t>
  </si>
  <si>
    <t>336</t>
  </si>
  <si>
    <t>732331106</t>
  </si>
  <si>
    <t>521676040</t>
  </si>
  <si>
    <t>337</t>
  </si>
  <si>
    <t>732331107</t>
  </si>
  <si>
    <t>1760627603</t>
  </si>
  <si>
    <t>338</t>
  </si>
  <si>
    <t>732331111</t>
  </si>
  <si>
    <t>1766627857</t>
  </si>
  <si>
    <t>340</t>
  </si>
  <si>
    <t>732331771</t>
  </si>
  <si>
    <t>-1848502131</t>
  </si>
  <si>
    <t>341</t>
  </si>
  <si>
    <t>732331772</t>
  </si>
  <si>
    <t>-907428902</t>
  </si>
  <si>
    <t>342</t>
  </si>
  <si>
    <t>732331777</t>
  </si>
  <si>
    <t>513676011</t>
  </si>
  <si>
    <t>343</t>
  </si>
  <si>
    <t>732331778</t>
  </si>
  <si>
    <t>-1580041506</t>
  </si>
  <si>
    <t>344</t>
  </si>
  <si>
    <t>732390851</t>
  </si>
  <si>
    <t>2047985105</t>
  </si>
  <si>
    <t>345</t>
  </si>
  <si>
    <t>732390853</t>
  </si>
  <si>
    <t>-1689251334</t>
  </si>
  <si>
    <t>346</t>
  </si>
  <si>
    <t>732390854</t>
  </si>
  <si>
    <t>1191043482</t>
  </si>
  <si>
    <t>347</t>
  </si>
  <si>
    <t>732393815</t>
  </si>
  <si>
    <t>395465161</t>
  </si>
  <si>
    <t>348</t>
  </si>
  <si>
    <t>732420811</t>
  </si>
  <si>
    <t>-842896887</t>
  </si>
  <si>
    <t>Demontáž čerpadel oběhových spirálních (do potrubí) DN 25</t>
  </si>
  <si>
    <t>349</t>
  </si>
  <si>
    <t>732420812</t>
  </si>
  <si>
    <t>1216884272</t>
  </si>
  <si>
    <t>Demontáž čerpadel oběhových spirálních (do potrubí) DN 40</t>
  </si>
  <si>
    <t>350</t>
  </si>
  <si>
    <t>732421201</t>
  </si>
  <si>
    <t>-1775661477</t>
  </si>
  <si>
    <t>351</t>
  </si>
  <si>
    <t>732421401</t>
  </si>
  <si>
    <t>-88671582</t>
  </si>
  <si>
    <t>352</t>
  </si>
  <si>
    <t>732421419</t>
  </si>
  <si>
    <t>-2119026247</t>
  </si>
  <si>
    <t>353</t>
  </si>
  <si>
    <t>732421474</t>
  </si>
  <si>
    <t>-252192621</t>
  </si>
  <si>
    <t>354</t>
  </si>
  <si>
    <t>732422203</t>
  </si>
  <si>
    <t>152864985</t>
  </si>
  <si>
    <t>355</t>
  </si>
  <si>
    <t>732481231</t>
  </si>
  <si>
    <t>-1778168244</t>
  </si>
  <si>
    <t>Měřiče vodoměry šroubové vertikální na horkou vodu do 130° C, PN 16 průtok Q (m3/hod) 15 m3/h</t>
  </si>
  <si>
    <t>733</t>
  </si>
  <si>
    <t>Ústřední vytápění - rozvodné potrubí</t>
  </si>
  <si>
    <t>356</t>
  </si>
  <si>
    <t>733110803</t>
  </si>
  <si>
    <t>-1813321571</t>
  </si>
  <si>
    <t>Demontáž potrubí z trubek ocelových závitových DN do 15</t>
  </si>
  <si>
    <t>357</t>
  </si>
  <si>
    <t>733110806</t>
  </si>
  <si>
    <t>-490513571</t>
  </si>
  <si>
    <t>Demontáž potrubí z trubek ocelových závitových DN přes 15 do 32</t>
  </si>
  <si>
    <t>358</t>
  </si>
  <si>
    <t>733110808</t>
  </si>
  <si>
    <t>-179821653</t>
  </si>
  <si>
    <t>Demontáž potrubí z trubek ocelových závitových DN přes 32 do 50</t>
  </si>
  <si>
    <t>359</t>
  </si>
  <si>
    <t>733120815</t>
  </si>
  <si>
    <t>-1151313696</t>
  </si>
  <si>
    <t>Demontáž potrubí z trubek ocelových hladkých Ø do 38</t>
  </si>
  <si>
    <t>360</t>
  </si>
  <si>
    <t>733191816</t>
  </si>
  <si>
    <t>-200931976</t>
  </si>
  <si>
    <t>Demontáž příslušenství potrubí odřezání třmenových držáků bez demontáže podpěr, konzol nebo výložníků Ø do 44,5</t>
  </si>
  <si>
    <t>361</t>
  </si>
  <si>
    <t>733193810</t>
  </si>
  <si>
    <t>-1456195308</t>
  </si>
  <si>
    <t>Demontáž příslušenství potrubí rozřezání konzol, podpěr a výložníků pro potrubí z úhelníků L do 50x50x5 mm</t>
  </si>
  <si>
    <t>362</t>
  </si>
  <si>
    <t>733222102</t>
  </si>
  <si>
    <t>-1686177692</t>
  </si>
  <si>
    <t>363</t>
  </si>
  <si>
    <t>733222103</t>
  </si>
  <si>
    <t>1106565133</t>
  </si>
  <si>
    <t>364</t>
  </si>
  <si>
    <t>733222104</t>
  </si>
  <si>
    <t>-1883537974</t>
  </si>
  <si>
    <t>365</t>
  </si>
  <si>
    <t>733222202</t>
  </si>
  <si>
    <t>260770745</t>
  </si>
  <si>
    <t>366</t>
  </si>
  <si>
    <t>733222203</t>
  </si>
  <si>
    <t>-1458481163</t>
  </si>
  <si>
    <t>367</t>
  </si>
  <si>
    <t>733222204</t>
  </si>
  <si>
    <t>-1175707600</t>
  </si>
  <si>
    <t>368</t>
  </si>
  <si>
    <t>733222302</t>
  </si>
  <si>
    <t>-1338403033</t>
  </si>
  <si>
    <t>369</t>
  </si>
  <si>
    <t>733222303</t>
  </si>
  <si>
    <t>1108805413</t>
  </si>
  <si>
    <t>370</t>
  </si>
  <si>
    <t>733222304</t>
  </si>
  <si>
    <t>1222010887</t>
  </si>
  <si>
    <t>374</t>
  </si>
  <si>
    <t>733223105</t>
  </si>
  <si>
    <t>292623704</t>
  </si>
  <si>
    <t>375</t>
  </si>
  <si>
    <t>733223106</t>
  </si>
  <si>
    <t>-579496222</t>
  </si>
  <si>
    <t>378</t>
  </si>
  <si>
    <t>733223205</t>
  </si>
  <si>
    <t>-1678383664</t>
  </si>
  <si>
    <t>379</t>
  </si>
  <si>
    <t>733223206</t>
  </si>
  <si>
    <t>391727142</t>
  </si>
  <si>
    <t>383</t>
  </si>
  <si>
    <t>733223304</t>
  </si>
  <si>
    <t>432848797</t>
  </si>
  <si>
    <t>384</t>
  </si>
  <si>
    <t>733223305</t>
  </si>
  <si>
    <t>-182599900</t>
  </si>
  <si>
    <t>385</t>
  </si>
  <si>
    <t>733224205</t>
  </si>
  <si>
    <t>1317144284</t>
  </si>
  <si>
    <t>386</t>
  </si>
  <si>
    <t>733224206</t>
  </si>
  <si>
    <t>1497072572</t>
  </si>
  <si>
    <t>387</t>
  </si>
  <si>
    <t>733224207</t>
  </si>
  <si>
    <t>1456159919</t>
  </si>
  <si>
    <t>388</t>
  </si>
  <si>
    <t>733224225</t>
  </si>
  <si>
    <t>-1859215746</t>
  </si>
  <si>
    <t>389</t>
  </si>
  <si>
    <t>733224226</t>
  </si>
  <si>
    <t>1859319515</t>
  </si>
  <si>
    <t>390</t>
  </si>
  <si>
    <t>733290801</t>
  </si>
  <si>
    <t>-1681238021</t>
  </si>
  <si>
    <t>Demontáž potrubí z trubek měděných Ø do 35/1,5</t>
  </si>
  <si>
    <t>391</t>
  </si>
  <si>
    <t>733290802</t>
  </si>
  <si>
    <t>-336942914</t>
  </si>
  <si>
    <t>Demontáž potrubí z trubek měděných Ø přes 35/1,5 do 64/2,0</t>
  </si>
  <si>
    <t>392</t>
  </si>
  <si>
    <t>733291101</t>
  </si>
  <si>
    <t>-1717042385</t>
  </si>
  <si>
    <t>393</t>
  </si>
  <si>
    <t>733291102</t>
  </si>
  <si>
    <t>1191939610</t>
  </si>
  <si>
    <t>395</t>
  </si>
  <si>
    <t>733391101</t>
  </si>
  <si>
    <t>-778328099</t>
  </si>
  <si>
    <t>396</t>
  </si>
  <si>
    <t>733811211</t>
  </si>
  <si>
    <t>-1074534772</t>
  </si>
  <si>
    <t>Ochrana potrubí termoizolačními trubicemi z pěnového polyetylenu PE přilepenými v příčných a podélných spojích, tloušťky izolace do 6 mm, vnitřního průměru izolace DN do 22 mm</t>
  </si>
  <si>
    <t>397</t>
  </si>
  <si>
    <t>733811212</t>
  </si>
  <si>
    <t>-631515812</t>
  </si>
  <si>
    <t>Ochrana potrubí termoizolačními trubicemi z pěnového polyetylenu PE přilepenými v příčných a podélných spojích, tloušťky izolace do 6 mm, vnitřního průměru izolace DN přes 22 do 32 mm</t>
  </si>
  <si>
    <t>398</t>
  </si>
  <si>
    <t>733811213</t>
  </si>
  <si>
    <t>913924244</t>
  </si>
  <si>
    <t>Ochrana potrubí termoizolačními trubicemi z pěnového polyetylenu PE přilepenými v příčných a podélných spojích, tloušťky izolace do 6 mm, vnitřního průměru izolace DN přes 32 mm</t>
  </si>
  <si>
    <t>399</t>
  </si>
  <si>
    <t>733811221</t>
  </si>
  <si>
    <t>-1491549064</t>
  </si>
  <si>
    <t>Ochrana potrubí termoizolačními trubicemi z pěnového polyetylenu PE přilepenými v příčných a podélných spojích, tloušťky izolace přes 6 do 9 mm, vnitřního průměru izolace DN do 22 mm</t>
  </si>
  <si>
    <t>400</t>
  </si>
  <si>
    <t>733811231</t>
  </si>
  <si>
    <t>-2117249469</t>
  </si>
  <si>
    <t>Ochrana potrubí termoizolačními trubicemi z pěnového polyetylenu PE přilepenými v příčných a podélných spojích, tloušťky izolace přes 9 do 13 mm, vnitřního průměru izolace DN do 22 mm</t>
  </si>
  <si>
    <t>403</t>
  </si>
  <si>
    <t>998733101</t>
  </si>
  <si>
    <t>1248759349</t>
  </si>
  <si>
    <t>404</t>
  </si>
  <si>
    <t>998733102</t>
  </si>
  <si>
    <t>-6684793</t>
  </si>
  <si>
    <t>405</t>
  </si>
  <si>
    <t>998733103</t>
  </si>
  <si>
    <t>-881266310</t>
  </si>
  <si>
    <t>407</t>
  </si>
  <si>
    <t>998733193</t>
  </si>
  <si>
    <t>1763325862</t>
  </si>
  <si>
    <t>734</t>
  </si>
  <si>
    <t>Ústřední vytápění - armatury</t>
  </si>
  <si>
    <t>408</t>
  </si>
  <si>
    <t>734100811</t>
  </si>
  <si>
    <t>-673222317</t>
  </si>
  <si>
    <t>Demontáž armatur přírubových se dvěma přírubami do DN 50</t>
  </si>
  <si>
    <t>409</t>
  </si>
  <si>
    <t>734100812</t>
  </si>
  <si>
    <t>1699871164</t>
  </si>
  <si>
    <t>Demontáž armatur přírubových se dvěma přírubami přes 50 do DN 100</t>
  </si>
  <si>
    <t>410</t>
  </si>
  <si>
    <t>734100821</t>
  </si>
  <si>
    <t>891561192</t>
  </si>
  <si>
    <t>Demontáž armatur přírubových se třemi přírubami do DN 50</t>
  </si>
  <si>
    <t>411</t>
  </si>
  <si>
    <t>734100822</t>
  </si>
  <si>
    <t>-1474679578</t>
  </si>
  <si>
    <t>Demontáž armatur přírubových se třemi přírubami přes 50 do DN 100</t>
  </si>
  <si>
    <t>412</t>
  </si>
  <si>
    <t>734109111</t>
  </si>
  <si>
    <t>1893860086</t>
  </si>
  <si>
    <t>Montáž armatur přírubových se dvěma přírubami PN 6 DN 15</t>
  </si>
  <si>
    <t>413</t>
  </si>
  <si>
    <t>734109112</t>
  </si>
  <si>
    <t>-1302933658</t>
  </si>
  <si>
    <t>Montáž armatur přírubových se dvěma přírubami PN 6 DN 25</t>
  </si>
  <si>
    <t>414</t>
  </si>
  <si>
    <t>31946304</t>
  </si>
  <si>
    <t>příruba přivařovací s krkem 11 416 pro PN6 DN 25</t>
  </si>
  <si>
    <t>1494063396</t>
  </si>
  <si>
    <t>415</t>
  </si>
  <si>
    <t>734109123</t>
  </si>
  <si>
    <t>1766753815</t>
  </si>
  <si>
    <t>Montáž armatur přírubových se dvěma přírubami PN 6 DN 32</t>
  </si>
  <si>
    <t>416</t>
  </si>
  <si>
    <t>31946305</t>
  </si>
  <si>
    <t>příruba přivařovací s krkem 11 416 pro PN6 DN 32</t>
  </si>
  <si>
    <t>2033413149</t>
  </si>
  <si>
    <t>417</t>
  </si>
  <si>
    <t>734109211</t>
  </si>
  <si>
    <t>426301436</t>
  </si>
  <si>
    <t>Montáž armatur přírubových se dvěma přírubami PN 16 DN 15</t>
  </si>
  <si>
    <t>418</t>
  </si>
  <si>
    <t>31946402</t>
  </si>
  <si>
    <t>příruba přivařovací s krkem 11 416 pro PN16 DN 15</t>
  </si>
  <si>
    <t>1140892399</t>
  </si>
  <si>
    <t>419</t>
  </si>
  <si>
    <t>734109212</t>
  </si>
  <si>
    <t>1737886308</t>
  </si>
  <si>
    <t>Montáž armatur přírubových se dvěma přírubami PN 16 DN 25</t>
  </si>
  <si>
    <t>420</t>
  </si>
  <si>
    <t>31946404</t>
  </si>
  <si>
    <t>příruba přivařovací s krkem 11 416 pro PN16 DN 25</t>
  </si>
  <si>
    <t>295321816</t>
  </si>
  <si>
    <t>421</t>
  </si>
  <si>
    <t>734109311</t>
  </si>
  <si>
    <t>-636359687</t>
  </si>
  <si>
    <t>Montáž armatur přírubových se dvěma přírubami PN 25, 40 DN 15</t>
  </si>
  <si>
    <t>422</t>
  </si>
  <si>
    <t>31946502</t>
  </si>
  <si>
    <t>příruba přivařovací s krkem 11 416 pro PN40 DN 15</t>
  </si>
  <si>
    <t>-1321519592</t>
  </si>
  <si>
    <t>423</t>
  </si>
  <si>
    <t>734109312</t>
  </si>
  <si>
    <t>887302728</t>
  </si>
  <si>
    <t>Montáž armatur přírubových se dvěma přírubami PN 25, 40 DN 25</t>
  </si>
  <si>
    <t>424</t>
  </si>
  <si>
    <t>31946504</t>
  </si>
  <si>
    <t>příruba přivařovací s krkem 11 416 pro PN40 DN 25</t>
  </si>
  <si>
    <t>-1591948871</t>
  </si>
  <si>
    <t>425</t>
  </si>
  <si>
    <t>734109412</t>
  </si>
  <si>
    <t>1329695003</t>
  </si>
  <si>
    <t>Montáž armatur přírubových se třemi přírubami PN 16 DN 25</t>
  </si>
  <si>
    <t>426</t>
  </si>
  <si>
    <t>3994499</t>
  </si>
  <si>
    <t>427</t>
  </si>
  <si>
    <t>734111412</t>
  </si>
  <si>
    <t>2028097341</t>
  </si>
  <si>
    <t>428</t>
  </si>
  <si>
    <t>734111413</t>
  </si>
  <si>
    <t>-1797852383</t>
  </si>
  <si>
    <t>429</t>
  </si>
  <si>
    <t>734111611</t>
  </si>
  <si>
    <t>-1119557229</t>
  </si>
  <si>
    <t>430</t>
  </si>
  <si>
    <t>734111612</t>
  </si>
  <si>
    <t>-1277799498</t>
  </si>
  <si>
    <t>431</t>
  </si>
  <si>
    <t>734111613</t>
  </si>
  <si>
    <t>-253736869</t>
  </si>
  <si>
    <t>432</t>
  </si>
  <si>
    <t>734111773</t>
  </si>
  <si>
    <t>-761260999</t>
  </si>
  <si>
    <t>433</t>
  </si>
  <si>
    <t>734121312</t>
  </si>
  <si>
    <t>1961829959</t>
  </si>
  <si>
    <t>434</t>
  </si>
  <si>
    <t>734121612</t>
  </si>
  <si>
    <t>1852593659</t>
  </si>
  <si>
    <t>435</t>
  </si>
  <si>
    <t>734121742</t>
  </si>
  <si>
    <t>1589866794</t>
  </si>
  <si>
    <t>436</t>
  </si>
  <si>
    <t>734134631</t>
  </si>
  <si>
    <t>1814102763</t>
  </si>
  <si>
    <t>437</t>
  </si>
  <si>
    <t>734140821</t>
  </si>
  <si>
    <t>1003528275</t>
  </si>
  <si>
    <t>Demontáž ventilů redukčních s rozšířeným výstupem DN 25/ 50</t>
  </si>
  <si>
    <t>438</t>
  </si>
  <si>
    <t>734140823</t>
  </si>
  <si>
    <t>-1083335435</t>
  </si>
  <si>
    <t>Demontáž ventilů redukčních s rozšířeným výstupem DN 50/100</t>
  </si>
  <si>
    <t>439</t>
  </si>
  <si>
    <t>734144611</t>
  </si>
  <si>
    <t>1070770059</t>
  </si>
  <si>
    <t>Ventily redukční přírubové impulsní odběr redukčních ventilů PN 40 kapaliny</t>
  </si>
  <si>
    <t>440</t>
  </si>
  <si>
    <t>734144613</t>
  </si>
  <si>
    <t>1505836139</t>
  </si>
  <si>
    <t>Ventily redukční přírubové impulsní odběr redukčních ventilů PN 40 pára</t>
  </si>
  <si>
    <t>441</t>
  </si>
  <si>
    <t>734152331</t>
  </si>
  <si>
    <t>437328295</t>
  </si>
  <si>
    <t>442</t>
  </si>
  <si>
    <t>734152332</t>
  </si>
  <si>
    <t>2048919750</t>
  </si>
  <si>
    <t>443</t>
  </si>
  <si>
    <t>734153413</t>
  </si>
  <si>
    <t>-380692702</t>
  </si>
  <si>
    <t>444</t>
  </si>
  <si>
    <t>734160812</t>
  </si>
  <si>
    <t>-1577570196</t>
  </si>
  <si>
    <t>Demontáž odvaděčů kondenzátu do DN 25</t>
  </si>
  <si>
    <t>445</t>
  </si>
  <si>
    <t>734160814</t>
  </si>
  <si>
    <t>-891546090</t>
  </si>
  <si>
    <t>Demontáž odvaděčů kondenzátu přes 25 do DN 50</t>
  </si>
  <si>
    <t>446</t>
  </si>
  <si>
    <t>734163425</t>
  </si>
  <si>
    <t>-836750211</t>
  </si>
  <si>
    <t>447</t>
  </si>
  <si>
    <t>734163443</t>
  </si>
  <si>
    <t>582387254</t>
  </si>
  <si>
    <t>448</t>
  </si>
  <si>
    <t>734163445</t>
  </si>
  <si>
    <t>1741125852</t>
  </si>
  <si>
    <t>449</t>
  </si>
  <si>
    <t>734169412</t>
  </si>
  <si>
    <t>1985417258</t>
  </si>
  <si>
    <t>Filtry montáž odvaděčů kondenzátu přírubových DN 25</t>
  </si>
  <si>
    <t>450</t>
  </si>
  <si>
    <t>734169413</t>
  </si>
  <si>
    <t>1530967930</t>
  </si>
  <si>
    <t>Filtry montáž odvaděčů kondenzátu přírubových DN 40</t>
  </si>
  <si>
    <t>451</t>
  </si>
  <si>
    <t>734190814</t>
  </si>
  <si>
    <t>-1591439612</t>
  </si>
  <si>
    <t>Demontáž přírub rozpojení přírubového spoje do DN 50</t>
  </si>
  <si>
    <t>452</t>
  </si>
  <si>
    <t>734190818</t>
  </si>
  <si>
    <t>1927519557</t>
  </si>
  <si>
    <t>Demontáž přírub rozpojení přírubového spoje přes 50 do DN 100</t>
  </si>
  <si>
    <t>453</t>
  </si>
  <si>
    <t>734191412</t>
  </si>
  <si>
    <t>1750885247</t>
  </si>
  <si>
    <t>454</t>
  </si>
  <si>
    <t>734191612</t>
  </si>
  <si>
    <t>-68137655</t>
  </si>
  <si>
    <t>455</t>
  </si>
  <si>
    <t>734191613</t>
  </si>
  <si>
    <t>1201324672</t>
  </si>
  <si>
    <t>456</t>
  </si>
  <si>
    <t>734191821</t>
  </si>
  <si>
    <t>-1541657274</t>
  </si>
  <si>
    <t>Demontáž přírub odříznutí příruby bez rozpojení, přírubového spoje do DN 50</t>
  </si>
  <si>
    <t>457</t>
  </si>
  <si>
    <t>734191822</t>
  </si>
  <si>
    <t>-1833484787</t>
  </si>
  <si>
    <t>Demontáž přírub odříznutí příruby bez rozpojení, přírubového spoje přes 50 do DN 100</t>
  </si>
  <si>
    <t>458</t>
  </si>
  <si>
    <t>734200811</t>
  </si>
  <si>
    <t>1703091859</t>
  </si>
  <si>
    <t>Demontáž armatur závitových s jedním závitem do G 1/2</t>
  </si>
  <si>
    <t>459</t>
  </si>
  <si>
    <t>734200812</t>
  </si>
  <si>
    <t>1493165237</t>
  </si>
  <si>
    <t>Demontáž armatur závitových s jedním závitem přes 1/2 do G 1</t>
  </si>
  <si>
    <t>460</t>
  </si>
  <si>
    <t>734200813</t>
  </si>
  <si>
    <t>-1320683745</t>
  </si>
  <si>
    <t>Demontáž armatur závitových s jedním závitem přes 1 do G 6/4</t>
  </si>
  <si>
    <t>461</t>
  </si>
  <si>
    <t>734200814</t>
  </si>
  <si>
    <t>-915633277</t>
  </si>
  <si>
    <t>Demontáž armatur závitových s jedním závitem přes 6/4 do G 2</t>
  </si>
  <si>
    <t>462</t>
  </si>
  <si>
    <t>734200821</t>
  </si>
  <si>
    <t>-1130190427</t>
  </si>
  <si>
    <t>Demontáž armatur závitových se dvěma závity do G 1/2</t>
  </si>
  <si>
    <t>463</t>
  </si>
  <si>
    <t>734200822</t>
  </si>
  <si>
    <t>-1562069787</t>
  </si>
  <si>
    <t>Demontáž armatur závitových se dvěma závity přes 1/2 do G 1</t>
  </si>
  <si>
    <t>464</t>
  </si>
  <si>
    <t>734200823</t>
  </si>
  <si>
    <t>596308492</t>
  </si>
  <si>
    <t>Demontáž armatur závitových se dvěma závity přes 1 do G 6/4</t>
  </si>
  <si>
    <t>465</t>
  </si>
  <si>
    <t>734200824</t>
  </si>
  <si>
    <t>33197091</t>
  </si>
  <si>
    <t>Demontáž armatur závitových se dvěma závity přes 6/4 do G 2</t>
  </si>
  <si>
    <t>466</t>
  </si>
  <si>
    <t>734200831</t>
  </si>
  <si>
    <t>2012800189</t>
  </si>
  <si>
    <t>Demontáž armatur závitových se třemi závity do G 1/2</t>
  </si>
  <si>
    <t>467</t>
  </si>
  <si>
    <t>734200832</t>
  </si>
  <si>
    <t>-239586843</t>
  </si>
  <si>
    <t>Demontáž armatur závitových se třemi závity přes 1/2 do G 1</t>
  </si>
  <si>
    <t>468</t>
  </si>
  <si>
    <t>734200833</t>
  </si>
  <si>
    <t>-196257469</t>
  </si>
  <si>
    <t>Demontáž armatur závitových se třemi závity přes 1 do G 6/4</t>
  </si>
  <si>
    <t>469</t>
  </si>
  <si>
    <t>734200834</t>
  </si>
  <si>
    <t>1793695411</t>
  </si>
  <si>
    <t>Demontáž armatur závitových se třemi závity přes 6/4 do G 2</t>
  </si>
  <si>
    <t>470</t>
  </si>
  <si>
    <t>734209101</t>
  </si>
  <si>
    <t>623514452</t>
  </si>
  <si>
    <t>Montáž závitových armatur s 1 závitem G 1/4 (DN 8)</t>
  </si>
  <si>
    <t>471</t>
  </si>
  <si>
    <t>42212303</t>
  </si>
  <si>
    <t>ventil odvzdušňovací k radiátorům mosazný DN 8</t>
  </si>
  <si>
    <t>866554155</t>
  </si>
  <si>
    <t>472</t>
  </si>
  <si>
    <t>734209102</t>
  </si>
  <si>
    <t>924987932</t>
  </si>
  <si>
    <t>Montáž závitových armatur s 1 závitem G 3/8 (DN 10)</t>
  </si>
  <si>
    <t>473</t>
  </si>
  <si>
    <t>42212306</t>
  </si>
  <si>
    <t>ventil odvzdušňovací k radiátorům mosazný DN 10</t>
  </si>
  <si>
    <t>-625340216</t>
  </si>
  <si>
    <t>474</t>
  </si>
  <si>
    <t>734209103</t>
  </si>
  <si>
    <t>-1684126509</t>
  </si>
  <si>
    <t>Montáž závitových armatur s 1 závitem G 1/2 (DN 15)</t>
  </si>
  <si>
    <t>475</t>
  </si>
  <si>
    <t>42212304</t>
  </si>
  <si>
    <t>ventil odvzdušňovací k radiátorům mosazný DN 15</t>
  </si>
  <si>
    <t>686318541</t>
  </si>
  <si>
    <t>476</t>
  </si>
  <si>
    <t>734209104</t>
  </si>
  <si>
    <t>858088381</t>
  </si>
  <si>
    <t>Montáž závitových armatur s 1 závitem G 3/4 (DN 20)</t>
  </si>
  <si>
    <t>477</t>
  </si>
  <si>
    <t>734209112</t>
  </si>
  <si>
    <t>513541698</t>
  </si>
  <si>
    <t>Montáž závitových armatur se 2 závity G 3/8 (DN 10)</t>
  </si>
  <si>
    <t>478</t>
  </si>
  <si>
    <t>55121197</t>
  </si>
  <si>
    <t>-1703379205</t>
  </si>
  <si>
    <t>479</t>
  </si>
  <si>
    <t>734209113</t>
  </si>
  <si>
    <t>-39036765</t>
  </si>
  <si>
    <t>Montáž závitových armatur se 2 závity G 1/2 (DN 15)</t>
  </si>
  <si>
    <t>480</t>
  </si>
  <si>
    <t>55121196</t>
  </si>
  <si>
    <t>-53553398</t>
  </si>
  <si>
    <t>481</t>
  </si>
  <si>
    <t>734209114</t>
  </si>
  <si>
    <t>1909148504</t>
  </si>
  <si>
    <t>Montáž závitových armatur se 2 závity G 3/4 (DN 20)</t>
  </si>
  <si>
    <t>482</t>
  </si>
  <si>
    <t>55121198</t>
  </si>
  <si>
    <t>-429262152</t>
  </si>
  <si>
    <t>483</t>
  </si>
  <si>
    <t>734209115</t>
  </si>
  <si>
    <t>-1260398205</t>
  </si>
  <si>
    <t>Montáž závitových armatur se 2 závity G 1 (DN 25)</t>
  </si>
  <si>
    <t>484</t>
  </si>
  <si>
    <t>55121199</t>
  </si>
  <si>
    <t>1149914691</t>
  </si>
  <si>
    <t>485</t>
  </si>
  <si>
    <t>734209116</t>
  </si>
  <si>
    <t>404801332</t>
  </si>
  <si>
    <t>Montáž závitových armatur se 2 závity G 5/4 (DN 32)</t>
  </si>
  <si>
    <t>486</t>
  </si>
  <si>
    <t>55121200</t>
  </si>
  <si>
    <t>-1723361388</t>
  </si>
  <si>
    <t>487</t>
  </si>
  <si>
    <t>734209117</t>
  </si>
  <si>
    <t>-744135184</t>
  </si>
  <si>
    <t>Montáž závitových armatur se 2 závity G 6/4 (DN 40)</t>
  </si>
  <si>
    <t>488</t>
  </si>
  <si>
    <t>55121201</t>
  </si>
  <si>
    <t>1452671049</t>
  </si>
  <si>
    <t>489</t>
  </si>
  <si>
    <t>734209122</t>
  </si>
  <si>
    <t>-2107370662</t>
  </si>
  <si>
    <t>Montáž závitových armatur se 3 závity G 3/8 (DN 10)</t>
  </si>
  <si>
    <t>490</t>
  </si>
  <si>
    <t>734209123</t>
  </si>
  <si>
    <t>-490194804</t>
  </si>
  <si>
    <t>Montáž závitových armatur se 3 závity G 1/2 (DN 15)</t>
  </si>
  <si>
    <t>491</t>
  </si>
  <si>
    <t>55121000</t>
  </si>
  <si>
    <t>1018078000</t>
  </si>
  <si>
    <t>492</t>
  </si>
  <si>
    <t>734209124</t>
  </si>
  <si>
    <t>353246885</t>
  </si>
  <si>
    <t>Montáž závitových armatur se 3 závity G 3/4 (DN 20)</t>
  </si>
  <si>
    <t>493</t>
  </si>
  <si>
    <t>55128810</t>
  </si>
  <si>
    <t>ventil závitový třícestný směšovací KV 8 3/4"</t>
  </si>
  <si>
    <t>1884694804</t>
  </si>
  <si>
    <t>494</t>
  </si>
  <si>
    <t>734211112</t>
  </si>
  <si>
    <t>-1474679693</t>
  </si>
  <si>
    <t>Ventily odvzdušňovací závitové otopných těles PN 6 do 120°C G 1/4</t>
  </si>
  <si>
    <t>495</t>
  </si>
  <si>
    <t>734211113</t>
  </si>
  <si>
    <t>-663440502</t>
  </si>
  <si>
    <t>Ventily odvzdušňovací závitové otopných těles PN 6 do 120°C G 3/8</t>
  </si>
  <si>
    <t>496</t>
  </si>
  <si>
    <t>734211115</t>
  </si>
  <si>
    <t>-1489726686</t>
  </si>
  <si>
    <t>Ventily odvzdušňovací závitové otopných těles PN 6 do 120°C G 1/2</t>
  </si>
  <si>
    <t>497</t>
  </si>
  <si>
    <t>734211118</t>
  </si>
  <si>
    <t>2044338607</t>
  </si>
  <si>
    <t>Ventily odvzdušňovací závitové automatické PN 14 do 120°C G 1/4</t>
  </si>
  <si>
    <t>498</t>
  </si>
  <si>
    <t>734211119</t>
  </si>
  <si>
    <t>33130219</t>
  </si>
  <si>
    <t>Ventily odvzdušňovací závitové automatické PN 14 do 120°C G 3/8</t>
  </si>
  <si>
    <t>499</t>
  </si>
  <si>
    <t>734211120</t>
  </si>
  <si>
    <t>-67533632</t>
  </si>
  <si>
    <t>Ventily odvzdušňovací závitové automatické PN 14 do 120°C G 1/2</t>
  </si>
  <si>
    <t>500</t>
  </si>
  <si>
    <t>734211126</t>
  </si>
  <si>
    <t>-827617012</t>
  </si>
  <si>
    <t>Ventily odvzdušňovací závitové automatické se zpětnou klapkou PN 14 do 120°C G 3/8</t>
  </si>
  <si>
    <t>501</t>
  </si>
  <si>
    <t>734211127</t>
  </si>
  <si>
    <t>-1279962926</t>
  </si>
  <si>
    <t>Ventily odvzdušňovací závitové automatické se zpětnou klapkou PN 14 do 120°C G 1/2</t>
  </si>
  <si>
    <t>502</t>
  </si>
  <si>
    <t>734220101</t>
  </si>
  <si>
    <t>-1831959800</t>
  </si>
  <si>
    <t>503</t>
  </si>
  <si>
    <t>734220102</t>
  </si>
  <si>
    <t>1024560843</t>
  </si>
  <si>
    <t>504</t>
  </si>
  <si>
    <t>734220103</t>
  </si>
  <si>
    <t>-1008175756</t>
  </si>
  <si>
    <t>505</t>
  </si>
  <si>
    <t>734221412</t>
  </si>
  <si>
    <t>1205786045</t>
  </si>
  <si>
    <t>506</t>
  </si>
  <si>
    <t>734221413</t>
  </si>
  <si>
    <t>617893496</t>
  </si>
  <si>
    <t>507</t>
  </si>
  <si>
    <t>734221414</t>
  </si>
  <si>
    <t>-1231199553</t>
  </si>
  <si>
    <t>508</t>
  </si>
  <si>
    <t>734221422</t>
  </si>
  <si>
    <t>-1394080490</t>
  </si>
  <si>
    <t>509</t>
  </si>
  <si>
    <t>734221423</t>
  </si>
  <si>
    <t>942189072</t>
  </si>
  <si>
    <t>510</t>
  </si>
  <si>
    <t>734221424</t>
  </si>
  <si>
    <t>15202161</t>
  </si>
  <si>
    <t>511</t>
  </si>
  <si>
    <t>734221544</t>
  </si>
  <si>
    <t>-1510145852</t>
  </si>
  <si>
    <t>512</t>
  </si>
  <si>
    <t>734221545</t>
  </si>
  <si>
    <t>-1406027749</t>
  </si>
  <si>
    <t>513</t>
  </si>
  <si>
    <t>734221546</t>
  </si>
  <si>
    <t>1114210355</t>
  </si>
  <si>
    <t>514</t>
  </si>
  <si>
    <t>734221547</t>
  </si>
  <si>
    <t>1562536676</t>
  </si>
  <si>
    <t>515</t>
  </si>
  <si>
    <t>734221554</t>
  </si>
  <si>
    <t>1898508367</t>
  </si>
  <si>
    <t>516</t>
  </si>
  <si>
    <t>734221555</t>
  </si>
  <si>
    <t>1229877422</t>
  </si>
  <si>
    <t>517</t>
  </si>
  <si>
    <t>734221682</t>
  </si>
  <si>
    <t>1974872548</t>
  </si>
  <si>
    <t>519</t>
  </si>
  <si>
    <t>734222801</t>
  </si>
  <si>
    <t>-1641652223</t>
  </si>
  <si>
    <t>520</t>
  </si>
  <si>
    <t>734222802</t>
  </si>
  <si>
    <t>1031766365</t>
  </si>
  <si>
    <t>521</t>
  </si>
  <si>
    <t>734222803</t>
  </si>
  <si>
    <t>-332300800</t>
  </si>
  <si>
    <t>522</t>
  </si>
  <si>
    <t>734229143</t>
  </si>
  <si>
    <t>-192317865</t>
  </si>
  <si>
    <t>Ventily regulační závitové montáž ventilů jednotrubkových horizontálních soustav se směšovačem ostatních typů jednobodové připojení</t>
  </si>
  <si>
    <t>523</t>
  </si>
  <si>
    <t>55121295</t>
  </si>
  <si>
    <t>ventil termoregulační přímý čtyřcestný s nátrubkem bez adaptéru 1bodové spodní připojení s injektorem T 110°C 1/2"x18</t>
  </si>
  <si>
    <t>-1596594572</t>
  </si>
  <si>
    <t>524</t>
  </si>
  <si>
    <t>734229144</t>
  </si>
  <si>
    <t>981877164</t>
  </si>
  <si>
    <t>Ventily regulační závitové montáž ventilů jednotrubkových horizontálních soustav se směšovačem ostatních typů dvoubodové připojení</t>
  </si>
  <si>
    <t>525</t>
  </si>
  <si>
    <t>55129238</t>
  </si>
  <si>
    <t>souprava radiátorová čtyřcestná ruční hlava 1/2"x18</t>
  </si>
  <si>
    <t>27155311</t>
  </si>
  <si>
    <t>526</t>
  </si>
  <si>
    <t>734242411</t>
  </si>
  <si>
    <t>686659642</t>
  </si>
  <si>
    <t>Ventily zpětné závitové PN 16 do 110°C přímé G 3/8</t>
  </si>
  <si>
    <t>527</t>
  </si>
  <si>
    <t>734242412</t>
  </si>
  <si>
    <t>-112873587</t>
  </si>
  <si>
    <t>Ventily zpětné závitové PN 16 do 110°C přímé G 1/2</t>
  </si>
  <si>
    <t>528</t>
  </si>
  <si>
    <t>734242413</t>
  </si>
  <si>
    <t>-355532872</t>
  </si>
  <si>
    <t>Ventily zpětné závitové PN 16 do 110°C přímé G 3/4</t>
  </si>
  <si>
    <t>529</t>
  </si>
  <si>
    <t>734242415</t>
  </si>
  <si>
    <t>2056384359</t>
  </si>
  <si>
    <t>Ventily zpětné závitové PN 16 do 110°C přímé G 5/4</t>
  </si>
  <si>
    <t>530</t>
  </si>
  <si>
    <t>734251211</t>
  </si>
  <si>
    <t>933732771</t>
  </si>
  <si>
    <t>Ventily pojistné závitové a čepové rohové provozní tlak od 2,5 do 6 bar G 1/2</t>
  </si>
  <si>
    <t>531</t>
  </si>
  <si>
    <t>734251212</t>
  </si>
  <si>
    <t>-1962282635</t>
  </si>
  <si>
    <t>Ventily pojistné závitové a čepové rohové provozní tlak od 2,5 do 6 bar G 3/4</t>
  </si>
  <si>
    <t>532</t>
  </si>
  <si>
    <t>734251213</t>
  </si>
  <si>
    <t>311209666</t>
  </si>
  <si>
    <t>Ventily pojistné závitové a čepové rohové provozní tlak od 2,5 do 6 bar G 1</t>
  </si>
  <si>
    <t>533</t>
  </si>
  <si>
    <t>734251214</t>
  </si>
  <si>
    <t>-2067698782</t>
  </si>
  <si>
    <t>Ventily pojistné závitové a čepové rohové provozní tlak od 2,5 do 6 bar G 5/4</t>
  </si>
  <si>
    <t>534</t>
  </si>
  <si>
    <t>734261232</t>
  </si>
  <si>
    <t>-1834349753</t>
  </si>
  <si>
    <t>Šroubení topenářské PN 16 do 120°C přímé G 3/8</t>
  </si>
  <si>
    <t>535</t>
  </si>
  <si>
    <t>734261233</t>
  </si>
  <si>
    <t>1194788507</t>
  </si>
  <si>
    <t>Šroubení topenářské PN 16 do 120°C přímé G 1/2</t>
  </si>
  <si>
    <t>536</t>
  </si>
  <si>
    <t>734261234</t>
  </si>
  <si>
    <t>-670926437</t>
  </si>
  <si>
    <t>Šroubení topenářské PN 16 do 120°C přímé G 3/4</t>
  </si>
  <si>
    <t>537</t>
  </si>
  <si>
    <t>734261236</t>
  </si>
  <si>
    <t>709022150</t>
  </si>
  <si>
    <t>Šroubení topenářské PN 16 do 120°C přímé G 5/4</t>
  </si>
  <si>
    <t>538</t>
  </si>
  <si>
    <t>734261237</t>
  </si>
  <si>
    <t>33399249</t>
  </si>
  <si>
    <t>Šroubení topenářské PN 16 do 120°C přímé G 6/4</t>
  </si>
  <si>
    <t>539</t>
  </si>
  <si>
    <t>734261332</t>
  </si>
  <si>
    <t>-1726073027</t>
  </si>
  <si>
    <t>Šroubení topenářské PN 16 do 120°C rohové G 3/8</t>
  </si>
  <si>
    <t>540</t>
  </si>
  <si>
    <t>734261333</t>
  </si>
  <si>
    <t>2045050465</t>
  </si>
  <si>
    <t>Šroubení topenářské PN 16 do 120°C rohové G 1/2</t>
  </si>
  <si>
    <t>541</t>
  </si>
  <si>
    <t>734261334</t>
  </si>
  <si>
    <t>-139323701</t>
  </si>
  <si>
    <t>Šroubení topenářské PN 16 do 120°C rohové G 3/4</t>
  </si>
  <si>
    <t>542</t>
  </si>
  <si>
    <t>734261336</t>
  </si>
  <si>
    <t>-180116206</t>
  </si>
  <si>
    <t>Šroubení topenářské PN 16 do 120°C rohové G 5/4</t>
  </si>
  <si>
    <t>543</t>
  </si>
  <si>
    <t>734261337</t>
  </si>
  <si>
    <t>-565641169</t>
  </si>
  <si>
    <t>Šroubení topenářské PN 16 do 120°C rohové G 6/4</t>
  </si>
  <si>
    <t>544</t>
  </si>
  <si>
    <t>734261402</t>
  </si>
  <si>
    <t>-715513974</t>
  </si>
  <si>
    <t>Šroubení připojovací armatury radiátorů VK PN 10 do 110°C, regulační uzavíratelné rohové G 1/2 x 18</t>
  </si>
  <si>
    <t>545</t>
  </si>
  <si>
    <t>734261403</t>
  </si>
  <si>
    <t>990777486</t>
  </si>
  <si>
    <t>Šroubení připojovací armatury radiátorů VK PN 10 do 110°C, regulační uzavíratelné rohové G 3/4 x 18</t>
  </si>
  <si>
    <t>546</t>
  </si>
  <si>
    <t>734261406</t>
  </si>
  <si>
    <t>450116191</t>
  </si>
  <si>
    <t>Šroubení připojovací armatury radiátorů VK PN 10 do 110°C, regulační uzavíratelné přímé G 1/2 x 18</t>
  </si>
  <si>
    <t>547</t>
  </si>
  <si>
    <t>734261407</t>
  </si>
  <si>
    <t>1316417227</t>
  </si>
  <si>
    <t>Šroubení připojovací armatury radiátorů VK PN 10 do 110°C, regulační uzavíratelné přímé G 3/4 x 18</t>
  </si>
  <si>
    <t>548</t>
  </si>
  <si>
    <t>734261411</t>
  </si>
  <si>
    <t>-330608216</t>
  </si>
  <si>
    <t>Šroubení regulační radiátorové rohové bez vypouštění G 3/8</t>
  </si>
  <si>
    <t>549</t>
  </si>
  <si>
    <t>734261412</t>
  </si>
  <si>
    <t>-1788274116</t>
  </si>
  <si>
    <t>Šroubení regulační radiátorové rohové bez vypouštění G 1/2</t>
  </si>
  <si>
    <t>550</t>
  </si>
  <si>
    <t>734261416</t>
  </si>
  <si>
    <t>2047481298</t>
  </si>
  <si>
    <t>551</t>
  </si>
  <si>
    <t>734261417</t>
  </si>
  <si>
    <t>1851992556</t>
  </si>
  <si>
    <t>552</t>
  </si>
  <si>
    <t>734261711</t>
  </si>
  <si>
    <t>-1393462989</t>
  </si>
  <si>
    <t>Šroubení regulační radiátorové přímé bez vypouštění G 3/8</t>
  </si>
  <si>
    <t>553</t>
  </si>
  <si>
    <t>734261712</t>
  </si>
  <si>
    <t>-1711833668</t>
  </si>
  <si>
    <t>Šroubení regulační radiátorové přímé bez vypouštění G 1/2</t>
  </si>
  <si>
    <t>554</t>
  </si>
  <si>
    <t>734261713</t>
  </si>
  <si>
    <t>499011627</t>
  </si>
  <si>
    <t>Šroubení regulační radiátorové přímé bez vypouštění G 3/4</t>
  </si>
  <si>
    <t>555</t>
  </si>
  <si>
    <t>734261716</t>
  </si>
  <si>
    <t>-1287625056</t>
  </si>
  <si>
    <t>556</t>
  </si>
  <si>
    <t>734261717</t>
  </si>
  <si>
    <t>709176354</t>
  </si>
  <si>
    <t>557</t>
  </si>
  <si>
    <t>734271143</t>
  </si>
  <si>
    <t>-987644237</t>
  </si>
  <si>
    <t>Šoupátka uzavírací závitová PN 16 do 80°C G 1/2</t>
  </si>
  <si>
    <t>558</t>
  </si>
  <si>
    <t>734290813</t>
  </si>
  <si>
    <t>574420690</t>
  </si>
  <si>
    <t>Demontáž armatur směšovacích přivařovacích trojcestných s přímým průtokem DN 32</t>
  </si>
  <si>
    <t>559</t>
  </si>
  <si>
    <t>734290814</t>
  </si>
  <si>
    <t>-1534716796</t>
  </si>
  <si>
    <t>Demontáž armatur směšovacích přivařovacích trojcestných s přímým průtokem DN 40</t>
  </si>
  <si>
    <t>560</t>
  </si>
  <si>
    <t>734290822</t>
  </si>
  <si>
    <t>-259188581</t>
  </si>
  <si>
    <t>Demontáž armatur směšovacích přivařovacích čtyřcestných DN 25</t>
  </si>
  <si>
    <t>561</t>
  </si>
  <si>
    <t>734290823</t>
  </si>
  <si>
    <t>-377920625</t>
  </si>
  <si>
    <t>Demontáž armatur směšovacích přivařovacích čtyřcestných DN 32</t>
  </si>
  <si>
    <t>562</t>
  </si>
  <si>
    <t>734290824</t>
  </si>
  <si>
    <t>171273138</t>
  </si>
  <si>
    <t>Demontáž armatur směšovacích přivařovacích čtyřcestných DN 40</t>
  </si>
  <si>
    <t>563</t>
  </si>
  <si>
    <t>734291122</t>
  </si>
  <si>
    <t>-1112487641</t>
  </si>
  <si>
    <t>Ostatní armatury kohouty plnicí a vypouštěcí PN 10 do 90°C G 3/8</t>
  </si>
  <si>
    <t>564</t>
  </si>
  <si>
    <t>734291123</t>
  </si>
  <si>
    <t>-411907833</t>
  </si>
  <si>
    <t>Ostatní armatury kohouty plnicí a vypouštěcí PN 10 do 90°C G 1/2</t>
  </si>
  <si>
    <t>565</t>
  </si>
  <si>
    <t>734291124</t>
  </si>
  <si>
    <t>-1647072907</t>
  </si>
  <si>
    <t>Ostatní armatury kohouty plnicí a vypouštěcí PN 10 do 90°C G 3/4</t>
  </si>
  <si>
    <t>570</t>
  </si>
  <si>
    <t>734291262</t>
  </si>
  <si>
    <t>95726180</t>
  </si>
  <si>
    <t>571</t>
  </si>
  <si>
    <t>734291263</t>
  </si>
  <si>
    <t>292144068</t>
  </si>
  <si>
    <t>572</t>
  </si>
  <si>
    <t>734291264</t>
  </si>
  <si>
    <t>-1612013695</t>
  </si>
  <si>
    <t>573</t>
  </si>
  <si>
    <t>734291272</t>
  </si>
  <si>
    <t>696020468</t>
  </si>
  <si>
    <t>574</t>
  </si>
  <si>
    <t>734291273</t>
  </si>
  <si>
    <t>-1276229906</t>
  </si>
  <si>
    <t>575</t>
  </si>
  <si>
    <t>734291274</t>
  </si>
  <si>
    <t>-642997697</t>
  </si>
  <si>
    <t>576</t>
  </si>
  <si>
    <t>734291313</t>
  </si>
  <si>
    <t>-458140534</t>
  </si>
  <si>
    <t>577</t>
  </si>
  <si>
    <t>734291314</t>
  </si>
  <si>
    <t>756930820</t>
  </si>
  <si>
    <t>578</t>
  </si>
  <si>
    <t>734292711</t>
  </si>
  <si>
    <t>1622806559</t>
  </si>
  <si>
    <t>Ostatní armatury kulové kohouty PN 42 do 185°C přímé vnitřní závit G 1/4</t>
  </si>
  <si>
    <t>579</t>
  </si>
  <si>
    <t>734292712</t>
  </si>
  <si>
    <t>-2080511809</t>
  </si>
  <si>
    <t>Ostatní armatury kulové kohouty PN 42 do 185°C přímé vnitřní závit G 3/8</t>
  </si>
  <si>
    <t>580</t>
  </si>
  <si>
    <t>734292713</t>
  </si>
  <si>
    <t>1958084134</t>
  </si>
  <si>
    <t>Ostatní armatury kulové kohouty PN 42 do 185°C přímé vnitřní závit G 1/2</t>
  </si>
  <si>
    <t>581</t>
  </si>
  <si>
    <t>734292714</t>
  </si>
  <si>
    <t>1573701348</t>
  </si>
  <si>
    <t>Ostatní armatury kulové kohouty PN 42 do 185°C přímé vnitřní závit G 3/4</t>
  </si>
  <si>
    <t>582</t>
  </si>
  <si>
    <t>734292723</t>
  </si>
  <si>
    <t>1028285580</t>
  </si>
  <si>
    <t>583</t>
  </si>
  <si>
    <t>734292724</t>
  </si>
  <si>
    <t>1415920762</t>
  </si>
  <si>
    <t>584</t>
  </si>
  <si>
    <t>734292725</t>
  </si>
  <si>
    <t>1500629418</t>
  </si>
  <si>
    <t>585</t>
  </si>
  <si>
    <t>734292761</t>
  </si>
  <si>
    <t>87883013</t>
  </si>
  <si>
    <t>Ostatní armatury kulové kohouty PN 42 do 185°C přímé vnější a vnitřní závit G 1/4</t>
  </si>
  <si>
    <t>586</t>
  </si>
  <si>
    <t>734292762</t>
  </si>
  <si>
    <t>-202586407</t>
  </si>
  <si>
    <t>Ostatní armatury kulové kohouty PN 42 do 185°C přímé vnější a vnitřní závit G 3/8</t>
  </si>
  <si>
    <t>587</t>
  </si>
  <si>
    <t>734292763</t>
  </si>
  <si>
    <t>-2035165896</t>
  </si>
  <si>
    <t>Ostatní armatury kulové kohouty PN 42 do 185°C přímé vnější a vnitřní závit G 1/2</t>
  </si>
  <si>
    <t>588</t>
  </si>
  <si>
    <t>734292764</t>
  </si>
  <si>
    <t>-1035711730</t>
  </si>
  <si>
    <t>Ostatní armatury kulové kohouty PN 42 do 185°C přímé vnější a vnitřní závit G 3/4</t>
  </si>
  <si>
    <t>589</t>
  </si>
  <si>
    <t>734292771</t>
  </si>
  <si>
    <t>-521822634</t>
  </si>
  <si>
    <t>Ostatní armatury kulové kohouty PN 42 do 185°C plnoprůtokové vnitřní závit G 3/8</t>
  </si>
  <si>
    <t>590</t>
  </si>
  <si>
    <t>734292772</t>
  </si>
  <si>
    <t>609690989</t>
  </si>
  <si>
    <t>Ostatní armatury kulové kohouty PN 42 do 185°C plnoprůtokové vnitřní závit G 1/2</t>
  </si>
  <si>
    <t>591</t>
  </si>
  <si>
    <t>734292773</t>
  </si>
  <si>
    <t>1312470531</t>
  </si>
  <si>
    <t>Ostatní armatury kulové kohouty PN 42 do 185°C plnoprůtokové vnitřní závit G 3/4</t>
  </si>
  <si>
    <t>592</t>
  </si>
  <si>
    <t>734292774</t>
  </si>
  <si>
    <t>569291241</t>
  </si>
  <si>
    <t>Ostatní armatury kulové kohouty PN 42 do 185°C plnoprůtokové vnitřní závit G 1</t>
  </si>
  <si>
    <t>593</t>
  </si>
  <si>
    <t>734292775</t>
  </si>
  <si>
    <t>1446205728</t>
  </si>
  <si>
    <t>Ostatní armatury kulové kohouty PN 42 do 185°C plnoprůtokové vnitřní závit G 1 1/4</t>
  </si>
  <si>
    <t>594</t>
  </si>
  <si>
    <t>734292776</t>
  </si>
  <si>
    <t>-1619675660</t>
  </si>
  <si>
    <t>Ostatní armatury kulové kohouty PN 42 do 185°C plnoprůtokové vnitřní závit G 1 1/2</t>
  </si>
  <si>
    <t>595</t>
  </si>
  <si>
    <t>734292777</t>
  </si>
  <si>
    <t>-1989506354</t>
  </si>
  <si>
    <t>Ostatní armatury kulové kohouty PN 42 do 185°C plnoprůtokové vnitřní závit G 2</t>
  </si>
  <si>
    <t>596</t>
  </si>
  <si>
    <t>734292811</t>
  </si>
  <si>
    <t>45379290</t>
  </si>
  <si>
    <t>Ostatní armatury kulové kohouty PN 42 do 185°C plnoprůtokové vnitřní závit těžká řada G 1/4</t>
  </si>
  <si>
    <t>597</t>
  </si>
  <si>
    <t>734292812</t>
  </si>
  <si>
    <t>1909306260</t>
  </si>
  <si>
    <t>Ostatní armatury kulové kohouty PN 42 do 185°C plnoprůtokové vnitřní závit těžká řada G 3/8</t>
  </si>
  <si>
    <t>598</t>
  </si>
  <si>
    <t>734292813</t>
  </si>
  <si>
    <t>303604290</t>
  </si>
  <si>
    <t>Ostatní armatury kulové kohouty PN 42 do 185°C plnoprůtokové vnitřní závit těžká řada G 1/2</t>
  </si>
  <si>
    <t>599</t>
  </si>
  <si>
    <t>734292814</t>
  </si>
  <si>
    <t>1955058178</t>
  </si>
  <si>
    <t>Ostatní armatury kulové kohouty PN 42 do 185°C plnoprůtokové vnitřní závit těžká řada G 3/4</t>
  </si>
  <si>
    <t>600</t>
  </si>
  <si>
    <t>734292815</t>
  </si>
  <si>
    <t>2119229421</t>
  </si>
  <si>
    <t>Ostatní armatury kulové kohouty PN 42 do 185°C plnoprůtokové vnitřní závit těžká řada G 1</t>
  </si>
  <si>
    <t>601</t>
  </si>
  <si>
    <t>734292816</t>
  </si>
  <si>
    <t>486954734</t>
  </si>
  <si>
    <t>Ostatní armatury kulové kohouty PN 42 do 185°C plnoprůtokové vnitřní závit těžká řada G 1 1/4</t>
  </si>
  <si>
    <t>602</t>
  </si>
  <si>
    <t>734292817</t>
  </si>
  <si>
    <t>1796900066</t>
  </si>
  <si>
    <t>Ostatní armatury kulové kohouty PN 42 do 185°C plnoprůtokové vnitřní závit těžká řada G 1 1/2</t>
  </si>
  <si>
    <t>603</t>
  </si>
  <si>
    <t>734292871</t>
  </si>
  <si>
    <t>1676424479</t>
  </si>
  <si>
    <t>Ostatní armatury kulové kohouty rohové plnoprůtokové vnitřní závit G 1/2</t>
  </si>
  <si>
    <t>604</t>
  </si>
  <si>
    <t>734292872</t>
  </si>
  <si>
    <t>-1617632652</t>
  </si>
  <si>
    <t>Ostatní armatury kulové kohouty rohové plnoprůtokové vnitřní závit G 3/4</t>
  </si>
  <si>
    <t>605</t>
  </si>
  <si>
    <t>734292873</t>
  </si>
  <si>
    <t>-1975104785</t>
  </si>
  <si>
    <t>Ostatní armatury kulové kohouty rohové plnoprůtokové vnitřní závit G 1</t>
  </si>
  <si>
    <t>606</t>
  </si>
  <si>
    <t>734295131</t>
  </si>
  <si>
    <t>249481814</t>
  </si>
  <si>
    <t>607</t>
  </si>
  <si>
    <t>734295132</t>
  </si>
  <si>
    <t>667757892</t>
  </si>
  <si>
    <t>608</t>
  </si>
  <si>
    <t>734295133</t>
  </si>
  <si>
    <t>1187976248</t>
  </si>
  <si>
    <t>609</t>
  </si>
  <si>
    <t>734295136</t>
  </si>
  <si>
    <t>1997518358</t>
  </si>
  <si>
    <t>610</t>
  </si>
  <si>
    <t>734295142</t>
  </si>
  <si>
    <t>-183662108</t>
  </si>
  <si>
    <t>611</t>
  </si>
  <si>
    <t>734295143</t>
  </si>
  <si>
    <t>1715690891</t>
  </si>
  <si>
    <t>612</t>
  </si>
  <si>
    <t>734295144</t>
  </si>
  <si>
    <t>-308148635</t>
  </si>
  <si>
    <t>614</t>
  </si>
  <si>
    <t>734295146</t>
  </si>
  <si>
    <t>-1274176031</t>
  </si>
  <si>
    <t>619</t>
  </si>
  <si>
    <t>734295211</t>
  </si>
  <si>
    <t>-1090873623</t>
  </si>
  <si>
    <t>620</t>
  </si>
  <si>
    <t>734295212</t>
  </si>
  <si>
    <t>-1776288844</t>
  </si>
  <si>
    <t>621</t>
  </si>
  <si>
    <t>734295213</t>
  </si>
  <si>
    <t>1273233181</t>
  </si>
  <si>
    <t>623</t>
  </si>
  <si>
    <t>734295223</t>
  </si>
  <si>
    <t>-1617053472</t>
  </si>
  <si>
    <t>624</t>
  </si>
  <si>
    <t>734295251</t>
  </si>
  <si>
    <t>-1440610045</t>
  </si>
  <si>
    <t>Směšovací armatury solárních a otopných systémů nebo tepelných čerpadel pohony směšovacích ventilů ovládání 3bodové bez čidla napětí 230 V/příkon 2,5 VA 5 Nm/60 sec</t>
  </si>
  <si>
    <t>625</t>
  </si>
  <si>
    <t>734295252</t>
  </si>
  <si>
    <t>-1857614677</t>
  </si>
  <si>
    <t>Směšovací armatury solárních a otopných systémů nebo tepelných čerpadel pohony směšovacích ventilů ovládání 3bodové bez čidla napětí 230 V/příkon 2,5 VA 5 Nm/120 sec</t>
  </si>
  <si>
    <t>626</t>
  </si>
  <si>
    <t>734300811</t>
  </si>
  <si>
    <t>20343533</t>
  </si>
  <si>
    <t>Demontáž armatur horkovodních ventily do DN 15</t>
  </si>
  <si>
    <t>627</t>
  </si>
  <si>
    <t>734300812</t>
  </si>
  <si>
    <t>-756230985</t>
  </si>
  <si>
    <t>Demontáž armatur horkovodních ventily přes 15 do DN 25</t>
  </si>
  <si>
    <t>628</t>
  </si>
  <si>
    <t>734300813</t>
  </si>
  <si>
    <t>-1964641836</t>
  </si>
  <si>
    <t>Demontáž armatur horkovodních ventily přes 25 do DN 40</t>
  </si>
  <si>
    <t>629</t>
  </si>
  <si>
    <t>734300814</t>
  </si>
  <si>
    <t>962776256</t>
  </si>
  <si>
    <t>Demontáž armatur horkovodních ventily přes 40 do DN 50</t>
  </si>
  <si>
    <t>630</t>
  </si>
  <si>
    <t>734300815</t>
  </si>
  <si>
    <t>-2097859851</t>
  </si>
  <si>
    <t>Demontáž armatur horkovodních ventily přes 50 do DN 65</t>
  </si>
  <si>
    <t>631</t>
  </si>
  <si>
    <t>734300821</t>
  </si>
  <si>
    <t>2125828887</t>
  </si>
  <si>
    <t>Demontáž armatur horkovodních rozpojení šroubení do DN 15</t>
  </si>
  <si>
    <t>632</t>
  </si>
  <si>
    <t>734300822</t>
  </si>
  <si>
    <t>-802215695</t>
  </si>
  <si>
    <t>Demontáž armatur horkovodních rozpojení šroubení přes 15 do DN 25</t>
  </si>
  <si>
    <t>633</t>
  </si>
  <si>
    <t>734300823</t>
  </si>
  <si>
    <t>234099158</t>
  </si>
  <si>
    <t>Demontáž armatur horkovodních rozpojení šroubení přes 25 do DN 40</t>
  </si>
  <si>
    <t>634</t>
  </si>
  <si>
    <t>734300824</t>
  </si>
  <si>
    <t>672372089</t>
  </si>
  <si>
    <t>Demontáž armatur horkovodních rozpojení šroubení přes 40 do DN 50</t>
  </si>
  <si>
    <t>635</t>
  </si>
  <si>
    <t>734410811</t>
  </si>
  <si>
    <t>-1477219214</t>
  </si>
  <si>
    <t>Demontáž teploměrů s ochranným pouzdrem přímých a rohových</t>
  </si>
  <si>
    <t>636</t>
  </si>
  <si>
    <t>734410821</t>
  </si>
  <si>
    <t>-853267686</t>
  </si>
  <si>
    <t>Demontáž teploměrů s ochranným pouzdrem dvojkovových</t>
  </si>
  <si>
    <t>637</t>
  </si>
  <si>
    <t>734410831</t>
  </si>
  <si>
    <t>1876079871</t>
  </si>
  <si>
    <t>Demontáž teploměrů tlakových indikačních pevných</t>
  </si>
  <si>
    <t>638</t>
  </si>
  <si>
    <t>734410841</t>
  </si>
  <si>
    <t>404887330</t>
  </si>
  <si>
    <t>639</t>
  </si>
  <si>
    <t>734410851</t>
  </si>
  <si>
    <t>602763267</t>
  </si>
  <si>
    <t>Demontáž teploměrů tlakových indikačních jímky</t>
  </si>
  <si>
    <t>640</t>
  </si>
  <si>
    <t>734411101</t>
  </si>
  <si>
    <t>-1028439291</t>
  </si>
  <si>
    <t>641</t>
  </si>
  <si>
    <t>734411102</t>
  </si>
  <si>
    <t>289730920</t>
  </si>
  <si>
    <t>642</t>
  </si>
  <si>
    <t>734411103</t>
  </si>
  <si>
    <t>-1881562905</t>
  </si>
  <si>
    <t>643</t>
  </si>
  <si>
    <t>734411113</t>
  </si>
  <si>
    <t>-1060796683</t>
  </si>
  <si>
    <t>644</t>
  </si>
  <si>
    <t>734411117</t>
  </si>
  <si>
    <t>1516783417</t>
  </si>
  <si>
    <t>645</t>
  </si>
  <si>
    <t>734411127</t>
  </si>
  <si>
    <t>-1398689806</t>
  </si>
  <si>
    <t>646</t>
  </si>
  <si>
    <t>734411131</t>
  </si>
  <si>
    <t>1348038390</t>
  </si>
  <si>
    <t>647</t>
  </si>
  <si>
    <t>734411132</t>
  </si>
  <si>
    <t>521424915</t>
  </si>
  <si>
    <t>648</t>
  </si>
  <si>
    <t>734411601</t>
  </si>
  <si>
    <t>618843610</t>
  </si>
  <si>
    <t>Teploměry technické ochranné jímky se závitem do G 1</t>
  </si>
  <si>
    <t>649</t>
  </si>
  <si>
    <t>734419111</t>
  </si>
  <si>
    <t>742047886</t>
  </si>
  <si>
    <t>650</t>
  </si>
  <si>
    <t>38832813</t>
  </si>
  <si>
    <t>teploměr rovný dvojkovový lakovaný 0°až 200° dl 160mm</t>
  </si>
  <si>
    <t>-754687394</t>
  </si>
  <si>
    <t>651</t>
  </si>
  <si>
    <t>734420811</t>
  </si>
  <si>
    <t>318737147</t>
  </si>
  <si>
    <t>Demontáž tlakoměrů se spodním připojením</t>
  </si>
  <si>
    <t>652</t>
  </si>
  <si>
    <t>734420821</t>
  </si>
  <si>
    <t>-322965874</t>
  </si>
  <si>
    <t>Demontáž tlakoměrů diferenciálních</t>
  </si>
  <si>
    <t>653</t>
  </si>
  <si>
    <t>734420822</t>
  </si>
  <si>
    <t>937497509</t>
  </si>
  <si>
    <t>Demontáž tlakoměrů kontaktních</t>
  </si>
  <si>
    <t>654</t>
  </si>
  <si>
    <t>734421101</t>
  </si>
  <si>
    <t>-490950563</t>
  </si>
  <si>
    <t>655</t>
  </si>
  <si>
    <t>734421102</t>
  </si>
  <si>
    <t>92949699</t>
  </si>
  <si>
    <t>656</t>
  </si>
  <si>
    <t>734421111</t>
  </si>
  <si>
    <t>1651965598</t>
  </si>
  <si>
    <t>657</t>
  </si>
  <si>
    <t>734421112</t>
  </si>
  <si>
    <t>-1546376765</t>
  </si>
  <si>
    <t>658</t>
  </si>
  <si>
    <t>734424101</t>
  </si>
  <si>
    <t>-1552875021</t>
  </si>
  <si>
    <t>659</t>
  </si>
  <si>
    <t>734424102</t>
  </si>
  <si>
    <t>1677796497</t>
  </si>
  <si>
    <t>660</t>
  </si>
  <si>
    <t>734430821</t>
  </si>
  <si>
    <t>-2056268278</t>
  </si>
  <si>
    <t>Demontáž termostatů kapilárových</t>
  </si>
  <si>
    <t>661</t>
  </si>
  <si>
    <t>734430831</t>
  </si>
  <si>
    <t>-1275778456</t>
  </si>
  <si>
    <t>Demontáž termostatů stonkových</t>
  </si>
  <si>
    <t>662</t>
  </si>
  <si>
    <t>734441112</t>
  </si>
  <si>
    <t>2027224695</t>
  </si>
  <si>
    <t>663</t>
  </si>
  <si>
    <t>734441114</t>
  </si>
  <si>
    <t>2091302415</t>
  </si>
  <si>
    <t>664</t>
  </si>
  <si>
    <t>734441115</t>
  </si>
  <si>
    <t>1114861431</t>
  </si>
  <si>
    <t>665</t>
  </si>
  <si>
    <t>734441116</t>
  </si>
  <si>
    <t>2116421423</t>
  </si>
  <si>
    <t>666</t>
  </si>
  <si>
    <t>734441117</t>
  </si>
  <si>
    <t>520649036</t>
  </si>
  <si>
    <t>667</t>
  </si>
  <si>
    <t>734441811</t>
  </si>
  <si>
    <t>808505143</t>
  </si>
  <si>
    <t>Demontáž regulátorů teploty s kapilárou do DN 50</t>
  </si>
  <si>
    <t>668</t>
  </si>
  <si>
    <t>734442811</t>
  </si>
  <si>
    <t>2067958913</t>
  </si>
  <si>
    <t>Demontáž regulátorů hladiny snímač</t>
  </si>
  <si>
    <t>669</t>
  </si>
  <si>
    <t>734449112</t>
  </si>
  <si>
    <t>2094096414</t>
  </si>
  <si>
    <t>670</t>
  </si>
  <si>
    <t>734449113</t>
  </si>
  <si>
    <t>-2004645514</t>
  </si>
  <si>
    <t>671</t>
  </si>
  <si>
    <t>734449114</t>
  </si>
  <si>
    <t>851753386</t>
  </si>
  <si>
    <t>672</t>
  </si>
  <si>
    <t>734449121</t>
  </si>
  <si>
    <t>-770439512</t>
  </si>
  <si>
    <t>Regulátory montáž regulátorů hladiny dvoupolohových snímač</t>
  </si>
  <si>
    <t>673</t>
  </si>
  <si>
    <t>734449211</t>
  </si>
  <si>
    <t>707103630</t>
  </si>
  <si>
    <t>Regulátory montáž regulátorů hladiny dvoupolohových relé</t>
  </si>
  <si>
    <t>674</t>
  </si>
  <si>
    <t>734491101</t>
  </si>
  <si>
    <t>-1221290520</t>
  </si>
  <si>
    <t>675</t>
  </si>
  <si>
    <t>734491102</t>
  </si>
  <si>
    <t>1148694769</t>
  </si>
  <si>
    <t>676</t>
  </si>
  <si>
    <t>734494111</t>
  </si>
  <si>
    <t>1818944979</t>
  </si>
  <si>
    <t>Měřicí armatury návarky s metrickým závitem M 12x1,5 délky do 220 mm</t>
  </si>
  <si>
    <t>677</t>
  </si>
  <si>
    <t>734494121</t>
  </si>
  <si>
    <t>-702425313</t>
  </si>
  <si>
    <t>Měřicí armatury návarky s metrickým závitem M 20x1,5 délky do 220 mm</t>
  </si>
  <si>
    <t>678</t>
  </si>
  <si>
    <t>734494212</t>
  </si>
  <si>
    <t>-417475043</t>
  </si>
  <si>
    <t>Měřicí armatury návarky s trubkovým závitem G 3/8</t>
  </si>
  <si>
    <t>679</t>
  </si>
  <si>
    <t>734494213</t>
  </si>
  <si>
    <t>701022081</t>
  </si>
  <si>
    <t>Měřicí armatury návarky s trubkovým závitem G 1/2</t>
  </si>
  <si>
    <t>680</t>
  </si>
  <si>
    <t>734494214</t>
  </si>
  <si>
    <t>-1580042182</t>
  </si>
  <si>
    <t>Měřicí armatury návarky s trubkovým závitem G 3/4</t>
  </si>
  <si>
    <t>681</t>
  </si>
  <si>
    <t>734494215</t>
  </si>
  <si>
    <t>-829524709</t>
  </si>
  <si>
    <t>Měřicí armatury návarky s trubkovým závitem G 1</t>
  </si>
  <si>
    <t>682</t>
  </si>
  <si>
    <t>734494216</t>
  </si>
  <si>
    <t>-1852912329</t>
  </si>
  <si>
    <t>Měřicí armatury návarky s trubkovým závitem G 5/4</t>
  </si>
  <si>
    <t>683</t>
  </si>
  <si>
    <t>734494217</t>
  </si>
  <si>
    <t>1834904748</t>
  </si>
  <si>
    <t>Měřicí armatury návarky s trubkovým závitem G 6/4</t>
  </si>
  <si>
    <t>684</t>
  </si>
  <si>
    <t>734494218</t>
  </si>
  <si>
    <t>548442734</t>
  </si>
  <si>
    <t>Měřicí armatury návarky s trubkovým závitem G 2</t>
  </si>
  <si>
    <t>685</t>
  </si>
  <si>
    <t>734499211</t>
  </si>
  <si>
    <t>321751908</t>
  </si>
  <si>
    <t>Měřicí armatury montáž návarků M 20 x 1,5</t>
  </si>
  <si>
    <t>686</t>
  </si>
  <si>
    <t>14031011</t>
  </si>
  <si>
    <t>trubka ocelová podélně svařovaná hladká jakost 11 343 18x1,5mm</t>
  </si>
  <si>
    <t>453047994</t>
  </si>
  <si>
    <t>687</t>
  </si>
  <si>
    <t>734499212</t>
  </si>
  <si>
    <t>-899723457</t>
  </si>
  <si>
    <t>Měřicí armatury montáž návarků M 27 x 2</t>
  </si>
  <si>
    <t>688</t>
  </si>
  <si>
    <t>14031016</t>
  </si>
  <si>
    <t>trubka ocelová podélně svařovaná hladká jakost 11 343 25x2mm</t>
  </si>
  <si>
    <t>-175644135</t>
  </si>
  <si>
    <t>689</t>
  </si>
  <si>
    <t>734499213</t>
  </si>
  <si>
    <t>1707124416</t>
  </si>
  <si>
    <t>Měřicí armatury montáž návarků M 33 x 2</t>
  </si>
  <si>
    <t>690</t>
  </si>
  <si>
    <t>14031018</t>
  </si>
  <si>
    <t>trubka ocelová podélně svařovaná hladká jakost 11 343 32x2mm</t>
  </si>
  <si>
    <t>1568891857</t>
  </si>
  <si>
    <t>693</t>
  </si>
  <si>
    <t>998734101</t>
  </si>
  <si>
    <t>-1852194630</t>
  </si>
  <si>
    <t>694</t>
  </si>
  <si>
    <t>998734102</t>
  </si>
  <si>
    <t>-847204521</t>
  </si>
  <si>
    <t>695</t>
  </si>
  <si>
    <t>998734103</t>
  </si>
  <si>
    <t>2061555758</t>
  </si>
  <si>
    <t>697</t>
  </si>
  <si>
    <t>998734193</t>
  </si>
  <si>
    <t>1585853156</t>
  </si>
  <si>
    <t>735</t>
  </si>
  <si>
    <t>Ústřední vytápění - otopná tělesa</t>
  </si>
  <si>
    <t>698</t>
  </si>
  <si>
    <t>735111810</t>
  </si>
  <si>
    <t>-43562175</t>
  </si>
  <si>
    <t>Demontáž otopných těles litinových článkových</t>
  </si>
  <si>
    <t>699</t>
  </si>
  <si>
    <t>735121810</t>
  </si>
  <si>
    <t>99328733</t>
  </si>
  <si>
    <t>Demontáž otopných těles ocelových článkových</t>
  </si>
  <si>
    <t>700</t>
  </si>
  <si>
    <t>735131810</t>
  </si>
  <si>
    <t>-576012454</t>
  </si>
  <si>
    <t>Demontáž otopných těles hliníkových článkových</t>
  </si>
  <si>
    <t>701</t>
  </si>
  <si>
    <t>735151576</t>
  </si>
  <si>
    <t>196409763</t>
  </si>
  <si>
    <t>Otopná tělesa panelová dvoudesková PN 1,0 MPa, T do 110°C se dvěma přídavnými přestupními plochami výšky tělesa 600 mm stavební délky / výkonu 900 mm / 1511 W</t>
  </si>
  <si>
    <t>702</t>
  </si>
  <si>
    <t>735151577</t>
  </si>
  <si>
    <t>-966337373</t>
  </si>
  <si>
    <t>Otopná tělesa panelová dvoudesková PN 1,0 MPa, T do 110°C se dvěma přídavnými přestupními plochami výšky tělesa 600 mm stavební délky / výkonu 1000 mm / 1679 W</t>
  </si>
  <si>
    <t>703</t>
  </si>
  <si>
    <t>735151579</t>
  </si>
  <si>
    <t>53358832</t>
  </si>
  <si>
    <t>Otopná tělesa panelová dvoudesková PN 1,0 MPa, T do 110°C se dvěma přídavnými přestupními plochami výšky tělesa 600 mm stavební délky / výkonu 1200 mm / 2015 W</t>
  </si>
  <si>
    <t>704</t>
  </si>
  <si>
    <t>735151581</t>
  </si>
  <si>
    <t>-58146779</t>
  </si>
  <si>
    <t>Otopná tělesa panelová dvoudesková PN 1,0 MPa, T do 110°C se dvěma přídavnými přestupními plochami výšky tělesa 600 mm stavební délky / výkonu 1600 mm / 2686 W</t>
  </si>
  <si>
    <t>705</t>
  </si>
  <si>
    <t>735151599</t>
  </si>
  <si>
    <t>1638683366</t>
  </si>
  <si>
    <t>Otopná tělesa panelová dvoudesková PN 1,0 MPa, T do 110°C se dvěma přídavnými přestupními plochami výšky tělesa 900 mm stavební délky / výkonu 1200 mm / 2776 W</t>
  </si>
  <si>
    <t>706</t>
  </si>
  <si>
    <t>735151600</t>
  </si>
  <si>
    <t>-1139244006</t>
  </si>
  <si>
    <t>Otopná tělesa panelová dvoudesková PN 1,0 MPa, T do 110°C se dvěma přídavnými přestupními plochami výšky tělesa 900 mm stavební délky / výkonu 1400 mm / 3238 W</t>
  </si>
  <si>
    <t>707</t>
  </si>
  <si>
    <t>735151601</t>
  </si>
  <si>
    <t>-2005058885</t>
  </si>
  <si>
    <t>Otopná tělesa panelová dvoudesková PN 1,0 MPa, T do 110°C se dvěma přídavnými přestupními plochami výšky tělesa 900 mm stavební délky / výkonu 1600 mm / 3701 W</t>
  </si>
  <si>
    <t>708</t>
  </si>
  <si>
    <t>735151677</t>
  </si>
  <si>
    <t>-1404138754</t>
  </si>
  <si>
    <t>Otopná tělesa panelová třídesková PN 1,0 MPa, T do 110°C se třemi přídavnými přestupními plochami výšky tělesa 600 mm stavební délky / výkonu 1000 mm / 2406 W</t>
  </si>
  <si>
    <t>709</t>
  </si>
  <si>
    <t>735151679</t>
  </si>
  <si>
    <t>-1255558310</t>
  </si>
  <si>
    <t>Otopná tělesa panelová třídesková PN 1,0 MPa, T do 110°C se třemi přídavnými přestupními plochami výšky tělesa 600 mm stavební délky / výkonu 1200 mm / 2887 W</t>
  </si>
  <si>
    <t>710</t>
  </si>
  <si>
    <t>735151680</t>
  </si>
  <si>
    <t>-159064922</t>
  </si>
  <si>
    <t>Otopná tělesa panelová třídesková PN 1,0 MPa, T do 110°C se třemi přídavnými přestupními plochami výšky tělesa 600 mm stavební délky / výkonu 1400 mm / 3368 W</t>
  </si>
  <si>
    <t>711</t>
  </si>
  <si>
    <t>735151683</t>
  </si>
  <si>
    <t>261757669</t>
  </si>
  <si>
    <t>Otopná tělesa panelová třídesková PN 1,0 MPa, T do 110°C se třemi přídavnými přestupními plochami výšky tělesa 600 mm stavební délky / výkonu 2000 mm / 4812 W</t>
  </si>
  <si>
    <t>712</t>
  </si>
  <si>
    <t>735151699</t>
  </si>
  <si>
    <t>-364698090</t>
  </si>
  <si>
    <t>Otopná tělesa panelová třídesková PN 1,0 MPa, T do 110°C se třemi přídavnými přestupními plochami výšky tělesa 900 mm stavební délky / výkonu 1200 mm / 3994 W</t>
  </si>
  <si>
    <t>713</t>
  </si>
  <si>
    <t>735151821</t>
  </si>
  <si>
    <t>-1684555796</t>
  </si>
  <si>
    <t>Demontáž otopných těles panelových dvouřadých stavební délky do 1500 mm</t>
  </si>
  <si>
    <t>714</t>
  </si>
  <si>
    <t>735151822</t>
  </si>
  <si>
    <t>1332603787</t>
  </si>
  <si>
    <t>Demontáž otopných těles panelových dvouřadých stavební délky přes 1500 do 2820 mm</t>
  </si>
  <si>
    <t>715</t>
  </si>
  <si>
    <t>735151831</t>
  </si>
  <si>
    <t>-1224199143</t>
  </si>
  <si>
    <t>Demontáž otopných těles panelových třířadých stavební délky do 1500 mm</t>
  </si>
  <si>
    <t>716</t>
  </si>
  <si>
    <t>735151832</t>
  </si>
  <si>
    <t>-295668110</t>
  </si>
  <si>
    <t>Demontáž otopných těles panelových třířadých stavební délky přes 1500 do 2820 mm</t>
  </si>
  <si>
    <t>717</t>
  </si>
  <si>
    <t>735152476</t>
  </si>
  <si>
    <t>1541923642</t>
  </si>
  <si>
    <t>Otopná tělesa panelová VK dvoudesková PN 1,0 MPa, T do 110°C s jednou přídavnou přestupní plochou výšky tělesa 600 mm stavební délky / výkonu 900 mm / 1159 W</t>
  </si>
  <si>
    <t>718</t>
  </si>
  <si>
    <t>735152479</t>
  </si>
  <si>
    <t>1215582969</t>
  </si>
  <si>
    <t>Otopná tělesa panelová VK dvoudesková PN 1,0 MPa, T do 110°C s jednou přídavnou přestupní plochou výšky tělesa 600 mm stavební délky / výkonu 1200 mm / 1546 W</t>
  </si>
  <si>
    <t>719</t>
  </si>
  <si>
    <t>735152480</t>
  </si>
  <si>
    <t>-517911051</t>
  </si>
  <si>
    <t>Otopná tělesa panelová VK dvoudesková PN 1,0 MPa, T do 110°C s jednou přídavnou přestupní plochou výšky tělesa 600 mm stavební délky / výkonu 1400 mm / 1803 W</t>
  </si>
  <si>
    <t>720</t>
  </si>
  <si>
    <t>735152483</t>
  </si>
  <si>
    <t>-2063933213</t>
  </si>
  <si>
    <t>Otopná tělesa panelová VK dvoudesková PN 1,0 MPa, T do 110°C s jednou přídavnou přestupní plochou výšky tělesa 600 mm stavební délky / výkonu 2000 mm / 2579 W</t>
  </si>
  <si>
    <t>735152499</t>
  </si>
  <si>
    <t>-1473402689</t>
  </si>
  <si>
    <t>Otopná tělesa panelová VK dvoudesková PN 1,0 MPa, T do 110°C s jednou přídavnou přestupní plochou výšky tělesa 900 mm stavební délky / výkonu 1200 mm / 2105 W</t>
  </si>
  <si>
    <t>735152574</t>
  </si>
  <si>
    <t>273791018</t>
  </si>
  <si>
    <t>Otopná tělesa panelová VK dvoudesková PN 1,0 MPa, T do 110°C se dvěma přídavnými přestupními plochami výšky tělesa 600 mm stavební délky / výkonu 700 mm / 1175 W</t>
  </si>
  <si>
    <t>735152577</t>
  </si>
  <si>
    <t>-1775581918</t>
  </si>
  <si>
    <t>Otopná tělesa panelová VK dvoudesková PN 1,0 MPa, T do 110°C se dvěma přídavnými přestupními plochami výšky tělesa 600 mm stavební délky / výkonu 1000 mm / 1679 W</t>
  </si>
  <si>
    <t>735152579</t>
  </si>
  <si>
    <t>-907556330</t>
  </si>
  <si>
    <t>Otopná tělesa panelová VK dvoudesková PN 1,0 MPa, T do 110°C se dvěma přídavnými přestupními plochami výšky tělesa 600 mm stavební délky / výkonu 1200 mm / 2015 W</t>
  </si>
  <si>
    <t>735152580</t>
  </si>
  <si>
    <t>-1165186922</t>
  </si>
  <si>
    <t>Otopná tělesa panelová VK dvoudesková PN 1,0 MPa, T do 110°C se dvěma přídavnými přestupními plochami výšky tělesa 600 mm stavební délky / výkonu 1400 mm / 2351 W</t>
  </si>
  <si>
    <t>726</t>
  </si>
  <si>
    <t>735152583</t>
  </si>
  <si>
    <t>-1863718303</t>
  </si>
  <si>
    <t>Otopná tělesa panelová VK dvoudesková PN 1,0 MPa, T do 110°C se dvěma přídavnými přestupními plochami výšky tělesa 600 mm stavební délky / výkonu 2000 mm / 3358 W</t>
  </si>
  <si>
    <t>735152597</t>
  </si>
  <si>
    <t>-107950528</t>
  </si>
  <si>
    <t>Otopná tělesa panelová VK dvoudesková PN 1,0 MPa, T do 110°C se dvěma přídavnými přestupními plochami výšky tělesa 900 mm stavební délky / výkonu 1000 mm / 2313 W</t>
  </si>
  <si>
    <t>728</t>
  </si>
  <si>
    <t>735152599</t>
  </si>
  <si>
    <t>-319256058</t>
  </si>
  <si>
    <t>Otopná tělesa panelová VK dvoudesková PN 1,0 MPa, T do 110°C se dvěma přídavnými přestupními plochami výšky tělesa 900 mm stavební délky / výkonu 1200 mm / 2776 W</t>
  </si>
  <si>
    <t>729</t>
  </si>
  <si>
    <t>735152601</t>
  </si>
  <si>
    <t>-12286968</t>
  </si>
  <si>
    <t>Otopná tělesa panelová VK dvoudesková PN 1,0 MPa, T do 110°C se dvěma přídavnými přestupními plochami výšky tělesa 900 mm stavební délky / výkonu 1600 mm / 3701 W</t>
  </si>
  <si>
    <t>730</t>
  </si>
  <si>
    <t>735152679</t>
  </si>
  <si>
    <t>1402355781</t>
  </si>
  <si>
    <t>Otopná tělesa panelová VK třídesková PN 1,0 MPa, T do 110°C se třemi přídavnými přestupními plochami výšky tělesa 600 mm stavební délky / výkonu 1200 mm / 2887 W</t>
  </si>
  <si>
    <t>735152699</t>
  </si>
  <si>
    <t>1421486636</t>
  </si>
  <si>
    <t>Otopná tělesa panelová VK třídesková PN 1,0 MPa, T do 110°C se třemi přídavnými přestupními plochami výšky tělesa 900 mm stavební délky / výkonu 1200 mm / 3994 W</t>
  </si>
  <si>
    <t>735164221</t>
  </si>
  <si>
    <t>-1531269460</t>
  </si>
  <si>
    <t>Otopná tělesa trubková přímotopná elektrická na stěnu výšky tělesa 690 mm, délky 450 mm</t>
  </si>
  <si>
    <t>735164231</t>
  </si>
  <si>
    <t>-1636640742</t>
  </si>
  <si>
    <t>Otopná tělesa trubková přímotopná elektrická na stěnu výšky tělesa 900 mm, délky 595 mm</t>
  </si>
  <si>
    <t>735164251</t>
  </si>
  <si>
    <t>-1874190853</t>
  </si>
  <si>
    <t>Otopná tělesa trubková přímotopná elektrická na stěnu výšky tělesa 1215 mm, délky 450 mm</t>
  </si>
  <si>
    <t>735164252</t>
  </si>
  <si>
    <t>711750316</t>
  </si>
  <si>
    <t>Otopná tělesa trubková přímotopná elektrická na stěnu výšky tělesa 1215 mm, délky 600 mm</t>
  </si>
  <si>
    <t>736</t>
  </si>
  <si>
    <t>735164261</t>
  </si>
  <si>
    <t>2018270960</t>
  </si>
  <si>
    <t>Otopná tělesa trubková přímotopná elektrická na stěnu výšky tělesa 1500 mm, délky 595 mm</t>
  </si>
  <si>
    <t>737</t>
  </si>
  <si>
    <t>735164272</t>
  </si>
  <si>
    <t>-286449978</t>
  </si>
  <si>
    <t>Otopná tělesa trubková přímotopná elektrická na stěnu výšky tělesa 1810 mm, délky 600 mm</t>
  </si>
  <si>
    <t>738</t>
  </si>
  <si>
    <t>735211811</t>
  </si>
  <si>
    <t>-1958982308</t>
  </si>
  <si>
    <t>Demontáž registrů z ocelových trubek žebrových Ø 76/3/156 stavební délky do 3 m, o počtu pramenů registru 1</t>
  </si>
  <si>
    <t>739</t>
  </si>
  <si>
    <t>735211812</t>
  </si>
  <si>
    <t>-1597025229</t>
  </si>
  <si>
    <t>Demontáž registrů z ocelových trubek žebrových Ø 76/3/156 stavební délky do 3 m, o počtu pramenů registru 2</t>
  </si>
  <si>
    <t>740</t>
  </si>
  <si>
    <t>735211813</t>
  </si>
  <si>
    <t>-1768500856</t>
  </si>
  <si>
    <t>Demontáž registrů z ocelových trubek žebrových Ø 76/3/156 stavební délky do 3 m, o počtu pramenů registru 3</t>
  </si>
  <si>
    <t>741</t>
  </si>
  <si>
    <t>735211814</t>
  </si>
  <si>
    <t>229966943</t>
  </si>
  <si>
    <t>Demontáž registrů z ocelových trubek žebrových Ø 76/3/156 stavební délky do 3 m, o počtu pramenů registru 4</t>
  </si>
  <si>
    <t>742</t>
  </si>
  <si>
    <t>735211830</t>
  </si>
  <si>
    <t>-302804313</t>
  </si>
  <si>
    <t>Demontáž registrů z ocelových trubek žebrových rozřezání demontovaných registrů do odpadu, délky pramenů Ø 76/3/156</t>
  </si>
  <si>
    <t>743</t>
  </si>
  <si>
    <t>735221812</t>
  </si>
  <si>
    <t>2134477931</t>
  </si>
  <si>
    <t>Demontáž registrů z trubek hladkých DN 50 stavební délky do 3 m, o počtu pramenů registru 2</t>
  </si>
  <si>
    <t>744</t>
  </si>
  <si>
    <t>735221813</t>
  </si>
  <si>
    <t>-1271109191</t>
  </si>
  <si>
    <t>Demontáž registrů z trubek hladkých DN 50 stavební délky do 3 m, o počtu pramenů registru 3</t>
  </si>
  <si>
    <t>745</t>
  </si>
  <si>
    <t>735411811</t>
  </si>
  <si>
    <t>1424654500</t>
  </si>
  <si>
    <t>Demontáž konvektorů stavební délky do 700 mm</t>
  </si>
  <si>
    <t>746</t>
  </si>
  <si>
    <t>735411812</t>
  </si>
  <si>
    <t>1386453753</t>
  </si>
  <si>
    <t>Demontáž konvektorů stavební délky přes 700 do 1600 mm</t>
  </si>
  <si>
    <t>747</t>
  </si>
  <si>
    <t>735494811</t>
  </si>
  <si>
    <t>-600521626</t>
  </si>
  <si>
    <t>Vypuštění vody z otopných soustav bez kotlů, ohříváků, zásobníků a nádrží</t>
  </si>
  <si>
    <t>751</t>
  </si>
  <si>
    <t>998735101</t>
  </si>
  <si>
    <t>-1505775748</t>
  </si>
  <si>
    <t>752</t>
  </si>
  <si>
    <t>998735102</t>
  </si>
  <si>
    <t>-708263558</t>
  </si>
  <si>
    <t>753</t>
  </si>
  <si>
    <t>998735103</t>
  </si>
  <si>
    <t>404327715</t>
  </si>
  <si>
    <t>755</t>
  </si>
  <si>
    <t>998735193</t>
  </si>
  <si>
    <t>-1624896412</t>
  </si>
  <si>
    <t>760</t>
  </si>
  <si>
    <t>761</t>
  </si>
  <si>
    <t>762</t>
  </si>
  <si>
    <t>764</t>
  </si>
  <si>
    <t>&gt;&gt;  skryté sloupce  &lt;&lt;</t>
  </si>
  <si>
    <t>CC-CZ:</t>
  </si>
  <si>
    <t>Cena bez DPH</t>
  </si>
  <si>
    <t>Základ daně</t>
  </si>
  <si>
    <t>Sazba daně</t>
  </si>
  <si>
    <t>Výše daně</t>
  </si>
  <si>
    <t>základní</t>
  </si>
  <si>
    <t>snížená</t>
  </si>
  <si>
    <t>sníž. přenesená</t>
  </si>
  <si>
    <t>nulová</t>
  </si>
  <si>
    <t>Cena s DPH</t>
  </si>
  <si>
    <t>v</t>
  </si>
  <si>
    <t>CZK</t>
  </si>
  <si>
    <t>Cena celkem [CZK]</t>
  </si>
  <si>
    <t>J.cena [CZK]</t>
  </si>
  <si>
    <t>J. hmotnost [t]</t>
  </si>
  <si>
    <t>Hmotnost celkem [t]</t>
  </si>
  <si>
    <t>974031144</t>
  </si>
  <si>
    <t>330885478</t>
  </si>
  <si>
    <t>Vysekání rýh ve zdivu cihelném na maltu vápennou nebo vápenocementovou do hl. 70 mm a šířky do 150 mm</t>
  </si>
  <si>
    <t>30*1,03 'Přepočtené koeficientem množství</t>
  </si>
  <si>
    <t>998731102</t>
  </si>
  <si>
    <t>-390387366</t>
  </si>
  <si>
    <t>732421472</t>
  </si>
  <si>
    <t>1424417327</t>
  </si>
  <si>
    <t>732522133</t>
  </si>
  <si>
    <t>-1277509689</t>
  </si>
  <si>
    <t>40*1,03 'Přepočtené koeficientem množství</t>
  </si>
  <si>
    <t>P</t>
  </si>
  <si>
    <t>VRN</t>
  </si>
  <si>
    <t>VRN9</t>
  </si>
  <si>
    <t>093103000.1</t>
  </si>
  <si>
    <t>Havarijní výjezd v pracovní době - odstranění havarijních stavů</t>
  </si>
  <si>
    <t>úkon</t>
  </si>
  <si>
    <t>1024</t>
  </si>
  <si>
    <t>-2100635293</t>
  </si>
  <si>
    <t>Poznámka k položce:_x000D_
Havarní výjezd zahrnuje dopravu na místo havárie (místem havárie se rozumí jakékoli místo dané oblastní působnosti Oblastního ředitelství Ústí nad Labem - místa uvedeny v příloze "Seznam nemovitého majetku"), práci havarijního technika (pracovníka) potřebnou k odstranění příčin havárie nebo zmírnění či odvrácení jejích následků.</t>
  </si>
  <si>
    <t>093103000.2</t>
  </si>
  <si>
    <t>Hvarijní výjezd mimo pracovní dobu - odstranění havarijních stavů</t>
  </si>
  <si>
    <t>1616292569</t>
  </si>
  <si>
    <t>1. DÍLČÍ KRITÉRIUM - NABÍDKOVÝ KOEFICIENT (váha 90 %)</t>
  </si>
  <si>
    <t>Koeficientem se rozumí úprava v podobě přirážky nebo naopak zvýhodnění (srážky) oproti jednotkovým cenám uvedeným v cenové soustavě ÚRS. Použita bude vždy cenová soustava ÚRS v platném vydání ke dni uzavření dílčí smlouvy a včetně specifikovaného materiálu, bez DPH. Na vedlejší rozpočtové náklady se nabídkový koeficient nevztahuje, jejich podmínky jsou upraveny v záložce C - Limitní výše VRN.
Objem zakázky Kč: je myšlena cena díla (dílčí zakázky) zpracovaná ve struktuře sborníku směrných cen URS, v aktuální cenové úrovni pro dané období, včetně vedlejších rozpočtových nákladů a specifikovaného materiálu, bez DPH.
V záložce B je pro účely stanovení nabídkových koeficientů uveden předpokládaný objem všech provedených prací v rámci dílčích zakázek zadávaných na základě uzavřené rámcové dohody. Skutečný rozsah provedených prací však bude záležet na potřebách zadavatele, a může se od objemu uvedeného v záložce B lišit.</t>
  </si>
  <si>
    <t>2. DÍLČÍ KRITÉRIUM - NABÍDKOVÁ CENA ZA ZAJIŠTĚNÍ PROVOZUSCHOPNOSTI KOTELEN (váha 10 %)</t>
  </si>
  <si>
    <t>Nabídková cena v Kč bez DPH:</t>
  </si>
  <si>
    <t>Nabídková cena v Kč bez DPH vznikne vyplněním jednotkových cen v položkovém soupisu prací na záložce A - Zajištění provozuschopnosti.</t>
  </si>
  <si>
    <t>(Příloha č. 3 Rámcové dohody - Nabídkový koeficient a jednotkový ceník)</t>
  </si>
  <si>
    <t>Opravy a servis tepelných zdrojů a topných systémů OŘ Ústí nad Labem</t>
  </si>
  <si>
    <t>{08c822ca-ea31-42ca-ae89-aa8ec5e88876}</t>
  </si>
  <si>
    <t>Stavba:</t>
  </si>
  <si>
    <t>Náklady stavby celkem</t>
  </si>
  <si>
    <t>VRN - Vedlejší rozpočtové náklady</t>
  </si>
  <si>
    <t>Vedlejší rozpočtové náklady</t>
  </si>
  <si>
    <t>Kotle ocelové teplovodní plynové závěsné kondenzační pro vytápění s možností připojení zásobníku TV 9,7-48,7 kW</t>
  </si>
  <si>
    <t>Tepelná čerpadla vzduch/voda pro vytápění i chlazení vnitřní jednotka s vestavným zásobníkem výkon elektrokotle 3-15,0 kW</t>
  </si>
  <si>
    <t>ventil kulový zónový třícestný 1P ovládání G1/2"F Kvs=10,5m3/h PN16</t>
  </si>
  <si>
    <t>Opravy a servis tepelných zdrojů a topných systémů OŘ Ústí nad Labem                                                               LIMITNÍ VÝŠE VEDLEJŠÍCH ROZPOČTOVÝCH NÁKLADŮ</t>
  </si>
  <si>
    <t>11. 1. 2023</t>
  </si>
  <si>
    <t xml:space="preserve"> </t>
  </si>
  <si>
    <t>1.2. PS - Ústecko - předpokládaný rozsah prací</t>
  </si>
  <si>
    <t>Dodavatel</t>
  </si>
  <si>
    <t>Zazdívka o tl 65 mm rýh, nik nebo kapes z cihel pálených</t>
  </si>
  <si>
    <t>PP</t>
  </si>
  <si>
    <t>Zazdívka o tl 140 mm rýh, nik nebo kapes z cihel pálených</t>
  </si>
  <si>
    <t>Komínové těleso jednoprůduchové nerezové s izolovanými izostatickými vložkami D 20 cm v 3 m založené na stěně vyložení konzol do 570 mm</t>
  </si>
  <si>
    <t>Příplatek ke komínovému tělesu nebo kouřovodu nerezovému s izolovanými izostatickými vložkami D 20 cm uchycení do lůžka ZKD 1 m výšky</t>
  </si>
  <si>
    <t>Vysekání rýh ve zdivu cihelném hl do 70 mm š do 150 mm</t>
  </si>
  <si>
    <t>Vysekání rýh v dlažbě betonové nebo jiné monolitické hl do 70 mm š do 100 mm</t>
  </si>
  <si>
    <t>Demontáž potrubí ocelové pozinkované závitové DN do 25</t>
  </si>
  <si>
    <t>Demontáž potrubí ocelové pozinkované závitové DN přes 25 do 40</t>
  </si>
  <si>
    <t>Demontáž spoje na závit šroubení G 6/4</t>
  </si>
  <si>
    <t>Demontáž spoje na závit šroubení G přes 6/4 do 3</t>
  </si>
  <si>
    <t>Potrubí pozinkované závitové přeřezání ocelové trubky DN do 25</t>
  </si>
  <si>
    <t>Potrubí pozinkované závitové přeřezání ocelové trubky DN od 25 do 50</t>
  </si>
  <si>
    <t>Potrubí pozinkované závitové vsazení odbočky do potrubí oboustranná svěrná spojka DN 20 / G 1/2</t>
  </si>
  <si>
    <t>Potrubí pozinkované závitové vsazení odbočky do potrubí oboustranná svěrná spojka DN 25 / G 3/4</t>
  </si>
  <si>
    <t>Potrubí pozinkované závitové mezikus s dlouhým závitem do G1/2</t>
  </si>
  <si>
    <t>Potrubí pozinkované závitové mezikus s dlouhým závitem G 3/4</t>
  </si>
  <si>
    <t>Potrubí pozinkované závitové vsazení odbočky do potrubí DN 15</t>
  </si>
  <si>
    <t>Potrubí pozinkované závitové vsazení odbočky do potrubí DN 20</t>
  </si>
  <si>
    <t>Potrubí pozinkované závitové vsazení odbočky do potrubí DN 25</t>
  </si>
  <si>
    <t>Potrubí pozinkované závitové propojení potrubí DN 15</t>
  </si>
  <si>
    <t>Potrubí pozinkované závitové propojení potrubí DN 20</t>
  </si>
  <si>
    <t>Potrubí pozinkované závitové propojení potrubí DN 25</t>
  </si>
  <si>
    <t>Opravy trhlin, otvorů nebo porézních míst třmeny na potrubí pozinkovaném závitovém PN 16 DN 15</t>
  </si>
  <si>
    <t>Opravy trhlin, otvorů nebo porézních míst třmeny na potrubí pozinkovaném závitovém PN 16 DN 20</t>
  </si>
  <si>
    <t>Opravy trhlin, otvorů nebo porézních míst třmeny na potrubí pozinkovaném závitovém PN 16 DN 25</t>
  </si>
  <si>
    <t>Demontáž potrubí vodovodního měděného D do 35/1,5</t>
  </si>
  <si>
    <t>Demontáž potrubí vodovodního měděného D přes 35/1,5 do 64/2,0</t>
  </si>
  <si>
    <t>Demontáž rozvodů vody z plastů D do 25</t>
  </si>
  <si>
    <t>Demontáž rozvodů vody z plastů D přes 25 do 50</t>
  </si>
  <si>
    <t>Potrubí plastové odříznutí trubky D do 16 mm</t>
  </si>
  <si>
    <t>Potrubí plastové odříznutí trubky D přes 16 do 20 mm</t>
  </si>
  <si>
    <t>Potrubí plastové odříznutí trubky D přes 20 do 25 mm</t>
  </si>
  <si>
    <t>Potrubí plastové odříznutí trubky D přes 25 do 32 mm</t>
  </si>
  <si>
    <t>Potrubí plastové výměna trub nebo tvarovek D do 16 mm</t>
  </si>
  <si>
    <t>Potrubí plastové výměna trub nebo tvarovek D přes 16 do 20 mm</t>
  </si>
  <si>
    <t>Potrubí plastové výměna trub nebo tvarovek D přes 20 do 25 mm</t>
  </si>
  <si>
    <t>Potrubí plastové výměna trub nebo tvarovek D přes 25 do 32 mm</t>
  </si>
  <si>
    <t>Potrubí vodovodní plastové pevné PVC-C spoj lepením PN 25 do 70°C D 16x2,0 mm</t>
  </si>
  <si>
    <t>Potrubí vodovodní plastové pevné PVC-C spoj lepením PN 25 do 70°C D 20x2,3 mm</t>
  </si>
  <si>
    <t>Potrubí vodovodní plastové pevné PVC-C spoj lepením PN 25 do 70°C D 25x2,8 mm</t>
  </si>
  <si>
    <t>Potrubí vodovodní plastové pevné PVC-C spoj lepením PN 25 do 70°C D 32x3,6 mm</t>
  </si>
  <si>
    <t>Potrubí plastové spoje svar polyfuze D do 16 mm</t>
  </si>
  <si>
    <t>Potrubí plastové spoje svar polyfuze D přes 16 do 20 mm</t>
  </si>
  <si>
    <t>Potrubí plastové spoje svar polyfuze D přes 20 do 25 mm</t>
  </si>
  <si>
    <t>Potrubí plastové spoje svar polyfuze D přes 25 do 32 mm</t>
  </si>
  <si>
    <t>Potrubí vodovodní plastové PPR svar polyfúze PN 16 D 16x2,2 mm</t>
  </si>
  <si>
    <t>Potrubí vodovodní plastové PPR svar polyfúze PN 16 D 20x2,8 mm</t>
  </si>
  <si>
    <t>Potrubí vodovodní plastové PPR svar polyfúze PN 16 D 25x3,5 mm</t>
  </si>
  <si>
    <t>Potrubí vodovodní plastové PPR svar polyfúze PN 20 D 16x2,7 mm</t>
  </si>
  <si>
    <t>Potrubí vodovodní plastové PPR svar polyfúze PN 20 D 20x3,4 mm</t>
  </si>
  <si>
    <t>Potrubí vodovodní plastové křížení PPR svar polyfúze PN 20 D 16x2,7 mm</t>
  </si>
  <si>
    <t>Potrubí vodovodní plastové křížení PPR svar polyfúze PN 20 D 20x3,4 mm</t>
  </si>
  <si>
    <t>Potrubí plastové sestavení rozvodů D do 16 mm</t>
  </si>
  <si>
    <t>Potrubí plastové sestavení rozvodů D přes 16 do 20 mm</t>
  </si>
  <si>
    <t>Potrubí plastové sestavení rozvodů D přes 20 do 25 mm</t>
  </si>
  <si>
    <t>Potrubí plastové sestavení rozvodů D přes 25 do 32 mm</t>
  </si>
  <si>
    <t>Příplatek k rozvodu vody z plastů za malý rozsah prací na zakázce do 20 m</t>
  </si>
  <si>
    <t>Příplatek k rozvodu vody z plastů za potrubí do D 32 mm do 15 svarů</t>
  </si>
  <si>
    <t>Ochrana vodovodního potrubí zvuk tlumícími objímkami DN do 25 mm</t>
  </si>
  <si>
    <t>Ochrana vodovodního potrubí přilepenými termoizolačními trubicemi z PE tl přes 6 do 9 mm DN do 22 mm</t>
  </si>
  <si>
    <t>Ochrana vodovodního potrubí přilepenými termoizolačními trubicemi z PE tl přes 6 do 9 mm DN přes 22 do 45 mm</t>
  </si>
  <si>
    <t>Podpůrný žlab pro potrubí D 20</t>
  </si>
  <si>
    <t>Podpůrný žlab pro potrubí D 25</t>
  </si>
  <si>
    <t>Vyvedení a upevnění výpustku DN do 25</t>
  </si>
  <si>
    <t>Demontáž potrubí z olověných trubek D do 30</t>
  </si>
  <si>
    <t>Uzavření nebo otevření vodovodního potrubí při opravách</t>
  </si>
  <si>
    <t>Koleno přechodové 90° PPR PN 20 D 20 x G 1/2" s kovovým vnitřním závitem</t>
  </si>
  <si>
    <t>Koleno přechodové 90° PPR PN 20 D 25 x G 3/4" s kovovým vnitřním závitem</t>
  </si>
  <si>
    <t>Koleno přechodové 90° PPR PN 20 D 32 x G 1" s kovovým vnitřním závitem</t>
  </si>
  <si>
    <t>T-kus PPR PN 20 D 20 x G 1/2" x D 20 s kovovým vnitřním závitem</t>
  </si>
  <si>
    <t>T-kus PPR PN 20 D 25 x G 3/4" x D 25 s kovovým vnitřním závitem</t>
  </si>
  <si>
    <t>T-kus PPR PN 20 D 32 x G 1" x D 32 s kovovým vnitřním závitem</t>
  </si>
  <si>
    <t>Přechodka dGK PPR PN 20 D 20 x G 1/2" s kovovým vnitřním závitem</t>
  </si>
  <si>
    <t>Přechodka dGK PPR PN 20 D 25 x G 3/4" s kovovým vnitřním závitem</t>
  </si>
  <si>
    <t>Přechodka dGK PPR PN 20 D 32 x G 1" s kovovým vnitřním závitem</t>
  </si>
  <si>
    <t>Přechodka dGK PPR PN 20 D 20 x G 1/2" s kovovým vnitřním závitem a převlečnou maticí</t>
  </si>
  <si>
    <t>Přechodka dGK PPR PN 20 D 25 x G 3/4" s kovovým vnitřním závitem a převlečnou maticí</t>
  </si>
  <si>
    <t>Přechodka dGK PPR PN 20 D 32 x G 1" s kovovým vnitřním závitem a převlečnou maticí</t>
  </si>
  <si>
    <t>Demontáž armatur závitových s jedním závitem G do 3/4</t>
  </si>
  <si>
    <t>Demontáž armatur závitových s jedním závitem G přes 3/4 do 5/4</t>
  </si>
  <si>
    <t>Demontáž armatur závitových se dvěma závity G do 3/4</t>
  </si>
  <si>
    <t>Demontáž armatur závitových se dvěma závity G přes 3/4 do 5/4</t>
  </si>
  <si>
    <t>Demontáž armatur závitových se dvěma závity a šroubením G 3/8</t>
  </si>
  <si>
    <t>Demontáž armatur závitových se dvěma závity a šroubením G přes 3/8 do 3/4</t>
  </si>
  <si>
    <t>Demontáž armatur závitových se dvěma závity a šroubením G 1</t>
  </si>
  <si>
    <t>Ventil výtokový G 1/2" s jedním závitem</t>
  </si>
  <si>
    <t>Ventil výtokový G 3/4" s jedním závitem</t>
  </si>
  <si>
    <t>Kohout plnicí nebo vypouštěcí G 1/2" PN 10 s jedním závitem</t>
  </si>
  <si>
    <t>Kohout plnicí nebo vypouštěcí G 3/4" PN 10 s jedním závitem</t>
  </si>
  <si>
    <t>Ventil odvodňovací G 1/4" s jedním závitem</t>
  </si>
  <si>
    <t>Kulový kohout zahradní s vnějším závitem a páčkou PN 15, T 120°C G 3/8" - 3/4"</t>
  </si>
  <si>
    <t>Kulový kohout zahradní s vnějším závitem a páčkou PN 15, T 120°C G 1/2" - 3/4"</t>
  </si>
  <si>
    <t>Kulový kohout zahradní s vnějším závitem a páčkou PN 15, T 120°C G 3/4" - 1"</t>
  </si>
  <si>
    <t>Šroubení přechodové krátké s vnitřním závitem D 16xR 1/2"</t>
  </si>
  <si>
    <t>Šroubení přechodové krátké s vnitřním závitem D 20xR 1/2"</t>
  </si>
  <si>
    <t>Šroubení přechodové krátké s vnitřním závitem D 25xR 3/4"</t>
  </si>
  <si>
    <t>Šroubení přechodové krátké s vnitřním závitem D 32xR 1"</t>
  </si>
  <si>
    <t>Ventil přímý G 1/2" se dvěma závity</t>
  </si>
  <si>
    <t>Ventil přímý G 3/4" se dvěma závity</t>
  </si>
  <si>
    <t>Ventil přímý G 1" se dvěma závity</t>
  </si>
  <si>
    <t>Ventil přímý G 5/4" se dvěma závity</t>
  </si>
  <si>
    <t>Ventil přímý G 6/4" se dvěma závity</t>
  </si>
  <si>
    <t>Ventil přímý G 2" se dvěma závity</t>
  </si>
  <si>
    <t>Ventil přímý G 1/2" s odvodněním a dvěma závity</t>
  </si>
  <si>
    <t>Ventil přímý G 3/4" s odvodněním a dvěma závity</t>
  </si>
  <si>
    <t>Ventil přímý G 1" s odvodněním a dvěma závity</t>
  </si>
  <si>
    <t>Ventil přímý G 5/4" s odvodněním a dvěma závity</t>
  </si>
  <si>
    <t>Ventil závitový pojistný rohový G 1/2"</t>
  </si>
  <si>
    <t>Ventil závitový pojistný rohový G 3/4"</t>
  </si>
  <si>
    <t>Ventil závitový pojistný rohový G 1"</t>
  </si>
  <si>
    <t>Filtr mosazný G 1/4" PN 20 do 80°C s 2x vnitřním závitem</t>
  </si>
  <si>
    <t>Filtr mosazný G 3/8" PN 20 do 80°C s 2x vnitřním závitem</t>
  </si>
  <si>
    <t>Filtr mosazný G 1/2" PN 20 do 80°C s 2x vnitřním závitem</t>
  </si>
  <si>
    <t>Filtr mosazný G 3/4" PN 20 do 80°C s 2x vnitřním závitem</t>
  </si>
  <si>
    <t>Filtr mosazný G 1" PN 20 do 80°C s 2x vnitřním závitem</t>
  </si>
  <si>
    <t>Ventily plastové PPR přímé DN 20</t>
  </si>
  <si>
    <t>Ventily plastové PPR přímé DN 25</t>
  </si>
  <si>
    <t>Kohout kulový plastový PPR DN 16</t>
  </si>
  <si>
    <t>Kohout kulový plastový PPR DN 20</t>
  </si>
  <si>
    <t>Kohout kulový plastový PPR DN 25</t>
  </si>
  <si>
    <t>Zpětná montáž vodoměrů závitových G 1/2</t>
  </si>
  <si>
    <t>Zpětná montáž vodoměrů závitových G 3/4</t>
  </si>
  <si>
    <t>Zpětná montáž vodoměrů závitových G 1</t>
  </si>
  <si>
    <t>Vodoměr závitový jednovtokový suchoběžný do 40°C G 1/2"x 80 mm Qn 1,5 m3/h horizontální</t>
  </si>
  <si>
    <t>Vodoměr závitový jednovtokový suchoběžný do 40°C G 1/2"x 110 mm Qn 1,5 m3/h horizontální</t>
  </si>
  <si>
    <t>Vodoměr závitový vícevtokový mokroběžný do 40°C G 1"x 105 mm Qn 2,5 m3/h vertikální</t>
  </si>
  <si>
    <t>Vodoměr závitový jednovtokový suchoběžný do 100°C G 1/2"x 80 mm Qn 1,5 m3/h horizontální</t>
  </si>
  <si>
    <t>Vodoměr závitový jednovtokový suchoběžný do 100°C G 1/2"x 110 mm Qn 1,5 m3/h horizontální</t>
  </si>
  <si>
    <t>Zkouška těsnosti vodovodního potrubí závitového DN do 50</t>
  </si>
  <si>
    <t>Proplach a dezinfekce vodovodního potrubí DN do 80</t>
  </si>
  <si>
    <t>Přesun hmot tonážní pro vnitřní vodovod v objektech v do 6 m</t>
  </si>
  <si>
    <t>Přesun hmot tonážní pro vnitřní vodovod v objektech v přes 6 do 12 m</t>
  </si>
  <si>
    <t>Přesun hmot tonážní pro vnitřní vodovod v objektech v přes 12 do 24 m</t>
  </si>
  <si>
    <t>Přesun hmot tonážní pro vnitřní vodovod v objektech v přes 24 do 36 m</t>
  </si>
  <si>
    <t>Demontáž potrubí ocelové závitové svařované DN do 25</t>
  </si>
  <si>
    <t>Demontáž potrubí ocelové závitové svařované DN od 25 do 50</t>
  </si>
  <si>
    <t>Demontáž potrubí ocelové závitové přesné do DN 8</t>
  </si>
  <si>
    <t>Demontáž potrubí ocelové hladké svařované D do 32</t>
  </si>
  <si>
    <t>Demontáž potrubí ocelové hladké svařované D přes 32 do 44,5</t>
  </si>
  <si>
    <t>Přípojka k plynoměru spojované na závit bez ochozu G 1"</t>
  </si>
  <si>
    <t>Přípojka k plynoměru spojované na závit bez ochozu G 5/4"</t>
  </si>
  <si>
    <t>Rozpěrka přípojek plynoměru G 1"</t>
  </si>
  <si>
    <t>Rozpěrka přípojek plynoměru G 5/4"</t>
  </si>
  <si>
    <t>Demontáž přípojka k plynoměru na závit bez ochozu G 1</t>
  </si>
  <si>
    <t>Demontáž přípojka k plynoměru na závit bez ochozu G 5/4</t>
  </si>
  <si>
    <t>Demontáž přípojka k plynoměru závit s ochozem G 2</t>
  </si>
  <si>
    <t>Demontáž rozpěrky k plynoměru G 1</t>
  </si>
  <si>
    <t>Demontáž rozpěrky k plynoměru G 5/4</t>
  </si>
  <si>
    <t>Demontáž přípojek propan-butan hadice D 8/16</t>
  </si>
  <si>
    <t>Přípojka propan-butanová potrubí ocelové přesné bezešvé svařované běžné DN 6</t>
  </si>
  <si>
    <t>Přípojka propan-butanová potrubí ocelové přesné bezešvé svařované běžné DN 8</t>
  </si>
  <si>
    <t>Přípojka propan-butanová hadice D 8/16</t>
  </si>
  <si>
    <t>Potrubí měděné polotvrdé spojované lisováním D 15x1 mm</t>
  </si>
  <si>
    <t>Potrubí měděné polotvrdé spojované lisováním D 18x1 mm</t>
  </si>
  <si>
    <t>Potrubí měděné polotvrdé spojované lisováním D 22x1 mm</t>
  </si>
  <si>
    <t>Potrubí měděné tvrdé spojované lisováním D 28x1,5 mm</t>
  </si>
  <si>
    <t>Potrubí měděné tvrdé spojované lisováním D 35x1,5 mm</t>
  </si>
  <si>
    <t>Potrubí měděné tvrdé spojované lisováním D 42x1,5 mm</t>
  </si>
  <si>
    <t>Přípojka plynovodní nerezová hadice G 1/2"F x G 1/2"M délky 100 cm spojovaná na závit</t>
  </si>
  <si>
    <t>Uzavření,otevření plynovodního potrubí při opravě</t>
  </si>
  <si>
    <t>Odvzdušnění nebo napuštění plynovodního potrubí</t>
  </si>
  <si>
    <t>Zkouška těsnosti potrubí plynovodního</t>
  </si>
  <si>
    <t>Kulový uzávěr přímý PN 5 G 1/2" FF s protipožární armaturou a 2x vnitřním závitem</t>
  </si>
  <si>
    <t>Kulový uzávěr přímý PN 5 G 3/4" FF s protipožární armaturou a 2x vnitřním závitem</t>
  </si>
  <si>
    <t>Kulový uzávěr přímý PN 5 G 1" FF s protipožární armaturou a 2x vnitřním závitem</t>
  </si>
  <si>
    <t>Kulový uzávěr rohový PN 5 G 1/2" MF s protipožární armaturou</t>
  </si>
  <si>
    <t>Kulový uzávěr rohový PN 5 G 3/4" MF s protipožární armaturou</t>
  </si>
  <si>
    <t>Kulový uzávěr rohový PN 5 G 1" MF s protipožární armaturou</t>
  </si>
  <si>
    <t>Demontáž regulátoru plynu středotlakého řada jednoduchá</t>
  </si>
  <si>
    <t>Demontáž regulátoru plynu středotlakého řada dvojitá</t>
  </si>
  <si>
    <t>Demontáž plynoměrů G 2 nebo G 4 nebo G 10 max. průtok do 16 m3/hod.</t>
  </si>
  <si>
    <t>Demontáž plynoměrů G 25 nebo G 40 nebo PL 4 max. průtok do 65 m3/hod.</t>
  </si>
  <si>
    <t>Přesun hmot tonážní pro vnitřní plynovod v objektech v do 6 m</t>
  </si>
  <si>
    <t>Přesun hmot tonážní pro vnitřní plynovod v objektech v přes 6 do 12 m</t>
  </si>
  <si>
    <t>Přesun hmot tonážní pro vnitřní plynovod v objektech v přes 12 do 24 m</t>
  </si>
  <si>
    <t>Přesun hmot tonážní pro vnitřní plynovod v objektech v přes 24 do 36 m</t>
  </si>
  <si>
    <t>Demontáž nádrží tlakových do 300 litrů</t>
  </si>
  <si>
    <t>Demontáž nádrží tlakových přes 300 do 750 litrů</t>
  </si>
  <si>
    <t>Demontáž ohřívač zásobníkový plynový cirkulační do 500 l</t>
  </si>
  <si>
    <t>Demontáž ohřívač průtokový plynový do 5 l za minutu</t>
  </si>
  <si>
    <t>Demontáž ohřívač průtokový plynový přes 5 do 16 l za minutu</t>
  </si>
  <si>
    <t>Demontáž ohřívač elektrický tlakový přes 50 do 200 l</t>
  </si>
  <si>
    <t>Demontáž ohřívač elektrický průtokový</t>
  </si>
  <si>
    <t>Elektrický ohřívač zásobníkový akumulační závěsný svislý 200 l / 2,2 kW</t>
  </si>
  <si>
    <t>Elektrický ohřívač zásobníkový akumulační závěsný vodorovný 200 l / 2,2 kW</t>
  </si>
  <si>
    <t>Elektrický ohřívač zásobníkový akumulační stacionární 1 MPa 300 l / 3-6 kW</t>
  </si>
  <si>
    <t>Ventil pojistný G 1/2"</t>
  </si>
  <si>
    <t>Ventil pojistný G 3/4"</t>
  </si>
  <si>
    <t>Ventil pojistný bezpečnostní souprava s redukčním ventilem a výlevkou</t>
  </si>
  <si>
    <t>Demontáž těleso otopných plynových pro garáže</t>
  </si>
  <si>
    <t>Přesun hmot tonážní pro zařizovací předměty v objektech v do 6 m</t>
  </si>
  <si>
    <t>Přesun hmot tonážní pro zařizovací předměty v objektech v přes 6 do 12 m</t>
  </si>
  <si>
    <t>Přesun hmot tonážní pro zařizovací předměty v objektech v přes 12 do 24 m</t>
  </si>
  <si>
    <t>Demontáž kotle ocelového na tuhá paliva výkon do 25 kW</t>
  </si>
  <si>
    <t>Demontáž kotle ocelového na tuhá paliva výkon přes 25 do 40 kW</t>
  </si>
  <si>
    <t>Demontáž kotle ocelového na tuhá paliva výkon přes 40 do 60 kW</t>
  </si>
  <si>
    <t>Demontáž kotle ocelového na plynná nebo kapalná paliva výkon do 25 kW</t>
  </si>
  <si>
    <t>Demontáž kotle ocelového na plynná nebo kapalná paliva výkon přes 25 do 40 kW</t>
  </si>
  <si>
    <t>Demontáž kotle ocelového na plynná nebo kapalná paliva výkon přes 40 do 60 kW</t>
  </si>
  <si>
    <t>Demontáž kotle ocelového na plynná nebo kapalná paliva výkon přes 60 do 75 kW</t>
  </si>
  <si>
    <t>Kotel ocelový stacionární na tuhá paliva s odtahem spalin do komína 14,0 kW pro vytápění</t>
  </si>
  <si>
    <t>Kotel ocelový stacionární na tuhá paliva s odtahem spalin do komína 18,0 kW pro vytápění</t>
  </si>
  <si>
    <t>Kotel ocelový stacionární na tuhá paliva s odtahem spalin do komína 24,0 kW pro vytápění</t>
  </si>
  <si>
    <t>Kotel ocelový závěsný na plyn kondenzační o výkonu 1,8-19,0 kW pro vytápění</t>
  </si>
  <si>
    <t>Kotel ocelový závěsný na plyn kondenzační o výkonu 9,7-48,7 kW pro vytápění s možností připojení zásobníku TV</t>
  </si>
  <si>
    <t>Kotel ocelový elektrický závěsný přímotopný o výkonu 9 kW</t>
  </si>
  <si>
    <t>Kotel ocelový elektrický závěsný přímotopný o výkonu 30 kW</t>
  </si>
  <si>
    <t>Kotel ocelový elektrický závěsný přímotopný o výkonu 60 kW</t>
  </si>
  <si>
    <t>Hořák plynový o výkonu 14,5-50 kW jednostupňová regulace</t>
  </si>
  <si>
    <t>Demontáž hořáku na plynné nebo kapalné palivo výkon do 145 kW</t>
  </si>
  <si>
    <t>Hadice napouštěcí pryžové D 16/23</t>
  </si>
  <si>
    <t>Vypuštění vody z kotle samospádem pl kotle přes 5 do 10 m2</t>
  </si>
  <si>
    <t>Vypuštění vody z kotle čerpadlem pl kotle přes 5 do 10 m2</t>
  </si>
  <si>
    <t>Nucený odtah spalin soustředným potrubím pro kondenzační kotel vodorovný 60/100 ke komínové šachtě</t>
  </si>
  <si>
    <t>Nucený odtah spalin soustředným potrubím pro kondenzační kotel vodorovný 80/125 ke komínové šachtě</t>
  </si>
  <si>
    <t>Nucený odtah spalin soustředným potrubím pro kondenzační kotel vodorovný 60/100 mm přes vnější stěnu</t>
  </si>
  <si>
    <t>Nucený odtah spalin soustředným potrubím pro kondenzační kotel vodorovný 80/125 mm přes vnější stěnu</t>
  </si>
  <si>
    <t>Nucený odtah spalin soustředným potrubím pro kondenzační kotel svislý 60/100 mm přes šikmou střechu</t>
  </si>
  <si>
    <t>Nucený odtah spalin soustředným potrubím pro kondenzační kotel svislý 80/125 mm přes šikmou střechu</t>
  </si>
  <si>
    <t>Prodloužení soustředného potrubí pro kondenzační kotel průměru 60/100 mm</t>
  </si>
  <si>
    <t>Prodloužení soustředného potrubí pro kondenzační kotel průměru 80/125 mm</t>
  </si>
  <si>
    <t>Nucený odtah spalin dvoutrubkový pro kondenzační kotel vodorovný 80 mm přívod vzduchu přes stěnu</t>
  </si>
  <si>
    <t>Nucený odtah spalin dvoutrubkový pro kondenzační kotel vodorovný 80 mm odvod spalin přes stěnu</t>
  </si>
  <si>
    <t>Nucený odtah spalin dvoutrubkový pro kondenzační kotel vodorovný 100 mm odvod spalin přes stěnu</t>
  </si>
  <si>
    <t>Prodloužení odděleného potrubí pro kondenzační kotel průměru 80 mm</t>
  </si>
  <si>
    <t>Prodloužení odděleného potrubí pro kondenzační kotel průměru 100 mm</t>
  </si>
  <si>
    <t>Rozdělovač odtahů spalin pro kondenzační kotel připojení na kotli průměru 60/100 mm</t>
  </si>
  <si>
    <t>Rozdělovač odtahů spalin pro kondenzační kotel připojení na kotli průměru 80/125 mm</t>
  </si>
  <si>
    <t>Přesun hmot tonážní pro kotelny v objektech v přes 6 do 12 m</t>
  </si>
  <si>
    <t>Demontáž rozdělovače nebo sběrače DN přes 50 do 100</t>
  </si>
  <si>
    <t>Tělesa rozdělovačů a sběračů DN 80 z trub ocelových bezešvých</t>
  </si>
  <si>
    <t>Tělesa rozdělovačů a sběračů DN 100 z trub ocelových bezešvých</t>
  </si>
  <si>
    <t>Příplatek k rozdělovačům a sběračům za každých dalších 0,5 m tělesa DN 80</t>
  </si>
  <si>
    <t>Příplatek k rozdělovačům a sběračům za každých dalších 0,5 m tělesa DN 100</t>
  </si>
  <si>
    <t>Trubková hrdla rozdělovačů a sběračů bez přírub DN 20</t>
  </si>
  <si>
    <t>Trubková hrdla rozdělovačů a sběračů bez přírub DN 25</t>
  </si>
  <si>
    <t>Trubková hrdla rozdělovačů a sběračů bez přírub DN 32</t>
  </si>
  <si>
    <t>Trubková hrdla rozdělovačů a sběračů bez přírub DN 40</t>
  </si>
  <si>
    <t>Rozdělovač sdružený hydraulický DN 50 přírubový</t>
  </si>
  <si>
    <t>Vyrovnávač dynamických tlaků DN 50 PN 6 hydraulický přírubový</t>
  </si>
  <si>
    <t>Vyrovnávač dynamických tlaků G 5/4" PN 6 hydraulický závitový</t>
  </si>
  <si>
    <t>Montáž orientačních štítků</t>
  </si>
  <si>
    <t>Ohřívač stacionární zásobníkový s jedním výměníkem PN 0,6/1,0 o objemu 200 l v.pl. 1,45 m2</t>
  </si>
  <si>
    <t>Demontáž ohříváku zásobníkového ležatého obsah do 630 l</t>
  </si>
  <si>
    <t>Demontáž ohříváku zásobníkového ležatého obsah přes 630 do 1600 l</t>
  </si>
  <si>
    <t>Demontáž ohříváku zásobníkového stojatého obsah do 1600 l</t>
  </si>
  <si>
    <t>Rozřezání demontovaného ohříváku obsah do 630 l</t>
  </si>
  <si>
    <t>Rozřezání demontovaného ohříváku obsah přes 630 do 1600 l</t>
  </si>
  <si>
    <t>Vypuštění vody z ohříváku obsah do 630 l</t>
  </si>
  <si>
    <t>Vypuštění vody z ohříváku obsah přes 630 do 1600 l</t>
  </si>
  <si>
    <t>Rozřezání konstrukcí podpěrných ohříváků TUV</t>
  </si>
  <si>
    <t>Rozřezání konstrukcí podpěrných nádrží a nádob</t>
  </si>
  <si>
    <t>Redukční příruba 225/150</t>
  </si>
  <si>
    <t>Nádrž na kondenzát beztlaká čtyřhranná o obsahu 220 l</t>
  </si>
  <si>
    <t>Demontáž nádrže beztlaké nebo tlakové odpojení od rozvodů potrubí obsah přes 200 do 500 l</t>
  </si>
  <si>
    <t>Demontáž nádrže beztlaké nebo tlakové vypuštění vody z nádrže obsah přes 100 do 200 l</t>
  </si>
  <si>
    <t>Nádoba tlaková expanzní pro solární, topnou a chladící soustavu s membránou závitové připojení PN 0,8 o objemu 25 l</t>
  </si>
  <si>
    <t>Nádoba tlaková expanzní pro solární, topnou a chladící soustavu s membránou závitové připojení PN 1,0 o objemu 50 l</t>
  </si>
  <si>
    <t>Nádoba tlaková expanzní pro solární, topnou a chladící soustavu s membránou závitové připojení PN 1,0 o objemu 80 l</t>
  </si>
  <si>
    <t>Nádoba tlaková expanzní pro solární, topnou a chladící soustavu s membránou závitové připojení PN 1,0 o objemu 200 l</t>
  </si>
  <si>
    <t>Příslušenství k expanzním nádobám souprava s upínací páskou</t>
  </si>
  <si>
    <t>Příslušenství k expanzním nádobám konzole nastavitelná</t>
  </si>
  <si>
    <t>Příslušenství k expanzním nádobám bezpečnostní uzávěr G 3/4 k měření tlaku</t>
  </si>
  <si>
    <t>Příslušenství k expanzním nádobám bezpečnostní uzávěr G 1 k měření tlaku</t>
  </si>
  <si>
    <t>Sejmutí odpojených nádrží z konzol na podlahu obsah do 50 l</t>
  </si>
  <si>
    <t>Sejmutí odpojených nádrží z konzol na podlahu obsah přes 100 do 200 l</t>
  </si>
  <si>
    <t>Příplatek k sejmutí odpojených nádrží z konzol za dalších 100 l obsahu nádrže</t>
  </si>
  <si>
    <t>Rozřezání demontované nádrže obsah do 1000 l</t>
  </si>
  <si>
    <t>Demontáž čerpadla oběhového spirálního DN 25</t>
  </si>
  <si>
    <t>Demontáž čerpadla oběhového spirálního DN 40</t>
  </si>
  <si>
    <t>Čerpadlo teplovodní mokroběžné závitové cirkulační DN 15 výtlak do 0,9 m průtok 0,35 m3/h pro TUV</t>
  </si>
  <si>
    <t>Čerpadlo teplovodní mokroběžné přírubové DN 32 výtlak do 12 m průtok 12 m3/h jednodílné pro vytápění</t>
  </si>
  <si>
    <t>Vodoměr šroubový vertikální na horkou vodu do 130°C PN 16 průtok 15 m3/h</t>
  </si>
  <si>
    <t>Tepelné čerpadlo vzduch/voda pro vytápění i chlazení vnitřní jednotka se zásobníkem výkon elektrokotle 3-9 kW</t>
  </si>
  <si>
    <t>Demontáž potrubí ocelového závitového DN do 15</t>
  </si>
  <si>
    <t>Demontáž potrubí ocelového závitového DN přes 15 do 32</t>
  </si>
  <si>
    <t>Demontáž potrubí ocelového závitového DN přes 32 do 50</t>
  </si>
  <si>
    <t>Demontáž potrubí ocelového hladkého D do 38</t>
  </si>
  <si>
    <t>Odřezání držáku potrubí třmenového D do 44,5 bez demontáže podpěr, konzol nebo výložníků</t>
  </si>
  <si>
    <t>Rozřezání konzoly, podpěry nebo výložníku pro potrubí z L profilu do 50x50x5 mm</t>
  </si>
  <si>
    <t>Potrubí měděné polotvrdé spojované měkkým pájením D 15x1 mm</t>
  </si>
  <si>
    <t>Potrubí měděné polotvrdé spojované měkkým pájením D 18x1 mm</t>
  </si>
  <si>
    <t>Potrubí měděné polotvrdé spojované měkkým pájením D 22x1 mm</t>
  </si>
  <si>
    <t>Potrubí měděné polotvrdé spojované tvrdým pájením D 15x1 mm</t>
  </si>
  <si>
    <t>Potrubí měděné polotvrdé spojované tvrdým pájením D 18x1 mm</t>
  </si>
  <si>
    <t>Potrubí měděné polotvrdé spojované tvrdým pájením D 22x1 mm</t>
  </si>
  <si>
    <t>Potrubí měděné tvrdé spojované měkkým pájením D 28x1,5 mm</t>
  </si>
  <si>
    <t>Potrubí měděné tvrdé spojované měkkým pájením D 35x1,5 mm</t>
  </si>
  <si>
    <t>Potrubí měděné tvrdé spojované tvrdým pájením D 28x1,5 mm</t>
  </si>
  <si>
    <t>Potrubí měděné tvrdé spojované tvrdým pájením D 35x1,5 mm</t>
  </si>
  <si>
    <t>Příplatek k potrubí měděnému za potrubí vedené v kotelnách nebo strojovnách D 28x1,5 mm</t>
  </si>
  <si>
    <t>Příplatek k potrubí měděnému za potrubí vedené v kotelnách nebo strojovnách D 35x1,5 mm</t>
  </si>
  <si>
    <t>Příplatek k potrubí měděnému za potrubí vedené v kotelnách nebo strojovnách D 42x1,5 mm</t>
  </si>
  <si>
    <t>Příplatek k potrubí měděnému za zhotovení přípojky z trubek měděných D 28x1,5 mm</t>
  </si>
  <si>
    <t>Příplatek k potrubí měděnému za zhotovení přípojky z trubek měděných D 35x1,5 mm</t>
  </si>
  <si>
    <t>Demontáž potrubí měděného D do 35x1,5 mm</t>
  </si>
  <si>
    <t>Demontáž potrubí měděného D přes 35x1,5 do 64x2 mm</t>
  </si>
  <si>
    <t>Zkouška těsnosti potrubí měděné D do 35x1,5</t>
  </si>
  <si>
    <t>Zkouška těsnosti potrubí měděné D přes 35x1,5 do 64x2</t>
  </si>
  <si>
    <t>Zkouška těsnosti potrubí plastové D do 32x3,0</t>
  </si>
  <si>
    <t>Ochrana potrubí ústředního vytápění termoizolačními trubicemi z PE tl do 6 mm DN do 22 mm</t>
  </si>
  <si>
    <t>Ochrana potrubí ústředního vytápění termoizolačními trubicemi z PE tl do 6 mm DN přes 22 do 32 mm</t>
  </si>
  <si>
    <t>Ochrana potrubí ústředního vytápění termoizolačními trubicemi z PE tl do 6 mm DN přes 32 mm</t>
  </si>
  <si>
    <t>Ochrana potrubí ústředního vytápění termoizolačními trubicemi z PE tl přes 6 do 9 mm DN do 22 mm</t>
  </si>
  <si>
    <t>Ochrana potrubí ústředního vytápění termoizolačními trubicemi z PE tl přes 9 do 13 mm DN do 22 mm</t>
  </si>
  <si>
    <t>Přesun hmot tonážní pro rozvody potrubí v objektech v do 6 m</t>
  </si>
  <si>
    <t>Přesun hmot tonážní pro rozvody potrubí v objektech v přes 6 do 12 m</t>
  </si>
  <si>
    <t>Přesun hmot tonážní pro rozvody potrubí v objektech v přes 12 do 24 m</t>
  </si>
  <si>
    <t>Demontáž armatury přírubové se dvěma přírubami DN do 50</t>
  </si>
  <si>
    <t>Demontáž armatury přírubové se dvěma přírubami DN přes 50 do 100</t>
  </si>
  <si>
    <t>Demontáž armatury přírubové se třemi přírubami DN do 50</t>
  </si>
  <si>
    <t>Demontáž armatury přírubové se třemi přírubami DN přes 50 do 100</t>
  </si>
  <si>
    <t>Montáž armatury přírubové se dvěma přírubami PN 6 DN 15</t>
  </si>
  <si>
    <t>Montáž armatury přírubové se dvěma přírubami PN 6 DN 25</t>
  </si>
  <si>
    <t>Montáž armatury přírubové se dvěma přírubami PN 6 DN 32</t>
  </si>
  <si>
    <t>Montáž armatury přírubové se dvěma přírubami PN 16 DN 15</t>
  </si>
  <si>
    <t>Montáž armatury přírubové se dvěma přírubami PN 16 DN 25</t>
  </si>
  <si>
    <t>Montáž armatury přírubové se dvěma přírubami PN 25-40 DN 15</t>
  </si>
  <si>
    <t>Montáž armatury přírubové se dvěma přírubami PN 25-40 DN 25</t>
  </si>
  <si>
    <t>Montáž armatury přírubové se třemi přírubami PN 16 DN 25</t>
  </si>
  <si>
    <t>Ventil přírubový uzavírací přímý DN 25 PN 16 do 300°C ovládaný ručně</t>
  </si>
  <si>
    <t>Ventil přírubový uzavírací přímý DN 40 PN 16 do 300°C ovládaný ručně</t>
  </si>
  <si>
    <t>Ventil přírubový uzavírací přímý DN 15 PN 16 do 400°C ovládaný ručně</t>
  </si>
  <si>
    <t>Ventil přírubový uzavírací přímý DN 25 PN 16 do 400°C ovládaný ručně</t>
  </si>
  <si>
    <t>Ventil přírubový uzavírací přímý DN 40 PN 16 do 400°C ovládaný ručně</t>
  </si>
  <si>
    <t>Ventil přírubový uzavírací přímý DN 40 PN 40 do 400°C ovládaný elektrickým servomotorem</t>
  </si>
  <si>
    <t>Ventil přírubový zpětný samočinný přímý DN 25 PN 16 do 300°C do vodorovného potrubí</t>
  </si>
  <si>
    <t>Ventil přírubový zpětný samočinný přímý DN 25 PN 40 do 400°C do svislého potrubí</t>
  </si>
  <si>
    <t>Ventil přírubový zpětný uzavíratelný přímý DN 25 PN 40 do 400°C</t>
  </si>
  <si>
    <t>Ventil přírubový pojistný DN 40 PN 16 do 200°C pružinový nárožní proporcionální</t>
  </si>
  <si>
    <t>Demontáž ventilu redukčního s rozšířeným výstupem DN 25/50</t>
  </si>
  <si>
    <t>Demontáž ventilu redukčního s rozšířeným výstupem DN 50/100</t>
  </si>
  <si>
    <t>Ventil přírubový redukční impulsní odběr PN 40 kapalina</t>
  </si>
  <si>
    <t>Ventil přírubový redukční PN 40 impulsní odběr pára</t>
  </si>
  <si>
    <t>Šoupátko přírubové třmenové DN 40 PN 16 do 200°C těsnící sedlo mosaz/mosaz</t>
  </si>
  <si>
    <t>Šoupátko přírubové třmenové DN 50 PN 16 do 200°C těsnící sedlo mosaz/mosaz</t>
  </si>
  <si>
    <t>Šoupátko přírubové víkové DN 40 PN 16 do 400°C těsnící sedlo nerez/nerez S 15 111 516</t>
  </si>
  <si>
    <t>Demontáž odvaděče kondenzátu DN do 25</t>
  </si>
  <si>
    <t>Demontáž odvaděče kondenzátu DN přes 25 do 50</t>
  </si>
  <si>
    <t>Filtr DN 40 PN 16 do 300°C z uhlíkové oceli s vypouštěcí zátkou</t>
  </si>
  <si>
    <t>Filtr DN 25 PN 40 do 400°C z uhlíkové oceli s vypouštěcí přírubou</t>
  </si>
  <si>
    <t>Filtr DN 40 PN 40 do 400°C z uhlíkové oceli s vypouštěcí přírubou</t>
  </si>
  <si>
    <t>Montáž odvaděče kondenzátu přírubového DN 25</t>
  </si>
  <si>
    <t>Montáž odvaděče kondenzátu přírubového DN 40</t>
  </si>
  <si>
    <t>Rozpojení přírubového spoje DN do 50</t>
  </si>
  <si>
    <t>Rozpojení přírubového spoje DN přes 50 do 100</t>
  </si>
  <si>
    <t>Ventil přírubový regulační přímý PN 16 do 300°C DN 25</t>
  </si>
  <si>
    <t>Ventil přírubový regulační přímý PN 40 do 400°C DN 25</t>
  </si>
  <si>
    <t>Ventil přírubový regulační přímý PN 40 do 400°C DN 40</t>
  </si>
  <si>
    <t>Odřezání příruby bez rozpojení přírubového spoje DN do 50</t>
  </si>
  <si>
    <t>Odřezání příruby bez rozpojení přírubového spoje DN přes 50 do 100</t>
  </si>
  <si>
    <t>Demontáž armatury závitové s jedním závitem přes G 1/2 do G 1/2</t>
  </si>
  <si>
    <t>Demontáž armatury závitové s jedním závitem přes G 1/2 do G 1</t>
  </si>
  <si>
    <t>Demontáž armatury závitové s jedním závitem přes G 1 do G 6,4</t>
  </si>
  <si>
    <t>Demontáž armatury závitové se dvěma závity přes G 1/2 do G 1/2</t>
  </si>
  <si>
    <t>Demontáž armatury závitové se dvěma závity přes G 1/2 do G 1</t>
  </si>
  <si>
    <t>Demontáž armatury závitové se dvěma závity přes G 1 přes G 1 do G 6/4</t>
  </si>
  <si>
    <t>Demontáž armatury závitové se třemi závity přes G 1/2 do G 1/2</t>
  </si>
  <si>
    <t>Demontáž armatury závitové se třemi závity přes G 1/2 do G 1</t>
  </si>
  <si>
    <t>Demontáž armatury závitové se třemi závity přes G 1 přes G 1 do G 6/4</t>
  </si>
  <si>
    <t>Montáž armatury závitové s jedním závitem G 1/4</t>
  </si>
  <si>
    <t>Montáž armatury závitové s jedním závitem G 3/8</t>
  </si>
  <si>
    <t>Montáž armatury závitové s jedním závitem G 1/2</t>
  </si>
  <si>
    <t>Montáž armatury závitové s jedním závitem G 3/4</t>
  </si>
  <si>
    <t>Montáž armatury závitové s dvěma závity G 3/8</t>
  </si>
  <si>
    <t>Montáž armatury závitové s dvěma závity G 1/2</t>
  </si>
  <si>
    <t>Montáž armatury závitové s dvěma závity G 3/4</t>
  </si>
  <si>
    <t>Montáž armatury závitové s dvěma závity G 1</t>
  </si>
  <si>
    <t>Montáž armatury závitové s dvěma závity G 5/4</t>
  </si>
  <si>
    <t>Montáž armatury závitové s dvěma závity G 6/4</t>
  </si>
  <si>
    <t>Montáž armatury závitové s třemi závity G 3/8</t>
  </si>
  <si>
    <t>Montáž armatury závitové s třemi závity G 1/2</t>
  </si>
  <si>
    <t>Montáž armatury závitové s třemi závity G 3/4</t>
  </si>
  <si>
    <t>Ventil závitový odvzdušňovací G 1/4 PN 10 do 120°C otopných těles</t>
  </si>
  <si>
    <t>Ventil závitový odvzdušňovací G 3/8 PN 10 do 120°C otopných těles</t>
  </si>
  <si>
    <t>Ventil závitový odvzdušňovací G 1/2 PN 10 do 120°C otopných těles</t>
  </si>
  <si>
    <t>Ventil závitový odvzdušňovací G 1/4 PN 14 do 120°C automatický</t>
  </si>
  <si>
    <t>Ventil závitový odvzdušňovací G 3/8 PN 14 do 120°C automatický</t>
  </si>
  <si>
    <t>Ventil závitový odvzdušňovací G 1/2 PN 14 do 120°C automatický</t>
  </si>
  <si>
    <t>Ventil závitový odvzdušňovací G 3/8 PN 14 do 120°C automatický se zpětnou klapkou otopných těles</t>
  </si>
  <si>
    <t>Ventil závitový odvzdušňovací G 1/2 PN 14 do 120°C automatický se zpětnou klapkou otopných těles</t>
  </si>
  <si>
    <t>Ventil závitový regulační přímý G 3/8 PN 10 do 120°C s nastavitelnou regulací</t>
  </si>
  <si>
    <t>Ventil závitový regulační přímý G 1/2 PN 10 do 120°C s nastavitelnou regulací</t>
  </si>
  <si>
    <t>Ventil závitový regulační přímý G 3/4 PN 10 do 120°C s nastavitelnou regulací</t>
  </si>
  <si>
    <t>Ventil závitový regulační rohový G 3/8 PN 10 do 120°C s nastavitelnou regulací</t>
  </si>
  <si>
    <t>Ventil závitový regulační rohový G 1/2 PN 10 do 120°C s nastavitelnou regulací</t>
  </si>
  <si>
    <t>Ventil závitový regulační rohový G 3/4 PN 10 do 120°C s nastavitelnou regulací</t>
  </si>
  <si>
    <t>Ventil závitový termostatický přímý jednoregulační G 3/8 PN 16 do 110°C bez hlavice ovládání</t>
  </si>
  <si>
    <t>Ventil závitový termostatický přímý jednoregulační G 1/2 PN 16 do 110°C bez hlavice ovládání</t>
  </si>
  <si>
    <t>Ventil závitový termostatický přímý jednoregulační G 3/4 PN 16 do 110°C bez hlavice ovládání</t>
  </si>
  <si>
    <t>Ventil závitový termostatický přímý jednoregulační G 1 PN 16 do 110°C bez hlavice ovládání</t>
  </si>
  <si>
    <t>Ventil závitový termostatický přímý jednoregulační G1/2x16 bez hlavice pro rozvod z CU nebo UH</t>
  </si>
  <si>
    <t>Ventil závitový termostatický přímý jednoregulační G1/2x18 bez hlavice pro rozvod z CU nebo UH</t>
  </si>
  <si>
    <t>Termostatická hlavice kapalinová PN 10 do 110°C otopných těles VK</t>
  </si>
  <si>
    <t>Ventil závitový termostatický rohový G 3/8 PN 16 do 110°C s ruční hlavou chromovaný</t>
  </si>
  <si>
    <t>Ventil závitový termostatický rohový G 1/2 PN 16 do 110°C s ruční hlavou chromovaný</t>
  </si>
  <si>
    <t>Ventil závitový termostatický rohový G 3/4 PN 16 do 110°C s ruční hlavou chromovaný</t>
  </si>
  <si>
    <t>Montáž ventilu závitového se směšovačem jednobodové připojení</t>
  </si>
  <si>
    <t>Montáž ventilu závitového se směšovačem dvoubodové připojení</t>
  </si>
  <si>
    <t>Ventil závitový zpětný přímý G 3/8 PN 16 do 110°C</t>
  </si>
  <si>
    <t>Ventil závitový zpětný přímý G 1/2 PN 16 do 110°C</t>
  </si>
  <si>
    <t>Ventil závitový zpětný přímý G 3/4 PN 16 do 110°C</t>
  </si>
  <si>
    <t>Ventil závitový zpětný přímý G 5/4 PN 16 do 110°C</t>
  </si>
  <si>
    <t>Ventil závitový pojistný rohový G 1/2 provozní tlak od 2,5 do 6 barů</t>
  </si>
  <si>
    <t>Ventil závitový pojistný rohový G 3/4 provozní tlak od 2,5 do 6 barů</t>
  </si>
  <si>
    <t>Ventil závitový pojistný rohový G 1 provozní tlak od 2,5 do 6 barů</t>
  </si>
  <si>
    <t>Ventil závitový pojistný rohový G 5/4 provozní tlak od 2,5 do 6 barů</t>
  </si>
  <si>
    <t>Šroubení topenářské přímé G 3/8 PN 16 do 120°C</t>
  </si>
  <si>
    <t>Šroubení topenářské přímé G 1/2 PN 16 do 120°C</t>
  </si>
  <si>
    <t>Šroubení topenářské přímé G 3/4 PN 16 do 120°C</t>
  </si>
  <si>
    <t>Šroubení topenářské přímé G 5/4 PN 16 do 120°C</t>
  </si>
  <si>
    <t>Šroubení topenářské přímé G 6/4 PN 16 do 120°C</t>
  </si>
  <si>
    <t>Šroubení topenářské rohové G 3/8 PN 16 do 120°C</t>
  </si>
  <si>
    <t>Šroubení topenářské rohové G 1/2 PN 16 do 120°C</t>
  </si>
  <si>
    <t>Šroubení topenářské rohové G 3/4 PN 16 do 120°C</t>
  </si>
  <si>
    <t>Šroubení topenářské rohové G 5/4 PN 16 do 120°C</t>
  </si>
  <si>
    <t>Šroubení topenářské rohové G 6/4 PN 16 do 120°C</t>
  </si>
  <si>
    <t>Armatura připojovací rohová G 1/2x18 PN 10 do 110°C radiátorů typu VK</t>
  </si>
  <si>
    <t>Armatura připojovací rohová G 3/4x18 PN 10 do 110°C radiátorů typu VK</t>
  </si>
  <si>
    <t>Armatura připojovací přímá G 1/2x18 PN 10 do 110°C radiátorů typu VK</t>
  </si>
  <si>
    <t>Armatura připojovací přímá G 3/4x18 PN 10 do 110°C radiátorů typu VK</t>
  </si>
  <si>
    <t>Šroubení regulační radiátorové rohové G 3/8 bez vypouštění</t>
  </si>
  <si>
    <t>Šroubení regulační radiátorové rohové G 1/2 bez vypouštění</t>
  </si>
  <si>
    <t>Šroubení regulační radiátorové rohové G 3/8 s vypouštěním</t>
  </si>
  <si>
    <t>Šroubení regulační radiátorové rohové G 1/2 s vypouštěním</t>
  </si>
  <si>
    <t>Šroubení regulační radiátorové přímé G 3/8 bez vypouštění</t>
  </si>
  <si>
    <t>Šroubení regulační radiátorové přímé G 1/2 bez vypouštění</t>
  </si>
  <si>
    <t>Šroubení regulační radiátorové přímé G 3/4 bez vypouštění</t>
  </si>
  <si>
    <t>Šroubení regulační radiátorové přímé G 3/8 s vypouštěním</t>
  </si>
  <si>
    <t>Šroubení regulační radiátorové přímé G 1/2 s vypouštěním</t>
  </si>
  <si>
    <t>Šoupátko závitové uzavírací G 1/2 PN 16 do 80°C</t>
  </si>
  <si>
    <t>Demontáž armatury směšovací přivařovací trojcestné DN 32 s přímým průtokem</t>
  </si>
  <si>
    <t>Demontáž armatury směšovací přivařovací trojcestné DN 40 s přímým průtokem</t>
  </si>
  <si>
    <t>Demontáž armatury směšovací přivařovací čtyřcestné DN 25</t>
  </si>
  <si>
    <t>Demontáž armatury směšovací přivařovací čtyřcestné DN 32</t>
  </si>
  <si>
    <t>Demontáž armatury směšovací přivařovací čtyřcestné DN 40</t>
  </si>
  <si>
    <t>Kohout plnící a vypouštěcí G 3/8 PN 10 do 90°C závitový</t>
  </si>
  <si>
    <t>Kohout plnící a vypouštěcí G 1/2 PN 10 do 90°C závitový</t>
  </si>
  <si>
    <t>Kohout plnící a vypouštěcí G 3/4 PN 10 do 90°C závitový</t>
  </si>
  <si>
    <t>Odlučovač vzduchu absorpční přímý G 3/4" PN 10 do 120°C s vnitřními závity</t>
  </si>
  <si>
    <t>Odlučovač vzduchu absorpční přímý G 1" PN 10 do 120°C s vnitřními závity</t>
  </si>
  <si>
    <t>Kohout kulový přímý G 1/4 PN 42 do 185°C vnitřní závit</t>
  </si>
  <si>
    <t>Kohout kulový přímý G 3/8 PN 42 do 185°C vnitřní závit</t>
  </si>
  <si>
    <t>Kohout kulový přímý G 1/2 PN 42 do 185°C vnitřní závit</t>
  </si>
  <si>
    <t>Kohout kulový přímý G 3/4 PN 42 do 185°C vnitřní závit</t>
  </si>
  <si>
    <t>Kohout kulový přímý G 1/2 PN 42 do 185°C vnitřní závit s vypouštěním</t>
  </si>
  <si>
    <t>Kohout kulový přímý G 3/4 PN 42 do 185°C vnitřní závit s vypouštěním</t>
  </si>
  <si>
    <t>Kohout kulový přímý G 1 PN 42 do 185°C vnitřní závit s vypouštěním</t>
  </si>
  <si>
    <t>Kohout kulový přímý G 1/4 PN 42 do 185°C vnější a vnitřní závit</t>
  </si>
  <si>
    <t>Kohout kulový přímý G 3/8 PN 42 do 185°C vnější a vnitřní závit</t>
  </si>
  <si>
    <t>Kohout kulový přímý G 1/2 PN 42 do 185°C vnější a vnitřní závit</t>
  </si>
  <si>
    <t>Kohout kulový přímý G 3/4 PN 42 do 185°C vnější a vnitřní závit</t>
  </si>
  <si>
    <t>Kohout kulový přímý G 3/8 PN 42 do 185°C plnoprůtokový s koulí DADO vnitřní závit</t>
  </si>
  <si>
    <t>Kohout kulový přímý G 1/2 PN 42 do 185°C plnoprůtokový s koulí DADO vnitřní závit</t>
  </si>
  <si>
    <t>Kohout kulový přímý G 3/4 PN 42 do 185°C plnoprůtokový s koulí DADO vnitřní závit</t>
  </si>
  <si>
    <t>Kohout kulový přímý G 1 PN 42 do 185°C plnoprůtokový s koulí DADO vnitřní závit</t>
  </si>
  <si>
    <t>Kohout kulový přímý G 1 1/4 PN 42 do 185°C plnoprůtokový s koulí DADO vnitřní závit</t>
  </si>
  <si>
    <t>Kohout kulový přímý G 1 1/2 PN 42 do 185°C plnoprůtokový s koulí DADO vnitřní závit</t>
  </si>
  <si>
    <t>Kohout kulový přímý G 2 PN 42 do 185°C plnoprůtokový s koulí DADO vnitřní závit</t>
  </si>
  <si>
    <t>Kohout kulový přímý G 1/4 PN 42 do 185°C plnoprůtokový vnitřní závit těžká řada</t>
  </si>
  <si>
    <t>Kohout kulový přímý G 3/8 PN 42 do 185°C plnoprůtokový vnitřní závit těžká řada</t>
  </si>
  <si>
    <t>Kohout kulový přímý G 1/2 PN 42 do 185°C plnoprůtokový vnitřní závit těžká řada</t>
  </si>
  <si>
    <t>Kohout kulový přímý G 3/4 PN 42 do 185°C plnoprůtokový vnitřní závit těžká řada</t>
  </si>
  <si>
    <t>Kohout kulový přímý G 1 PN 42 do 185°C plnoprůtokový vnitřní závit těžká řada</t>
  </si>
  <si>
    <t>Kohout kulový přímý G 1 1/4 PN 42 do 185°C plnoprůtokový vnitřní závit těžká řada</t>
  </si>
  <si>
    <t>Kohout kulový přímý G 1 1/2 PN 42 do 185°C plnoprůtokový vnitřní závit těžká řada</t>
  </si>
  <si>
    <t>Kohout kulový rohový G 1/2 PN 42 do 185°C plnoprůtokový vnitřní závit</t>
  </si>
  <si>
    <t>Kohout kulový rohový G 3/4 PN 42 do 185°C plnoprůtokový vnitřní závit</t>
  </si>
  <si>
    <t>Kohout kulový rohový G 1 PN 42 do 185°C plnoprůtokový vnitřní závit</t>
  </si>
  <si>
    <t>Směšovací ventil solárních a otopných systémů závitový třícestný G 1/2"F s ručním ovládáním</t>
  </si>
  <si>
    <t>Směšovací ventil solárních a otopných systémů závitový třícestný G 3/4"F s ručním ovládáním</t>
  </si>
  <si>
    <t>Směšovací ventil solárních a otopných systémů závitový třícestný G 1"F s ručním ovládáním</t>
  </si>
  <si>
    <t>Směšovací ventil solárních a otopných systémů závitový třícestný G 2"F s ručním ovládáním</t>
  </si>
  <si>
    <t>Směšovací ventil solárních a otopných systémů závitový třícestný G 3/4"M s ručním ovládáním</t>
  </si>
  <si>
    <t>Směšovací ventil solárních a otopných systémů závitový třícestný G 1"M s ručním ovládáním</t>
  </si>
  <si>
    <t>Směšovací ventil solárních a otopných systémů závitový třícestný G 5/4"M s ručním ovládáním</t>
  </si>
  <si>
    <t>Směšovací ventil solárních a otopných systémů závitový třícestný G 2"M s ručním ovládáním</t>
  </si>
  <si>
    <t>Směšovací ventil solárních a otopných systémů závitový čtyřcestný G 1/2"F s ručním ovládáním</t>
  </si>
  <si>
    <t>Směšovací ventil solárních a otopných systémů závitový čtyřcestný G 3/4"F s ručním ovládáním</t>
  </si>
  <si>
    <t>Směšovací ventil solárních a otopných systémů závitový čtyřcestný G 1"F s ručním ovládáním</t>
  </si>
  <si>
    <t>Směšovací ventil solárních a otopných systémů závitový čtyřcestný G 1"M s ručním ovládáním</t>
  </si>
  <si>
    <t>Pohon směšovacích ventilů solárních a otopných systémů 3bodové ovládání bez čidla 230/2,5VA 5 Nm/60 sec</t>
  </si>
  <si>
    <t>Pohon směšovacích ventilů solárních a otopných systémů 3bodové ovládání bez čidla 230/2,5 VA 5 Nm/120 sec</t>
  </si>
  <si>
    <t>Demontáž armatury horkovodní ventil DN do 15</t>
  </si>
  <si>
    <t>Demontáž armatury horkovodní ventil DN přes 15 do 25</t>
  </si>
  <si>
    <t>Demontáž armatury horkovodní ventil DN přes 25 do 40</t>
  </si>
  <si>
    <t>Demontáž armatury horkovodní ventil DN přes 40 do 50</t>
  </si>
  <si>
    <t>Demontáž armatury horkovodní ventil DN přes 50 do 65</t>
  </si>
  <si>
    <t>Rozpojení šroubení horkovodního DN do 15</t>
  </si>
  <si>
    <t>Rozpojení šroubení horkovodního DN přes 15 do 25</t>
  </si>
  <si>
    <t>Rozpojení šroubení horkovodního DN přes 25 do 40</t>
  </si>
  <si>
    <t>Rozpojení šroubení horkovodního DN přes 40 do 50</t>
  </si>
  <si>
    <t>Demontáž teploměru přímého nebo rohového s ochranným pouzdrem</t>
  </si>
  <si>
    <t>Demontáž teploměru dvojkovového s ochranným pouzdrem</t>
  </si>
  <si>
    <t>Demontáž teploměru tlakového indikačního pevného</t>
  </si>
  <si>
    <t>Demontáž teploměru tlakového indikačního dálkového s kapilárou</t>
  </si>
  <si>
    <t>Demontáž teploměru jímky</t>
  </si>
  <si>
    <t>Teploměr technický s pevným stonkem a jímkou zadní připojení průměr 63 mm délky 50 mm</t>
  </si>
  <si>
    <t>Teploměr technický s pevným stonkem a jímkou zadní připojení průměr 63 mm délky 75 mm</t>
  </si>
  <si>
    <t>Teploměr technický s pevným stonkem a jímkou zadní připojení průměr 63 mm délky 100 mm</t>
  </si>
  <si>
    <t>Teploměr technický s pevným stonkem a jímkou zadní připojení průměr 80 mm délky 50 mm</t>
  </si>
  <si>
    <t>Teploměr technický s pevným stonkem a jímkou zadní připojení průměr 80 mm délky 100 mm</t>
  </si>
  <si>
    <t>Teploměr technický s pevným stonkem a jímkou zadní připojení průměr 100 mm délky 100 mm</t>
  </si>
  <si>
    <t>Teploměr technický s pevným stonkem a jímkou spodní připojení průměr 80 mm délky 50 mm</t>
  </si>
  <si>
    <t>Teploměr technický s pevným stonkem a jímkou spodní připojení průměr 80 mm délky 100 mm</t>
  </si>
  <si>
    <t>Ochranná jímka se závitem do G 1</t>
  </si>
  <si>
    <t>Montáž teploměrů s ochranným pouzdrem nebo pevným stonkem a jímkou</t>
  </si>
  <si>
    <t>Demontáž tlakoměru se spodním připojením</t>
  </si>
  <si>
    <t>Demontáž tlakoměru diferenciálního</t>
  </si>
  <si>
    <t>Demontáž tlakoměru kontaktního</t>
  </si>
  <si>
    <t>Tlakoměr s pevným stonkem a zpětnou klapkou tlak 0-16 bar průměr 50 mm spodní připojení</t>
  </si>
  <si>
    <t>Tlakoměr s pevným stonkem a zpětnou klapkou tlak 0-16 bar průměr 63 mm spodní připojení</t>
  </si>
  <si>
    <t>Tlakoměr s pevným stonkem a zpětnou klapkou tlak 0-16 bar průměr 50 mm zadní připojení</t>
  </si>
  <si>
    <t>Tlakoměr s pevným stonkem a zpětnou klapkou tlak 0-16 bar průměr 63 mm zadní připojení</t>
  </si>
  <si>
    <t>Kondenzační smyčka k přivaření zahnutá PN 250 do 300°C</t>
  </si>
  <si>
    <t>Kondenzační smyčka k přivaření stočená PN 250 do 300°C</t>
  </si>
  <si>
    <t>Demontáž termostatu kapilárového</t>
  </si>
  <si>
    <t>Demontáž termostatu stonkového</t>
  </si>
  <si>
    <t>Regulátor tlaku membránový tlak 1 až 10 kPa s jednoobvodovým mikrospínačem</t>
  </si>
  <si>
    <t>Regulátor tlaku vlnovcový tlak 16 až 160 kPa s jednoobvodovým mikrospínačem</t>
  </si>
  <si>
    <t>Regulátor tlaku vlnovcový tlak 40 až 400 kPa s jednoobvodovým mikrospínačem</t>
  </si>
  <si>
    <t>Regulátor tlaku vlnovcový tlak 0,16 až 1,6 Mpa s jednoobvodovým mikrospínačem</t>
  </si>
  <si>
    <t>Regulátor tlaku membránový tlak 0,25 až 2,5 kPa s jednoobvodovým mikrospínačem</t>
  </si>
  <si>
    <t>Demontáž regulátoru teploty Mertik řada 386 s kapilárou DN do 50</t>
  </si>
  <si>
    <t>Demontáž regulátoru hladiny Mertik řada 650 snímač</t>
  </si>
  <si>
    <t>Montáž regulátoru teploty přímého proporcionálního DN 20 se snímačem a ventilem</t>
  </si>
  <si>
    <t>Montáž regulátoru teploty přímého proporcionálního DN 25 se snímačem a ventilem</t>
  </si>
  <si>
    <t>Montáž regulátoru teploty přímého proporcionálního DN 32 se snímačem a ventilem</t>
  </si>
  <si>
    <t>Montáž regulátoru hladiny dvoupolohového snímač</t>
  </si>
  <si>
    <t>Montáž regulátoru hladiny dvoupolohového relé</t>
  </si>
  <si>
    <t>Ventil závitový regulační přímý G 3/4 PN 20 do 100°C měřící k vyvažovacímu ventilu</t>
  </si>
  <si>
    <t>Ventil závitový regulační přímý G 1 PN 20 do 100°C měřící k vyvažovacímu ventilu</t>
  </si>
  <si>
    <t>Návarek s metrickým závitem M 12x1,5 délky do 220 mm</t>
  </si>
  <si>
    <t>Návarek s metrickým závitem M 20x1,5 délky do 220 mm</t>
  </si>
  <si>
    <t>Návarek s trubkovým závitem G 3/8</t>
  </si>
  <si>
    <t>Návarek s trubkovým závitem G 1/2</t>
  </si>
  <si>
    <t>Návarek s trubkovým závitem G 3/4</t>
  </si>
  <si>
    <t>Návarek s trubkovým závitem G 1</t>
  </si>
  <si>
    <t>Návarek s trubkovým závitem G 5/4</t>
  </si>
  <si>
    <t>Návarek s trubkovým závitem G 6/4</t>
  </si>
  <si>
    <t>Návarek s trubkovým závitem G 2</t>
  </si>
  <si>
    <t>Montáž návarku M 20x1,5</t>
  </si>
  <si>
    <t>Montáž návarku M 27x2</t>
  </si>
  <si>
    <t>Montáž návarku M 33x2</t>
  </si>
  <si>
    <t>Přesun hmot tonážní pro armatury v objektech v do 6 m</t>
  </si>
  <si>
    <t>Přesun hmot tonážní pro armatury v objektech v přes 6 do 12 m</t>
  </si>
  <si>
    <t>Přesun hmot tonážní pro armatury v objektech v přes 12 do 24 m</t>
  </si>
  <si>
    <t>Demontáž otopného tělesa litinového článkového</t>
  </si>
  <si>
    <t>Demontáž otopného tělesa ocelového článkového</t>
  </si>
  <si>
    <t>Demontáž otopného tělesa hliníkového článkového</t>
  </si>
  <si>
    <t>Otopné těleso panelové dvoudeskové 2 přídavné přestupní plochy výška/délka 600/900 mm výkon 1511 W</t>
  </si>
  <si>
    <t>Otopné těleso panelové dvoudeskové 2 přídavné přestupní plochy výška/délka 600/1000 mm výkon 1679 W</t>
  </si>
  <si>
    <t>Otopné těleso panelové dvoudeskové 2 přídavné přestupní plochy výška/délka 600/1200 mm výkon 2015 W</t>
  </si>
  <si>
    <t>Otopné těleso panelové dvoudeskové 2 přídavné přestupní plochy výška/délka 600/1600 mm výkon 2686 W</t>
  </si>
  <si>
    <t>Otopné těleso panelové dvoudeskové 2 přídavné přestupní plochy výška/délka 900/1200 mm výkon 2776 W</t>
  </si>
  <si>
    <t>Otopné těleso panelové dvoudeskové 2 přídavné přestupní plochy výška/délka 900/1400 mm výkon 3238 W</t>
  </si>
  <si>
    <t>Otopné těleso panelové dvoudeskové 2 přídavné přestupní plochy výška/délka 900/1600 mm výkon 3701 W</t>
  </si>
  <si>
    <t>Otopné těleso panelové třídeskové 3 přídavné přestupní plochy výška/délka 600/1000 mm výkon 2406 W</t>
  </si>
  <si>
    <t>Otopné těleso panelové třídeskové 3 přídavné přestupní plochy výška/délka 600/1200 mm výkon 2887 W</t>
  </si>
  <si>
    <t>Otopné těleso panelové třídeskové 3 přídavné přestupní plochy výška/délka 600/1400 mm výkon 3368 W</t>
  </si>
  <si>
    <t>Otopné těleso panelové třídeskové 3 přídavné přestupní plochy výška/délka 600/2000 mm výkon 4812 W</t>
  </si>
  <si>
    <t>Otopné těleso panelové třídeskové 3 přídavné přestupní plochy výška/délka 900/1200 mm výkon 3994 W</t>
  </si>
  <si>
    <t>Demontáž otopného tělesa panelového dvouřadého dl do 1500 mm</t>
  </si>
  <si>
    <t>Demontáž otopného tělesa panelového dvouřadého dl přes 1500 do 2820 mm</t>
  </si>
  <si>
    <t>Demontáž otopného tělesa panelového třířadého dl do 1500 mm</t>
  </si>
  <si>
    <t>Demontáž otopného tělesa panelového třířadého dl přes 1500 do 2820 mm</t>
  </si>
  <si>
    <t>Otopné těleso panelové VK dvoudeskové 1 přídavná přestupní plocha výška/délka 600/900 mm výkon 1159 W</t>
  </si>
  <si>
    <t>Otopné těleso panelové VK dvoudeskové 1 přídavná přestupní plocha výška/délka 600/1200 mm výkon 1546 W</t>
  </si>
  <si>
    <t>Otopné těleso panelové VK dvoudeskové 1 přídavná přestupní plocha výška/délka 600/1400 mm výkon 1803 W</t>
  </si>
  <si>
    <t>Otopné těleso panelové VK dvoudeskové 1 přídavná přestupní plocha výška/délka 600/2000 mm výkon 2576 W</t>
  </si>
  <si>
    <t>Otopné těleso panelové VK dvoudeskové 1 přídavná přestupní plocha výška/délka 900/1200 mm výkon 2105 W</t>
  </si>
  <si>
    <t>Otopné těleso panelové VK dvoudeskové 2 přídavné přestupní plochy výška/délka 600/700 mm výkon 1175 W</t>
  </si>
  <si>
    <t>Otopné těleso panelové VK dvoudeskové 2 přídavné přestupní plochy výška/délka 600/1000 mm výkon 1679 W</t>
  </si>
  <si>
    <t>Otopné těleso panelové VK dvoudeskové 2 přídavné přestupní plochy výška/délka 600/1200 mm výkon 2015 W</t>
  </si>
  <si>
    <t>Otopné těleso panelové VK dvoudeskové 2 přídavné přestupní plochy výška/délka 600/1400 mm výkon 2351 W</t>
  </si>
  <si>
    <t>Otopné těleso panelové VK dvoudeskové 2 přídavné přestupní plochy výška/délka 600/2000 mm výkon 3358 W</t>
  </si>
  <si>
    <t>Otopné těleso panelové VK dvoudeskové 2 přídavné přestupní plochy výška/délka 900/1000 mm výkon 2313 W</t>
  </si>
  <si>
    <t>Otopné těleso panelové VK dvoudeskové 2 přídavné přestupní plochy výška/délka 900/1200 mm výkon 2776 W</t>
  </si>
  <si>
    <t>Otopné těleso panelové VK dvoudeskové 2 přídavné přestupní plochy výška/délka 900/1600 mm výkon 3701 W</t>
  </si>
  <si>
    <t>Otopné těleso panelové VK třídeskové 3 přídavné přestupní plochy výška/délka 600/1200 mm výkon 2887 W</t>
  </si>
  <si>
    <t>Otopné těleso panelové VK třídeskové 3 přídavné přestupní plochy výška/délka 900/1200 mm výkon 3994 W</t>
  </si>
  <si>
    <t>Otopné těleso trubkové elektrické přímotopné výška/délka 690/450 mm</t>
  </si>
  <si>
    <t>Otopné těleso trubkové elektrické přímotopné výška/délka 900/595 mm</t>
  </si>
  <si>
    <t>Otopné těleso trubkové elektrické přímotopné výška/délka 1215/450 mm</t>
  </si>
  <si>
    <t>Otopné těleso trubkové elektrické přímotopné výška/délka 1215/600 mm</t>
  </si>
  <si>
    <t>Otopné těleso trubkové elektrické přímotopné výška/délka 1500/595 mm</t>
  </si>
  <si>
    <t>Otopné těleso trubkové elektrické přímotopné výška/délka 1810/600 mm</t>
  </si>
  <si>
    <t>Demontáž registru trubkového žebrového 76/156 délka do 3 m jednopramenný</t>
  </si>
  <si>
    <t>Demontáž registru trubkového žebrového 76/156 délka do 3 m dvoupramenný</t>
  </si>
  <si>
    <t>Demontáž registru trubkového žebrového 76/156 délka do 3 m třípramenný</t>
  </si>
  <si>
    <t>Demontáž registru trubkového žebrového 76/156 délka do 3 m čtyřpramenný</t>
  </si>
  <si>
    <t>Rozřezání demontovaného registru žebrového pramen D 76/3/156 mm</t>
  </si>
  <si>
    <t>Demontáž registru trubkového hladkého DN 50 dl do 3 m dvoupramenný</t>
  </si>
  <si>
    <t>Demontáž registru trubkového hladkého DN 50 dl do 3 m třípramenný</t>
  </si>
  <si>
    <t>Demontáž konvektoru stavební délky do 700 mm</t>
  </si>
  <si>
    <t>Demontáž konvektoru stavební délky přes 700 do 1600 mm</t>
  </si>
  <si>
    <t>Vypuštění vody z otopných těles</t>
  </si>
  <si>
    <t>Přesun hmot tonážní pro otopná tělesa v objektech v do 6 m</t>
  </si>
  <si>
    <t>Přesun hmot tonážní pro otopná tělesa v objektech v přes 6 do 12 m</t>
  </si>
  <si>
    <t>Přesun hmot tonážní pro otopná tělesa v objektech v přes 12 do 24 m</t>
  </si>
  <si>
    <t>Opravy a servis tepelných zdrojů a topných systémů 2024</t>
  </si>
  <si>
    <t>1.1. PS - Ústecko - zajištění provozuschopnosti kotelen</t>
  </si>
  <si>
    <t>https://podminky.urs.cz/item/CS_URS_2024_02/998735193</t>
  </si>
  <si>
    <t>Přesun hmot pro otopná tělesa stanovený z hmotnosti přesunovaného materiálu vodorovná dopravní vzdálenost do 50 m Příplatek k cenám za zvětšený přesun přes vymezenou vodorovnou dopravní vzdálenost do 500 m</t>
  </si>
  <si>
    <t>CS ÚRS 2024 02</t>
  </si>
  <si>
    <t>Příplatek k přesunu hmot tonážnímu pro otopná tělesa za zvětšený přesun do 500 m</t>
  </si>
  <si>
    <t>https://podminky.urs.cz/item/CS_URS_2024_02/998735103</t>
  </si>
  <si>
    <t>Přesun hmot pro otopná tělesa stanovený z hmotnosti přesunovaného materiálu vodorovná dopravní vzdálenost do 50 m základní v objektech výšky přes 12 do 24 m</t>
  </si>
  <si>
    <t>https://podminky.urs.cz/item/CS_URS_2024_02/998735102</t>
  </si>
  <si>
    <t>Přesun hmot pro otopná tělesa stanovený z hmotnosti přesunovaného materiálu vodorovná dopravní vzdálenost do 50 m základní v objektech výšky přes 6 do 12 m</t>
  </si>
  <si>
    <t>https://podminky.urs.cz/item/CS_URS_2024_02/998735101</t>
  </si>
  <si>
    <t>Přesun hmot pro otopná tělesa stanovený z hmotnosti přesunovaného materiálu vodorovná dopravní vzdálenost do 50 m základní v objektech výšky do 6 m</t>
  </si>
  <si>
    <t>https://podminky.urs.cz/item/CS_URS_2024_02/735494811</t>
  </si>
  <si>
    <t>https://podminky.urs.cz/item/CS_URS_2024_02/735411812</t>
  </si>
  <si>
    <t>https://podminky.urs.cz/item/CS_URS_2024_02/735411811</t>
  </si>
  <si>
    <t>https://podminky.urs.cz/item/CS_URS_2024_02/735221813</t>
  </si>
  <si>
    <t>https://podminky.urs.cz/item/CS_URS_2024_02/735221812</t>
  </si>
  <si>
    <t>https://podminky.urs.cz/item/CS_URS_2024_02/735211830</t>
  </si>
  <si>
    <t>https://podminky.urs.cz/item/CS_URS_2024_02/735211814</t>
  </si>
  <si>
    <t>https://podminky.urs.cz/item/CS_URS_2024_02/735211813</t>
  </si>
  <si>
    <t>https://podminky.urs.cz/item/CS_URS_2024_02/735211812</t>
  </si>
  <si>
    <t>https://podminky.urs.cz/item/CS_URS_2024_02/735211811</t>
  </si>
  <si>
    <t>https://podminky.urs.cz/item/CS_URS_2024_02/735164272</t>
  </si>
  <si>
    <t>https://podminky.urs.cz/item/CS_URS_2024_02/735164261</t>
  </si>
  <si>
    <t>https://podminky.urs.cz/item/CS_URS_2024_02/735164252</t>
  </si>
  <si>
    <t>https://podminky.urs.cz/item/CS_URS_2024_02/735164251</t>
  </si>
  <si>
    <t>https://podminky.urs.cz/item/CS_URS_2024_02/735164231</t>
  </si>
  <si>
    <t>https://podminky.urs.cz/item/CS_URS_2024_02/735164221</t>
  </si>
  <si>
    <t>https://podminky.urs.cz/item/CS_URS_2024_02/735152699</t>
  </si>
  <si>
    <t>https://podminky.urs.cz/item/CS_URS_2024_02/735152679</t>
  </si>
  <si>
    <t>https://podminky.urs.cz/item/CS_URS_2024_02/735152601</t>
  </si>
  <si>
    <t>https://podminky.urs.cz/item/CS_URS_2024_02/735152599</t>
  </si>
  <si>
    <t>https://podminky.urs.cz/item/CS_URS_2024_02/735152597</t>
  </si>
  <si>
    <t>https://podminky.urs.cz/item/CS_URS_2024_02/735152583</t>
  </si>
  <si>
    <t>https://podminky.urs.cz/item/CS_URS_2024_02/735152580</t>
  </si>
  <si>
    <t>https://podminky.urs.cz/item/CS_URS_2024_02/735152579</t>
  </si>
  <si>
    <t>https://podminky.urs.cz/item/CS_URS_2024_02/735152577</t>
  </si>
  <si>
    <t>https://podminky.urs.cz/item/CS_URS_2024_02/735152574</t>
  </si>
  <si>
    <t>https://podminky.urs.cz/item/CS_URS_2024_02/735152499</t>
  </si>
  <si>
    <t>https://podminky.urs.cz/item/CS_URS_2024_02/735152483</t>
  </si>
  <si>
    <t>https://podminky.urs.cz/item/CS_URS_2024_02/735152480</t>
  </si>
  <si>
    <t>https://podminky.urs.cz/item/CS_URS_2024_02/735152479</t>
  </si>
  <si>
    <t>https://podminky.urs.cz/item/CS_URS_2024_02/735152476</t>
  </si>
  <si>
    <t>https://podminky.urs.cz/item/CS_URS_2024_02/735151832</t>
  </si>
  <si>
    <t>https://podminky.urs.cz/item/CS_URS_2024_02/735151831</t>
  </si>
  <si>
    <t>https://podminky.urs.cz/item/CS_URS_2024_02/735151822</t>
  </si>
  <si>
    <t>https://podminky.urs.cz/item/CS_URS_2024_02/735151821</t>
  </si>
  <si>
    <t>https://podminky.urs.cz/item/CS_URS_2024_02/735151699</t>
  </si>
  <si>
    <t>https://podminky.urs.cz/item/CS_URS_2024_02/735151683</t>
  </si>
  <si>
    <t>https://podminky.urs.cz/item/CS_URS_2024_02/735151680</t>
  </si>
  <si>
    <t>https://podminky.urs.cz/item/CS_URS_2024_02/735151679</t>
  </si>
  <si>
    <t>https://podminky.urs.cz/item/CS_URS_2024_02/735151677</t>
  </si>
  <si>
    <t>https://podminky.urs.cz/item/CS_URS_2024_02/735151601</t>
  </si>
  <si>
    <t>https://podminky.urs.cz/item/CS_URS_2024_02/735151600</t>
  </si>
  <si>
    <t>https://podminky.urs.cz/item/CS_URS_2024_02/735151599</t>
  </si>
  <si>
    <t>https://podminky.urs.cz/item/CS_URS_2024_02/735151581</t>
  </si>
  <si>
    <t>https://podminky.urs.cz/item/CS_URS_2024_02/735151579</t>
  </si>
  <si>
    <t>https://podminky.urs.cz/item/CS_URS_2024_02/735151577</t>
  </si>
  <si>
    <t>https://podminky.urs.cz/item/CS_URS_2024_02/735151576</t>
  </si>
  <si>
    <t>https://podminky.urs.cz/item/CS_URS_2024_02/735131810</t>
  </si>
  <si>
    <t>https://podminky.urs.cz/item/CS_URS_2024_02/735121810</t>
  </si>
  <si>
    <t>https://podminky.urs.cz/item/CS_URS_2024_02/735111810</t>
  </si>
  <si>
    <t>https://podminky.urs.cz/item/CS_URS_2024_02/998734193</t>
  </si>
  <si>
    <t>Přesun hmot pro armatury stanovený z hmotnosti přesunovaného materiálu vodorovná dopravní vzdálenost do 50 m Příplatek k cenám za zvětšený přesun přes vymezenou vodorovnou dopravní vzdálenost do 500 m</t>
  </si>
  <si>
    <t>Příplatek k přesunu hmot tonážnímu pro armatury za zvětšený přesun do 500 m</t>
  </si>
  <si>
    <t>https://podminky.urs.cz/item/CS_URS_2024_02/998734103</t>
  </si>
  <si>
    <t>Přesun hmot pro armatury stanovený z hmotnosti přesunovaného materiálu vodorovná dopravní vzdálenost do 50 m základní v objektech výšky přes 12 do 24 m</t>
  </si>
  <si>
    <t>https://podminky.urs.cz/item/CS_URS_2024_02/998734102</t>
  </si>
  <si>
    <t>Přesun hmot pro armatury stanovený z hmotnosti přesunovaného materiálu vodorovná dopravní vzdálenost do 50 m základní v objektech výšky přes 6 do 12 m</t>
  </si>
  <si>
    <t>https://podminky.urs.cz/item/CS_URS_2024_02/998734101</t>
  </si>
  <si>
    <t>Přesun hmot pro armatury stanovený z hmotnosti přesunovaného materiálu vodorovná dopravní vzdálenost do 50 m základní v objektech výšky do 6 m</t>
  </si>
  <si>
    <t>https://podminky.urs.cz/item/CS_URS_2024_02/734499213</t>
  </si>
  <si>
    <t>https://podminky.urs.cz/item/CS_URS_2024_02/734499212</t>
  </si>
  <si>
    <t>https://podminky.urs.cz/item/CS_URS_2024_02/734499211</t>
  </si>
  <si>
    <t>https://podminky.urs.cz/item/CS_URS_2024_02/734494218</t>
  </si>
  <si>
    <t>https://podminky.urs.cz/item/CS_URS_2024_02/734494217</t>
  </si>
  <si>
    <t>https://podminky.urs.cz/item/CS_URS_2024_02/734494216</t>
  </si>
  <si>
    <t>https://podminky.urs.cz/item/CS_URS_2024_02/734494215</t>
  </si>
  <si>
    <t>https://podminky.urs.cz/item/CS_URS_2024_02/734494214</t>
  </si>
  <si>
    <t>https://podminky.urs.cz/item/CS_URS_2024_02/734494213</t>
  </si>
  <si>
    <t>https://podminky.urs.cz/item/CS_URS_2024_02/734494212</t>
  </si>
  <si>
    <t>https://podminky.urs.cz/item/CS_URS_2024_02/734494121</t>
  </si>
  <si>
    <t>https://podminky.urs.cz/item/CS_URS_2024_02/734494111</t>
  </si>
  <si>
    <t>https://podminky.urs.cz/item/CS_URS_2024_02/734491102</t>
  </si>
  <si>
    <t>Měřicí armatury s vypouštěním k vyvažovacím nebo stoupačkovým ventilům přímé PN 20 do 100°C G 1</t>
  </si>
  <si>
    <t>https://podminky.urs.cz/item/CS_URS_2024_02/734491101</t>
  </si>
  <si>
    <t>Měřicí armatury s vypouštěním k vyvažovacím nebo stoupačkovým ventilům přímé PN 20 do 100°C G 3/4</t>
  </si>
  <si>
    <t>https://podminky.urs.cz/item/CS_URS_2024_02/734449211</t>
  </si>
  <si>
    <t>https://podminky.urs.cz/item/CS_URS_2024_02/734449121</t>
  </si>
  <si>
    <t>https://podminky.urs.cz/item/CS_URS_2024_02/734449114</t>
  </si>
  <si>
    <t>Regulátory montáž regulátorů teploty přímých proporcionálních s jedním snímačem a ventilem DN 32</t>
  </si>
  <si>
    <t>https://podminky.urs.cz/item/CS_URS_2024_02/734449113</t>
  </si>
  <si>
    <t>Regulátory montáž regulátorů teploty přímých proporcionálních s jedním snímačem a ventilem DN 25</t>
  </si>
  <si>
    <t>https://podminky.urs.cz/item/CS_URS_2024_02/734449112</t>
  </si>
  <si>
    <t>Regulátory montáž regulátorů teploty přímých proporcionálních s jedním snímačem a ventilem DN 20</t>
  </si>
  <si>
    <t>https://podminky.urs.cz/item/CS_URS_2024_02/734442811</t>
  </si>
  <si>
    <t>https://podminky.urs.cz/item/CS_URS_2024_02/734441811</t>
  </si>
  <si>
    <t>https://podminky.urs.cz/item/CS_URS_2024_02/734441117</t>
  </si>
  <si>
    <t>Regulátory tlaku s jednoobvodovým mikrospínačem membránové, tlak 0,25 až 2,5 kPa</t>
  </si>
  <si>
    <t>https://podminky.urs.cz/item/CS_URS_2024_02/734441116</t>
  </si>
  <si>
    <t>Regulátory tlaku s jednoobvodovým mikrospínačem vlnovcové, tlak 0,16 až 1,6 MPa</t>
  </si>
  <si>
    <t>https://podminky.urs.cz/item/CS_URS_2024_02/734441115</t>
  </si>
  <si>
    <t>Regulátory tlaku s jednoobvodovým mikrospínačem vlnovcové, tlak 40 až 400 kPa</t>
  </si>
  <si>
    <t>https://podminky.urs.cz/item/CS_URS_2024_02/734441114</t>
  </si>
  <si>
    <t>Regulátory tlaku s jednoobvodovým mikrospínačem vlnovcové, tlak 16 až 160 kPa</t>
  </si>
  <si>
    <t>https://podminky.urs.cz/item/CS_URS_2024_02/734441112</t>
  </si>
  <si>
    <t>Regulátory tlaku s jednoobvodovým mikrospínačem membránové, tlak 1 až 10 kPa</t>
  </si>
  <si>
    <t>https://podminky.urs.cz/item/CS_URS_2024_02/734430831</t>
  </si>
  <si>
    <t>https://podminky.urs.cz/item/CS_URS_2024_02/734430821</t>
  </si>
  <si>
    <t>https://podminky.urs.cz/item/CS_URS_2024_02/734424102</t>
  </si>
  <si>
    <t>Tlakoměry kondenzační smyčky k přivaření, PN 250 do 300°C stočené</t>
  </si>
  <si>
    <t>https://podminky.urs.cz/item/CS_URS_2024_02/734424101</t>
  </si>
  <si>
    <t>Tlakoměry kondenzační smyčky k přivaření, PN 250 do 300°C zahnuté</t>
  </si>
  <si>
    <t>https://podminky.urs.cz/item/CS_URS_2024_02/734421112</t>
  </si>
  <si>
    <t>Tlakoměry s pevným stonkem a zpětnou klapkou zadní připojení (axiální) tlaku 0-16 bar průměru 63 mm</t>
  </si>
  <si>
    <t>https://podminky.urs.cz/item/CS_URS_2024_02/734421111</t>
  </si>
  <si>
    <t>Tlakoměry s pevným stonkem a zpětnou klapkou zadní připojení (axiální) tlaku 0-16 bar průměru 50 mm</t>
  </si>
  <si>
    <t>https://podminky.urs.cz/item/CS_URS_2024_02/734421102</t>
  </si>
  <si>
    <t>Tlakoměry s pevným stonkem a zpětnou klapkou spodní připojení (radiální) tlaku 0-16 bar průměru 63 mm</t>
  </si>
  <si>
    <t>https://podminky.urs.cz/item/CS_URS_2024_02/734421101</t>
  </si>
  <si>
    <t>Tlakoměry s pevným stonkem a zpětnou klapkou spodní připojení (radiální) tlaku 0-16 bar průměru 50 mm</t>
  </si>
  <si>
    <t>https://podminky.urs.cz/item/CS_URS_2024_02/734420822</t>
  </si>
  <si>
    <t>https://podminky.urs.cz/item/CS_URS_2024_02/734420821</t>
  </si>
  <si>
    <t>https://podminky.urs.cz/item/CS_URS_2024_02/734420811</t>
  </si>
  <si>
    <t>https://podminky.urs.cz/item/CS_URS_2024_02/734419111</t>
  </si>
  <si>
    <t>Teploměry technické montáž teploměrů s ochranným pouzdrem nebo s pevným stonkem a jímkou</t>
  </si>
  <si>
    <t>https://podminky.urs.cz/item/CS_URS_2024_02/734411601</t>
  </si>
  <si>
    <t>https://podminky.urs.cz/item/CS_URS_2024_02/734411132</t>
  </si>
  <si>
    <t>Teploměry technické s pevným stonkem a jímkou spodní připojení (radiální) průměr 80 mm délka stonku 100 mm</t>
  </si>
  <si>
    <t>https://podminky.urs.cz/item/CS_URS_2024_02/734411131</t>
  </si>
  <si>
    <t>Teploměry technické s pevným stonkem a jímkou spodní připojení (radiální) průměr 80 mm délka stonku 50 mm</t>
  </si>
  <si>
    <t>https://podminky.urs.cz/item/CS_URS_2024_02/734411127</t>
  </si>
  <si>
    <t>Teploměry technické s pevným stonkem a jímkou zadní připojení (axiální) průměr 100 mm délka stonku 100 mm</t>
  </si>
  <si>
    <t>https://podminky.urs.cz/item/CS_URS_2024_02/734411117</t>
  </si>
  <si>
    <t>Teploměry technické s pevným stonkem a jímkou zadní připojení (axiální) průměr 80 mm délka stonku 100 mm</t>
  </si>
  <si>
    <t>https://podminky.urs.cz/item/CS_URS_2024_02/734411113</t>
  </si>
  <si>
    <t>Teploměry technické s pevným stonkem a jímkou zadní připojení (axiální) průměr 80 mm délka stonku 50 mm</t>
  </si>
  <si>
    <t>https://podminky.urs.cz/item/CS_URS_2024_02/734411103</t>
  </si>
  <si>
    <t>Teploměry technické s pevným stonkem a jímkou zadní připojení (axiální) průměr 63 mm délka stonku 100 mm</t>
  </si>
  <si>
    <t>https://podminky.urs.cz/item/CS_URS_2024_02/734411102</t>
  </si>
  <si>
    <t>Teploměry technické s pevným stonkem a jímkou zadní připojení (axiální) průměr 63 mm délka stonku 75 mm</t>
  </si>
  <si>
    <t>https://podminky.urs.cz/item/CS_URS_2024_02/734411101</t>
  </si>
  <si>
    <t>Teploměry technické s pevným stonkem a jímkou zadní připojení (axiální) průměr 63 mm délka stonku 50 mm</t>
  </si>
  <si>
    <t>https://podminky.urs.cz/item/CS_URS_2024_02/734410851</t>
  </si>
  <si>
    <t>https://podminky.urs.cz/item/CS_URS_2024_02/734410841</t>
  </si>
  <si>
    <t>Demontáž teploměrů tlakových indikačních dálkových s kapilárou</t>
  </si>
  <si>
    <t>https://podminky.urs.cz/item/CS_URS_2024_02/734410831</t>
  </si>
  <si>
    <t>https://podminky.urs.cz/item/CS_URS_2024_02/734410821</t>
  </si>
  <si>
    <t>https://podminky.urs.cz/item/CS_URS_2024_02/734410811</t>
  </si>
  <si>
    <t>https://podminky.urs.cz/item/CS_URS_2024_02/734300824</t>
  </si>
  <si>
    <t>https://podminky.urs.cz/item/CS_URS_2024_02/734300823</t>
  </si>
  <si>
    <t>https://podminky.urs.cz/item/CS_URS_2024_02/734300822</t>
  </si>
  <si>
    <t>https://podminky.urs.cz/item/CS_URS_2024_02/734300821</t>
  </si>
  <si>
    <t>https://podminky.urs.cz/item/CS_URS_2024_02/734300815</t>
  </si>
  <si>
    <t>https://podminky.urs.cz/item/CS_URS_2024_02/734300814</t>
  </si>
  <si>
    <t>https://podminky.urs.cz/item/CS_URS_2024_02/734300813</t>
  </si>
  <si>
    <t>https://podminky.urs.cz/item/CS_URS_2024_02/734300812</t>
  </si>
  <si>
    <t>https://podminky.urs.cz/item/CS_URS_2024_02/734300811</t>
  </si>
  <si>
    <t>https://podminky.urs.cz/item/CS_URS_2024_02/734295252</t>
  </si>
  <si>
    <t>https://podminky.urs.cz/item/CS_URS_2024_02/734295251</t>
  </si>
  <si>
    <t>https://podminky.urs.cz/item/CS_URS_2024_02/734295223</t>
  </si>
  <si>
    <t>Směšovací armatury solárních a otopných systémů nebo tepelných čerpadel ventily závitové čtyřcestné PN 10 T=-10-110°C s ručním ovládáním s vnějším závitem/průtok G 1/4,0 m3/h</t>
  </si>
  <si>
    <t>https://podminky.urs.cz/item/CS_URS_2024_02/734295213</t>
  </si>
  <si>
    <t>Směšovací armatury solárních a otopných systémů nebo tepelných čerpadel ventily závitové čtyřcestné PN 10 T=-10-110°C s ručním ovládáním s vnitřním závitem/průtok G 1/10,0 m3/h</t>
  </si>
  <si>
    <t>https://podminky.urs.cz/item/CS_URS_2024_02/734295212</t>
  </si>
  <si>
    <t>Směšovací armatury solárních a otopných systémů nebo tepelných čerpadel ventily závitové čtyřcestné PN 10 T=-10-110°C s ručním ovládáním s vnitřním závitem/průtok G 3/4/6,3 m3/h</t>
  </si>
  <si>
    <t>https://podminky.urs.cz/item/CS_URS_2024_02/734295211</t>
  </si>
  <si>
    <t>Směšovací armatury solárních a otopných systémů nebo tepelných čerpadel ventily závitové čtyřcestné PN 10 T=-10-110°C s ručním ovládáním s vnitřním závitem/průtok G 1/2/2,5 m3/h</t>
  </si>
  <si>
    <t>https://podminky.urs.cz/item/CS_URS_2024_02/734295146</t>
  </si>
  <si>
    <t>Směšovací armatury solárních a otopných systémů nebo tepelných čerpadel ventily závitové třícestné PN 10 T= 5-110°C s ručním ovládáním s vnějším závitem/průtok G 2/24,0 m3/h</t>
  </si>
  <si>
    <t>https://podminky.urs.cz/item/CS_URS_2024_02/734295144</t>
  </si>
  <si>
    <t>Směšovací armatury solárních a otopných systémů nebo tepelných čerpadel ventily závitové třícestné PN 10 T= 5-110°C s ručním ovládáním s vnějším závitem/průtok G 5/4/12,0 m3/h</t>
  </si>
  <si>
    <t>https://podminky.urs.cz/item/CS_URS_2024_02/734295143</t>
  </si>
  <si>
    <t>Směšovací armatury solárních a otopných systémů nebo tepelných čerpadel ventily závitové třícestné PN 10 T= 5-110°C s ručním ovládáním s vnějším závitem/průtok G 1/6,3 m3/h</t>
  </si>
  <si>
    <t>https://podminky.urs.cz/item/CS_URS_2024_02/734295142</t>
  </si>
  <si>
    <t>Směšovací armatury solárních a otopných systémů nebo tepelných čerpadel ventily závitové třícestné PN 10 T= 5-110°C s ručním ovládáním s vnějším závitem/průtok G 3/4/2,5 m3/h</t>
  </si>
  <si>
    <t>https://podminky.urs.cz/item/CS_URS_2024_02/734295136</t>
  </si>
  <si>
    <t>Směšovací armatury solárních a otopných systémů nebo tepelných čerpadel ventily závitové třícestné PN 10 T= 5-110°C s ručním ovládáním s vnitřním závitem/průtok G 2/40,0 m3/h</t>
  </si>
  <si>
    <t>https://podminky.urs.cz/item/CS_URS_2024_02/734295133</t>
  </si>
  <si>
    <t>Směšovací armatury solárních a otopných systémů nebo tepelných čerpadel ventily závitové třícestné PN 10 T= 5-110°C s ručním ovládáním s vnitřním závitem/průtok G 1/10,0 m3/h</t>
  </si>
  <si>
    <t>https://podminky.urs.cz/item/CS_URS_2024_02/734295132</t>
  </si>
  <si>
    <t>Směšovací armatury solárních a otopných systémů nebo tepelných čerpadel ventily závitové třícestné PN 10 T= 5-110°C s ručním ovládáním s vnitřním závitem/průtok G 3/4/6,3 m3/h</t>
  </si>
  <si>
    <t>https://podminky.urs.cz/item/CS_URS_2024_02/734295131</t>
  </si>
  <si>
    <t>Směšovací armatury solárních a otopných systémů nebo tepelných čerpadel ventily závitové třícestné PN 10 T= 5-110°C s ručním ovládáním s vnitřním závitem/průtok G 1/2/2,5 m3/h</t>
  </si>
  <si>
    <t>https://podminky.urs.cz/item/CS_URS_2024_02/734292873</t>
  </si>
  <si>
    <t>https://podminky.urs.cz/item/CS_URS_2024_02/734292872</t>
  </si>
  <si>
    <t>https://podminky.urs.cz/item/CS_URS_2024_02/734292871</t>
  </si>
  <si>
    <t>https://podminky.urs.cz/item/CS_URS_2024_02/734292817</t>
  </si>
  <si>
    <t>https://podminky.urs.cz/item/CS_URS_2024_02/734292816</t>
  </si>
  <si>
    <t>https://podminky.urs.cz/item/CS_URS_2024_02/734292815</t>
  </si>
  <si>
    <t>https://podminky.urs.cz/item/CS_URS_2024_02/734292814</t>
  </si>
  <si>
    <t>https://podminky.urs.cz/item/CS_URS_2024_02/734292813</t>
  </si>
  <si>
    <t>https://podminky.urs.cz/item/CS_URS_2024_02/734292812</t>
  </si>
  <si>
    <t>https://podminky.urs.cz/item/CS_URS_2024_02/734292811</t>
  </si>
  <si>
    <t>https://podminky.urs.cz/item/CS_URS_2024_02/734292777</t>
  </si>
  <si>
    <t>https://podminky.urs.cz/item/CS_URS_2024_02/734292776</t>
  </si>
  <si>
    <t>https://podminky.urs.cz/item/CS_URS_2024_02/734292775</t>
  </si>
  <si>
    <t>https://podminky.urs.cz/item/CS_URS_2024_02/734292774</t>
  </si>
  <si>
    <t>https://podminky.urs.cz/item/CS_URS_2024_02/734292773</t>
  </si>
  <si>
    <t>https://podminky.urs.cz/item/CS_URS_2024_02/734292772</t>
  </si>
  <si>
    <t>https://podminky.urs.cz/item/CS_URS_2024_02/734292771</t>
  </si>
  <si>
    <t>https://podminky.urs.cz/item/CS_URS_2024_02/734292764</t>
  </si>
  <si>
    <t>https://podminky.urs.cz/item/CS_URS_2024_02/734292763</t>
  </si>
  <si>
    <t>https://podminky.urs.cz/item/CS_URS_2024_02/734292762</t>
  </si>
  <si>
    <t>https://podminky.urs.cz/item/CS_URS_2024_02/734292761</t>
  </si>
  <si>
    <t>https://podminky.urs.cz/item/CS_URS_2024_02/734292725</t>
  </si>
  <si>
    <t>Ostatní armatury kulové kohouty PN 42 do 185°C přímé vnitřní závit s vypouštěním G 1</t>
  </si>
  <si>
    <t>https://podminky.urs.cz/item/CS_URS_2024_02/734292724</t>
  </si>
  <si>
    <t>Ostatní armatury kulové kohouty PN 42 do 185°C přímé vnitřní závit s vypouštěním G 3/4</t>
  </si>
  <si>
    <t>https://podminky.urs.cz/item/CS_URS_2024_02/734292723</t>
  </si>
  <si>
    <t>Ostatní armatury kulové kohouty PN 42 do 185°C přímé vnitřní závit s vypouštěním G 1/2</t>
  </si>
  <si>
    <t>https://podminky.urs.cz/item/CS_URS_2024_02/734292714</t>
  </si>
  <si>
    <t>https://podminky.urs.cz/item/CS_URS_2024_02/734292713</t>
  </si>
  <si>
    <t>https://podminky.urs.cz/item/CS_URS_2024_02/734292712</t>
  </si>
  <si>
    <t>https://podminky.urs.cz/item/CS_URS_2024_02/734292711</t>
  </si>
  <si>
    <t>https://podminky.urs.cz/item/CS_URS_2024_02/734291314</t>
  </si>
  <si>
    <t>Ostatní armatury absorpční odlučovače vzduchu PN 10 do 120°C přímé s vnitřními závity G 1</t>
  </si>
  <si>
    <t>https://podminky.urs.cz/item/CS_URS_2024_02/734291313</t>
  </si>
  <si>
    <t>Ostatní armatury absorpční odlučovače vzduchu PN 10 do 120°C přímé s vnitřními závity G 3/4</t>
  </si>
  <si>
    <t>https://podminky.urs.cz/item/CS_URS_2024_02/734291274</t>
  </si>
  <si>
    <t>Ostatní armatury filtry závitové pro topné a chladicí systémy PN 30 do 110°C přímé s vnitřními závity a integrovaným magnetem G 1</t>
  </si>
  <si>
    <t>Filtr závitový pro topné a chladicí systémy přímý G 1 PN 30 do 110°C s vnitřními závity a integrovaným magnetem</t>
  </si>
  <si>
    <t>https://podminky.urs.cz/item/CS_URS_2024_02/734291273</t>
  </si>
  <si>
    <t>Ostatní armatury filtry závitové pro topné a chladicí systémy PN 30 do 110°C přímé s vnitřními závity a integrovaným magnetem G 3/4</t>
  </si>
  <si>
    <t>Filtr závitový pro topné a chladicí systémy přímý G 3/4 PN 30 do 110°C s vnitřními závity a integrovaným magnetem</t>
  </si>
  <si>
    <t>https://podminky.urs.cz/item/CS_URS_2024_02/734291272</t>
  </si>
  <si>
    <t>Ostatní armatury filtry závitové pro topné a chladicí systémy PN 30 do 110°C přímé s vnitřními závity a integrovaným magnetem G 1/2</t>
  </si>
  <si>
    <t>Filtr závitový pro topné a chladicí systémy přímý G 1/2 PN 30 do 110°C s vnitřními závity a integrovaným magnetem</t>
  </si>
  <si>
    <t>https://podminky.urs.cz/item/CS_URS_2024_02/734291264</t>
  </si>
  <si>
    <t>Ostatní armatury filtry závitové pro topné a chladicí systémy PN 30 do 110°C přímé s vnitřními závity G 1</t>
  </si>
  <si>
    <t>Filtr závitový pro topné a chladicí systémy přímý G 1 PN 30 do 110°C s vnitřními závity</t>
  </si>
  <si>
    <t>https://podminky.urs.cz/item/CS_URS_2024_02/734291263</t>
  </si>
  <si>
    <t>Ostatní armatury filtry závitové pro topné a chladicí systémy PN 30 do 110°C přímé s vnitřními závity G 3/4</t>
  </si>
  <si>
    <t>Filtr závitový pro topné a chladicí systémy přímý G 3/4 PN 30 do 110°C s vnitřními závity</t>
  </si>
  <si>
    <t>https://podminky.urs.cz/item/CS_URS_2024_02/734291262</t>
  </si>
  <si>
    <t>Ostatní armatury filtry závitové pro topné a chladicí systémy PN 30 do 110°C přímé s vnitřními závity G 1/2</t>
  </si>
  <si>
    <t>Filtr závitový pro topné a chladicí systémy přímý G 1/2 PN 30 do 110°C s vnitřními závity</t>
  </si>
  <si>
    <t>https://podminky.urs.cz/item/CS_URS_2024_02/734291124</t>
  </si>
  <si>
    <t>https://podminky.urs.cz/item/CS_URS_2024_02/734291123</t>
  </si>
  <si>
    <t>https://podminky.urs.cz/item/CS_URS_2024_02/734291122</t>
  </si>
  <si>
    <t>https://podminky.urs.cz/item/CS_URS_2024_02/734290824</t>
  </si>
  <si>
    <t>https://podminky.urs.cz/item/CS_URS_2024_02/734290823</t>
  </si>
  <si>
    <t>https://podminky.urs.cz/item/CS_URS_2024_02/734290822</t>
  </si>
  <si>
    <t>https://podminky.urs.cz/item/CS_URS_2024_02/734290814</t>
  </si>
  <si>
    <t>https://podminky.urs.cz/item/CS_URS_2024_02/734290813</t>
  </si>
  <si>
    <t>https://podminky.urs.cz/item/CS_URS_2024_02/734271143</t>
  </si>
  <si>
    <t>https://podminky.urs.cz/item/CS_URS_2024_02/734261717</t>
  </si>
  <si>
    <t>Šroubení regulační radiátorové přímé s vypouštěním G 1/2</t>
  </si>
  <si>
    <t>https://podminky.urs.cz/item/CS_URS_2024_02/734261716</t>
  </si>
  <si>
    <t>Šroubení regulační radiátorové přímé s vypouštěním G 3/8</t>
  </si>
  <si>
    <t>https://podminky.urs.cz/item/CS_URS_2024_02/734261713</t>
  </si>
  <si>
    <t>https://podminky.urs.cz/item/CS_URS_2024_02/734261712</t>
  </si>
  <si>
    <t>https://podminky.urs.cz/item/CS_URS_2024_02/734261711</t>
  </si>
  <si>
    <t>https://podminky.urs.cz/item/CS_URS_2024_02/734261417</t>
  </si>
  <si>
    <t>Šroubení regulační radiátorové rohové s vypouštěním G 1/2</t>
  </si>
  <si>
    <t>https://podminky.urs.cz/item/CS_URS_2024_02/734261416</t>
  </si>
  <si>
    <t>Šroubení regulační radiátorové rohové s vypouštěním G 3/8</t>
  </si>
  <si>
    <t>https://podminky.urs.cz/item/CS_URS_2024_02/734261412</t>
  </si>
  <si>
    <t>https://podminky.urs.cz/item/CS_URS_2024_02/734261411</t>
  </si>
  <si>
    <t>https://podminky.urs.cz/item/CS_URS_2024_02/734261407</t>
  </si>
  <si>
    <t>https://podminky.urs.cz/item/CS_URS_2024_02/734261406</t>
  </si>
  <si>
    <t>https://podminky.urs.cz/item/CS_URS_2024_02/734261403</t>
  </si>
  <si>
    <t>https://podminky.urs.cz/item/CS_URS_2024_02/734261402</t>
  </si>
  <si>
    <t>https://podminky.urs.cz/item/CS_URS_2024_02/734261337</t>
  </si>
  <si>
    <t>https://podminky.urs.cz/item/CS_URS_2024_02/734261336</t>
  </si>
  <si>
    <t>https://podminky.urs.cz/item/CS_URS_2024_02/734261334</t>
  </si>
  <si>
    <t>https://podminky.urs.cz/item/CS_URS_2024_02/734261333</t>
  </si>
  <si>
    <t>https://podminky.urs.cz/item/CS_URS_2024_02/734261332</t>
  </si>
  <si>
    <t>https://podminky.urs.cz/item/CS_URS_2024_02/734261237</t>
  </si>
  <si>
    <t>https://podminky.urs.cz/item/CS_URS_2024_02/734261236</t>
  </si>
  <si>
    <t>https://podminky.urs.cz/item/CS_URS_2024_02/734261234</t>
  </si>
  <si>
    <t>https://podminky.urs.cz/item/CS_URS_2024_02/734261233</t>
  </si>
  <si>
    <t>https://podminky.urs.cz/item/CS_URS_2024_02/734261232</t>
  </si>
  <si>
    <t>https://podminky.urs.cz/item/CS_URS_2024_02/734251214</t>
  </si>
  <si>
    <t>https://podminky.urs.cz/item/CS_URS_2024_02/734251213</t>
  </si>
  <si>
    <t>https://podminky.urs.cz/item/CS_URS_2024_02/734251212</t>
  </si>
  <si>
    <t>https://podminky.urs.cz/item/CS_URS_2024_02/734251211</t>
  </si>
  <si>
    <t>https://podminky.urs.cz/item/CS_URS_2024_02/734242415</t>
  </si>
  <si>
    <t>https://podminky.urs.cz/item/CS_URS_2024_02/734242413</t>
  </si>
  <si>
    <t>https://podminky.urs.cz/item/CS_URS_2024_02/734242412</t>
  </si>
  <si>
    <t>https://podminky.urs.cz/item/CS_URS_2024_02/734242411</t>
  </si>
  <si>
    <t>https://podminky.urs.cz/item/CS_URS_2024_02/734229144</t>
  </si>
  <si>
    <t>https://podminky.urs.cz/item/CS_URS_2024_02/734229143</t>
  </si>
  <si>
    <t>https://podminky.urs.cz/item/CS_URS_2024_02/734222803</t>
  </si>
  <si>
    <t>Ventily regulační závitové termostatické s hlavicí ručního ovládání PN 16 do 110°C rohové chromované G 3/4</t>
  </si>
  <si>
    <t>https://podminky.urs.cz/item/CS_URS_2024_02/734222802</t>
  </si>
  <si>
    <t>Ventily regulační závitové termostatické s hlavicí ručního ovládání PN 16 do 110°C rohové chromované G 1/2</t>
  </si>
  <si>
    <t>https://podminky.urs.cz/item/CS_URS_2024_02/734222801</t>
  </si>
  <si>
    <t>Ventily regulační závitové termostatické s hlavicí ručního ovládání PN 16 do 110°C rohové chromované G 3/8</t>
  </si>
  <si>
    <t>https://podminky.urs.cz/item/CS_URS_2024_02/734221682</t>
  </si>
  <si>
    <t>Ventily regulační závitové hlavice termostatické pro ovládání ventilů PN 10 do 110°C kapalinové otopných těles VK</t>
  </si>
  <si>
    <t>https://podminky.urs.cz/item/CS_URS_2024_02/734221555</t>
  </si>
  <si>
    <t>Ventily regulační závitové termostatické bez hlavice ovládání PN 16 do 110°C přímé jednoregulační pro adaptér na měď nebo plast G 1/2 x 18</t>
  </si>
  <si>
    <t>https://podminky.urs.cz/item/CS_URS_2024_02/734221554</t>
  </si>
  <si>
    <t>Ventily regulační závitové termostatické bez hlavice ovládání PN 16 do 110°C přímé jednoregulační pro adaptér na měď nebo plast G 1/2 x 16</t>
  </si>
  <si>
    <t>https://podminky.urs.cz/item/CS_URS_2024_02/734221547</t>
  </si>
  <si>
    <t>Ventily regulační závitové termostatické bez hlavice ovládání PN 16 do 110°C přímé jednoregulační G 1</t>
  </si>
  <si>
    <t>https://podminky.urs.cz/item/CS_URS_2024_02/734221546</t>
  </si>
  <si>
    <t>Ventily regulační závitové termostatické bez hlavice ovládání PN 16 do 110°C přímé jednoregulační G 3/4</t>
  </si>
  <si>
    <t>https://podminky.urs.cz/item/CS_URS_2024_02/734221545</t>
  </si>
  <si>
    <t>Ventily regulační závitové termostatické bez hlavice ovládání PN 16 do 110°C přímé jednoregulační G 1/2</t>
  </si>
  <si>
    <t>https://podminky.urs.cz/item/CS_URS_2024_02/734221544</t>
  </si>
  <si>
    <t>Ventily regulační závitové termostatické bez hlavice ovládání PN 16 do 110°C přímé jednoregulační G 3/8</t>
  </si>
  <si>
    <t>https://podminky.urs.cz/item/CS_URS_2024_02/734221424</t>
  </si>
  <si>
    <t>Ventily regulační závitové s nastavitelnou regulací PN 10 do 120°C rohové G 3/4</t>
  </si>
  <si>
    <t>https://podminky.urs.cz/item/CS_URS_2024_02/734221423</t>
  </si>
  <si>
    <t>Ventily regulační závitové s nastavitelnou regulací PN 10 do 120°C rohové G 1/2</t>
  </si>
  <si>
    <t>https://podminky.urs.cz/item/CS_URS_2024_02/734221422</t>
  </si>
  <si>
    <t>Ventily regulační závitové s nastavitelnou regulací PN 10 do 120°C rohové G 3/8</t>
  </si>
  <si>
    <t>https://podminky.urs.cz/item/CS_URS_2024_02/734221414</t>
  </si>
  <si>
    <t>Ventily regulační závitové s nastavitelnou regulací PN 10 do 120°C přímé G 3/4</t>
  </si>
  <si>
    <t>https://podminky.urs.cz/item/CS_URS_2024_02/734221413</t>
  </si>
  <si>
    <t>Ventily regulační závitové s nastavitelnou regulací PN 10 do 120°C přímé G 1/2</t>
  </si>
  <si>
    <t>https://podminky.urs.cz/item/CS_URS_2024_02/734221412</t>
  </si>
  <si>
    <t>Ventily regulační závitové s nastavitelnou regulací PN 10 do 120°C přímé G 3/8</t>
  </si>
  <si>
    <t>https://podminky.urs.cz/item/CS_URS_2024_02/734220103</t>
  </si>
  <si>
    <t>Ventily regulační závitové vyvažovací přímé bez vypouštění PN 20 do 100°C G 5/4</t>
  </si>
  <si>
    <t>Ventil závitový regulační přímý G 5/4 PN 20 do 100°C vyvažovací bez vypouštění</t>
  </si>
  <si>
    <t>https://podminky.urs.cz/item/CS_URS_2024_02/734220102</t>
  </si>
  <si>
    <t>Ventily regulační závitové vyvažovací přímé bez vypouštění PN 20 do 100°C G 1</t>
  </si>
  <si>
    <t>Ventil závitový regulační přímý G 1 PN 20 do 100°C vyvažovací bez vypouštění</t>
  </si>
  <si>
    <t>https://podminky.urs.cz/item/CS_URS_2024_02/734220101</t>
  </si>
  <si>
    <t>Ventily regulační závitové vyvažovací přímé bez vypouštění PN 20 do 100°C G 3/4</t>
  </si>
  <si>
    <t>Ventil závitový regulační přímý G 3/4 PN 20 do 100°C vyvažovací bez vypouštění</t>
  </si>
  <si>
    <t>https://podminky.urs.cz/item/CS_URS_2024_02/734211127</t>
  </si>
  <si>
    <t>https://podminky.urs.cz/item/CS_URS_2024_02/734211126</t>
  </si>
  <si>
    <t>https://podminky.urs.cz/item/CS_URS_2024_02/734211120</t>
  </si>
  <si>
    <t>https://podminky.urs.cz/item/CS_URS_2024_02/734211119</t>
  </si>
  <si>
    <t>https://podminky.urs.cz/item/CS_URS_2024_02/734211118</t>
  </si>
  <si>
    <t>https://podminky.urs.cz/item/CS_URS_2024_02/734211115</t>
  </si>
  <si>
    <t>https://podminky.urs.cz/item/CS_URS_2024_02/734211113</t>
  </si>
  <si>
    <t>https://podminky.urs.cz/item/CS_URS_2024_02/734211112</t>
  </si>
  <si>
    <t>https://podminky.urs.cz/item/CS_URS_2024_02/734209124</t>
  </si>
  <si>
    <t>https://podminky.urs.cz/item/CS_URS_2024_02/734209123</t>
  </si>
  <si>
    <t>https://podminky.urs.cz/item/CS_URS_2024_02/734209122</t>
  </si>
  <si>
    <t>ventil závitový zpětný 6/4"</t>
  </si>
  <si>
    <t>https://podminky.urs.cz/item/CS_URS_2024_02/734209117</t>
  </si>
  <si>
    <t>ventil závitový zpětný 5/4"</t>
  </si>
  <si>
    <t>https://podminky.urs.cz/item/CS_URS_2024_02/734209116</t>
  </si>
  <si>
    <t>ventil závitový zpětný 1"</t>
  </si>
  <si>
    <t>https://podminky.urs.cz/item/CS_URS_2024_02/734209115</t>
  </si>
  <si>
    <t>ventil závitový zpětný 3/4"</t>
  </si>
  <si>
    <t>https://podminky.urs.cz/item/CS_URS_2024_02/734209114</t>
  </si>
  <si>
    <t>ventil závitový zpětný 1/2"</t>
  </si>
  <si>
    <t>https://podminky.urs.cz/item/CS_URS_2024_02/734209113</t>
  </si>
  <si>
    <t>ventil závitový zpětný 3/8"</t>
  </si>
  <si>
    <t>https://podminky.urs.cz/item/CS_URS_2024_02/734209112</t>
  </si>
  <si>
    <t>https://podminky.urs.cz/item/CS_URS_2024_02/734209104</t>
  </si>
  <si>
    <t>https://podminky.urs.cz/item/CS_URS_2024_02/734209103</t>
  </si>
  <si>
    <t>https://podminky.urs.cz/item/CS_URS_2024_02/734209102</t>
  </si>
  <si>
    <t>https://podminky.urs.cz/item/CS_URS_2024_02/734209101</t>
  </si>
  <si>
    <t>https://podminky.urs.cz/item/CS_URS_2024_02/734200834</t>
  </si>
  <si>
    <t>Demontáž armatury závitové se třemi závity přes G 6/4 do G 2</t>
  </si>
  <si>
    <t>https://podminky.urs.cz/item/CS_URS_2024_02/734200833</t>
  </si>
  <si>
    <t>https://podminky.urs.cz/item/CS_URS_2024_02/734200832</t>
  </si>
  <si>
    <t>https://podminky.urs.cz/item/CS_URS_2024_02/734200831</t>
  </si>
  <si>
    <t>https://podminky.urs.cz/item/CS_URS_2024_02/734200824</t>
  </si>
  <si>
    <t>Demontáž armatury závitové se dvěma závity přes G 6/4 do G 2</t>
  </si>
  <si>
    <t>https://podminky.urs.cz/item/CS_URS_2024_02/734200823</t>
  </si>
  <si>
    <t>https://podminky.urs.cz/item/CS_URS_2024_02/734200822</t>
  </si>
  <si>
    <t>https://podminky.urs.cz/item/CS_URS_2024_02/734200821</t>
  </si>
  <si>
    <t>https://podminky.urs.cz/item/CS_URS_2024_02/734200814</t>
  </si>
  <si>
    <t>Demontáž armatury závitové s jedním závitem přes G 6/4 do G 2</t>
  </si>
  <si>
    <t>https://podminky.urs.cz/item/CS_URS_2024_02/734200813</t>
  </si>
  <si>
    <t>https://podminky.urs.cz/item/CS_URS_2024_02/734200812</t>
  </si>
  <si>
    <t>https://podminky.urs.cz/item/CS_URS_2024_02/734200811</t>
  </si>
  <si>
    <t>https://podminky.urs.cz/item/CS_URS_2024_02/734191822</t>
  </si>
  <si>
    <t>https://podminky.urs.cz/item/CS_URS_2024_02/734191821</t>
  </si>
  <si>
    <t>https://podminky.urs.cz/item/CS_URS_2024_02/734191613</t>
  </si>
  <si>
    <t>Ostatní přírubové armatury ventily regulační přímé PN 40 do 400°C (V 41 111 540) DN 40</t>
  </si>
  <si>
    <t>https://podminky.urs.cz/item/CS_URS_2024_02/734191612</t>
  </si>
  <si>
    <t>Ostatní přírubové armatury ventily regulační přímé PN 40 do 400°C (V 41 111 540) DN 25</t>
  </si>
  <si>
    <t>https://podminky.urs.cz/item/CS_URS_2024_02/734191412</t>
  </si>
  <si>
    <t>Ostatní přírubové armatury ventily regulační přímé PN 16 do 300°C (V 41 111 616) DN 25</t>
  </si>
  <si>
    <t>https://podminky.urs.cz/item/CS_URS_2024_02/734190818</t>
  </si>
  <si>
    <t>https://podminky.urs.cz/item/CS_URS_2024_02/734190814</t>
  </si>
  <si>
    <t>https://podminky.urs.cz/item/CS_URS_2024_02/734169413</t>
  </si>
  <si>
    <t>https://podminky.urs.cz/item/CS_URS_2024_02/734169412</t>
  </si>
  <si>
    <t>https://podminky.urs.cz/item/CS_URS_2024_02/734163445</t>
  </si>
  <si>
    <t>Filtry z uhlíkové oceli s čístícím víkem nebo vypouštěcí zátkou PN 40 do 400°C DN 40</t>
  </si>
  <si>
    <t>https://podminky.urs.cz/item/CS_URS_2024_02/734163443</t>
  </si>
  <si>
    <t>Filtry z uhlíkové oceli s čístícím víkem nebo vypouštěcí zátkou PN 40 do 400°C DN 25</t>
  </si>
  <si>
    <t>https://podminky.urs.cz/item/CS_URS_2024_02/734163425</t>
  </si>
  <si>
    <t>Filtry z uhlíkové oceli s čístícím víkem nebo vypouštěcí zátkou PN 16 do 300°C DN 40</t>
  </si>
  <si>
    <t>https://podminky.urs.cz/item/CS_URS_2024_02/734160814</t>
  </si>
  <si>
    <t>https://podminky.urs.cz/item/CS_URS_2024_02/734160812</t>
  </si>
  <si>
    <t>https://podminky.urs.cz/item/CS_URS_2024_02/734153413</t>
  </si>
  <si>
    <t>Šoupátka přírubová víková s ručním kolem těsnící sedla nerez/nerez PN 16 do 400°C (S 15 111 516) DN 40</t>
  </si>
  <si>
    <t>https://podminky.urs.cz/item/CS_URS_2024_02/734152332</t>
  </si>
  <si>
    <t>Šoupátka přírubová třmenová s ručním kolem PN 16 do 200°C DN 50</t>
  </si>
  <si>
    <t>https://podminky.urs.cz/item/CS_URS_2024_02/734152331</t>
  </si>
  <si>
    <t>Šoupátka přírubová třmenová s ručním kolem PN 16 do 200°C DN 40</t>
  </si>
  <si>
    <t>https://podminky.urs.cz/item/CS_URS_2024_02/734144613</t>
  </si>
  <si>
    <t>https://podminky.urs.cz/item/CS_URS_2024_02/734144611</t>
  </si>
  <si>
    <t>https://podminky.urs.cz/item/CS_URS_2024_02/734140823</t>
  </si>
  <si>
    <t>https://podminky.urs.cz/item/CS_URS_2024_02/734140821</t>
  </si>
  <si>
    <t>https://podminky.urs.cz/item/CS_URS_2024_02/734134631</t>
  </si>
  <si>
    <t>Ventily pojistné přírubové pružinové nárožní proporcionální PN 16 do 200°C (P 15 217 616) DN 40</t>
  </si>
  <si>
    <t>https://podminky.urs.cz/item/CS_URS_2024_02/734121742</t>
  </si>
  <si>
    <t>Ventily zpětné přírubové uzavíratelné přímé PN 40 do 400°C (Z 25 111 540) DN 25</t>
  </si>
  <si>
    <t>https://podminky.urs.cz/item/CS_URS_2024_02/734121612</t>
  </si>
  <si>
    <t>Ventily zpětné přírubové samočinné přímé do svislého potrubí PN 40 do 400°C (Z 15 117 540) DN 25</t>
  </si>
  <si>
    <t>https://podminky.urs.cz/item/CS_URS_2024_02/734121312</t>
  </si>
  <si>
    <t>Ventily zpětné přírubové samočinné přímé do vodorovného potrubí PN 16 do 300°C (Z 16 117 616) DN 25</t>
  </si>
  <si>
    <t>https://podminky.urs.cz/item/CS_URS_2024_02/734111773</t>
  </si>
  <si>
    <t>Ventily uzavírací přírubové přímé ovládané elektrickým servomotorem PN 40 do 400°C (V 30 113 540) DN 40</t>
  </si>
  <si>
    <t>https://podminky.urs.cz/item/CS_URS_2024_02/734111613</t>
  </si>
  <si>
    <t>Ventily uzavírací přírubové přímé ovládané ručně PN 40 do 400°C (V 30 111 540) DN 40</t>
  </si>
  <si>
    <t>https://podminky.urs.cz/item/CS_URS_2024_02/734111612</t>
  </si>
  <si>
    <t>Ventily uzavírací přírubové přímé ovládané ručně PN 40 do 400°C (V 30 111 540) DN 25</t>
  </si>
  <si>
    <t>https://podminky.urs.cz/item/CS_URS_2024_02/734111611</t>
  </si>
  <si>
    <t>Ventily uzavírací přírubové přímé ovládané ručně PN 40 do 400°C (V 30 111 540) DN 15</t>
  </si>
  <si>
    <t>https://podminky.urs.cz/item/CS_URS_2024_02/734111413</t>
  </si>
  <si>
    <t>Ventily uzavírací přírubové přímé ovládané ručně PN 16 do 300°C (V 30 111 616) DN 40</t>
  </si>
  <si>
    <t>https://podminky.urs.cz/item/CS_URS_2024_02/734111412</t>
  </si>
  <si>
    <t>Ventily uzavírací přírubové přímé ovládané ručně PN 16 do 300°C (V 30 111 616) DN 25</t>
  </si>
  <si>
    <t>https://podminky.urs.cz/item/CS_URS_2024_02/734109412</t>
  </si>
  <si>
    <t>https://podminky.urs.cz/item/CS_URS_2024_02/734109312</t>
  </si>
  <si>
    <t>https://podminky.urs.cz/item/CS_URS_2024_02/734109311</t>
  </si>
  <si>
    <t>https://podminky.urs.cz/item/CS_URS_2024_02/734109212</t>
  </si>
  <si>
    <t>https://podminky.urs.cz/item/CS_URS_2024_02/734109211</t>
  </si>
  <si>
    <t>https://podminky.urs.cz/item/CS_URS_2024_02/734109123</t>
  </si>
  <si>
    <t>https://podminky.urs.cz/item/CS_URS_2024_02/734109112</t>
  </si>
  <si>
    <t>https://podminky.urs.cz/item/CS_URS_2024_02/734109111</t>
  </si>
  <si>
    <t>https://podminky.urs.cz/item/CS_URS_2024_02/734100822</t>
  </si>
  <si>
    <t>https://podminky.urs.cz/item/CS_URS_2024_02/734100821</t>
  </si>
  <si>
    <t>https://podminky.urs.cz/item/CS_URS_2024_02/734100812</t>
  </si>
  <si>
    <t>https://podminky.urs.cz/item/CS_URS_2024_02/734100811</t>
  </si>
  <si>
    <t>https://podminky.urs.cz/item/CS_URS_2024_02/998733193</t>
  </si>
  <si>
    <t>Přesun hmot pro rozvody potrubí stanovený z hmotnosti přesunovaného materiálu vodorovná dopravní vzdálenost do 50 m Příplatek k cenám za zvětšený přesun přes vymezenou vodorovnou dopravní vzdálenost do 500 m</t>
  </si>
  <si>
    <t>Příplatek k přesunu hmot tonážnímu pro rozvody potrubí za zvětšený přesun do 500 m</t>
  </si>
  <si>
    <t>https://podminky.urs.cz/item/CS_URS_2024_02/998733103</t>
  </si>
  <si>
    <t>Přesun hmot pro rozvody potrubí stanovený z hmotnosti přesunovaného materiálu vodorovná dopravní vzdálenost do 50 m základní v objektech výšky přes 12 do 24 m</t>
  </si>
  <si>
    <t>https://podminky.urs.cz/item/CS_URS_2024_02/998733102</t>
  </si>
  <si>
    <t>Přesun hmot pro rozvody potrubí stanovený z hmotnosti přesunovaného materiálu vodorovná dopravní vzdálenost do 50 m základní v objektech výšky přes 6 do 12 m</t>
  </si>
  <si>
    <t>https://podminky.urs.cz/item/CS_URS_2024_02/998733101</t>
  </si>
  <si>
    <t>Přesun hmot pro rozvody potrubí stanovený z hmotnosti přesunovaného materiálu vodorovná dopravní vzdálenost do 50 m základní v objektech výšky do 6 m</t>
  </si>
  <si>
    <t>https://podminky.urs.cz/item/CS_URS_2024_02/733811231</t>
  </si>
  <si>
    <t>https://podminky.urs.cz/item/CS_URS_2024_02/733811221</t>
  </si>
  <si>
    <t>https://podminky.urs.cz/item/CS_URS_2024_02/733811213</t>
  </si>
  <si>
    <t>https://podminky.urs.cz/item/CS_URS_2024_02/733811212</t>
  </si>
  <si>
    <t>https://podminky.urs.cz/item/CS_URS_2024_02/733811211</t>
  </si>
  <si>
    <t>https://podminky.urs.cz/item/CS_URS_2024_02/733391101</t>
  </si>
  <si>
    <t>Zkoušky těsnosti potrubí z trubek plastových Ø do 32/3,0</t>
  </si>
  <si>
    <t>https://podminky.urs.cz/item/CS_URS_2024_02/733291102</t>
  </si>
  <si>
    <t>Zkoušky těsnosti potrubí z trubek měděných Ø přes 35/1,5 do 64/2,0</t>
  </si>
  <si>
    <t>https://podminky.urs.cz/item/CS_URS_2024_02/733291101</t>
  </si>
  <si>
    <t>Zkoušky těsnosti potrubí z trubek měděných Ø do 35/1,5</t>
  </si>
  <si>
    <t>https://podminky.urs.cz/item/CS_URS_2024_02/733290802</t>
  </si>
  <si>
    <t>https://podminky.urs.cz/item/CS_URS_2024_02/733290801</t>
  </si>
  <si>
    <t>https://podminky.urs.cz/item/CS_URS_2024_02/733224226</t>
  </si>
  <si>
    <t>Potrubí z trubek měděných Příplatek k cenám za zhotovení přípojky z trubek měděných Ø 35/1,5</t>
  </si>
  <si>
    <t>https://podminky.urs.cz/item/CS_URS_2024_02/733224225</t>
  </si>
  <si>
    <t>Potrubí z trubek měděných Příplatek k cenám za zhotovení přípojky z trubek měděných Ø 28/1,5</t>
  </si>
  <si>
    <t>https://podminky.urs.cz/item/CS_URS_2024_02/733224207</t>
  </si>
  <si>
    <t>Potrubí z trubek měděných Příplatek k cenám za potrubí vedené v kotelnách a strojovnách Ø 42/1,5</t>
  </si>
  <si>
    <t>https://podminky.urs.cz/item/CS_URS_2024_02/733224206</t>
  </si>
  <si>
    <t>Potrubí z trubek měděných Příplatek k cenám za potrubí vedené v kotelnách a strojovnách Ø 35/1,5</t>
  </si>
  <si>
    <t>https://podminky.urs.cz/item/CS_URS_2024_02/733224205</t>
  </si>
  <si>
    <t>Potrubí z trubek měděných Příplatek k cenám za potrubí vedené v kotelnách a strojovnách Ø 28/1,5</t>
  </si>
  <si>
    <t>https://podminky.urs.cz/item/CS_URS_2024_02/733223305</t>
  </si>
  <si>
    <t>Potrubí z trubek měděných tvrdých spojovaných lisováním PN 16, T= +110°C Ø 35/1,5</t>
  </si>
  <si>
    <t>https://podminky.urs.cz/item/CS_URS_2024_02/733223304</t>
  </si>
  <si>
    <t>Potrubí z trubek měděných tvrdých spojovaných lisováním PN 16, T= +110°C Ø 28/1,5</t>
  </si>
  <si>
    <t>https://podminky.urs.cz/item/CS_URS_2024_02/733223206</t>
  </si>
  <si>
    <t>Potrubí z trubek měděných tvrdých spojovaných tvrdým pájením Ø 35/1,5</t>
  </si>
  <si>
    <t>https://podminky.urs.cz/item/CS_URS_2024_02/733223205</t>
  </si>
  <si>
    <t>Potrubí z trubek měděných tvrdých spojovaných tvrdým pájením Ø 28/1,5</t>
  </si>
  <si>
    <t>https://podminky.urs.cz/item/CS_URS_2024_02/733223106</t>
  </si>
  <si>
    <t>Potrubí z trubek měděných tvrdých spojovaných měkkým pájením Ø 35/1,5</t>
  </si>
  <si>
    <t>https://podminky.urs.cz/item/CS_URS_2024_02/733223105</t>
  </si>
  <si>
    <t>Potrubí z trubek měděných tvrdých spojovaných měkkým pájením Ø 28/1,5</t>
  </si>
  <si>
    <t>https://podminky.urs.cz/item/CS_URS_2024_02/733222304</t>
  </si>
  <si>
    <t>Potrubí z trubek měděných polotvrdých spojovaných lisováním PN 16, T= +110°C Ø 22/1</t>
  </si>
  <si>
    <t>https://podminky.urs.cz/item/CS_URS_2024_02/733222303</t>
  </si>
  <si>
    <t>Potrubí z trubek měděných polotvrdých spojovaných lisováním PN 16, T= +110°C Ø 18/1</t>
  </si>
  <si>
    <t>https://podminky.urs.cz/item/CS_URS_2024_02/733222302</t>
  </si>
  <si>
    <t>Potrubí z trubek měděných polotvrdých spojovaných lisováním PN 16, T= +110°C Ø 15/1</t>
  </si>
  <si>
    <t>https://podminky.urs.cz/item/CS_URS_2024_02/733222204</t>
  </si>
  <si>
    <t>Potrubí z trubek měděných polotvrdých spojovaných tvrdým pájením Ø 22/1</t>
  </si>
  <si>
    <t>https://podminky.urs.cz/item/CS_URS_2024_02/733222203</t>
  </si>
  <si>
    <t>Potrubí z trubek měděných polotvrdých spojovaných tvrdým pájením Ø 18/1</t>
  </si>
  <si>
    <t>https://podminky.urs.cz/item/CS_URS_2024_02/733222202</t>
  </si>
  <si>
    <t>Potrubí z trubek měděných polotvrdých spojovaných tvrdým pájením Ø 15/1</t>
  </si>
  <si>
    <t>https://podminky.urs.cz/item/CS_URS_2024_02/733222104</t>
  </si>
  <si>
    <t>Potrubí z trubek měděných polotvrdých spojovaných měkkým pájením Ø 22/1</t>
  </si>
  <si>
    <t>https://podminky.urs.cz/item/CS_URS_2024_02/733222103</t>
  </si>
  <si>
    <t>Potrubí z trubek měděných polotvrdých spojovaných měkkým pájením Ø 18/1</t>
  </si>
  <si>
    <t>https://podminky.urs.cz/item/CS_URS_2024_02/733222102</t>
  </si>
  <si>
    <t>Potrubí z trubek měděných polotvrdých spojovaných měkkým pájením Ø 15/1</t>
  </si>
  <si>
    <t>https://podminky.urs.cz/item/CS_URS_2024_02/733193810</t>
  </si>
  <si>
    <t>https://podminky.urs.cz/item/CS_URS_2024_02/733191816</t>
  </si>
  <si>
    <t>https://podminky.urs.cz/item/CS_URS_2024_02/733120815</t>
  </si>
  <si>
    <t>https://podminky.urs.cz/item/CS_URS_2024_02/733110808</t>
  </si>
  <si>
    <t>https://podminky.urs.cz/item/CS_URS_2024_02/733110806</t>
  </si>
  <si>
    <t>https://podminky.urs.cz/item/CS_URS_2024_02/733110803</t>
  </si>
  <si>
    <t>https://podminky.urs.cz/item/CS_URS_2024_02/732522133</t>
  </si>
  <si>
    <t>https://podminky.urs.cz/item/CS_URS_2024_02/732481231</t>
  </si>
  <si>
    <t>https://podminky.urs.cz/item/CS_URS_2024_02/732422203</t>
  </si>
  <si>
    <t>Čerpadla teplovodní mokroběžná přírubová oběhová pro teplovodní vytápění jednodílná PN 6/10, do 110°C DN příruby/dopravní výška H (m) - čerpací výkon Q (m3/h) DN 32/ do 12,0 m / 12,0 m3/h</t>
  </si>
  <si>
    <t>https://podminky.urs.cz/item/CS_URS_2024_02/732421474</t>
  </si>
  <si>
    <t>Čerpadla teplovodní mokroběžná závitová oběhová pro teplovodní vytápění (elektronicky řízená) PN 10, do 110°C DN přípojky/dopravní výška H (m) - čerpací výkon Q (m3/h) DN 32 / do 10,0 m / 4,5 m3/h</t>
  </si>
  <si>
    <t>Čerpadlo teplovodní mokroběžné závitové oběhové DN 32 výtlak do 10,0 m průtok 4,5 m3/h PN 10 pro vytápění</t>
  </si>
  <si>
    <t>https://podminky.urs.cz/item/CS_URS_2024_02/732421472</t>
  </si>
  <si>
    <t>Čerpadla teplovodní mokroběžná závitová oběhová pro teplovodní vytápění (elektronicky řízená) PN 10, do 110°C DN přípojky/dopravní výška H (m) - čerpací výkon Q (m3/h) DN 32 / do 8,0 m / 5,0 m3/h</t>
  </si>
  <si>
    <t>Čerpadlo teplovodní mokroběžné závitové oběhové DN 32 výtlak do 8,0 m průtok 5,0 m3/h PN 10 pro vytápění</t>
  </si>
  <si>
    <t>https://podminky.urs.cz/item/CS_URS_2024_02/732421419</t>
  </si>
  <si>
    <t>Čerpadla teplovodní mokroběžná závitová oběhová pro teplovodní vytápění (elektronicky řízená) PN 10, do 110°C DN přípojky/dopravní výška H (m) - čerpací výkon Q (m3/h) DN 25 / do 8,0 m / 4,0 m3/h</t>
  </si>
  <si>
    <t>Čerpadlo teplovodní mokroběžné závitové oběhové DN 25 výtlak do 8,0 m průtok 4,0 m3/h PN 10 pro vytápění</t>
  </si>
  <si>
    <t>https://podminky.urs.cz/item/CS_URS_2024_02/732421401</t>
  </si>
  <si>
    <t>Čerpadla teplovodní mokroběžná závitová oběhová pro teplovodní vytápění (elektronicky řízená) PN 10, do 110°C DN přípojky/dopravní výška H (m) - čerpací výkon Q (m3/h) DN 25 / do 4,0 m / 2,0 m3/h</t>
  </si>
  <si>
    <t>Čerpadlo teplovodní mokroběžné závitové oběhové DN 25 výtlak do 4,0 m průtok 2,0 m3/h PN 10 pro vytápění</t>
  </si>
  <si>
    <t>https://podminky.urs.cz/item/CS_URS_2024_02/732421201</t>
  </si>
  <si>
    <t>Čerpadla teplovodní mokroběžná závitová cirkulační pro TUV (elektronicky řízená) PN 10, do 80°C DN přípojky/dopravní výška H (m) - čerpací výkon Q (m3/h) DN 15 / do 0,9 m / 0,35 m3/h</t>
  </si>
  <si>
    <t>https://podminky.urs.cz/item/CS_URS_2024_02/732420812</t>
  </si>
  <si>
    <t>https://podminky.urs.cz/item/CS_URS_2024_02/732420811</t>
  </si>
  <si>
    <t>https://podminky.urs.cz/item/CS_URS_2024_02/732393815</t>
  </si>
  <si>
    <t>Sejmutí nádrží z konzol, rozřezání nádrží rozřezání demontovaných nádrží o obsahu do 1 000 l</t>
  </si>
  <si>
    <t>https://podminky.urs.cz/item/CS_URS_2024_02/732390854</t>
  </si>
  <si>
    <t>Sejmutí nádrží z konzol, rozřezání nádrží sejmutí odpojených nádrží z konzol na podlahu, o obsahu nádrže Příplatek k cenám za každých dalších 100 l</t>
  </si>
  <si>
    <t>https://podminky.urs.cz/item/CS_URS_2024_02/732390853</t>
  </si>
  <si>
    <t>Sejmutí nádrží z konzol, rozřezání nádrží sejmutí odpojených nádrží z konzol na podlahu, o obsahu nádrže přes 100 do 200 l</t>
  </si>
  <si>
    <t>https://podminky.urs.cz/item/CS_URS_2024_02/732390851</t>
  </si>
  <si>
    <t>Sejmutí nádrží z konzol, rozřezání nádrží sejmutí odpojených nádrží z konzol na podlahu, o obsahu nádrže do 50 l</t>
  </si>
  <si>
    <t>https://podminky.urs.cz/item/CS_URS_2024_02/732331778</t>
  </si>
  <si>
    <t>Nádoby expanzní tlakové pro topné a chladicí soustavy příslušenství k expanzním nádobám bezpečnostní uzávěr k měření tlaku G 1</t>
  </si>
  <si>
    <t>https://podminky.urs.cz/item/CS_URS_2024_02/732331777</t>
  </si>
  <si>
    <t>Nádoby expanzní tlakové pro topné a chladicí soustavy příslušenství k expanzním nádobám bezpečnostní uzávěr k měření tlaku G 3/4</t>
  </si>
  <si>
    <t>https://podminky.urs.cz/item/CS_URS_2024_02/732331772</t>
  </si>
  <si>
    <t>Nádoby expanzní tlakové pro topné a chladicí soustavy příslušenství k expanzním nádobám konzole nastavitelná</t>
  </si>
  <si>
    <t>https://podminky.urs.cz/item/CS_URS_2024_02/732331771</t>
  </si>
  <si>
    <t>Nádoby expanzní tlakové pro topné a chladicí soustavy příslušenství k expanzním nádobám souprava s upínací páskou</t>
  </si>
  <si>
    <t>https://podminky.urs.cz/item/CS_URS_2024_02/732331111</t>
  </si>
  <si>
    <t>Nádoby expanzní tlakové pro solární, topné a chladicí soustavy s membránou bez pojistného ventilu se závitovým připojením PN 1,0 o objemu 200 l</t>
  </si>
  <si>
    <t>https://podminky.urs.cz/item/CS_URS_2024_02/732331107</t>
  </si>
  <si>
    <t>Nádoby expanzní tlakové pro solární, topné a chladicí soustavy s membránou bez pojistného ventilu se závitovým připojením PN 1,0 o objemu 80 l</t>
  </si>
  <si>
    <t>https://podminky.urs.cz/item/CS_URS_2024_02/732331106</t>
  </si>
  <si>
    <t>Nádoby expanzní tlakové pro solární, topné a chladicí soustavy s membránou bez pojistného ventilu se závitovým připojením PN 1,0 o objemu 50 l</t>
  </si>
  <si>
    <t>https://podminky.urs.cz/item/CS_URS_2024_02/732330104</t>
  </si>
  <si>
    <t>Nádoby expanzní tlakové pro solární, topné a chladicí soustavy s membránou bez pojistného ventilu se závitovým připojením PN 0,8 o objemu 25 l</t>
  </si>
  <si>
    <t>https://podminky.urs.cz/item/CS_URS_2024_02/732324813</t>
  </si>
  <si>
    <t>https://podminky.urs.cz/item/CS_URS_2024_02/732320814</t>
  </si>
  <si>
    <t>https://podminky.urs.cz/item/CS_URS_2024_02/732311114</t>
  </si>
  <si>
    <t>https://podminky.urs.cz/item/CS_URS_2024_02/732294611</t>
  </si>
  <si>
    <t>Elektrické topné jednotky redukční příruby 225/150</t>
  </si>
  <si>
    <t>https://podminky.urs.cz/item/CS_URS_2024_02/732294318</t>
  </si>
  <si>
    <t>Elektrické topné jednotky vestavné přírubové o výkonu 12,0 kW</t>
  </si>
  <si>
    <t>https://podminky.urs.cz/item/CS_URS_2024_02/732294317</t>
  </si>
  <si>
    <t>Elektrické topné jednotky vestavné přírubové o výkonu 9,0 kW</t>
  </si>
  <si>
    <t>https://podminky.urs.cz/item/CS_URS_2024_02/732294315</t>
  </si>
  <si>
    <t>Elektrické topné jednotky vestavné přírubové o výkonu 6,0 kW</t>
  </si>
  <si>
    <t>https://podminky.urs.cz/item/CS_URS_2024_02/732293810</t>
  </si>
  <si>
    <t>https://podminky.urs.cz/item/CS_URS_2024_02/732292810</t>
  </si>
  <si>
    <t>https://podminky.urs.cz/item/CS_URS_2024_02/732214815</t>
  </si>
  <si>
    <t>Demontáž ohříváků zásobníkových vypuštění vody z ohříváků o obsahu přes 630 do 1 600 l</t>
  </si>
  <si>
    <t>https://podminky.urs.cz/item/CS_URS_2024_02/732214813</t>
  </si>
  <si>
    <t>Demontáž ohříváků zásobníkových vypuštění vody z ohříváků o obsahu do 630 l</t>
  </si>
  <si>
    <t>https://podminky.urs.cz/item/CS_URS_2024_02/732213814</t>
  </si>
  <si>
    <t>https://podminky.urs.cz/item/CS_URS_2024_02/732213813</t>
  </si>
  <si>
    <t>https://podminky.urs.cz/item/CS_URS_2024_02/732212815</t>
  </si>
  <si>
    <t>https://podminky.urs.cz/item/CS_URS_2024_02/732211815</t>
  </si>
  <si>
    <t>https://podminky.urs.cz/item/CS_URS_2024_02/732211813</t>
  </si>
  <si>
    <t>https://podminky.urs.cz/item/CS_URS_2024_02/732211114</t>
  </si>
  <si>
    <t>https://podminky.urs.cz/item/CS_URS_2024_02/732199100</t>
  </si>
  <si>
    <t>https://podminky.urs.cz/item/CS_URS_2024_02/732113116</t>
  </si>
  <si>
    <t>https://podminky.urs.cz/item/CS_URS_2024_02/732113102</t>
  </si>
  <si>
    <t>https://podminky.urs.cz/item/CS_URS_2024_02/732112125</t>
  </si>
  <si>
    <t>https://podminky.urs.cz/item/CS_URS_2024_02/732111316</t>
  </si>
  <si>
    <t>https://podminky.urs.cz/item/CS_URS_2024_02/732111315</t>
  </si>
  <si>
    <t>https://podminky.urs.cz/item/CS_URS_2024_02/732111314</t>
  </si>
  <si>
    <t>https://podminky.urs.cz/item/CS_URS_2024_02/732111312</t>
  </si>
  <si>
    <t>https://podminky.urs.cz/item/CS_URS_2024_02/732111228</t>
  </si>
  <si>
    <t>https://podminky.urs.cz/item/CS_URS_2024_02/732111225</t>
  </si>
  <si>
    <t>https://podminky.urs.cz/item/CS_URS_2024_02/732111128</t>
  </si>
  <si>
    <t>https://podminky.urs.cz/item/CS_URS_2024_02/732111125</t>
  </si>
  <si>
    <t>https://podminky.urs.cz/item/CS_URS_2024_02/732110811</t>
  </si>
  <si>
    <t>https://podminky.urs.cz/item/CS_URS_2024_02/998731102</t>
  </si>
  <si>
    <t>Přesun hmot pro kotelny stanovený z hmotnosti přesunovaného materiálu vodorovná dopravní vzdálenost do 50 m základní v objektech výšky přes 6 do 12 m</t>
  </si>
  <si>
    <t>https://podminky.urs.cz/item/CS_URS_2024_02/731810462</t>
  </si>
  <si>
    <t>https://podminky.urs.cz/item/CS_URS_2024_02/731810461</t>
  </si>
  <si>
    <t>https://podminky.urs.cz/item/CS_URS_2024_02/731810442</t>
  </si>
  <si>
    <t>https://podminky.urs.cz/item/CS_URS_2024_02/731810441</t>
  </si>
  <si>
    <t>https://podminky.urs.cz/item/CS_URS_2024_02/731810412</t>
  </si>
  <si>
    <t>https://podminky.urs.cz/item/CS_URS_2024_02/731810411</t>
  </si>
  <si>
    <t>https://podminky.urs.cz/item/CS_URS_2024_02/731810401</t>
  </si>
  <si>
    <t>https://podminky.urs.cz/item/CS_URS_2024_02/731810342</t>
  </si>
  <si>
    <t>https://podminky.urs.cz/item/CS_URS_2024_02/731810341</t>
  </si>
  <si>
    <t>https://podminky.urs.cz/item/CS_URS_2024_02/731810332</t>
  </si>
  <si>
    <t>https://podminky.urs.cz/item/CS_URS_2024_02/731810331</t>
  </si>
  <si>
    <t>https://podminky.urs.cz/item/CS_URS_2024_02/731810312</t>
  </si>
  <si>
    <t>https://podminky.urs.cz/item/CS_URS_2024_02/731810311</t>
  </si>
  <si>
    <t>https://podminky.urs.cz/item/CS_URS_2024_02/731810302</t>
  </si>
  <si>
    <t>https://podminky.urs.cz/item/CS_URS_2024_02/731810301</t>
  </si>
  <si>
    <t>https://podminky.urs.cz/item/CS_URS_2024_02/731391822</t>
  </si>
  <si>
    <t>https://podminky.urs.cz/item/CS_URS_2024_02/731391812</t>
  </si>
  <si>
    <t>https://podminky.urs.cz/item/CS_URS_2024_02/731341130</t>
  </si>
  <si>
    <t>https://podminky.urs.cz/item/CS_URS_2024_02/731292811</t>
  </si>
  <si>
    <t>https://podminky.urs.cz/item/CS_URS_2024_02/731280101</t>
  </si>
  <si>
    <t>https://podminky.urs.cz/item/CS_URS_2024_02/731251124</t>
  </si>
  <si>
    <t>https://podminky.urs.cz/item/CS_URS_2024_02/731251121</t>
  </si>
  <si>
    <t>https://podminky.urs.cz/item/CS_URS_2024_02/731251114</t>
  </si>
  <si>
    <t>https://podminky.urs.cz/item/CS_URS_2024_02/731244115</t>
  </si>
  <si>
    <t>https://podminky.urs.cz/item/CS_URS_2024_02/731244106</t>
  </si>
  <si>
    <t>https://podminky.urs.cz/item/CS_URS_2024_02/731210104</t>
  </si>
  <si>
    <t>https://podminky.urs.cz/item/CS_URS_2024_02/731210102</t>
  </si>
  <si>
    <t>https://podminky.urs.cz/item/CS_URS_2024_02/731210101</t>
  </si>
  <si>
    <t>https://podminky.urs.cz/item/CS_URS_2024_02/731200827</t>
  </si>
  <si>
    <t>https://podminky.urs.cz/item/CS_URS_2024_02/731200826</t>
  </si>
  <si>
    <t>https://podminky.urs.cz/item/CS_URS_2024_02/731200825</t>
  </si>
  <si>
    <t>https://podminky.urs.cz/item/CS_URS_2024_02/731200823</t>
  </si>
  <si>
    <t>https://podminky.urs.cz/item/CS_URS_2024_02/731200816</t>
  </si>
  <si>
    <t>https://podminky.urs.cz/item/CS_URS_2024_02/731200815</t>
  </si>
  <si>
    <t>https://podminky.urs.cz/item/CS_URS_2024_02/731200813</t>
  </si>
  <si>
    <t>https://podminky.urs.cz/item/CS_URS_2024_02/998725193</t>
  </si>
  <si>
    <t>Přesun hmot pro zařizovací předměty stanovený z hmotnosti přesunovaného materiálu vodorovná dopravní vzdálenost do 50 m Příplatek k cenám za zvětšený přesun přes vymezenou vodorovnou dopravní vzdálenost do 500 m</t>
  </si>
  <si>
    <t>Příplatek k přesunu hmot tonážnímu pro zařizovací předměty za zvětšený přesun do 500 m</t>
  </si>
  <si>
    <t>https://podminky.urs.cz/item/CS_URS_2024_02/998725192</t>
  </si>
  <si>
    <t>Přesun hmot pro zařizovací předměty stanovený z hmotnosti přesunovaného materiálu vodorovná dopravní vzdálenost do 50 m Příplatek k cenám za zvětšený přesun přes vymezenou vodorovnou dopravní vzdálenost do 100 m</t>
  </si>
  <si>
    <t>Příplatek k přesunu hmot tonážnímu pro zařizovací předměty za zvětšený přesun do 100 m</t>
  </si>
  <si>
    <t>https://podminky.urs.cz/item/CS_URS_2024_02/998725103</t>
  </si>
  <si>
    <t>Přesun hmot pro zařizovací předměty stanovený z hmotnosti přesunovaného materiálu vodorovná dopravní vzdálenost do 50 m základní v objektech výšky přes 12 do 24 m</t>
  </si>
  <si>
    <t>https://podminky.urs.cz/item/CS_URS_2024_02/998725102</t>
  </si>
  <si>
    <t>Přesun hmot pro zařizovací předměty stanovený z hmotnosti přesunovaného materiálu vodorovná dopravní vzdálenost do 50 m základní v objektech výšky přes 6 do 12 m</t>
  </si>
  <si>
    <t>https://podminky.urs.cz/item/CS_URS_2024_02/998725101</t>
  </si>
  <si>
    <t>Přesun hmot pro zařizovací předměty stanovený z hmotnosti přesunovaného materiálu vodorovná dopravní vzdálenost do 50 m základní v objektech výšky do 6 m</t>
  </si>
  <si>
    <t>https://podminky.urs.cz/item/CS_URS_2024_02/725662800</t>
  </si>
  <si>
    <t>https://podminky.urs.cz/item/CS_URS_2024_02/725650805</t>
  </si>
  <si>
    <t>https://podminky.urs.cz/item/CS_URS_2024_02/725535222</t>
  </si>
  <si>
    <t>https://podminky.urs.cz/item/CS_URS_2024_02/725535212</t>
  </si>
  <si>
    <t>https://podminky.urs.cz/item/CS_URS_2024_02/725535211</t>
  </si>
  <si>
    <t>https://podminky.urs.cz/item/CS_URS_2024_02/725532339</t>
  </si>
  <si>
    <t>Elektrické ohřívače zásobníkové beztlakové přepadové akumulační s pojistným ventilem stacionární 1,0 MPa objem nádrže (příkon) 300 l (3,0-6,0 kW)</t>
  </si>
  <si>
    <t>https://podminky.urs.cz/item/CS_URS_2024_02/725532220</t>
  </si>
  <si>
    <t>Elektrické ohřívače zásobníkové beztlakové přepadové akumulační s pojistným ventilem závěsné vodorovné objem nádrže (příkon) 200 l (2,2 kW)</t>
  </si>
  <si>
    <t>https://podminky.urs.cz/item/CS_URS_2024_02/725532126</t>
  </si>
  <si>
    <t>Elektrické ohřívače zásobníkové beztlakové přepadové akumulační s pojistným ventilem závěsné svislé objem nádrže (příkon) 200 l (2,2 kW)</t>
  </si>
  <si>
    <t>https://podminky.urs.cz/item/CS_URS_2024_02/725530831</t>
  </si>
  <si>
    <t>https://podminky.urs.cz/item/CS_URS_2024_02/725530823</t>
  </si>
  <si>
    <t>https://podminky.urs.cz/item/CS_URS_2024_02/725514802</t>
  </si>
  <si>
    <t>https://podminky.urs.cz/item/CS_URS_2024_02/725514801</t>
  </si>
  <si>
    <t>https://podminky.urs.cz/item/CS_URS_2024_02/725510802</t>
  </si>
  <si>
    <t>https://podminky.urs.cz/item/CS_URS_2024_02/724311814</t>
  </si>
  <si>
    <t>https://podminky.urs.cz/item/CS_URS_2024_02/724311811</t>
  </si>
  <si>
    <t>https://podminky.urs.cz/item/CS_URS_2024_02/998723193</t>
  </si>
  <si>
    <t>Přesun hmot pro vnitřní plynovod stanovený z hmotnosti přesunovaného materiálu vodorovná dopravní vzdálenost do 50 m Příplatek k cenám za zvětšený přesun přes vymezenou vodorovnou dopravní vzdálenost do 500 m</t>
  </si>
  <si>
    <t>Příplatek k přesunu hmot tonážnímu pro vnitřní plynovod za zvětšený přesun do 500 m</t>
  </si>
  <si>
    <t>https://podminky.urs.cz/item/CS_URS_2024_02/998723192</t>
  </si>
  <si>
    <t>Přesun hmot pro vnitřní plynovod stanovený z hmotnosti přesunovaného materiálu vodorovná dopravní vzdálenost do 50 m Příplatek k cenám za zvětšený přesun přes vymezenou vodorovnou dopravní vzdálenost do 100 m</t>
  </si>
  <si>
    <t>Příplatek k přesunu hmot tonážnímu pro vnitřní plynovod za zvětšený přesun do 100 m</t>
  </si>
  <si>
    <t>https://podminky.urs.cz/item/CS_URS_2024_02/998723104</t>
  </si>
  <si>
    <t>Přesun hmot pro vnitřní plynovod stanovený z hmotnosti přesunovaného materiálu vodorovná dopravní vzdálenost do 50 m základní v objektech výšky přes 24 do 36 m</t>
  </si>
  <si>
    <t>https://podminky.urs.cz/item/CS_URS_2024_02/998723103</t>
  </si>
  <si>
    <t>Přesun hmot pro vnitřní plynovod stanovený z hmotnosti přesunovaného materiálu vodorovná dopravní vzdálenost do 50 m základní v objektech výšky přes 12 do 24 m</t>
  </si>
  <si>
    <t>https://podminky.urs.cz/item/CS_URS_2024_02/998723102</t>
  </si>
  <si>
    <t>Přesun hmot pro vnitřní plynovod stanovený z hmotnosti přesunovaného materiálu vodorovná dopravní vzdálenost do 50 m základní v objektech výšky přes 6 do 12 m</t>
  </si>
  <si>
    <t>https://podminky.urs.cz/item/CS_URS_2024_02/998723101</t>
  </si>
  <si>
    <t>Přesun hmot pro vnitřní plynovod stanovený z hmotnosti přesunovaného materiálu vodorovná dopravní vzdálenost do 50 m základní v objektech výšky do 6 m</t>
  </si>
  <si>
    <t>https://podminky.urs.cz/item/CS_URS_2024_02/723260802</t>
  </si>
  <si>
    <t>https://podminky.urs.cz/item/CS_URS_2024_02/723260801</t>
  </si>
  <si>
    <t>https://podminky.urs.cz/item/CS_URS_2024_02/723230802</t>
  </si>
  <si>
    <t>https://podminky.urs.cz/item/CS_URS_2024_02/723230801</t>
  </si>
  <si>
    <t>https://podminky.urs.cz/item/CS_URS_2024_02/723230114</t>
  </si>
  <si>
    <t>Armatury se dvěma závity s protipožární armaturou PN 5 kulové uzávěry rohové vnější a vnitřní závit G 1" MF</t>
  </si>
  <si>
    <t>https://podminky.urs.cz/item/CS_URS_2024_02/723230113</t>
  </si>
  <si>
    <t>Armatury se dvěma závity s protipožární armaturou PN 5 kulové uzávěry rohové vnější a vnitřní závit G 3/4" MF</t>
  </si>
  <si>
    <t>https://podminky.urs.cz/item/CS_URS_2024_02/723230112</t>
  </si>
  <si>
    <t>Armatury se dvěma závity s protipožární armaturou PN 5 kulové uzávěry rohové vnější a vnitřní závit G 1/2" MF</t>
  </si>
  <si>
    <t>https://podminky.urs.cz/item/CS_URS_2024_02/723230104</t>
  </si>
  <si>
    <t>Armatury se dvěma závity s protipožární armaturou PN 5 kulové uzávěry přímé závity vnitřní G 1" FF</t>
  </si>
  <si>
    <t>https://podminky.urs.cz/item/CS_URS_2024_02/723230103</t>
  </si>
  <si>
    <t>Armatury se dvěma závity s protipožární armaturou PN 5 kulové uzávěry přímé závity vnitřní G 3/4" FF</t>
  </si>
  <si>
    <t>https://podminky.urs.cz/item/CS_URS_2024_02/723230102</t>
  </si>
  <si>
    <t>Armatury se dvěma závity s protipožární armaturou PN 5 kulové uzávěry přímé závity vnitřní G 1/2" FF</t>
  </si>
  <si>
    <t>https://podminky.urs.cz/item/CS_URS_2024_02/723190909</t>
  </si>
  <si>
    <t>https://podminky.urs.cz/item/CS_URS_2024_02/723190907</t>
  </si>
  <si>
    <t>https://podminky.urs.cz/item/CS_URS_2024_02/723190901</t>
  </si>
  <si>
    <t>https://podminky.urs.cz/item/CS_URS_2024_02/723190109</t>
  </si>
  <si>
    <t>Přípojky plynovodní ke spotřebičům z hadic nerezových vnější/vnitřní závit G 1/2" FM, délky 100 cm</t>
  </si>
  <si>
    <t>https://podminky.urs.cz/item/CS_URS_2024_02/723181026</t>
  </si>
  <si>
    <t>Potrubí z měděných trubek tvrdých, spojovaných lisováním Ø 42/1,5</t>
  </si>
  <si>
    <t>https://podminky.urs.cz/item/CS_URS_2024_02/723181025</t>
  </si>
  <si>
    <t>Potrubí z měděných trubek tvrdých, spojovaných lisováním Ø 35/1,5</t>
  </si>
  <si>
    <t>https://podminky.urs.cz/item/CS_URS_2024_02/723181024</t>
  </si>
  <si>
    <t>Potrubí z měděných trubek tvrdých, spojovaných lisováním Ø 28/1,5</t>
  </si>
  <si>
    <t>https://podminky.urs.cz/item/CS_URS_2024_02/723181013</t>
  </si>
  <si>
    <t>Potrubí z měděných trubek polotvrdých, spojovaných lisováním Ø 22/1</t>
  </si>
  <si>
    <t>https://podminky.urs.cz/item/CS_URS_2024_02/723181012</t>
  </si>
  <si>
    <t>Potrubí z měděných trubek polotvrdých, spojovaných lisováním Ø 18/1</t>
  </si>
  <si>
    <t>https://podminky.urs.cz/item/CS_URS_2024_02/723181011</t>
  </si>
  <si>
    <t>Potrubí z měděných trubek polotvrdých, spojovaných lisováním Ø 15/1</t>
  </si>
  <si>
    <t>https://podminky.urs.cz/item/CS_URS_2024_02/723171201</t>
  </si>
  <si>
    <t>Přípojky propan-butanových instalací potrubí z ocelových trubek bezešvých přesných hadice (PND 21/409-72) Ø 8/16</t>
  </si>
  <si>
    <t>https://podminky.urs.cz/item/CS_URS_2024_02/723171102</t>
  </si>
  <si>
    <t>Přípojky propan-butanových instalací potrubí z ocelových trubek bezešvých přesných DN 8</t>
  </si>
  <si>
    <t>https://podminky.urs.cz/item/CS_URS_2024_02/723171101</t>
  </si>
  <si>
    <t>Přípojky propan-butanových instalací potrubí z ocelových trubek bezešvých přesných DN 6</t>
  </si>
  <si>
    <t>https://podminky.urs.cz/item/CS_URS_2024_02/723170801</t>
  </si>
  <si>
    <t>https://podminky.urs.cz/item/CS_URS_2024_02/723160832</t>
  </si>
  <si>
    <t>https://podminky.urs.cz/item/CS_URS_2024_02/723160831</t>
  </si>
  <si>
    <t>https://podminky.urs.cz/item/CS_URS_2024_02/723160817</t>
  </si>
  <si>
    <t>Demontáž přípojek k plynoměrům spojovaných na závit s ochozem G 2</t>
  </si>
  <si>
    <t>https://podminky.urs.cz/item/CS_URS_2024_02/723160805</t>
  </si>
  <si>
    <t>https://podminky.urs.cz/item/CS_URS_2024_02/723160804</t>
  </si>
  <si>
    <t>https://podminky.urs.cz/item/CS_URS_2024_02/723160335</t>
  </si>
  <si>
    <t>https://podminky.urs.cz/item/CS_URS_2024_02/723160334</t>
  </si>
  <si>
    <t>https://podminky.urs.cz/item/CS_URS_2024_02/723160205</t>
  </si>
  <si>
    <t>https://podminky.urs.cz/item/CS_URS_2024_02/723160204</t>
  </si>
  <si>
    <t>https://podminky.urs.cz/item/CS_URS_2024_02/723150802</t>
  </si>
  <si>
    <t>https://podminky.urs.cz/item/CS_URS_2024_02/723150801</t>
  </si>
  <si>
    <t>https://podminky.urs.cz/item/CS_URS_2024_02/723140801</t>
  </si>
  <si>
    <t>https://podminky.urs.cz/item/CS_URS_2024_02/723120805</t>
  </si>
  <si>
    <t>https://podminky.urs.cz/item/CS_URS_2024_02/723120804</t>
  </si>
  <si>
    <t>https://podminky.urs.cz/item/CS_URS_2024_02/998722192</t>
  </si>
  <si>
    <t>Přesun hmot pro vnitřní vodovod stanovený z hmotnosti přesunovaného materiálu vodorovná dopravní vzdálenost do 50 m Příplatek k cenám za zvětšený přesun přes vymezenou vodorovnou dopravní vzdálenost do 100 m</t>
  </si>
  <si>
    <t>Příplatek k přesunu hmot tonážnímu pro vnitřní vodovod za zvětšený přesun do 100 m</t>
  </si>
  <si>
    <t>https://podminky.urs.cz/item/CS_URS_2024_02/998722104</t>
  </si>
  <si>
    <t>Přesun hmot pro vnitřní vodovod stanovený z hmotnosti přesunovaného materiálu vodorovná dopravní vzdálenost do 50 m základní v objektech výšky přes 24 do 36 m</t>
  </si>
  <si>
    <t>https://podminky.urs.cz/item/CS_URS_2024_02/998722103</t>
  </si>
  <si>
    <t>Přesun hmot pro vnitřní vodovod stanovený z hmotnosti přesunovaného materiálu vodorovná dopravní vzdálenost do 50 m základní v objektech výšky přes 12 do 24 m</t>
  </si>
  <si>
    <t>https://podminky.urs.cz/item/CS_URS_2024_02/998722102</t>
  </si>
  <si>
    <t>Přesun hmot pro vnitřní vodovod stanovený z hmotnosti přesunovaného materiálu vodorovná dopravní vzdálenost do 50 m základní v objektech výšky přes 6 do 12 m</t>
  </si>
  <si>
    <t>https://podminky.urs.cz/item/CS_URS_2024_02/998722101</t>
  </si>
  <si>
    <t>Přesun hmot pro vnitřní vodovod stanovený z hmotnosti přesunovaného materiálu vodorovná dopravní vzdálenost do 50 m základní v objektech výšky do 6 m</t>
  </si>
  <si>
    <t>https://podminky.urs.cz/item/CS_URS_2024_02/722290234</t>
  </si>
  <si>
    <t>https://podminky.urs.cz/item/CS_URS_2024_02/722290226</t>
  </si>
  <si>
    <t>https://podminky.urs.cz/item/CS_URS_2024_02/722263206</t>
  </si>
  <si>
    <t>https://podminky.urs.cz/item/CS_URS_2024_02/722263205</t>
  </si>
  <si>
    <t>https://podminky.urs.cz/item/CS_URS_2024_02/722262301</t>
  </si>
  <si>
    <t>https://podminky.urs.cz/item/CS_URS_2024_02/722262212</t>
  </si>
  <si>
    <t>https://podminky.urs.cz/item/CS_URS_2024_02/722262211</t>
  </si>
  <si>
    <t>https://podminky.urs.cz/item/CS_URS_2024_02/722260923</t>
  </si>
  <si>
    <t>https://podminky.urs.cz/item/CS_URS_2024_02/722260922</t>
  </si>
  <si>
    <t>https://podminky.urs.cz/item/CS_URS_2024_02/722260921</t>
  </si>
  <si>
    <t>https://podminky.urs.cz/item/CS_URS_2024_02/722260813</t>
  </si>
  <si>
    <t>https://podminky.urs.cz/item/CS_URS_2024_02/722260812</t>
  </si>
  <si>
    <t>https://podminky.urs.cz/item/CS_URS_2024_02/722260811</t>
  </si>
  <si>
    <t>https://podminky.urs.cz/item/CS_URS_2024_02/722240123</t>
  </si>
  <si>
    <t>Armatury z plastických hmot kohouty (PPR) kulové DN 25</t>
  </si>
  <si>
    <t>https://podminky.urs.cz/item/CS_URS_2024_02/722240122</t>
  </si>
  <si>
    <t>Armatury z plastických hmot kohouty (PPR) kulové DN 20</t>
  </si>
  <si>
    <t>https://podminky.urs.cz/item/CS_URS_2024_02/722240121</t>
  </si>
  <si>
    <t>Armatury z plastických hmot kohouty (PPR) kulové DN 16</t>
  </si>
  <si>
    <t>https://podminky.urs.cz/item/CS_URS_2024_02/722240102</t>
  </si>
  <si>
    <t>Armatury z plastických hmot ventily (PPR) přímé DN 25</t>
  </si>
  <si>
    <t>https://podminky.urs.cz/item/CS_URS_2024_02/722240101</t>
  </si>
  <si>
    <t>Armatury z plastických hmot ventily (PPR) přímé DN 20</t>
  </si>
  <si>
    <t>https://podminky.urs.cz/item/CS_URS_2024_02/722234265</t>
  </si>
  <si>
    <t>https://podminky.urs.cz/item/CS_URS_2024_02/722234264</t>
  </si>
  <si>
    <t>https://podminky.urs.cz/item/CS_URS_2024_02/722234263</t>
  </si>
  <si>
    <t>https://podminky.urs.cz/item/CS_URS_2024_02/722234262</t>
  </si>
  <si>
    <t>https://podminky.urs.cz/item/CS_URS_2024_02/722234261</t>
  </si>
  <si>
    <t>https://podminky.urs.cz/item/CS_URS_2024_02/722231143</t>
  </si>
  <si>
    <t>https://podminky.urs.cz/item/CS_URS_2024_02/722231142</t>
  </si>
  <si>
    <t>https://podminky.urs.cz/item/CS_URS_2024_02/722231141</t>
  </si>
  <si>
    <t>https://podminky.urs.cz/item/CS_URS_2024_02/722230114</t>
  </si>
  <si>
    <t>Armatury se dvěma závity ventily přímé s odvodňovacím ventilem G 5/4"</t>
  </si>
  <si>
    <t>https://podminky.urs.cz/item/CS_URS_2024_02/722230113</t>
  </si>
  <si>
    <t>Armatury se dvěma závity ventily přímé s odvodňovacím ventilem G 1"</t>
  </si>
  <si>
    <t>https://podminky.urs.cz/item/CS_URS_2024_02/722230112</t>
  </si>
  <si>
    <t>Armatury se dvěma závity ventily přímé s odvodňovacím ventilem G 3/4"</t>
  </si>
  <si>
    <t>https://podminky.urs.cz/item/CS_URS_2024_02/722230111</t>
  </si>
  <si>
    <t>Armatury se dvěma závity ventily přímé s odvodňovacím ventilem G 1/2"</t>
  </si>
  <si>
    <t>https://podminky.urs.cz/item/CS_URS_2024_02/722230106</t>
  </si>
  <si>
    <t>https://podminky.urs.cz/item/CS_URS_2024_02/722230105</t>
  </si>
  <si>
    <t>https://podminky.urs.cz/item/CS_URS_2024_02/722230104</t>
  </si>
  <si>
    <t>https://podminky.urs.cz/item/CS_URS_2024_02/722230103</t>
  </si>
  <si>
    <t>https://podminky.urs.cz/item/CS_URS_2024_02/722230102</t>
  </si>
  <si>
    <t>https://podminky.urs.cz/item/CS_URS_2024_02/722230101</t>
  </si>
  <si>
    <t>https://podminky.urs.cz/item/CS_URS_2024_02/722225304</t>
  </si>
  <si>
    <t>https://podminky.urs.cz/item/CS_URS_2024_02/722225303</t>
  </si>
  <si>
    <t>https://podminky.urs.cz/item/CS_URS_2024_02/722225302</t>
  </si>
  <si>
    <t>https://podminky.urs.cz/item/CS_URS_2024_02/722225301</t>
  </si>
  <si>
    <t>https://podminky.urs.cz/item/CS_URS_2024_02/722224153</t>
  </si>
  <si>
    <t>https://podminky.urs.cz/item/CS_URS_2024_02/722224152</t>
  </si>
  <si>
    <t>https://podminky.urs.cz/item/CS_URS_2024_02/722224151</t>
  </si>
  <si>
    <t>https://podminky.urs.cz/item/CS_URS_2024_02/722224121</t>
  </si>
  <si>
    <t>https://podminky.urs.cz/item/CS_URS_2024_02/722224116</t>
  </si>
  <si>
    <t>https://podminky.urs.cz/item/CS_URS_2024_02/722224115</t>
  </si>
  <si>
    <t>https://podminky.urs.cz/item/CS_URS_2024_02/722221135</t>
  </si>
  <si>
    <t>https://podminky.urs.cz/item/CS_URS_2024_02/722221134</t>
  </si>
  <si>
    <t>https://podminky.urs.cz/item/CS_URS_2024_02/722220873</t>
  </si>
  <si>
    <t>https://podminky.urs.cz/item/CS_URS_2024_02/722220872</t>
  </si>
  <si>
    <t>https://podminky.urs.cz/item/CS_URS_2024_02/722220871</t>
  </si>
  <si>
    <t>https://podminky.urs.cz/item/CS_URS_2024_02/722220862</t>
  </si>
  <si>
    <t>https://podminky.urs.cz/item/CS_URS_2024_02/722220861</t>
  </si>
  <si>
    <t>https://podminky.urs.cz/item/CS_URS_2024_02/722220852</t>
  </si>
  <si>
    <t>https://podminky.urs.cz/item/CS_URS_2024_02/722220851</t>
  </si>
  <si>
    <t>https://podminky.urs.cz/item/CS_URS_2024_02/722220243</t>
  </si>
  <si>
    <t>Armatury s jedním závitem přechodové tvarovky PPR, PN 20 (SDR 6) s kovovým závitem vnitřním přechodky s převlečnou maticí D 32 x G 5/4"</t>
  </si>
  <si>
    <t>https://podminky.urs.cz/item/CS_URS_2024_02/722220242</t>
  </si>
  <si>
    <t>Armatury s jedním závitem přechodové tvarovky PPR, PN 20 (SDR 6) s kovovým závitem vnitřním přechodky s převlečnou maticí D 25 x G 1"</t>
  </si>
  <si>
    <t>https://podminky.urs.cz/item/CS_URS_2024_02/722220241</t>
  </si>
  <si>
    <t>Armatury s jedním závitem přechodové tvarovky PPR, PN 20 (SDR 6) s kovovým závitem vnitřním přechodky s převlečnou maticí D 20 x G 3/4"</t>
  </si>
  <si>
    <t>https://podminky.urs.cz/item/CS_URS_2024_02/722220233</t>
  </si>
  <si>
    <t>Armatury s jedním závitem přechodové tvarovky PPR, PN 20 (SDR 6) s kovovým závitem vnitřním přechodky dGK D 32 x G 1"</t>
  </si>
  <si>
    <t>https://podminky.urs.cz/item/CS_URS_2024_02/722220232</t>
  </si>
  <si>
    <t>Armatury s jedním závitem přechodové tvarovky PPR, PN 20 (SDR 6) s kovovým závitem vnitřním přechodky dGK D 25 x G 3/4"</t>
  </si>
  <si>
    <t>https://podminky.urs.cz/item/CS_URS_2024_02/722220231</t>
  </si>
  <si>
    <t>Armatury s jedním závitem přechodové tvarovky PPR, PN 20 (SDR 6) s kovovým závitem vnitřním přechodky dGK D 20 x G 1/2"</t>
  </si>
  <si>
    <t>https://podminky.urs.cz/item/CS_URS_2024_02/722220223</t>
  </si>
  <si>
    <t>Armatury s jedním závitem přechodové tvarovky PPR, PN 20 (SDR 6) s kovovým závitem vnitřním T - kusy D 32 x G 1" x D 32</t>
  </si>
  <si>
    <t>https://podminky.urs.cz/item/CS_URS_2024_02/722220222</t>
  </si>
  <si>
    <t>Armatury s jedním závitem přechodové tvarovky PPR, PN 20 (SDR 6) s kovovým závitem vnitřním T - kusy D 25 x G 3/4" x D 25</t>
  </si>
  <si>
    <t>https://podminky.urs.cz/item/CS_URS_2024_02/722220221</t>
  </si>
  <si>
    <t>Armatury s jedním závitem přechodové tvarovky PPR, PN 20 (SDR 6) s kovovým závitem vnitřním T - kusy D 20 x G 1/2" x D 20</t>
  </si>
  <si>
    <t>https://podminky.urs.cz/item/CS_URS_2024_02/722220213</t>
  </si>
  <si>
    <t>Armatury s jedním závitem přechodové tvarovky PPR, PN 20 (SDR 6) s kovovým závitem vnitřním kolena 90° D 32 x G 1"</t>
  </si>
  <si>
    <t>https://podminky.urs.cz/item/CS_URS_2024_02/722220212</t>
  </si>
  <si>
    <t>Armatury s jedním závitem přechodové tvarovky PPR, PN 20 (SDR 6) s kovovým závitem vnitřním kolena 90° D 25 x G 3/4"</t>
  </si>
  <si>
    <t>https://podminky.urs.cz/item/CS_URS_2024_02/722220211</t>
  </si>
  <si>
    <t>Armatury s jedním závitem přechodové tvarovky PPR, PN 20 (SDR 6) s kovovým závitem vnitřním kolena 90° D 20 x G 1/2"</t>
  </si>
  <si>
    <t>https://podminky.urs.cz/item/CS_URS_2024_02/722190901</t>
  </si>
  <si>
    <t>https://podminky.urs.cz/item/CS_URS_2024_02/722190831</t>
  </si>
  <si>
    <t>Demontáž potrubí z olověných trubek tlakových do Ø 30</t>
  </si>
  <si>
    <t>https://podminky.urs.cz/item/CS_URS_2024_02/722190401</t>
  </si>
  <si>
    <t>https://podminky.urs.cz/item/CS_URS_2024_02/722182012</t>
  </si>
  <si>
    <t>https://podminky.urs.cz/item/CS_URS_2024_02/722182011</t>
  </si>
  <si>
    <t>https://podminky.urs.cz/item/CS_URS_2024_02/722181222</t>
  </si>
  <si>
    <t>Ochrana potrubí termoizolačními trubicemi z pěnového polyetylenu PE přilepenými v příčných a podélných spojích, tloušťky izolace přes 6 do 9 mm, vnitřního průměru izolace DN přes 22 do 45 mm</t>
  </si>
  <si>
    <t>https://podminky.urs.cz/item/CS_URS_2024_02/722181221</t>
  </si>
  <si>
    <t>https://podminky.urs.cz/item/CS_URS_2024_02/722181123</t>
  </si>
  <si>
    <t>https://podminky.urs.cz/item/CS_URS_2024_02/722179192</t>
  </si>
  <si>
    <t>Příplatek k ceně rozvody vody z plastů za práce malého rozsahu na zakázce při průměru trubek do 32 mm, do 15 svarů</t>
  </si>
  <si>
    <t>https://podminky.urs.cz/item/CS_URS_2024_02/722179191</t>
  </si>
  <si>
    <t>Příplatek k ceně rozvody vody z plastů za práce malého rozsahu na zakázce do 20 m rozvodu</t>
  </si>
  <si>
    <t>trubka vodovodní tlaková PPR řada PN 16 D 32mm</t>
  </si>
  <si>
    <t>https://podminky.urs.cz/item/CS_URS_2024_02/722174914</t>
  </si>
  <si>
    <t>trubka vodovodní tlaková PPR řada PN 16 D 25mm</t>
  </si>
  <si>
    <t>https://podminky.urs.cz/item/CS_URS_2024_02/722174913</t>
  </si>
  <si>
    <t>trubka vodovodní tlaková PPR řada PN 16 D 20mm</t>
  </si>
  <si>
    <t>https://podminky.urs.cz/item/CS_URS_2024_02/722174912</t>
  </si>
  <si>
    <t>trubka vodovodní tlaková PPR řada PN 16 D 16mm</t>
  </si>
  <si>
    <t>https://podminky.urs.cz/item/CS_URS_2024_02/722174911</t>
  </si>
  <si>
    <t>https://podminky.urs.cz/item/CS_URS_2024_02/722174062</t>
  </si>
  <si>
    <t>Potrubí z plastových trubek z polypropylenu PPR svařovaných polyfúzně křížení potrubí (PPR) PN 20 (SDR 6) D 20 x 3,4</t>
  </si>
  <si>
    <t>https://podminky.urs.cz/item/CS_URS_2024_02/722174061</t>
  </si>
  <si>
    <t>Potrubí z plastových trubek z polypropylenu PPR svařovaných polyfúzně křížení potrubí (PPR) PN 20 (SDR 6) D 16 x 2,7</t>
  </si>
  <si>
    <t>https://podminky.urs.cz/item/CS_URS_2024_02/722174022</t>
  </si>
  <si>
    <t>Potrubí z plastových trubek z polypropylenu PPR svařovaných polyfúzně PN 20 (SDR 6) D 20 x 3,4</t>
  </si>
  <si>
    <t>https://podminky.urs.cz/item/CS_URS_2024_02/722174021</t>
  </si>
  <si>
    <t>Potrubí z plastových trubek z polypropylenu PPR svařovaných polyfúzně PN 20 (SDR 6) D 16 x 2,7</t>
  </si>
  <si>
    <t>https://podminky.urs.cz/item/CS_URS_2024_02/722174003</t>
  </si>
  <si>
    <t>Potrubí z plastových trubek z polypropylenu PPR svařovaných polyfúzně PN 16 (SDR 7,4) D 25 x 3,5</t>
  </si>
  <si>
    <t>https://podminky.urs.cz/item/CS_URS_2024_02/722174002</t>
  </si>
  <si>
    <t>Potrubí z plastových trubek z polypropylenu PPR svařovaných polyfúzně PN 16 (SDR 7,4) D 20 x 2,8</t>
  </si>
  <si>
    <t>https://podminky.urs.cz/item/CS_URS_2024_02/722174001</t>
  </si>
  <si>
    <t>Potrubí z plastových trubek z polypropylenu PPR svařovaných polyfúzně PN 16 (SDR 7,4) D 16 x 2,2</t>
  </si>
  <si>
    <t>https://podminky.urs.cz/item/CS_URS_2024_02/722173914</t>
  </si>
  <si>
    <t>Spoje rozvodů vody z plastů svary polyfuzí D přes 25 do 32 mm</t>
  </si>
  <si>
    <t>https://podminky.urs.cz/item/CS_URS_2024_02/722173913</t>
  </si>
  <si>
    <t>Spoje rozvodů vody z plastů svary polyfuzí D přes 20 do 25 mm</t>
  </si>
  <si>
    <t>https://podminky.urs.cz/item/CS_URS_2024_02/722173912</t>
  </si>
  <si>
    <t>Spoje rozvodů vody z plastů svary polyfuzí D přes 16 do 20 mm</t>
  </si>
  <si>
    <t>https://podminky.urs.cz/item/CS_URS_2024_02/722173911</t>
  </si>
  <si>
    <t>Spoje rozvodů vody z plastů svary polyfuzí D do 16 mm</t>
  </si>
  <si>
    <t>https://podminky.urs.cz/item/CS_URS_2024_02/722173234</t>
  </si>
  <si>
    <t>Potrubí z plastových trubek z pevného PVC-C spojované lepením PN 25 do 70°C D 32 x 3,6</t>
  </si>
  <si>
    <t>https://podminky.urs.cz/item/CS_URS_2024_02/722173233</t>
  </si>
  <si>
    <t>Potrubí z plastových trubek z pevného PVC-C spojované lepením PN 25 do 70°C D 25 x 2,8</t>
  </si>
  <si>
    <t>https://podminky.urs.cz/item/CS_URS_2024_02/722173232</t>
  </si>
  <si>
    <t>Potrubí z plastových trubek z pevného PVC-C spojované lepením PN 25 do 70°C D 20 x 2,3</t>
  </si>
  <si>
    <t>https://podminky.urs.cz/item/CS_URS_2024_02/722173231</t>
  </si>
  <si>
    <t>Potrubí z plastových trubek z pevného PVC-C spojované lepením PN 25 do 70°C D 16 x 2,0</t>
  </si>
  <si>
    <t>https://podminky.urs.cz/item/CS_URS_2024_02/722171934</t>
  </si>
  <si>
    <t>Výměna trubky, tvarovky, vsazení odbočky na rozvodech vody z plastů D přes 25 do 32 mm</t>
  </si>
  <si>
    <t>https://podminky.urs.cz/item/CS_URS_2024_02/722171933</t>
  </si>
  <si>
    <t>Výměna trubky, tvarovky, vsazení odbočky na rozvodech vody z plastů D přes 20 do 25 mm</t>
  </si>
  <si>
    <t>https://podminky.urs.cz/item/CS_URS_2024_02/722171932</t>
  </si>
  <si>
    <t>Výměna trubky, tvarovky, vsazení odbočky na rozvodech vody z plastů D přes 16 do 20 mm</t>
  </si>
  <si>
    <t>https://podminky.urs.cz/item/CS_URS_2024_02/722171931</t>
  </si>
  <si>
    <t>Výměna trubky, tvarovky, vsazení odbočky na rozvodech vody z plastů D do 16 mm</t>
  </si>
  <si>
    <t>https://podminky.urs.cz/item/CS_URS_2024_02/722171914</t>
  </si>
  <si>
    <t>Odříznutí trubky nebo tvarovky u rozvodů vody z plastů D přes 25 do 32 mm</t>
  </si>
  <si>
    <t>https://podminky.urs.cz/item/CS_URS_2024_02/722171913</t>
  </si>
  <si>
    <t>Odříznutí trubky nebo tvarovky u rozvodů vody z plastů D přes 20 do 25 mm</t>
  </si>
  <si>
    <t>https://podminky.urs.cz/item/CS_URS_2024_02/722171912</t>
  </si>
  <si>
    <t>Odříznutí trubky nebo tvarovky u rozvodů vody z plastů D přes 16 do 20 mm</t>
  </si>
  <si>
    <t>https://podminky.urs.cz/item/CS_URS_2024_02/722171911</t>
  </si>
  <si>
    <t>Odříznutí trubky nebo tvarovky u rozvodů vody z plastů D do 16 mm</t>
  </si>
  <si>
    <t>https://podminky.urs.cz/item/CS_URS_2024_02/722170804</t>
  </si>
  <si>
    <t>Demontáž rozvodů vody z plastů přes 25 do Ø 50 mm</t>
  </si>
  <si>
    <t>https://podminky.urs.cz/item/CS_URS_2024_02/722170801</t>
  </si>
  <si>
    <t>Demontáž rozvodů vody z plastů do Ø 25 mm</t>
  </si>
  <si>
    <t>https://podminky.urs.cz/item/CS_URS_2024_02/722160803</t>
  </si>
  <si>
    <t>https://podminky.urs.cz/item/CS_URS_2024_02/722160801</t>
  </si>
  <si>
    <t>https://podminky.urs.cz/item/CS_URS_2024_02/722131963</t>
  </si>
  <si>
    <t>https://podminky.urs.cz/item/CS_URS_2024_02/722131962</t>
  </si>
  <si>
    <t>https://podminky.urs.cz/item/CS_URS_2024_02/722131961</t>
  </si>
  <si>
    <t>https://podminky.urs.cz/item/CS_URS_2024_02/722131933</t>
  </si>
  <si>
    <t>https://podminky.urs.cz/item/CS_URS_2024_02/722131932</t>
  </si>
  <si>
    <t>https://podminky.urs.cz/item/CS_URS_2024_02/722131931</t>
  </si>
  <si>
    <t>https://podminky.urs.cz/item/CS_URS_2024_02/722131913</t>
  </si>
  <si>
    <t>https://podminky.urs.cz/item/CS_URS_2024_02/722131912</t>
  </si>
  <si>
    <t>https://podminky.urs.cz/item/CS_URS_2024_02/722131911</t>
  </si>
  <si>
    <t>https://podminky.urs.cz/item/CS_URS_2024_02/722131902</t>
  </si>
  <si>
    <t>https://podminky.urs.cz/item/CS_URS_2024_02/722131901</t>
  </si>
  <si>
    <t>https://podminky.urs.cz/item/CS_URS_2024_02/722130992</t>
  </si>
  <si>
    <t>https://podminky.urs.cz/item/CS_URS_2024_02/722130991</t>
  </si>
  <si>
    <t>https://podminky.urs.cz/item/CS_URS_2024_02/722130916</t>
  </si>
  <si>
    <t>https://podminky.urs.cz/item/CS_URS_2024_02/722130913</t>
  </si>
  <si>
    <t>https://podminky.urs.cz/item/CS_URS_2024_02/722130826</t>
  </si>
  <si>
    <t>https://podminky.urs.cz/item/CS_URS_2024_02/722130821</t>
  </si>
  <si>
    <t>https://podminky.urs.cz/item/CS_URS_2024_02/722130802</t>
  </si>
  <si>
    <t>https://podminky.urs.cz/item/CS_URS_2024_02/722130801</t>
  </si>
  <si>
    <t>https://podminky.urs.cz/item/CS_URS_2024_02/974042543</t>
  </si>
  <si>
    <t>https://podminky.urs.cz/item/CS_URS_2024_02/974031144</t>
  </si>
  <si>
    <t>https://podminky.urs.cz/item/CS_URS_2024_02/389841135</t>
  </si>
  <si>
    <t>Komín jednoprůduchový nerezový s izolovanými izostatickými vložkami s nehořlavou izolační rohoží, přisazený a kotvený ke stávajícímu zdivu z lešení (bez jeho postavení) komínové těleso výšky 3 m Příplatek k ceně za každý další i započatý metr výšky komínového tělesa přes 3 m uchycení komínu nebo svislého kouřovodu do lůžka, světlý průměr vložky 20 cm</t>
  </si>
  <si>
    <t>https://podminky.urs.cz/item/CS_URS_2024_02/389841112</t>
  </si>
  <si>
    <t>https://podminky.urs.cz/item/CS_URS_2024_02/346244371</t>
  </si>
  <si>
    <t>https://podminky.urs.cz/item/CS_URS_2024_02/346244361</t>
  </si>
  <si>
    <t>Zakázka:</t>
  </si>
  <si>
    <t>Náklady zakázky celkem</t>
  </si>
  <si>
    <t>{2910ea02-3854-45b9-8e86-26303a2a8761}</t>
  </si>
  <si>
    <t>Opravy a servis tepelných zdrojů a topných systémů 2025</t>
  </si>
  <si>
    <t>Díl 2_2 Zadávací dokumentace - Formulář pro sestavení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</si>
</sst>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#,##0.00000"/>
    <numFmt numFmtId="165" formatCode="#,##0.000"/>
    <numFmt numFmtId="166" formatCode="dd\.mm\.yyyy"/>
    <numFmt numFmtId="167" formatCode="#,##0.00%"/>
  </numFmts>
  <fonts count="86" x14ac:knownFonts="1">
    <font>
      <sz val="8"/>
      <name val="Arial CE"/>
      <family val="2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5"/>
      <color theme="3"/>
      <name val="Verdana"/>
      <family val="2"/>
      <charset val="238"/>
    </font>
    <font>
      <b/>
      <sz val="13"/>
      <color theme="3"/>
      <name val="Verdana"/>
      <family val="2"/>
      <charset val="238"/>
    </font>
    <font>
      <sz val="10"/>
      <color rgb="FF3F3F76"/>
      <name val="Verdana"/>
      <family val="2"/>
      <charset val="238"/>
    </font>
    <font>
      <b/>
      <sz val="10"/>
      <color rgb="FFFA7D0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8"/>
      <color theme="9" tint="-0.249977111117893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00"/>
      <name val="Verdana"/>
      <family val="2"/>
      <charset val="238"/>
    </font>
    <font>
      <i/>
      <sz val="10"/>
      <color rgb="FF6699FF"/>
      <name val="Verdana"/>
      <family val="2"/>
      <charset val="238"/>
    </font>
    <font>
      <sz val="10"/>
      <color rgb="FF6699FF"/>
      <name val="Verdana"/>
      <family val="2"/>
      <charset val="238"/>
    </font>
    <font>
      <i/>
      <sz val="10"/>
      <color theme="1"/>
      <name val="Verdana"/>
      <family val="2"/>
      <charset val="238"/>
    </font>
    <font>
      <sz val="8"/>
      <name val="Arial CE"/>
      <family val="2"/>
    </font>
    <font>
      <sz val="10"/>
      <name val="Trebuchet MS"/>
      <family val="2"/>
      <charset val="238"/>
    </font>
    <font>
      <b/>
      <sz val="14"/>
      <name val="Trebuchet MS"/>
      <family val="2"/>
      <charset val="238"/>
    </font>
    <font>
      <sz val="14"/>
      <name val="Trebuchet MS"/>
      <family val="2"/>
      <charset val="238"/>
    </font>
    <font>
      <sz val="9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name val="Trebuchet MS"/>
      <family val="2"/>
      <charset val="238"/>
    </font>
    <font>
      <sz val="8"/>
      <color rgb="FF969696"/>
      <name val="Trebuchet MS"/>
      <family val="2"/>
      <charset val="238"/>
    </font>
    <font>
      <i/>
      <sz val="8"/>
      <name val="Trebuchet MS"/>
      <family val="2"/>
      <charset val="238"/>
    </font>
    <font>
      <b/>
      <sz val="8"/>
      <color rgb="FF00B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12"/>
      <color rgb="FFFF0000"/>
      <name val="Trebuchet MS"/>
      <family val="2"/>
      <charset val="238"/>
    </font>
    <font>
      <b/>
      <sz val="10"/>
      <color rgb="FFFF0000"/>
      <name val="Trebuchet MS"/>
      <family val="2"/>
      <charset val="238"/>
    </font>
    <font>
      <sz val="10"/>
      <color rgb="FFFF0000"/>
      <name val="Trebuchet MS"/>
      <family val="2"/>
      <charset val="238"/>
    </font>
    <font>
      <sz val="8"/>
      <color rgb="FF00B050"/>
      <name val="Trebuchet MS"/>
      <family val="2"/>
      <charset val="238"/>
    </font>
    <font>
      <b/>
      <sz val="14"/>
      <name val="Arial CE"/>
      <family val="2"/>
      <charset val="238"/>
    </font>
    <font>
      <sz val="10"/>
      <color rgb="FF3366FF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9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003366"/>
      <name val="Arial CE"/>
      <family val="2"/>
      <charset val="238"/>
    </font>
    <font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color rgb="FF3366FF"/>
      <name val="Arial CE"/>
      <family val="2"/>
      <charset val="238"/>
    </font>
    <font>
      <b/>
      <sz val="10"/>
      <name val="Arial CE"/>
      <family val="2"/>
      <charset val="238"/>
    </font>
    <font>
      <sz val="8"/>
      <color rgb="FF969696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i/>
      <sz val="7"/>
      <color rgb="FF969696"/>
      <name val="Arial CE"/>
      <family val="2"/>
      <charset val="238"/>
    </font>
    <font>
      <b/>
      <sz val="10"/>
      <name val="Verdana"/>
      <family val="2"/>
      <charset val="238"/>
    </font>
    <font>
      <b/>
      <i/>
      <sz val="8"/>
      <color rgb="FF6699FF"/>
      <name val="Verdana"/>
      <family val="2"/>
      <charset val="238"/>
    </font>
    <font>
      <i/>
      <sz val="8"/>
      <color rgb="FF6699FF"/>
      <name val="Verdana"/>
      <family val="2"/>
      <charset val="238"/>
    </font>
    <font>
      <sz val="8"/>
      <color rgb="FF6699FF"/>
      <name val="Verdana"/>
      <family val="2"/>
      <charset val="238"/>
    </font>
    <font>
      <u/>
      <sz val="11"/>
      <color theme="10"/>
      <name val="Calibri"/>
      <scheme val="minor"/>
    </font>
    <font>
      <i/>
      <u/>
      <sz val="7"/>
      <color rgb="FF979797"/>
      <name val="Calibri"/>
      <scheme val="minor"/>
    </font>
    <font>
      <sz val="7"/>
      <color rgb="FF979797"/>
      <name val="Arial CE"/>
    </font>
    <font>
      <sz val="7"/>
      <name val="Arial CE"/>
    </font>
    <font>
      <sz val="7"/>
      <color rgb="FF969696"/>
      <name val="Arial CE"/>
    </font>
    <font>
      <sz val="9"/>
      <name val="Arial CE"/>
    </font>
    <font>
      <sz val="9"/>
      <color rgb="FF969696"/>
      <name val="Arial CE"/>
    </font>
    <font>
      <sz val="8"/>
      <color rgb="FF003366"/>
      <name val="Arial CE"/>
    </font>
    <font>
      <sz val="10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505050"/>
      <name val="Arial CE"/>
    </font>
    <font>
      <sz val="12"/>
      <color rgb="FF003366"/>
      <name val="Arial CE"/>
    </font>
    <font>
      <b/>
      <sz val="8"/>
      <name val="Arial CE"/>
    </font>
    <font>
      <sz val="8"/>
      <color rgb="FF960000"/>
      <name val="Arial CE"/>
    </font>
    <font>
      <b/>
      <sz val="12"/>
      <color rgb="FF960000"/>
      <name val="Arial CE"/>
    </font>
    <font>
      <sz val="10"/>
      <name val="Arial CE"/>
    </font>
    <font>
      <sz val="10"/>
      <color rgb="FF969696"/>
      <name val="Arial CE"/>
    </font>
    <font>
      <b/>
      <sz val="11"/>
      <name val="Arial CE"/>
    </font>
    <font>
      <b/>
      <sz val="14"/>
      <name val="Arial CE"/>
    </font>
    <font>
      <b/>
      <sz val="12"/>
      <color rgb="FF800000"/>
      <name val="Arial CE"/>
    </font>
    <font>
      <b/>
      <sz val="12"/>
      <name val="Arial CE"/>
    </font>
    <font>
      <sz val="8"/>
      <color rgb="FF969696"/>
      <name val="Arial CE"/>
    </font>
    <font>
      <b/>
      <sz val="10"/>
      <name val="Arial CE"/>
    </font>
    <font>
      <sz val="10"/>
      <color rgb="FF3366FF"/>
      <name val="Arial CE"/>
    </font>
    <font>
      <sz val="8"/>
      <color rgb="FF3366FF"/>
      <name val="Arial CE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D2D2D2"/>
      </patternFill>
    </fill>
    <fill>
      <patternFill patternType="solid">
        <fgColor rgb="FFC0C0C0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theme="0" tint="-0.249977111117893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theme="0" tint="-0.249977111117893"/>
      </bottom>
      <diagonal/>
    </border>
    <border>
      <left/>
      <right/>
      <top style="hair">
        <color rgb="FF969696"/>
      </top>
      <bottom style="hair">
        <color theme="0" tint="-0.249977111117893"/>
      </bottom>
      <diagonal/>
    </border>
    <border>
      <left/>
      <right style="hair">
        <color rgb="FF969696"/>
      </right>
      <top style="hair">
        <color rgb="FF969696"/>
      </top>
      <bottom style="hair">
        <color theme="0" tint="-0.249977111117893"/>
      </bottom>
      <diagonal/>
    </border>
    <border>
      <left style="hair">
        <color theme="0" tint="-0.249977111117893"/>
      </left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</borders>
  <cellStyleXfs count="9">
    <xf numFmtId="0" fontId="0" fillId="0" borderId="0"/>
    <xf numFmtId="0" fontId="4" fillId="0" borderId="5" applyNumberFormat="0" applyFill="0" applyAlignment="0" applyProtection="0"/>
    <xf numFmtId="0" fontId="5" fillId="0" borderId="6" applyNumberFormat="0" applyFill="0" applyAlignment="0" applyProtection="0"/>
    <xf numFmtId="0" fontId="6" fillId="2" borderId="7" applyNumberFormat="0" applyAlignment="0" applyProtection="0"/>
    <xf numFmtId="0" fontId="7" fillId="3" borderId="7" applyNumberFormat="0" applyAlignment="0" applyProtection="0"/>
    <xf numFmtId="0" fontId="9" fillId="0" borderId="1"/>
    <xf numFmtId="0" fontId="16" fillId="0" borderId="1"/>
    <xf numFmtId="0" fontId="48" fillId="0" borderId="1" applyNumberFormat="0" applyFill="0" applyBorder="0" applyAlignment="0" applyProtection="0"/>
    <xf numFmtId="0" fontId="60" fillId="0" borderId="1" applyNumberFormat="0" applyFill="0" applyBorder="0" applyAlignment="0" applyProtection="0"/>
  </cellStyleXfs>
  <cellXfs count="341">
    <xf numFmtId="0" fontId="0" fillId="0" borderId="0" xfId="0"/>
    <xf numFmtId="0" fontId="10" fillId="0" borderId="1" xfId="1" applyFont="1" applyBorder="1" applyAlignment="1">
      <alignment horizontal="left"/>
    </xf>
    <xf numFmtId="0" fontId="4" fillId="0" borderId="1" xfId="1" applyBorder="1" applyAlignment="1"/>
    <xf numFmtId="0" fontId="3" fillId="0" borderId="1" xfId="5" applyFont="1"/>
    <xf numFmtId="0" fontId="11" fillId="0" borderId="1" xfId="5" applyFont="1" applyAlignment="1">
      <alignment vertical="top"/>
    </xf>
    <xf numFmtId="0" fontId="3" fillId="0" borderId="1" xfId="5" applyFont="1" applyAlignment="1">
      <alignment horizontal="right"/>
    </xf>
    <xf numFmtId="0" fontId="5" fillId="0" borderId="1" xfId="2" applyBorder="1" applyAlignment="1">
      <alignment horizontal="left" vertical="center"/>
    </xf>
    <xf numFmtId="0" fontId="12" fillId="0" borderId="8" xfId="5" applyFont="1" applyBorder="1" applyAlignment="1">
      <alignment horizontal="center" vertical="center"/>
    </xf>
    <xf numFmtId="0" fontId="8" fillId="0" borderId="4" xfId="5" applyFont="1" applyBorder="1" applyAlignment="1">
      <alignment horizontal="center" vertical="center"/>
    </xf>
    <xf numFmtId="0" fontId="15" fillId="0" borderId="1" xfId="5" applyFont="1"/>
    <xf numFmtId="0" fontId="13" fillId="0" borderId="1" xfId="5" applyFont="1"/>
    <xf numFmtId="0" fontId="13" fillId="0" borderId="1" xfId="5" applyFont="1" applyAlignment="1">
      <alignment wrapText="1"/>
    </xf>
    <xf numFmtId="0" fontId="6" fillId="2" borderId="7" xfId="3" applyAlignment="1" applyProtection="1">
      <alignment horizontal="center" vertical="center"/>
      <protection locked="0"/>
    </xf>
    <xf numFmtId="0" fontId="17" fillId="0" borderId="11" xfId="5" applyFont="1" applyBorder="1" applyAlignment="1">
      <alignment vertical="center"/>
    </xf>
    <xf numFmtId="0" fontId="17" fillId="0" borderId="12" xfId="5" applyFont="1" applyBorder="1" applyAlignment="1">
      <alignment vertical="center"/>
    </xf>
    <xf numFmtId="0" fontId="17" fillId="0" borderId="13" xfId="5" applyFont="1" applyBorder="1" applyAlignment="1">
      <alignment vertical="center"/>
    </xf>
    <xf numFmtId="0" fontId="17" fillId="0" borderId="1" xfId="5" applyFont="1" applyAlignment="1">
      <alignment vertical="center"/>
    </xf>
    <xf numFmtId="0" fontId="17" fillId="0" borderId="14" xfId="5" applyFont="1" applyBorder="1" applyAlignment="1">
      <alignment vertical="center"/>
    </xf>
    <xf numFmtId="0" fontId="17" fillId="0" borderId="15" xfId="5" applyFont="1" applyBorder="1" applyAlignment="1">
      <alignment vertical="center"/>
    </xf>
    <xf numFmtId="0" fontId="17" fillId="0" borderId="14" xfId="5" applyFont="1" applyBorder="1" applyAlignment="1">
      <alignment horizontal="center" vertical="center" wrapText="1"/>
    </xf>
    <xf numFmtId="0" fontId="20" fillId="4" borderId="16" xfId="5" applyFont="1" applyFill="1" applyBorder="1" applyAlignment="1">
      <alignment horizontal="center" vertical="center" wrapText="1"/>
    </xf>
    <xf numFmtId="0" fontId="20" fillId="4" borderId="17" xfId="5" applyFont="1" applyFill="1" applyBorder="1" applyAlignment="1">
      <alignment horizontal="center" vertical="center" wrapText="1"/>
    </xf>
    <xf numFmtId="0" fontId="17" fillId="0" borderId="15" xfId="5" applyFont="1" applyBorder="1" applyAlignment="1">
      <alignment horizontal="center" vertical="center" wrapText="1"/>
    </xf>
    <xf numFmtId="0" fontId="17" fillId="0" borderId="1" xfId="5" applyFont="1" applyAlignment="1">
      <alignment horizontal="center" vertical="center" wrapText="1"/>
    </xf>
    <xf numFmtId="0" fontId="22" fillId="0" borderId="16" xfId="5" applyFont="1" applyBorder="1" applyAlignment="1">
      <alignment horizontal="center" vertical="center" wrapText="1"/>
    </xf>
    <xf numFmtId="0" fontId="22" fillId="0" borderId="17" xfId="5" applyFont="1" applyBorder="1" applyAlignment="1">
      <alignment horizontal="center" vertical="center" wrapText="1"/>
    </xf>
    <xf numFmtId="0" fontId="22" fillId="0" borderId="18" xfId="5" applyFont="1" applyBorder="1" applyAlignment="1">
      <alignment horizontal="center" vertical="center" wrapText="1"/>
    </xf>
    <xf numFmtId="0" fontId="23" fillId="0" borderId="14" xfId="5" applyFont="1" applyBorder="1"/>
    <xf numFmtId="0" fontId="23" fillId="0" borderId="1" xfId="5" applyFont="1"/>
    <xf numFmtId="0" fontId="24" fillId="0" borderId="1" xfId="5" applyFont="1" applyAlignment="1">
      <alignment horizontal="left"/>
    </xf>
    <xf numFmtId="0" fontId="23" fillId="0" borderId="15" xfId="5" applyFont="1" applyBorder="1"/>
    <xf numFmtId="0" fontId="23" fillId="0" borderId="22" xfId="5" applyFont="1" applyBorder="1"/>
    <xf numFmtId="164" fontId="23" fillId="0" borderId="1" xfId="5" applyNumberFormat="1" applyFont="1"/>
    <xf numFmtId="164" fontId="23" fillId="0" borderId="23" xfId="5" applyNumberFormat="1" applyFont="1" applyBorder="1"/>
    <xf numFmtId="0" fontId="25" fillId="0" borderId="1" xfId="5" applyFont="1" applyAlignment="1">
      <alignment horizontal="left"/>
    </xf>
    <xf numFmtId="0" fontId="26" fillId="0" borderId="25" xfId="5" applyFont="1" applyBorder="1" applyAlignment="1">
      <alignment horizontal="center" vertical="center"/>
    </xf>
    <xf numFmtId="49" fontId="26" fillId="0" borderId="25" xfId="5" applyNumberFormat="1" applyFont="1" applyBorder="1" applyAlignment="1">
      <alignment horizontal="left" vertical="center" wrapText="1"/>
    </xf>
    <xf numFmtId="0" fontId="26" fillId="0" borderId="25" xfId="5" applyFont="1" applyBorder="1" applyAlignment="1">
      <alignment horizontal="center" vertical="center" wrapText="1"/>
    </xf>
    <xf numFmtId="165" fontId="26" fillId="0" borderId="25" xfId="5" applyNumberFormat="1" applyFont="1" applyBorder="1" applyAlignment="1">
      <alignment vertical="center"/>
    </xf>
    <xf numFmtId="0" fontId="27" fillId="0" borderId="25" xfId="5" applyFont="1" applyBorder="1" applyAlignment="1">
      <alignment horizontal="left" vertical="center"/>
    </xf>
    <xf numFmtId="0" fontId="27" fillId="0" borderId="1" xfId="5" applyFont="1" applyAlignment="1">
      <alignment horizontal="center" vertical="center"/>
    </xf>
    <xf numFmtId="164" fontId="27" fillId="0" borderId="1" xfId="5" applyNumberFormat="1" applyFont="1" applyAlignment="1">
      <alignment vertical="center"/>
    </xf>
    <xf numFmtId="164" fontId="27" fillId="0" borderId="23" xfId="5" applyNumberFormat="1" applyFont="1" applyBorder="1" applyAlignment="1">
      <alignment vertical="center"/>
    </xf>
    <xf numFmtId="0" fontId="26" fillId="0" borderId="26" xfId="5" applyFont="1" applyBorder="1" applyAlignment="1">
      <alignment horizontal="center" vertical="center"/>
    </xf>
    <xf numFmtId="49" fontId="26" fillId="0" borderId="26" xfId="5" applyNumberFormat="1" applyFont="1" applyBorder="1" applyAlignment="1">
      <alignment horizontal="left" vertical="center" wrapText="1"/>
    </xf>
    <xf numFmtId="0" fontId="26" fillId="0" borderId="26" xfId="5" applyFont="1" applyBorder="1" applyAlignment="1">
      <alignment horizontal="center" vertical="center" wrapText="1"/>
    </xf>
    <xf numFmtId="165" fontId="26" fillId="0" borderId="26" xfId="5" applyNumberFormat="1" applyFont="1" applyBorder="1" applyAlignment="1">
      <alignment vertical="center"/>
    </xf>
    <xf numFmtId="0" fontId="26" fillId="0" borderId="27" xfId="5" applyFont="1" applyBorder="1" applyAlignment="1">
      <alignment horizontal="center" vertical="center"/>
    </xf>
    <xf numFmtId="49" fontId="26" fillId="0" borderId="27" xfId="5" applyNumberFormat="1" applyFont="1" applyBorder="1" applyAlignment="1">
      <alignment horizontal="left" vertical="center" wrapText="1"/>
    </xf>
    <xf numFmtId="0" fontId="26" fillId="0" borderId="27" xfId="5" applyFont="1" applyBorder="1" applyAlignment="1">
      <alignment horizontal="center" vertical="center" wrapText="1"/>
    </xf>
    <xf numFmtId="165" fontId="26" fillId="0" borderId="27" xfId="5" applyNumberFormat="1" applyFont="1" applyBorder="1" applyAlignment="1">
      <alignment vertical="center"/>
    </xf>
    <xf numFmtId="0" fontId="27" fillId="0" borderId="22" xfId="5" applyFont="1" applyBorder="1" applyAlignment="1">
      <alignment horizontal="left" vertical="center"/>
    </xf>
    <xf numFmtId="0" fontId="29" fillId="0" borderId="1" xfId="5" applyFont="1"/>
    <xf numFmtId="0" fontId="17" fillId="0" borderId="28" xfId="5" applyFont="1" applyBorder="1" applyAlignment="1">
      <alignment vertical="center"/>
    </xf>
    <xf numFmtId="0" fontId="17" fillId="0" borderId="29" xfId="5" applyFont="1" applyBorder="1" applyAlignment="1">
      <alignment vertical="center"/>
    </xf>
    <xf numFmtId="0" fontId="17" fillId="0" borderId="30" xfId="5" applyFont="1" applyBorder="1" applyAlignment="1">
      <alignment vertical="center"/>
    </xf>
    <xf numFmtId="0" fontId="17" fillId="0" borderId="3" xfId="5" applyFont="1" applyBorder="1"/>
    <xf numFmtId="0" fontId="30" fillId="0" borderId="1" xfId="5" applyFont="1"/>
    <xf numFmtId="0" fontId="31" fillId="0" borderId="1" xfId="5" applyFont="1" applyAlignment="1">
      <alignment horizontal="left"/>
    </xf>
    <xf numFmtId="0" fontId="32" fillId="0" borderId="1" xfId="5" applyFont="1"/>
    <xf numFmtId="0" fontId="17" fillId="0" borderId="1" xfId="5" applyFont="1"/>
    <xf numFmtId="0" fontId="33" fillId="0" borderId="1" xfId="5" applyFont="1" applyAlignment="1">
      <alignment horizontal="left"/>
    </xf>
    <xf numFmtId="0" fontId="33" fillId="0" borderId="1" xfId="5" applyFont="1" applyAlignment="1">
      <alignment vertical="center"/>
    </xf>
    <xf numFmtId="0" fontId="30" fillId="0" borderId="1" xfId="5" applyFont="1" applyAlignment="1">
      <alignment horizontal="center" vertical="center"/>
    </xf>
    <xf numFmtId="49" fontId="30" fillId="0" borderId="1" xfId="5" applyNumberFormat="1" applyFont="1" applyAlignment="1">
      <alignment horizontal="left" vertical="center" wrapText="1"/>
    </xf>
    <xf numFmtId="0" fontId="30" fillId="0" borderId="1" xfId="5" applyFont="1" applyAlignment="1">
      <alignment horizontal="center" vertical="center" wrapText="1"/>
    </xf>
    <xf numFmtId="165" fontId="30" fillId="0" borderId="1" xfId="5" applyNumberFormat="1" applyFont="1" applyAlignment="1">
      <alignment vertical="center"/>
    </xf>
    <xf numFmtId="165" fontId="34" fillId="0" borderId="1" xfId="5" applyNumberFormat="1" applyFont="1" applyAlignment="1">
      <alignment vertical="center"/>
    </xf>
    <xf numFmtId="0" fontId="34" fillId="0" borderId="1" xfId="5" applyFont="1" applyAlignment="1">
      <alignment horizontal="center" vertical="center"/>
    </xf>
    <xf numFmtId="49" fontId="34" fillId="0" borderId="1" xfId="5" applyNumberFormat="1" applyFont="1" applyAlignment="1">
      <alignment horizontal="left" vertical="center" wrapText="1"/>
    </xf>
    <xf numFmtId="0" fontId="34" fillId="0" borderId="1" xfId="5" applyFont="1" applyAlignment="1">
      <alignment horizontal="center" vertical="center" wrapText="1"/>
    </xf>
    <xf numFmtId="0" fontId="16" fillId="0" borderId="1" xfId="6"/>
    <xf numFmtId="0" fontId="16" fillId="0" borderId="11" xfId="6" applyBorder="1"/>
    <xf numFmtId="0" fontId="16" fillId="0" borderId="12" xfId="6" applyBorder="1"/>
    <xf numFmtId="0" fontId="16" fillId="0" borderId="14" xfId="6" applyBorder="1"/>
    <xf numFmtId="0" fontId="16" fillId="0" borderId="14" xfId="6" applyBorder="1" applyAlignment="1">
      <alignment vertical="center"/>
    </xf>
    <xf numFmtId="0" fontId="16" fillId="0" borderId="1" xfId="6" applyAlignment="1">
      <alignment vertical="center"/>
    </xf>
    <xf numFmtId="0" fontId="16" fillId="0" borderId="14" xfId="6" applyBorder="1" applyAlignment="1">
      <alignment vertical="center" wrapText="1"/>
    </xf>
    <xf numFmtId="0" fontId="16" fillId="0" borderId="1" xfId="6" applyAlignment="1">
      <alignment vertical="center" wrapText="1"/>
    </xf>
    <xf numFmtId="0" fontId="16" fillId="0" borderId="14" xfId="6" applyBorder="1" applyAlignment="1">
      <alignment horizontal="center" vertical="center" wrapText="1"/>
    </xf>
    <xf numFmtId="0" fontId="16" fillId="0" borderId="1" xfId="6" applyAlignment="1">
      <alignment horizontal="center" vertical="center" wrapText="1"/>
    </xf>
    <xf numFmtId="0" fontId="16" fillId="0" borderId="19" xfId="6" applyBorder="1" applyAlignment="1">
      <alignment vertical="center"/>
    </xf>
    <xf numFmtId="0" fontId="16" fillId="0" borderId="24" xfId="6" applyBorder="1" applyAlignment="1">
      <alignment vertical="center"/>
    </xf>
    <xf numFmtId="0" fontId="11" fillId="0" borderId="1" xfId="1" applyFont="1" applyBorder="1" applyAlignment="1">
      <alignment horizontal="left"/>
    </xf>
    <xf numFmtId="0" fontId="57" fillId="0" borderId="43" xfId="5" applyFont="1" applyBorder="1"/>
    <xf numFmtId="0" fontId="6" fillId="2" borderId="44" xfId="3" applyBorder="1" applyAlignment="1" applyProtection="1">
      <alignment horizontal="center" vertical="center"/>
      <protection locked="0"/>
    </xf>
    <xf numFmtId="0" fontId="57" fillId="0" borderId="2" xfId="5" applyFont="1" applyBorder="1"/>
    <xf numFmtId="0" fontId="3" fillId="0" borderId="3" xfId="5" applyFont="1" applyBorder="1"/>
    <xf numFmtId="0" fontId="3" fillId="0" borderId="4" xfId="5" applyFont="1" applyBorder="1"/>
    <xf numFmtId="0" fontId="58" fillId="0" borderId="43" xfId="5" applyFont="1" applyBorder="1" applyAlignment="1">
      <alignment vertical="top" wrapText="1"/>
    </xf>
    <xf numFmtId="0" fontId="3" fillId="0" borderId="1" xfId="5" applyFont="1" applyAlignment="1">
      <alignment wrapText="1"/>
    </xf>
    <xf numFmtId="0" fontId="3" fillId="0" borderId="45" xfId="5" applyFont="1" applyBorder="1"/>
    <xf numFmtId="0" fontId="14" fillId="0" borderId="43" xfId="5" applyFont="1" applyBorder="1"/>
    <xf numFmtId="0" fontId="58" fillId="0" borderId="43" xfId="5" applyFont="1" applyBorder="1"/>
    <xf numFmtId="0" fontId="59" fillId="0" borderId="43" xfId="5" applyFont="1" applyBorder="1" applyAlignment="1">
      <alignment horizontal="left"/>
    </xf>
    <xf numFmtId="0" fontId="15" fillId="0" borderId="1" xfId="5" applyFont="1" applyAlignment="1">
      <alignment vertical="top" wrapText="1"/>
    </xf>
    <xf numFmtId="0" fontId="59" fillId="0" borderId="46" xfId="5" applyFont="1" applyBorder="1" applyAlignment="1">
      <alignment horizontal="left"/>
    </xf>
    <xf numFmtId="0" fontId="15" fillId="0" borderId="47" xfId="5" applyFont="1" applyBorder="1"/>
    <xf numFmtId="0" fontId="3" fillId="0" borderId="48" xfId="5" applyFont="1" applyBorder="1"/>
    <xf numFmtId="0" fontId="8" fillId="0" borderId="1" xfId="5" applyFont="1"/>
    <xf numFmtId="0" fontId="1" fillId="0" borderId="1" xfId="5" applyFont="1"/>
    <xf numFmtId="0" fontId="56" fillId="0" borderId="7" xfId="5" applyFont="1" applyBorder="1" applyAlignment="1">
      <alignment horizontal="center" vertical="top"/>
    </xf>
    <xf numFmtId="0" fontId="1" fillId="0" borderId="7" xfId="5" applyFont="1" applyBorder="1"/>
    <xf numFmtId="0" fontId="57" fillId="0" borderId="49" xfId="5" applyFont="1" applyBorder="1"/>
    <xf numFmtId="0" fontId="11" fillId="0" borderId="50" xfId="5" applyFont="1" applyBorder="1" applyAlignment="1">
      <alignment vertical="top"/>
    </xf>
    <xf numFmtId="0" fontId="58" fillId="0" borderId="51" xfId="5" applyFont="1" applyBorder="1" applyAlignment="1">
      <alignment vertical="top" wrapText="1"/>
    </xf>
    <xf numFmtId="0" fontId="11" fillId="0" borderId="52" xfId="5" applyFont="1" applyBorder="1" applyAlignment="1">
      <alignment vertical="top"/>
    </xf>
    <xf numFmtId="0" fontId="11" fillId="0" borderId="53" xfId="5" applyFont="1" applyBorder="1" applyAlignment="1">
      <alignment vertical="top"/>
    </xf>
    <xf numFmtId="0" fontId="16" fillId="0" borderId="1" xfId="6" applyAlignment="1">
      <alignment horizontal="left" vertical="center"/>
    </xf>
    <xf numFmtId="0" fontId="16" fillId="4" borderId="1" xfId="6" applyFill="1" applyAlignment="1">
      <alignment vertical="center"/>
    </xf>
    <xf numFmtId="0" fontId="16" fillId="4" borderId="40" xfId="6" applyFill="1" applyBorder="1" applyAlignment="1">
      <alignment vertical="center"/>
    </xf>
    <xf numFmtId="0" fontId="16" fillId="4" borderId="41" xfId="6" applyFill="1" applyBorder="1" applyAlignment="1">
      <alignment vertical="center"/>
    </xf>
    <xf numFmtId="0" fontId="16" fillId="0" borderId="28" xfId="6" applyBorder="1" applyAlignment="1">
      <alignment vertical="center"/>
    </xf>
    <xf numFmtId="0" fontId="16" fillId="0" borderId="29" xfId="6" applyBorder="1" applyAlignment="1">
      <alignment vertical="center"/>
    </xf>
    <xf numFmtId="0" fontId="16" fillId="0" borderId="11" xfId="6" applyBorder="1" applyAlignment="1">
      <alignment vertical="center"/>
    </xf>
    <xf numFmtId="0" fontId="16" fillId="0" borderId="12" xfId="6" applyBorder="1" applyAlignment="1">
      <alignment vertical="center"/>
    </xf>
    <xf numFmtId="0" fontId="16" fillId="0" borderId="20" xfId="6" applyBorder="1" applyAlignment="1">
      <alignment vertical="center"/>
    </xf>
    <xf numFmtId="0" fontId="16" fillId="0" borderId="14" xfId="6" applyBorder="1" applyAlignment="1" applyProtection="1">
      <alignment vertical="center"/>
      <protection locked="0"/>
    </xf>
    <xf numFmtId="4" fontId="16" fillId="0" borderId="1" xfId="6" applyNumberFormat="1" applyAlignment="1">
      <alignment vertical="center"/>
    </xf>
    <xf numFmtId="0" fontId="16" fillId="0" borderId="22" xfId="6" applyBorder="1" applyAlignment="1">
      <alignment vertical="center"/>
    </xf>
    <xf numFmtId="0" fontId="16" fillId="0" borderId="23" xfId="6" applyBorder="1" applyAlignment="1">
      <alignment vertical="center"/>
    </xf>
    <xf numFmtId="0" fontId="16" fillId="0" borderId="38" xfId="6" applyBorder="1" applyAlignment="1">
      <alignment vertical="center"/>
    </xf>
    <xf numFmtId="0" fontId="16" fillId="0" borderId="42" xfId="6" applyBorder="1" applyAlignment="1">
      <alignment vertical="center"/>
    </xf>
    <xf numFmtId="4" fontId="41" fillId="6" borderId="25" xfId="6" applyNumberFormat="1" applyFont="1" applyFill="1" applyBorder="1" applyAlignment="1" applyProtection="1">
      <alignment vertical="center"/>
      <protection locked="0"/>
    </xf>
    <xf numFmtId="4" fontId="7" fillId="2" borderId="7" xfId="3" applyNumberFormat="1" applyFont="1" applyAlignment="1" applyProtection="1">
      <alignment horizontal="right" vertical="center"/>
    </xf>
    <xf numFmtId="0" fontId="16" fillId="0" borderId="21" xfId="6" applyBorder="1" applyAlignment="1">
      <alignment vertical="center"/>
    </xf>
    <xf numFmtId="0" fontId="61" fillId="0" borderId="1" xfId="8" applyFont="1" applyAlignment="1">
      <alignment vertical="center" wrapText="1"/>
    </xf>
    <xf numFmtId="0" fontId="62" fillId="0" borderId="1" xfId="6" applyFont="1" applyAlignment="1">
      <alignment horizontal="left" vertical="center"/>
    </xf>
    <xf numFmtId="0" fontId="63" fillId="0" borderId="1" xfId="6" applyFont="1" applyAlignment="1">
      <alignment horizontal="left" vertical="center" wrapText="1"/>
    </xf>
    <xf numFmtId="0" fontId="64" fillId="0" borderId="1" xfId="6" applyFont="1" applyAlignment="1">
      <alignment horizontal="left" vertical="center"/>
    </xf>
    <xf numFmtId="0" fontId="65" fillId="0" borderId="1" xfId="6" applyFont="1" applyAlignment="1">
      <alignment horizontal="left" vertical="center"/>
    </xf>
    <xf numFmtId="0" fontId="66" fillId="0" borderId="23" xfId="6" applyFont="1" applyBorder="1" applyAlignment="1">
      <alignment horizontal="left" vertical="center"/>
    </xf>
    <xf numFmtId="164" fontId="66" fillId="0" borderId="1" xfId="6" applyNumberFormat="1" applyFont="1" applyAlignment="1">
      <alignment vertical="center"/>
    </xf>
    <xf numFmtId="0" fontId="66" fillId="0" borderId="1" xfId="6" applyFont="1" applyAlignment="1">
      <alignment horizontal="center" vertical="center"/>
    </xf>
    <xf numFmtId="0" fontId="66" fillId="0" borderId="22" xfId="6" applyFont="1" applyBorder="1" applyAlignment="1">
      <alignment horizontal="left" vertical="center"/>
    </xf>
    <xf numFmtId="0" fontId="65" fillId="0" borderId="25" xfId="6" applyFont="1" applyBorder="1" applyAlignment="1" applyProtection="1">
      <alignment horizontal="left" vertical="center" wrapText="1"/>
      <protection locked="0"/>
    </xf>
    <xf numFmtId="4" fontId="65" fillId="0" borderId="25" xfId="6" applyNumberFormat="1" applyFont="1" applyBorder="1" applyAlignment="1" applyProtection="1">
      <alignment vertical="center"/>
      <protection locked="0"/>
    </xf>
    <xf numFmtId="165" fontId="65" fillId="0" borderId="25" xfId="6" applyNumberFormat="1" applyFont="1" applyBorder="1" applyAlignment="1" applyProtection="1">
      <alignment vertical="center"/>
      <protection locked="0"/>
    </xf>
    <xf numFmtId="0" fontId="65" fillId="0" borderId="25" xfId="6" applyFont="1" applyBorder="1" applyAlignment="1" applyProtection="1">
      <alignment horizontal="center" vertical="center" wrapText="1"/>
      <protection locked="0"/>
    </xf>
    <xf numFmtId="49" fontId="65" fillId="0" borderId="25" xfId="6" applyNumberFormat="1" applyFont="1" applyBorder="1" applyAlignment="1" applyProtection="1">
      <alignment horizontal="left" vertical="center" wrapText="1"/>
      <protection locked="0"/>
    </xf>
    <xf numFmtId="0" fontId="65" fillId="0" borderId="25" xfId="6" applyFont="1" applyBorder="1" applyAlignment="1" applyProtection="1">
      <alignment horizontal="center" vertical="center"/>
      <protection locked="0"/>
    </xf>
    <xf numFmtId="0" fontId="67" fillId="0" borderId="1" xfId="6" applyFont="1"/>
    <xf numFmtId="4" fontId="67" fillId="0" borderId="1" xfId="6" applyNumberFormat="1" applyFont="1" applyAlignment="1">
      <alignment vertical="center"/>
    </xf>
    <xf numFmtId="0" fontId="67" fillId="0" borderId="1" xfId="6" applyFont="1" applyAlignment="1">
      <alignment horizontal="left"/>
    </xf>
    <xf numFmtId="0" fontId="67" fillId="0" borderId="1" xfId="6" applyFont="1" applyAlignment="1">
      <alignment horizontal="center"/>
    </xf>
    <xf numFmtId="0" fontId="67" fillId="0" borderId="23" xfId="6" applyFont="1" applyBorder="1"/>
    <xf numFmtId="164" fontId="67" fillId="0" borderId="1" xfId="6" applyNumberFormat="1" applyFont="1"/>
    <xf numFmtId="0" fontId="67" fillId="0" borderId="22" xfId="6" applyFont="1" applyBorder="1"/>
    <xf numFmtId="0" fontId="67" fillId="0" borderId="14" xfId="6" applyFont="1" applyBorder="1"/>
    <xf numFmtId="4" fontId="68" fillId="0" borderId="1" xfId="6" applyNumberFormat="1" applyFont="1"/>
    <xf numFmtId="0" fontId="68" fillId="0" borderId="1" xfId="6" applyFont="1" applyAlignment="1">
      <alignment horizontal="left"/>
    </xf>
    <xf numFmtId="0" fontId="69" fillId="0" borderId="1" xfId="6" applyFont="1" applyAlignment="1">
      <alignment horizontal="center" vertical="center"/>
    </xf>
    <xf numFmtId="0" fontId="69" fillId="0" borderId="22" xfId="6" applyFont="1" applyBorder="1" applyAlignment="1">
      <alignment horizontal="left" vertical="center"/>
    </xf>
    <xf numFmtId="0" fontId="70" fillId="0" borderId="14" xfId="6" applyFont="1" applyBorder="1" applyAlignment="1">
      <alignment vertical="center"/>
    </xf>
    <xf numFmtId="0" fontId="69" fillId="0" borderId="25" xfId="6" applyFont="1" applyBorder="1" applyAlignment="1" applyProtection="1">
      <alignment horizontal="left" vertical="center" wrapText="1"/>
      <protection locked="0"/>
    </xf>
    <xf numFmtId="4" fontId="69" fillId="0" borderId="25" xfId="6" applyNumberFormat="1" applyFont="1" applyBorder="1" applyAlignment="1" applyProtection="1">
      <alignment vertical="center"/>
      <protection locked="0"/>
    </xf>
    <xf numFmtId="165" fontId="69" fillId="0" borderId="25" xfId="6" applyNumberFormat="1" applyFont="1" applyBorder="1" applyAlignment="1" applyProtection="1">
      <alignment vertical="center"/>
      <protection locked="0"/>
    </xf>
    <xf numFmtId="0" fontId="69" fillId="0" borderId="25" xfId="6" applyFont="1" applyBorder="1" applyAlignment="1" applyProtection="1">
      <alignment horizontal="center" vertical="center" wrapText="1"/>
      <protection locked="0"/>
    </xf>
    <xf numFmtId="49" fontId="69" fillId="0" borderId="25" xfId="6" applyNumberFormat="1" applyFont="1" applyBorder="1" applyAlignment="1" applyProtection="1">
      <alignment horizontal="left" vertical="center" wrapText="1"/>
      <protection locked="0"/>
    </xf>
    <xf numFmtId="0" fontId="69" fillId="0" borderId="25" xfId="6" applyFont="1" applyBorder="1" applyAlignment="1" applyProtection="1">
      <alignment horizontal="center" vertical="center"/>
      <protection locked="0"/>
    </xf>
    <xf numFmtId="0" fontId="71" fillId="0" borderId="1" xfId="6" applyFont="1" applyAlignment="1">
      <alignment vertical="center"/>
    </xf>
    <xf numFmtId="0" fontId="71" fillId="0" borderId="1" xfId="6" applyFont="1" applyAlignment="1">
      <alignment horizontal="left" vertical="center"/>
    </xf>
    <xf numFmtId="0" fontId="71" fillId="0" borderId="23" xfId="6" applyFont="1" applyBorder="1" applyAlignment="1">
      <alignment vertical="center"/>
    </xf>
    <xf numFmtId="0" fontId="71" fillId="0" borderId="22" xfId="6" applyFont="1" applyBorder="1" applyAlignment="1">
      <alignment vertical="center"/>
    </xf>
    <xf numFmtId="0" fontId="71" fillId="0" borderId="14" xfId="6" applyFont="1" applyBorder="1" applyAlignment="1">
      <alignment vertical="center"/>
    </xf>
    <xf numFmtId="165" fontId="71" fillId="0" borderId="1" xfId="6" applyNumberFormat="1" applyFont="1" applyAlignment="1">
      <alignment vertical="center"/>
    </xf>
    <xf numFmtId="0" fontId="71" fillId="0" borderId="1" xfId="6" applyFont="1" applyAlignment="1">
      <alignment horizontal="left" vertical="center" wrapText="1"/>
    </xf>
    <xf numFmtId="4" fontId="72" fillId="0" borderId="1" xfId="6" applyNumberFormat="1" applyFont="1"/>
    <xf numFmtId="0" fontId="72" fillId="0" borderId="1" xfId="6" applyFont="1" applyAlignment="1">
      <alignment horizontal="left"/>
    </xf>
    <xf numFmtId="4" fontId="73" fillId="0" borderId="1" xfId="6" applyNumberFormat="1" applyFont="1" applyAlignment="1">
      <alignment vertical="center"/>
    </xf>
    <xf numFmtId="164" fontId="74" fillId="0" borderId="19" xfId="6" applyNumberFormat="1" applyFont="1" applyBorder="1"/>
    <xf numFmtId="4" fontId="75" fillId="0" borderId="1" xfId="6" applyNumberFormat="1" applyFont="1"/>
    <xf numFmtId="0" fontId="75" fillId="0" borderId="1" xfId="6" applyFont="1" applyAlignment="1">
      <alignment horizontal="left" vertical="center"/>
    </xf>
    <xf numFmtId="0" fontId="66" fillId="0" borderId="18" xfId="6" applyFont="1" applyBorder="1" applyAlignment="1">
      <alignment horizontal="center" vertical="center" wrapText="1"/>
    </xf>
    <xf numFmtId="0" fontId="66" fillId="0" borderId="17" xfId="6" applyFont="1" applyBorder="1" applyAlignment="1">
      <alignment horizontal="center" vertical="center" wrapText="1"/>
    </xf>
    <xf numFmtId="0" fontId="66" fillId="0" borderId="16" xfId="6" applyFont="1" applyBorder="1" applyAlignment="1">
      <alignment horizontal="center" vertical="center" wrapText="1"/>
    </xf>
    <xf numFmtId="0" fontId="65" fillId="4" borderId="18" xfId="6" applyFont="1" applyFill="1" applyBorder="1" applyAlignment="1">
      <alignment horizontal="center" vertical="center" wrapText="1"/>
    </xf>
    <xf numFmtId="0" fontId="65" fillId="4" borderId="17" xfId="6" applyFont="1" applyFill="1" applyBorder="1" applyAlignment="1">
      <alignment horizontal="center" vertical="center" wrapText="1"/>
    </xf>
    <xf numFmtId="0" fontId="65" fillId="4" borderId="16" xfId="6" applyFont="1" applyFill="1" applyBorder="1" applyAlignment="1">
      <alignment horizontal="center" vertical="center" wrapText="1"/>
    </xf>
    <xf numFmtId="0" fontId="76" fillId="0" borderId="1" xfId="6" applyFont="1" applyAlignment="1">
      <alignment horizontal="left" vertical="center" wrapText="1"/>
    </xf>
    <xf numFmtId="0" fontId="77" fillId="0" borderId="1" xfId="6" applyFont="1" applyAlignment="1">
      <alignment horizontal="left" vertical="center"/>
    </xf>
    <xf numFmtId="0" fontId="76" fillId="0" borderId="1" xfId="6" applyFont="1" applyAlignment="1">
      <alignment horizontal="left" vertical="center"/>
    </xf>
    <xf numFmtId="166" fontId="76" fillId="0" borderId="1" xfId="6" applyNumberFormat="1" applyFont="1" applyAlignment="1">
      <alignment horizontal="left" vertical="center"/>
    </xf>
    <xf numFmtId="0" fontId="79" fillId="0" borderId="1" xfId="6" applyFont="1" applyAlignment="1">
      <alignment horizontal="left" vertical="center"/>
    </xf>
    <xf numFmtId="0" fontId="68" fillId="0" borderId="1" xfId="6" applyFont="1" applyAlignment="1">
      <alignment vertical="center"/>
    </xf>
    <xf numFmtId="0" fontId="68" fillId="0" borderId="14" xfId="6" applyFont="1" applyBorder="1" applyAlignment="1">
      <alignment vertical="center"/>
    </xf>
    <xf numFmtId="4" fontId="68" fillId="0" borderId="24" xfId="6" applyNumberFormat="1" applyFont="1" applyBorder="1" applyAlignment="1">
      <alignment vertical="center"/>
    </xf>
    <xf numFmtId="0" fontId="68" fillId="0" borderId="24" xfId="6" applyFont="1" applyBorder="1" applyAlignment="1">
      <alignment vertical="center"/>
    </xf>
    <xf numFmtId="0" fontId="68" fillId="0" borderId="24" xfId="6" applyFont="1" applyBorder="1" applyAlignment="1">
      <alignment horizontal="left" vertical="center"/>
    </xf>
    <xf numFmtId="0" fontId="72" fillId="0" borderId="1" xfId="6" applyFont="1" applyAlignment="1">
      <alignment vertical="center"/>
    </xf>
    <xf numFmtId="0" fontId="72" fillId="0" borderId="14" xfId="6" applyFont="1" applyBorder="1" applyAlignment="1">
      <alignment vertical="center"/>
    </xf>
    <xf numFmtId="4" fontId="72" fillId="0" borderId="24" xfId="6" applyNumberFormat="1" applyFont="1" applyBorder="1" applyAlignment="1">
      <alignment vertical="center"/>
    </xf>
    <xf numFmtId="0" fontId="72" fillId="0" borderId="24" xfId="6" applyFont="1" applyBorder="1" applyAlignment="1">
      <alignment vertical="center"/>
    </xf>
    <xf numFmtId="0" fontId="72" fillId="0" borderId="24" xfId="6" applyFont="1" applyBorder="1" applyAlignment="1">
      <alignment horizontal="left" vertical="center"/>
    </xf>
    <xf numFmtId="4" fontId="75" fillId="0" borderId="1" xfId="6" applyNumberFormat="1" applyFont="1" applyAlignment="1">
      <alignment vertical="center"/>
    </xf>
    <xf numFmtId="0" fontId="80" fillId="0" borderId="1" xfId="6" applyFont="1" applyAlignment="1">
      <alignment horizontal="left" vertical="center"/>
    </xf>
    <xf numFmtId="0" fontId="65" fillId="4" borderId="1" xfId="6" applyFont="1" applyFill="1" applyAlignment="1">
      <alignment horizontal="right" vertical="center"/>
    </xf>
    <xf numFmtId="0" fontId="65" fillId="4" borderId="1" xfId="6" applyFont="1" applyFill="1" applyAlignment="1">
      <alignment horizontal="left" vertical="center"/>
    </xf>
    <xf numFmtId="4" fontId="81" fillId="4" borderId="40" xfId="6" applyNumberFormat="1" applyFont="1" applyFill="1" applyBorder="1" applyAlignment="1">
      <alignment vertical="center"/>
    </xf>
    <xf numFmtId="0" fontId="81" fillId="4" borderId="40" xfId="6" applyFont="1" applyFill="1" applyBorder="1" applyAlignment="1">
      <alignment horizontal="center" vertical="center"/>
    </xf>
    <xf numFmtId="0" fontId="81" fillId="4" borderId="40" xfId="6" applyFont="1" applyFill="1" applyBorder="1" applyAlignment="1">
      <alignment horizontal="right" vertical="center"/>
    </xf>
    <xf numFmtId="0" fontId="81" fillId="4" borderId="39" xfId="6" applyFont="1" applyFill="1" applyBorder="1" applyAlignment="1">
      <alignment horizontal="left" vertical="center"/>
    </xf>
    <xf numFmtId="4" fontId="77" fillId="0" borderId="1" xfId="6" applyNumberFormat="1" applyFont="1" applyAlignment="1">
      <alignment vertical="center"/>
    </xf>
    <xf numFmtId="167" fontId="77" fillId="0" borderId="1" xfId="6" applyNumberFormat="1" applyFont="1" applyAlignment="1">
      <alignment horizontal="right" vertical="center"/>
    </xf>
    <xf numFmtId="0" fontId="82" fillId="0" borderId="1" xfId="6" applyFont="1" applyAlignment="1">
      <alignment horizontal="left" vertical="center"/>
    </xf>
    <xf numFmtId="0" fontId="77" fillId="0" borderId="1" xfId="6" applyFont="1" applyAlignment="1">
      <alignment horizontal="right" vertical="center"/>
    </xf>
    <xf numFmtId="0" fontId="83" fillId="0" borderId="1" xfId="6" applyFont="1" applyAlignment="1">
      <alignment horizontal="left" vertical="center"/>
    </xf>
    <xf numFmtId="0" fontId="84" fillId="0" borderId="1" xfId="6" applyFont="1" applyAlignment="1">
      <alignment horizontal="left" vertical="center"/>
    </xf>
    <xf numFmtId="4" fontId="41" fillId="0" borderId="25" xfId="6" applyNumberFormat="1" applyFont="1" applyBorder="1" applyAlignment="1">
      <alignment vertical="center"/>
    </xf>
    <xf numFmtId="0" fontId="35" fillId="0" borderId="1" xfId="6" applyFont="1" applyAlignment="1">
      <alignment horizontal="left" vertical="center"/>
    </xf>
    <xf numFmtId="0" fontId="36" fillId="0" borderId="1" xfId="6" applyFont="1" applyAlignment="1">
      <alignment horizontal="left" vertical="center"/>
    </xf>
    <xf numFmtId="0" fontId="37" fillId="0" borderId="1" xfId="6" applyFont="1" applyAlignment="1">
      <alignment horizontal="left" vertical="center"/>
    </xf>
    <xf numFmtId="0" fontId="39" fillId="0" borderId="1" xfId="6" applyFont="1" applyAlignment="1">
      <alignment horizontal="left" vertical="center"/>
    </xf>
    <xf numFmtId="166" fontId="39" fillId="0" borderId="1" xfId="6" applyNumberFormat="1" applyFont="1" applyAlignment="1">
      <alignment horizontal="left" vertical="center"/>
    </xf>
    <xf numFmtId="0" fontId="39" fillId="0" borderId="1" xfId="6" applyFont="1" applyAlignment="1">
      <alignment horizontal="left" vertical="center" wrapText="1"/>
    </xf>
    <xf numFmtId="0" fontId="50" fillId="0" borderId="1" xfId="6" applyFont="1" applyAlignment="1">
      <alignment horizontal="left" vertical="center"/>
    </xf>
    <xf numFmtId="4" fontId="40" fillId="0" borderId="1" xfId="6" applyNumberFormat="1" applyFont="1" applyAlignment="1">
      <alignment vertical="center"/>
    </xf>
    <xf numFmtId="0" fontId="37" fillId="0" borderId="1" xfId="6" applyFont="1" applyAlignment="1">
      <alignment horizontal="right" vertical="center"/>
    </xf>
    <xf numFmtId="0" fontId="51" fillId="0" borderId="1" xfId="6" applyFont="1" applyAlignment="1">
      <alignment horizontal="left" vertical="center"/>
    </xf>
    <xf numFmtId="4" fontId="37" fillId="0" borderId="1" xfId="6" applyNumberFormat="1" applyFont="1" applyAlignment="1">
      <alignment vertical="center"/>
    </xf>
    <xf numFmtId="167" fontId="37" fillId="0" borderId="1" xfId="6" applyNumberFormat="1" applyFont="1" applyAlignment="1">
      <alignment horizontal="right" vertical="center"/>
    </xf>
    <xf numFmtId="0" fontId="52" fillId="4" borderId="39" xfId="6" applyFont="1" applyFill="1" applyBorder="1" applyAlignment="1">
      <alignment horizontal="left" vertical="center"/>
    </xf>
    <xf numFmtId="0" fontId="52" fillId="4" borderId="40" xfId="6" applyFont="1" applyFill="1" applyBorder="1" applyAlignment="1">
      <alignment horizontal="right" vertical="center"/>
    </xf>
    <xf numFmtId="0" fontId="52" fillId="4" borderId="40" xfId="6" applyFont="1" applyFill="1" applyBorder="1" applyAlignment="1">
      <alignment horizontal="center" vertical="center"/>
    </xf>
    <xf numFmtId="4" fontId="52" fillId="4" borderId="40" xfId="6" applyNumberFormat="1" applyFont="1" applyFill="1" applyBorder="1" applyAlignment="1">
      <alignment vertical="center"/>
    </xf>
    <xf numFmtId="0" fontId="41" fillId="4" borderId="1" xfId="6" applyFont="1" applyFill="1" applyAlignment="1">
      <alignment horizontal="left" vertical="center"/>
    </xf>
    <xf numFmtId="0" fontId="41" fillId="4" borderId="1" xfId="6" applyFont="1" applyFill="1" applyAlignment="1">
      <alignment horizontal="right" vertical="center"/>
    </xf>
    <xf numFmtId="0" fontId="53" fillId="0" borderId="1" xfId="6" applyFont="1" applyAlignment="1">
      <alignment horizontal="left" vertical="center"/>
    </xf>
    <xf numFmtId="0" fontId="42" fillId="0" borderId="14" xfId="6" applyFont="1" applyBorder="1" applyAlignment="1">
      <alignment vertical="center"/>
    </xf>
    <xf numFmtId="0" fontId="42" fillId="0" borderId="1" xfId="6" applyFont="1" applyAlignment="1">
      <alignment vertical="center"/>
    </xf>
    <xf numFmtId="0" fontId="42" fillId="0" borderId="24" xfId="6" applyFont="1" applyBorder="1" applyAlignment="1">
      <alignment horizontal="left" vertical="center"/>
    </xf>
    <xf numFmtId="0" fontId="42" fillId="0" borderId="24" xfId="6" applyFont="1" applyBorder="1" applyAlignment="1">
      <alignment vertical="center"/>
    </xf>
    <xf numFmtId="4" fontId="42" fillId="0" borderId="24" xfId="6" applyNumberFormat="1" applyFont="1" applyBorder="1" applyAlignment="1">
      <alignment vertical="center"/>
    </xf>
    <xf numFmtId="0" fontId="43" fillId="0" borderId="14" xfId="6" applyFont="1" applyBorder="1" applyAlignment="1">
      <alignment vertical="center"/>
    </xf>
    <xf numFmtId="0" fontId="43" fillId="0" borderId="1" xfId="6" applyFont="1" applyAlignment="1">
      <alignment vertical="center"/>
    </xf>
    <xf numFmtId="0" fontId="43" fillId="0" borderId="24" xfId="6" applyFont="1" applyBorder="1" applyAlignment="1">
      <alignment horizontal="left" vertical="center"/>
    </xf>
    <xf numFmtId="0" fontId="43" fillId="0" borderId="24" xfId="6" applyFont="1" applyBorder="1" applyAlignment="1">
      <alignment vertical="center"/>
    </xf>
    <xf numFmtId="4" fontId="43" fillId="0" borderId="24" xfId="6" applyNumberFormat="1" applyFont="1" applyBorder="1" applyAlignment="1">
      <alignment vertical="center"/>
    </xf>
    <xf numFmtId="0" fontId="41" fillId="4" borderId="16" xfId="6" applyFont="1" applyFill="1" applyBorder="1" applyAlignment="1">
      <alignment horizontal="center" vertical="center" wrapText="1"/>
    </xf>
    <xf numFmtId="0" fontId="41" fillId="4" borderId="17" xfId="6" applyFont="1" applyFill="1" applyBorder="1" applyAlignment="1">
      <alignment horizontal="center" vertical="center" wrapText="1"/>
    </xf>
    <xf numFmtId="0" fontId="41" fillId="4" borderId="18" xfId="6" applyFont="1" applyFill="1" applyBorder="1" applyAlignment="1">
      <alignment horizontal="center" vertical="center" wrapText="1"/>
    </xf>
    <xf numFmtId="0" fontId="44" fillId="0" borderId="16" xfId="6" applyFont="1" applyBorder="1" applyAlignment="1">
      <alignment horizontal="center" vertical="center" wrapText="1"/>
    </xf>
    <xf numFmtId="0" fontId="44" fillId="0" borderId="17" xfId="6" applyFont="1" applyBorder="1" applyAlignment="1">
      <alignment horizontal="center" vertical="center" wrapText="1"/>
    </xf>
    <xf numFmtId="0" fontId="44" fillId="0" borderId="18" xfId="6" applyFont="1" applyBorder="1" applyAlignment="1">
      <alignment horizontal="center" vertical="center" wrapText="1"/>
    </xf>
    <xf numFmtId="0" fontId="40" fillId="0" borderId="1" xfId="6" applyFont="1" applyAlignment="1">
      <alignment horizontal="left" vertical="center"/>
    </xf>
    <xf numFmtId="4" fontId="40" fillId="0" borderId="1" xfId="6" applyNumberFormat="1" applyFont="1"/>
    <xf numFmtId="164" fontId="54" fillId="0" borderId="19" xfId="6" applyNumberFormat="1" applyFont="1" applyBorder="1"/>
    <xf numFmtId="164" fontId="54" fillId="0" borderId="21" xfId="6" applyNumberFormat="1" applyFont="1" applyBorder="1"/>
    <xf numFmtId="4" fontId="45" fillId="0" borderId="1" xfId="6" applyNumberFormat="1" applyFont="1" applyAlignment="1">
      <alignment vertical="center"/>
    </xf>
    <xf numFmtId="0" fontId="46" fillId="0" borderId="14" xfId="6" applyFont="1" applyBorder="1"/>
    <xf numFmtId="0" fontId="46" fillId="0" borderId="1" xfId="6" applyFont="1"/>
    <xf numFmtId="0" fontId="46" fillId="0" borderId="1" xfId="6" applyFont="1" applyAlignment="1">
      <alignment horizontal="left"/>
    </xf>
    <xf numFmtId="0" fontId="42" fillId="0" borderId="1" xfId="6" applyFont="1" applyAlignment="1">
      <alignment horizontal="left"/>
    </xf>
    <xf numFmtId="4" fontId="42" fillId="0" borderId="1" xfId="6" applyNumberFormat="1" applyFont="1"/>
    <xf numFmtId="0" fontId="46" fillId="0" borderId="22" xfId="6" applyFont="1" applyBorder="1"/>
    <xf numFmtId="164" fontId="46" fillId="0" borderId="1" xfId="6" applyNumberFormat="1" applyFont="1"/>
    <xf numFmtId="164" fontId="46" fillId="0" borderId="23" xfId="6" applyNumberFormat="1" applyFont="1" applyBorder="1"/>
    <xf numFmtId="0" fontId="46" fillId="0" borderId="1" xfId="6" applyFont="1" applyAlignment="1">
      <alignment horizontal="center"/>
    </xf>
    <xf numFmtId="4" fontId="46" fillId="0" borderId="1" xfId="6" applyNumberFormat="1" applyFont="1" applyAlignment="1">
      <alignment vertical="center"/>
    </xf>
    <xf numFmtId="0" fontId="43" fillId="0" borderId="1" xfId="6" applyFont="1" applyAlignment="1">
      <alignment horizontal="left"/>
    </xf>
    <xf numFmtId="4" fontId="43" fillId="0" borderId="1" xfId="6" applyNumberFormat="1" applyFont="1"/>
    <xf numFmtId="0" fontId="41" fillId="0" borderId="25" xfId="6" applyFont="1" applyBorder="1" applyAlignment="1">
      <alignment horizontal="center" vertical="center"/>
    </xf>
    <xf numFmtId="49" fontId="41" fillId="0" borderId="25" xfId="6" applyNumberFormat="1" applyFont="1" applyBorder="1" applyAlignment="1">
      <alignment horizontal="left" vertical="center" wrapText="1"/>
    </xf>
    <xf numFmtId="0" fontId="41" fillId="0" borderId="25" xfId="6" applyFont="1" applyBorder="1" applyAlignment="1">
      <alignment horizontal="left" vertical="center" wrapText="1"/>
    </xf>
    <xf numFmtId="0" fontId="41" fillId="0" borderId="25" xfId="6" applyFont="1" applyBorder="1" applyAlignment="1">
      <alignment horizontal="center" vertical="center" wrapText="1"/>
    </xf>
    <xf numFmtId="165" fontId="41" fillId="0" borderId="25" xfId="6" applyNumberFormat="1" applyFont="1" applyBorder="1" applyAlignment="1">
      <alignment vertical="center"/>
    </xf>
    <xf numFmtId="0" fontId="44" fillId="0" borderId="22" xfId="6" applyFont="1" applyBorder="1" applyAlignment="1">
      <alignment horizontal="left" vertical="center"/>
    </xf>
    <xf numFmtId="0" fontId="44" fillId="0" borderId="1" xfId="6" applyFont="1" applyAlignment="1">
      <alignment horizontal="center" vertical="center"/>
    </xf>
    <xf numFmtId="164" fontId="44" fillId="0" borderId="1" xfId="6" applyNumberFormat="1" applyFont="1" applyAlignment="1">
      <alignment vertical="center"/>
    </xf>
    <xf numFmtId="164" fontId="44" fillId="0" borderId="23" xfId="6" applyNumberFormat="1" applyFont="1" applyBorder="1" applyAlignment="1">
      <alignment vertical="center"/>
    </xf>
    <xf numFmtId="0" fontId="41" fillId="0" borderId="1" xfId="6" applyFont="1" applyAlignment="1">
      <alignment horizontal="left" vertical="center"/>
    </xf>
    <xf numFmtId="0" fontId="47" fillId="0" borderId="1" xfId="6" applyFont="1" applyAlignment="1">
      <alignment horizontal="left" vertical="center"/>
    </xf>
    <xf numFmtId="0" fontId="55" fillId="0" borderId="1" xfId="6" applyFont="1" applyAlignment="1">
      <alignment vertical="center" wrapText="1"/>
    </xf>
    <xf numFmtId="0" fontId="4" fillId="0" borderId="5" xfId="1" applyAlignment="1">
      <alignment horizontal="left" vertical="center"/>
    </xf>
    <xf numFmtId="0" fontId="56" fillId="0" borderId="1" xfId="2" applyFont="1" applyBorder="1" applyAlignment="1">
      <alignment horizontal="left" vertical="center"/>
    </xf>
    <xf numFmtId="0" fontId="8" fillId="0" borderId="2" xfId="5" applyFont="1" applyBorder="1" applyAlignment="1">
      <alignment horizontal="center" vertical="center"/>
    </xf>
    <xf numFmtId="0" fontId="8" fillId="0" borderId="3" xfId="5" applyFont="1" applyBorder="1" applyAlignment="1">
      <alignment horizontal="center" vertical="center"/>
    </xf>
    <xf numFmtId="0" fontId="2" fillId="0" borderId="9" xfId="5" applyFont="1" applyBorder="1" applyAlignment="1">
      <alignment horizontal="center" vertical="center"/>
    </xf>
    <xf numFmtId="0" fontId="3" fillId="0" borderId="10" xfId="5" applyFont="1" applyBorder="1" applyAlignment="1">
      <alignment horizontal="center" vertical="center"/>
    </xf>
    <xf numFmtId="2" fontId="7" fillId="3" borderId="7" xfId="4" applyNumberFormat="1" applyAlignment="1">
      <alignment horizontal="center" vertical="center"/>
    </xf>
    <xf numFmtId="2" fontId="7" fillId="3" borderId="44" xfId="4" applyNumberFormat="1" applyBorder="1" applyAlignment="1">
      <alignment horizontal="center" vertical="center"/>
    </xf>
    <xf numFmtId="0" fontId="2" fillId="0" borderId="2" xfId="5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0" fontId="5" fillId="0" borderId="1" xfId="2" applyBorder="1" applyAlignment="1">
      <alignment horizontal="left" vertical="center"/>
    </xf>
    <xf numFmtId="0" fontId="38" fillId="0" borderId="1" xfId="6" applyFont="1" applyAlignment="1">
      <alignment horizontal="left" vertical="center" wrapText="1"/>
    </xf>
    <xf numFmtId="0" fontId="16" fillId="0" borderId="1" xfId="6" applyAlignment="1">
      <alignment vertical="center"/>
    </xf>
    <xf numFmtId="0" fontId="77" fillId="0" borderId="1" xfId="6" applyFont="1" applyAlignment="1">
      <alignment horizontal="left" vertical="center" wrapText="1"/>
    </xf>
    <xf numFmtId="0" fontId="77" fillId="0" borderId="1" xfId="6" applyFont="1" applyAlignment="1">
      <alignment horizontal="left" vertical="center"/>
    </xf>
    <xf numFmtId="0" fontId="49" fillId="5" borderId="1" xfId="6" applyFont="1" applyFill="1" applyAlignment="1">
      <alignment horizontal="center" vertical="center"/>
    </xf>
    <xf numFmtId="0" fontId="16" fillId="0" borderId="1" xfId="6"/>
    <xf numFmtId="0" fontId="37" fillId="0" borderId="1" xfId="6" applyFont="1" applyAlignment="1">
      <alignment horizontal="left" vertical="center" wrapText="1"/>
    </xf>
    <xf numFmtId="0" fontId="37" fillId="0" borderId="1" xfId="6" applyFont="1" applyAlignment="1">
      <alignment horizontal="left" vertical="center"/>
    </xf>
    <xf numFmtId="0" fontId="39" fillId="0" borderId="1" xfId="6" applyFont="1" applyAlignment="1">
      <alignment horizontal="left" vertical="center"/>
    </xf>
    <xf numFmtId="0" fontId="39" fillId="0" borderId="1" xfId="6" applyFont="1" applyAlignment="1">
      <alignment horizontal="left" vertical="center" wrapText="1"/>
    </xf>
    <xf numFmtId="0" fontId="78" fillId="0" borderId="1" xfId="6" applyFont="1" applyAlignment="1">
      <alignment horizontal="left" vertical="center" wrapText="1"/>
    </xf>
    <xf numFmtId="0" fontId="85" fillId="5" borderId="1" xfId="6" applyFont="1" applyFill="1" applyAlignment="1">
      <alignment horizontal="center" vertical="center"/>
    </xf>
    <xf numFmtId="0" fontId="76" fillId="0" borderId="1" xfId="6" applyFont="1" applyAlignment="1">
      <alignment horizontal="left" vertical="center"/>
    </xf>
    <xf numFmtId="0" fontId="76" fillId="0" borderId="1" xfId="6" applyFont="1" applyAlignment="1">
      <alignment horizontal="left" vertical="center" wrapText="1"/>
    </xf>
    <xf numFmtId="4" fontId="24" fillId="0" borderId="12" xfId="5" applyNumberFormat="1" applyFont="1" applyBorder="1"/>
    <xf numFmtId="0" fontId="34" fillId="0" borderId="1" xfId="5" applyFont="1" applyAlignment="1">
      <alignment horizontal="left" vertical="center" wrapText="1"/>
    </xf>
    <xf numFmtId="4" fontId="34" fillId="0" borderId="1" xfId="5" applyNumberFormat="1" applyFont="1" applyAlignment="1">
      <alignment horizontal="center" vertical="center"/>
    </xf>
    <xf numFmtId="0" fontId="30" fillId="0" borderId="1" xfId="5" applyFont="1" applyAlignment="1">
      <alignment horizontal="left" vertical="center" wrapText="1"/>
    </xf>
    <xf numFmtId="4" fontId="30" fillId="0" borderId="1" xfId="5" applyNumberFormat="1" applyFont="1" applyAlignment="1">
      <alignment horizontal="center" vertical="center"/>
    </xf>
    <xf numFmtId="4" fontId="33" fillId="0" borderId="1" xfId="5" applyNumberFormat="1" applyFont="1"/>
    <xf numFmtId="4" fontId="31" fillId="0" borderId="1" xfId="5" applyNumberFormat="1" applyFont="1"/>
    <xf numFmtId="0" fontId="26" fillId="0" borderId="16" xfId="5" applyFont="1" applyBorder="1" applyAlignment="1">
      <alignment horizontal="left" vertical="center" wrapText="1"/>
    </xf>
    <xf numFmtId="0" fontId="26" fillId="0" borderId="17" xfId="5" applyFont="1" applyBorder="1" applyAlignment="1">
      <alignment horizontal="left" vertical="center" wrapText="1"/>
    </xf>
    <xf numFmtId="0" fontId="26" fillId="0" borderId="18" xfId="5" applyFont="1" applyBorder="1" applyAlignment="1">
      <alignment horizontal="left" vertical="center" wrapText="1"/>
    </xf>
    <xf numFmtId="4" fontId="26" fillId="0" borderId="16" xfId="5" applyNumberFormat="1" applyFont="1" applyBorder="1" applyAlignment="1">
      <alignment horizontal="center" vertical="center"/>
    </xf>
    <xf numFmtId="4" fontId="26" fillId="0" borderId="17" xfId="5" applyNumberFormat="1" applyFont="1" applyBorder="1" applyAlignment="1">
      <alignment horizontal="center" vertical="center"/>
    </xf>
    <xf numFmtId="4" fontId="26" fillId="0" borderId="18" xfId="5" applyNumberFormat="1" applyFont="1" applyBorder="1" applyAlignment="1">
      <alignment horizontal="center" vertical="center"/>
    </xf>
    <xf numFmtId="4" fontId="25" fillId="0" borderId="17" xfId="5" applyNumberFormat="1" applyFont="1" applyBorder="1"/>
    <xf numFmtId="0" fontId="26" fillId="0" borderId="32" xfId="5" applyFont="1" applyBorder="1" applyAlignment="1">
      <alignment horizontal="left" vertical="center" wrapText="1"/>
    </xf>
    <xf numFmtId="0" fontId="26" fillId="0" borderId="33" xfId="5" applyFont="1" applyBorder="1" applyAlignment="1">
      <alignment horizontal="left" vertical="center" wrapText="1"/>
    </xf>
    <xf numFmtId="0" fontId="26" fillId="0" borderId="34" xfId="5" applyFont="1" applyBorder="1" applyAlignment="1">
      <alignment horizontal="left" vertical="center" wrapText="1"/>
    </xf>
    <xf numFmtId="4" fontId="26" fillId="0" borderId="32" xfId="5" applyNumberFormat="1" applyFont="1" applyBorder="1" applyAlignment="1">
      <alignment horizontal="center" vertical="center"/>
    </xf>
    <xf numFmtId="4" fontId="26" fillId="0" borderId="33" xfId="5" applyNumberFormat="1" applyFont="1" applyBorder="1" applyAlignment="1">
      <alignment horizontal="center" vertical="center"/>
    </xf>
    <xf numFmtId="4" fontId="26" fillId="0" borderId="34" xfId="5" applyNumberFormat="1" applyFont="1" applyBorder="1" applyAlignment="1">
      <alignment horizontal="center" vertical="center"/>
    </xf>
    <xf numFmtId="0" fontId="26" fillId="0" borderId="35" xfId="5" applyFont="1" applyBorder="1" applyAlignment="1">
      <alignment horizontal="left" vertical="center" wrapText="1"/>
    </xf>
    <xf numFmtId="0" fontId="26" fillId="0" borderId="36" xfId="5" applyFont="1" applyBorder="1" applyAlignment="1">
      <alignment horizontal="left" vertical="center" wrapText="1"/>
    </xf>
    <xf numFmtId="0" fontId="26" fillId="0" borderId="37" xfId="5" applyFont="1" applyBorder="1" applyAlignment="1">
      <alignment horizontal="left" vertical="center" wrapText="1"/>
    </xf>
    <xf numFmtId="4" fontId="26" fillId="0" borderId="35" xfId="5" applyNumberFormat="1" applyFont="1" applyBorder="1" applyAlignment="1">
      <alignment horizontal="center" vertical="center"/>
    </xf>
    <xf numFmtId="4" fontId="26" fillId="0" borderId="36" xfId="5" applyNumberFormat="1" applyFont="1" applyBorder="1" applyAlignment="1">
      <alignment horizontal="center" vertical="center"/>
    </xf>
    <xf numFmtId="4" fontId="26" fillId="0" borderId="37" xfId="5" applyNumberFormat="1" applyFont="1" applyBorder="1" applyAlignment="1">
      <alignment horizontal="center" vertical="center"/>
    </xf>
    <xf numFmtId="4" fontId="25" fillId="0" borderId="31" xfId="5" applyNumberFormat="1" applyFont="1" applyBorder="1"/>
    <xf numFmtId="4" fontId="25" fillId="0" borderId="24" xfId="5" applyNumberFormat="1" applyFont="1" applyBorder="1"/>
    <xf numFmtId="0" fontId="26" fillId="0" borderId="25" xfId="5" applyFont="1" applyBorder="1" applyAlignment="1">
      <alignment horizontal="left" vertical="center" wrapText="1"/>
    </xf>
    <xf numFmtId="4" fontId="25" fillId="0" borderId="24" xfId="5" applyNumberFormat="1" applyFont="1" applyBorder="1" applyAlignment="1">
      <alignment vertical="center"/>
    </xf>
    <xf numFmtId="0" fontId="26" fillId="0" borderId="27" xfId="5" applyFont="1" applyBorder="1" applyAlignment="1">
      <alignment horizontal="left" vertical="center" wrapText="1"/>
    </xf>
    <xf numFmtId="4" fontId="26" fillId="0" borderId="27" xfId="5" applyNumberFormat="1" applyFont="1" applyBorder="1" applyAlignment="1">
      <alignment horizontal="center" vertical="center"/>
    </xf>
    <xf numFmtId="0" fontId="26" fillId="0" borderId="26" xfId="5" applyFont="1" applyBorder="1" applyAlignment="1">
      <alignment horizontal="left" vertical="center" wrapText="1"/>
    </xf>
    <xf numFmtId="4" fontId="26" fillId="0" borderId="20" xfId="5" applyNumberFormat="1" applyFont="1" applyBorder="1" applyAlignment="1">
      <alignment horizontal="center" vertical="center"/>
    </xf>
    <xf numFmtId="4" fontId="26" fillId="0" borderId="19" xfId="5" applyNumberFormat="1" applyFont="1" applyBorder="1" applyAlignment="1">
      <alignment horizontal="center" vertical="center"/>
    </xf>
    <xf numFmtId="4" fontId="26" fillId="0" borderId="21" xfId="5" applyNumberFormat="1" applyFont="1" applyBorder="1" applyAlignment="1">
      <alignment horizontal="center" vertical="center"/>
    </xf>
    <xf numFmtId="0" fontId="18" fillId="0" borderId="1" xfId="5" applyFont="1" applyAlignment="1">
      <alignment horizontal="center" vertical="center" wrapText="1"/>
    </xf>
    <xf numFmtId="0" fontId="19" fillId="0" borderId="1" xfId="5" applyFont="1" applyAlignment="1">
      <alignment vertical="center"/>
    </xf>
    <xf numFmtId="0" fontId="20" fillId="4" borderId="17" xfId="5" applyFont="1" applyFill="1" applyBorder="1" applyAlignment="1">
      <alignment horizontal="center" vertical="center" wrapText="1"/>
    </xf>
    <xf numFmtId="0" fontId="21" fillId="4" borderId="17" xfId="5" applyFont="1" applyFill="1" applyBorder="1" applyAlignment="1">
      <alignment horizontal="center" vertical="center" wrapText="1"/>
    </xf>
    <xf numFmtId="0" fontId="21" fillId="4" borderId="18" xfId="5" applyFont="1" applyFill="1" applyBorder="1" applyAlignment="1">
      <alignment horizontal="center" vertical="center" wrapText="1"/>
    </xf>
    <xf numFmtId="4" fontId="24" fillId="0" borderId="1" xfId="5" applyNumberFormat="1" applyFont="1"/>
    <xf numFmtId="4" fontId="24" fillId="0" borderId="1" xfId="5" applyNumberFormat="1" applyFont="1" applyAlignment="1">
      <alignment vertical="center"/>
    </xf>
  </cellXfs>
  <cellStyles count="9">
    <cellStyle name="Hypertextový odkaz 2" xfId="7" xr:uid="{C72E89F1-3976-41FC-AFBC-DA62BB39947E}"/>
    <cellStyle name="Hypertextový odkaz 3" xfId="8" xr:uid="{012897B6-FF54-47AF-8B68-086DDDC83B44}"/>
    <cellStyle name="Nadpis 1" xfId="1" builtinId="16"/>
    <cellStyle name="Nadpis 2" xfId="2" builtinId="17"/>
    <cellStyle name="Normální" xfId="0" builtinId="0" customBuiltin="1"/>
    <cellStyle name="Normální 2" xfId="5" xr:uid="{E50DEE93-28E0-4D07-8730-6179BCAF2881}"/>
    <cellStyle name="Normální 3" xfId="6" xr:uid="{C7686E58-2D85-40B8-8C41-A72F7504D96D}"/>
    <cellStyle name="Vstup" xfId="3" builtinId="20"/>
    <cellStyle name="Výpočet" xfId="4" builtinId="22"/>
  </cellStyles>
  <dxfs count="0"/>
  <tableStyles count="1">
    <tableStyle name="Invisible" pivot="0" table="0" count="0" xr9:uid="{93B1C316-36F5-4716-8E95-396C393DD97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69CEA39E-7589-4F85-9CFF-B453FA4933AF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F10BE90F-B1A6-412C-ABCE-1CE50863C46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3_Odd&#283;len&#237;%20technick&#233;\V&#221;B&#282;ROV&#193;%20&#344;&#205;ZEN&#205;\25_841_Opravy%20a%20&#250;dr&#382;ba%20TZ\2025_001%20-%20Opravy%20a%20servis%20tepeln&#253;ch%20zdroj&#367;%20a%20topn&#253;ch%20syst&#233;m&#367;%202025.xlsx" TargetMode="External"/><Relationship Id="rId1" Type="http://schemas.openxmlformats.org/officeDocument/2006/relationships/externalLinkPath" Target="file:///S:\3_Odd&#283;len&#237;%20technick&#233;\V&#221;B&#282;ROV&#193;%20&#344;&#205;ZEN&#205;\25_841_Opravy%20a%20&#250;dr&#382;ba%20TZ\2025_001%20-%20Opravy%20a%20servis%20tepeln&#253;ch%20zdroj&#367;%20a%20topn&#253;ch%20syst&#233;m&#367;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zakázky"/>
      <sheetName val="1.1. PS - Ústecko - zajiš..."/>
      <sheetName val="1.2. PS - Ústecko - předp..."/>
      <sheetName val="2.1. PS - Karlovarsko - z..."/>
      <sheetName val="2.2. PS - Karlovarsko - p..."/>
      <sheetName val="Pokyny pro vyplnění"/>
    </sheetNames>
    <sheetDataSet>
      <sheetData sheetId="0">
        <row r="8">
          <cell r="AN8" t="str">
            <v>7. 1. 2025</v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4_02/722240102" TargetMode="External"/><Relationship Id="rId299" Type="http://schemas.openxmlformats.org/officeDocument/2006/relationships/hyperlink" Target="https://podminky.urs.cz/item/CS_URS_2024_02/733222104" TargetMode="External"/><Relationship Id="rId21" Type="http://schemas.openxmlformats.org/officeDocument/2006/relationships/hyperlink" Target="https://podminky.urs.cz/item/CS_URS_2024_02/722131932" TargetMode="External"/><Relationship Id="rId63" Type="http://schemas.openxmlformats.org/officeDocument/2006/relationships/hyperlink" Target="https://podminky.urs.cz/item/CS_URS_2024_02/722182012" TargetMode="External"/><Relationship Id="rId159" Type="http://schemas.openxmlformats.org/officeDocument/2006/relationships/hyperlink" Target="https://podminky.urs.cz/item/CS_URS_2024_02/723181013" TargetMode="External"/><Relationship Id="rId324" Type="http://schemas.openxmlformats.org/officeDocument/2006/relationships/hyperlink" Target="https://podminky.urs.cz/item/CS_URS_2024_02/733811213" TargetMode="External"/><Relationship Id="rId366" Type="http://schemas.openxmlformats.org/officeDocument/2006/relationships/hyperlink" Target="https://podminky.urs.cz/item/CS_URS_2024_02/734169413" TargetMode="External"/><Relationship Id="rId531" Type="http://schemas.openxmlformats.org/officeDocument/2006/relationships/hyperlink" Target="https://podminky.urs.cz/item/CS_URS_2024_02/734410851" TargetMode="External"/><Relationship Id="rId573" Type="http://schemas.openxmlformats.org/officeDocument/2006/relationships/hyperlink" Target="https://podminky.urs.cz/item/CS_URS_2024_02/734494216" TargetMode="External"/><Relationship Id="rId629" Type="http://schemas.openxmlformats.org/officeDocument/2006/relationships/hyperlink" Target="https://podminky.urs.cz/item/CS_URS_2024_02/735221813" TargetMode="External"/><Relationship Id="rId170" Type="http://schemas.openxmlformats.org/officeDocument/2006/relationships/hyperlink" Target="https://podminky.urs.cz/item/CS_URS_2024_02/723230112" TargetMode="External"/><Relationship Id="rId226" Type="http://schemas.openxmlformats.org/officeDocument/2006/relationships/hyperlink" Target="https://podminky.urs.cz/item/CS_URS_2024_02/731810312" TargetMode="External"/><Relationship Id="rId433" Type="http://schemas.openxmlformats.org/officeDocument/2006/relationships/hyperlink" Target="https://podminky.urs.cz/item/CS_URS_2024_02/734251212" TargetMode="External"/><Relationship Id="rId268" Type="http://schemas.openxmlformats.org/officeDocument/2006/relationships/hyperlink" Target="https://podminky.urs.cz/item/CS_URS_2024_02/732324813" TargetMode="External"/><Relationship Id="rId475" Type="http://schemas.openxmlformats.org/officeDocument/2006/relationships/hyperlink" Target="https://podminky.urs.cz/item/CS_URS_2024_02/734291314" TargetMode="External"/><Relationship Id="rId32" Type="http://schemas.openxmlformats.org/officeDocument/2006/relationships/hyperlink" Target="https://podminky.urs.cz/item/CS_URS_2024_02/722171913" TargetMode="External"/><Relationship Id="rId74" Type="http://schemas.openxmlformats.org/officeDocument/2006/relationships/hyperlink" Target="https://podminky.urs.cz/item/CS_URS_2024_02/722220232" TargetMode="External"/><Relationship Id="rId128" Type="http://schemas.openxmlformats.org/officeDocument/2006/relationships/hyperlink" Target="https://podminky.urs.cz/item/CS_URS_2024_02/722262212" TargetMode="External"/><Relationship Id="rId335" Type="http://schemas.openxmlformats.org/officeDocument/2006/relationships/hyperlink" Target="https://podminky.urs.cz/item/CS_URS_2024_02/734109111" TargetMode="External"/><Relationship Id="rId377" Type="http://schemas.openxmlformats.org/officeDocument/2006/relationships/hyperlink" Target="https://podminky.urs.cz/item/CS_URS_2024_02/734200814" TargetMode="External"/><Relationship Id="rId500" Type="http://schemas.openxmlformats.org/officeDocument/2006/relationships/hyperlink" Target="https://podminky.urs.cz/item/CS_URS_2024_02/734292817" TargetMode="External"/><Relationship Id="rId542" Type="http://schemas.openxmlformats.org/officeDocument/2006/relationships/hyperlink" Target="https://podminky.urs.cz/item/CS_URS_2024_02/734420811" TargetMode="External"/><Relationship Id="rId584" Type="http://schemas.openxmlformats.org/officeDocument/2006/relationships/hyperlink" Target="https://podminky.urs.cz/item/CS_URS_2024_02/735121810" TargetMode="External"/><Relationship Id="rId5" Type="http://schemas.openxmlformats.org/officeDocument/2006/relationships/hyperlink" Target="https://podminky.urs.cz/item/CS_URS_2024_02/974031144" TargetMode="External"/><Relationship Id="rId181" Type="http://schemas.openxmlformats.org/officeDocument/2006/relationships/hyperlink" Target="https://podminky.urs.cz/item/CS_URS_2024_02/998723192" TargetMode="External"/><Relationship Id="rId237" Type="http://schemas.openxmlformats.org/officeDocument/2006/relationships/hyperlink" Target="https://podminky.urs.cz/item/CS_URS_2024_02/731810462" TargetMode="External"/><Relationship Id="rId402" Type="http://schemas.openxmlformats.org/officeDocument/2006/relationships/hyperlink" Target="https://podminky.urs.cz/item/CS_URS_2024_02/734211118" TargetMode="External"/><Relationship Id="rId279" Type="http://schemas.openxmlformats.org/officeDocument/2006/relationships/hyperlink" Target="https://podminky.urs.cz/item/CS_URS_2024_02/732390854" TargetMode="External"/><Relationship Id="rId444" Type="http://schemas.openxmlformats.org/officeDocument/2006/relationships/hyperlink" Target="https://podminky.urs.cz/item/CS_URS_2024_02/734261336" TargetMode="External"/><Relationship Id="rId486" Type="http://schemas.openxmlformats.org/officeDocument/2006/relationships/hyperlink" Target="https://podminky.urs.cz/item/CS_URS_2024_02/734292764" TargetMode="External"/><Relationship Id="rId43" Type="http://schemas.openxmlformats.org/officeDocument/2006/relationships/hyperlink" Target="https://podminky.urs.cz/item/CS_URS_2024_02/722173912" TargetMode="External"/><Relationship Id="rId139" Type="http://schemas.openxmlformats.org/officeDocument/2006/relationships/hyperlink" Target="https://podminky.urs.cz/item/CS_URS_2024_02/723120804" TargetMode="External"/><Relationship Id="rId290" Type="http://schemas.openxmlformats.org/officeDocument/2006/relationships/hyperlink" Target="https://podminky.urs.cz/item/CS_URS_2024_02/732522133" TargetMode="External"/><Relationship Id="rId304" Type="http://schemas.openxmlformats.org/officeDocument/2006/relationships/hyperlink" Target="https://podminky.urs.cz/item/CS_URS_2024_02/733222303" TargetMode="External"/><Relationship Id="rId346" Type="http://schemas.openxmlformats.org/officeDocument/2006/relationships/hyperlink" Target="https://podminky.urs.cz/item/CS_URS_2024_02/734111612" TargetMode="External"/><Relationship Id="rId388" Type="http://schemas.openxmlformats.org/officeDocument/2006/relationships/hyperlink" Target="https://podminky.urs.cz/item/CS_URS_2024_02/734209103" TargetMode="External"/><Relationship Id="rId511" Type="http://schemas.openxmlformats.org/officeDocument/2006/relationships/hyperlink" Target="https://podminky.urs.cz/item/CS_URS_2024_02/734295146" TargetMode="External"/><Relationship Id="rId553" Type="http://schemas.openxmlformats.org/officeDocument/2006/relationships/hyperlink" Target="https://podminky.urs.cz/item/CS_URS_2024_02/734441112" TargetMode="External"/><Relationship Id="rId609" Type="http://schemas.openxmlformats.org/officeDocument/2006/relationships/hyperlink" Target="https://podminky.urs.cz/item/CS_URS_2024_02/735152579" TargetMode="External"/><Relationship Id="rId85" Type="http://schemas.openxmlformats.org/officeDocument/2006/relationships/hyperlink" Target="https://podminky.urs.cz/item/CS_URS_2024_02/722220873" TargetMode="External"/><Relationship Id="rId150" Type="http://schemas.openxmlformats.org/officeDocument/2006/relationships/hyperlink" Target="https://podminky.urs.cz/item/CS_URS_2024_02/723160817" TargetMode="External"/><Relationship Id="rId192" Type="http://schemas.openxmlformats.org/officeDocument/2006/relationships/hyperlink" Target="https://podminky.urs.cz/item/CS_URS_2024_02/725532339" TargetMode="External"/><Relationship Id="rId206" Type="http://schemas.openxmlformats.org/officeDocument/2006/relationships/hyperlink" Target="https://podminky.urs.cz/item/CS_URS_2024_02/731200823" TargetMode="External"/><Relationship Id="rId413" Type="http://schemas.openxmlformats.org/officeDocument/2006/relationships/hyperlink" Target="https://podminky.urs.cz/item/CS_URS_2024_02/734221422" TargetMode="External"/><Relationship Id="rId595" Type="http://schemas.openxmlformats.org/officeDocument/2006/relationships/hyperlink" Target="https://podminky.urs.cz/item/CS_URS_2024_02/735151680" TargetMode="External"/><Relationship Id="rId248" Type="http://schemas.openxmlformats.org/officeDocument/2006/relationships/hyperlink" Target="https://podminky.urs.cz/item/CS_URS_2024_02/732112125" TargetMode="External"/><Relationship Id="rId455" Type="http://schemas.openxmlformats.org/officeDocument/2006/relationships/hyperlink" Target="https://podminky.urs.cz/item/CS_URS_2024_02/734261712" TargetMode="External"/><Relationship Id="rId497" Type="http://schemas.openxmlformats.org/officeDocument/2006/relationships/hyperlink" Target="https://podminky.urs.cz/item/CS_URS_2024_02/734292814" TargetMode="External"/><Relationship Id="rId620" Type="http://schemas.openxmlformats.org/officeDocument/2006/relationships/hyperlink" Target="https://podminky.urs.cz/item/CS_URS_2024_02/735164252" TargetMode="External"/><Relationship Id="rId12" Type="http://schemas.openxmlformats.org/officeDocument/2006/relationships/hyperlink" Target="https://podminky.urs.cz/item/CS_URS_2024_02/722130916" TargetMode="External"/><Relationship Id="rId108" Type="http://schemas.openxmlformats.org/officeDocument/2006/relationships/hyperlink" Target="https://podminky.urs.cz/item/CS_URS_2024_02/722231141" TargetMode="External"/><Relationship Id="rId315" Type="http://schemas.openxmlformats.org/officeDocument/2006/relationships/hyperlink" Target="https://podminky.urs.cz/item/CS_URS_2024_02/733224225" TargetMode="External"/><Relationship Id="rId357" Type="http://schemas.openxmlformats.org/officeDocument/2006/relationships/hyperlink" Target="https://podminky.urs.cz/item/CS_URS_2024_02/734152331" TargetMode="External"/><Relationship Id="rId522" Type="http://schemas.openxmlformats.org/officeDocument/2006/relationships/hyperlink" Target="https://podminky.urs.cz/item/CS_URS_2024_02/734300815" TargetMode="External"/><Relationship Id="rId54" Type="http://schemas.openxmlformats.org/officeDocument/2006/relationships/hyperlink" Target="https://podminky.urs.cz/item/CS_URS_2024_02/722174912" TargetMode="External"/><Relationship Id="rId96" Type="http://schemas.openxmlformats.org/officeDocument/2006/relationships/hyperlink" Target="https://podminky.urs.cz/item/CS_URS_2024_02/722225303" TargetMode="External"/><Relationship Id="rId161" Type="http://schemas.openxmlformats.org/officeDocument/2006/relationships/hyperlink" Target="https://podminky.urs.cz/item/CS_URS_2024_02/723181025" TargetMode="External"/><Relationship Id="rId217" Type="http://schemas.openxmlformats.org/officeDocument/2006/relationships/hyperlink" Target="https://podminky.urs.cz/item/CS_URS_2024_02/731251124" TargetMode="External"/><Relationship Id="rId399" Type="http://schemas.openxmlformats.org/officeDocument/2006/relationships/hyperlink" Target="https://podminky.urs.cz/item/CS_URS_2024_02/734211112" TargetMode="External"/><Relationship Id="rId564" Type="http://schemas.openxmlformats.org/officeDocument/2006/relationships/hyperlink" Target="https://podminky.urs.cz/item/CS_URS_2024_02/734449211" TargetMode="External"/><Relationship Id="rId259" Type="http://schemas.openxmlformats.org/officeDocument/2006/relationships/hyperlink" Target="https://podminky.urs.cz/item/CS_URS_2024_02/732214815" TargetMode="External"/><Relationship Id="rId424" Type="http://schemas.openxmlformats.org/officeDocument/2006/relationships/hyperlink" Target="https://podminky.urs.cz/item/CS_URS_2024_02/734222802" TargetMode="External"/><Relationship Id="rId466" Type="http://schemas.openxmlformats.org/officeDocument/2006/relationships/hyperlink" Target="https://podminky.urs.cz/item/CS_URS_2024_02/734291123" TargetMode="External"/><Relationship Id="rId631" Type="http://schemas.openxmlformats.org/officeDocument/2006/relationships/hyperlink" Target="https://podminky.urs.cz/item/CS_URS_2024_02/735411812" TargetMode="External"/><Relationship Id="rId23" Type="http://schemas.openxmlformats.org/officeDocument/2006/relationships/hyperlink" Target="https://podminky.urs.cz/item/CS_URS_2024_02/722131961" TargetMode="External"/><Relationship Id="rId119" Type="http://schemas.openxmlformats.org/officeDocument/2006/relationships/hyperlink" Target="https://podminky.urs.cz/item/CS_URS_2024_02/722240122" TargetMode="External"/><Relationship Id="rId270" Type="http://schemas.openxmlformats.org/officeDocument/2006/relationships/hyperlink" Target="https://podminky.urs.cz/item/CS_URS_2024_02/732331106" TargetMode="External"/><Relationship Id="rId326" Type="http://schemas.openxmlformats.org/officeDocument/2006/relationships/hyperlink" Target="https://podminky.urs.cz/item/CS_URS_2024_02/733811231" TargetMode="External"/><Relationship Id="rId533" Type="http://schemas.openxmlformats.org/officeDocument/2006/relationships/hyperlink" Target="https://podminky.urs.cz/item/CS_URS_2024_02/734411102" TargetMode="External"/><Relationship Id="rId65" Type="http://schemas.openxmlformats.org/officeDocument/2006/relationships/hyperlink" Target="https://podminky.urs.cz/item/CS_URS_2024_02/722190831" TargetMode="External"/><Relationship Id="rId130" Type="http://schemas.openxmlformats.org/officeDocument/2006/relationships/hyperlink" Target="https://podminky.urs.cz/item/CS_URS_2024_02/722263205" TargetMode="External"/><Relationship Id="rId368" Type="http://schemas.openxmlformats.org/officeDocument/2006/relationships/hyperlink" Target="https://podminky.urs.cz/item/CS_URS_2024_02/734190818" TargetMode="External"/><Relationship Id="rId575" Type="http://schemas.openxmlformats.org/officeDocument/2006/relationships/hyperlink" Target="https://podminky.urs.cz/item/CS_URS_2024_02/734494218" TargetMode="External"/><Relationship Id="rId172" Type="http://schemas.openxmlformats.org/officeDocument/2006/relationships/hyperlink" Target="https://podminky.urs.cz/item/CS_URS_2024_02/723230114" TargetMode="External"/><Relationship Id="rId228" Type="http://schemas.openxmlformats.org/officeDocument/2006/relationships/hyperlink" Target="https://podminky.urs.cz/item/CS_URS_2024_02/731810332" TargetMode="External"/><Relationship Id="rId435" Type="http://schemas.openxmlformats.org/officeDocument/2006/relationships/hyperlink" Target="https://podminky.urs.cz/item/CS_URS_2024_02/734251214" TargetMode="External"/><Relationship Id="rId477" Type="http://schemas.openxmlformats.org/officeDocument/2006/relationships/hyperlink" Target="https://podminky.urs.cz/item/CS_URS_2024_02/734292712" TargetMode="External"/><Relationship Id="rId600" Type="http://schemas.openxmlformats.org/officeDocument/2006/relationships/hyperlink" Target="https://podminky.urs.cz/item/CS_URS_2024_02/735151831" TargetMode="External"/><Relationship Id="rId281" Type="http://schemas.openxmlformats.org/officeDocument/2006/relationships/hyperlink" Target="https://podminky.urs.cz/item/CS_URS_2024_02/732420811" TargetMode="External"/><Relationship Id="rId337" Type="http://schemas.openxmlformats.org/officeDocument/2006/relationships/hyperlink" Target="https://podminky.urs.cz/item/CS_URS_2024_02/734109123" TargetMode="External"/><Relationship Id="rId502" Type="http://schemas.openxmlformats.org/officeDocument/2006/relationships/hyperlink" Target="https://podminky.urs.cz/item/CS_URS_2024_02/734292872" TargetMode="External"/><Relationship Id="rId34" Type="http://schemas.openxmlformats.org/officeDocument/2006/relationships/hyperlink" Target="https://podminky.urs.cz/item/CS_URS_2024_02/722171931" TargetMode="External"/><Relationship Id="rId76" Type="http://schemas.openxmlformats.org/officeDocument/2006/relationships/hyperlink" Target="https://podminky.urs.cz/item/CS_URS_2024_02/722220241" TargetMode="External"/><Relationship Id="rId141" Type="http://schemas.openxmlformats.org/officeDocument/2006/relationships/hyperlink" Target="https://podminky.urs.cz/item/CS_URS_2024_02/723140801" TargetMode="External"/><Relationship Id="rId379" Type="http://schemas.openxmlformats.org/officeDocument/2006/relationships/hyperlink" Target="https://podminky.urs.cz/item/CS_URS_2024_02/734200822" TargetMode="External"/><Relationship Id="rId544" Type="http://schemas.openxmlformats.org/officeDocument/2006/relationships/hyperlink" Target="https://podminky.urs.cz/item/CS_URS_2024_02/734420822" TargetMode="External"/><Relationship Id="rId586" Type="http://schemas.openxmlformats.org/officeDocument/2006/relationships/hyperlink" Target="https://podminky.urs.cz/item/CS_URS_2024_02/735151576" TargetMode="External"/><Relationship Id="rId7" Type="http://schemas.openxmlformats.org/officeDocument/2006/relationships/hyperlink" Target="https://podminky.urs.cz/item/CS_URS_2024_02/722130801" TargetMode="External"/><Relationship Id="rId183" Type="http://schemas.openxmlformats.org/officeDocument/2006/relationships/hyperlink" Target="https://podminky.urs.cz/item/CS_URS_2024_02/724311811" TargetMode="External"/><Relationship Id="rId239" Type="http://schemas.openxmlformats.org/officeDocument/2006/relationships/hyperlink" Target="https://podminky.urs.cz/item/CS_URS_2024_02/732110811" TargetMode="External"/><Relationship Id="rId390" Type="http://schemas.openxmlformats.org/officeDocument/2006/relationships/hyperlink" Target="https://podminky.urs.cz/item/CS_URS_2024_02/734209112" TargetMode="External"/><Relationship Id="rId404" Type="http://schemas.openxmlformats.org/officeDocument/2006/relationships/hyperlink" Target="https://podminky.urs.cz/item/CS_URS_2024_02/734211120" TargetMode="External"/><Relationship Id="rId446" Type="http://schemas.openxmlformats.org/officeDocument/2006/relationships/hyperlink" Target="https://podminky.urs.cz/item/CS_URS_2024_02/734261402" TargetMode="External"/><Relationship Id="rId611" Type="http://schemas.openxmlformats.org/officeDocument/2006/relationships/hyperlink" Target="https://podminky.urs.cz/item/CS_URS_2024_02/735152583" TargetMode="External"/><Relationship Id="rId250" Type="http://schemas.openxmlformats.org/officeDocument/2006/relationships/hyperlink" Target="https://podminky.urs.cz/item/CS_URS_2024_02/732113116" TargetMode="External"/><Relationship Id="rId292" Type="http://schemas.openxmlformats.org/officeDocument/2006/relationships/hyperlink" Target="https://podminky.urs.cz/item/CS_URS_2024_02/733110806" TargetMode="External"/><Relationship Id="rId306" Type="http://schemas.openxmlformats.org/officeDocument/2006/relationships/hyperlink" Target="https://podminky.urs.cz/item/CS_URS_2024_02/733223105" TargetMode="External"/><Relationship Id="rId488" Type="http://schemas.openxmlformats.org/officeDocument/2006/relationships/hyperlink" Target="https://podminky.urs.cz/item/CS_URS_2024_02/734292772" TargetMode="External"/><Relationship Id="rId45" Type="http://schemas.openxmlformats.org/officeDocument/2006/relationships/hyperlink" Target="https://podminky.urs.cz/item/CS_URS_2024_02/722173914" TargetMode="External"/><Relationship Id="rId87" Type="http://schemas.openxmlformats.org/officeDocument/2006/relationships/hyperlink" Target="https://podminky.urs.cz/item/CS_URS_2024_02/722221135" TargetMode="External"/><Relationship Id="rId110" Type="http://schemas.openxmlformats.org/officeDocument/2006/relationships/hyperlink" Target="https://podminky.urs.cz/item/CS_URS_2024_02/722231143" TargetMode="External"/><Relationship Id="rId348" Type="http://schemas.openxmlformats.org/officeDocument/2006/relationships/hyperlink" Target="https://podminky.urs.cz/item/CS_URS_2024_02/734111773" TargetMode="External"/><Relationship Id="rId513" Type="http://schemas.openxmlformats.org/officeDocument/2006/relationships/hyperlink" Target="https://podminky.urs.cz/item/CS_URS_2024_02/734295212" TargetMode="External"/><Relationship Id="rId555" Type="http://schemas.openxmlformats.org/officeDocument/2006/relationships/hyperlink" Target="https://podminky.urs.cz/item/CS_URS_2024_02/734441115" TargetMode="External"/><Relationship Id="rId597" Type="http://schemas.openxmlformats.org/officeDocument/2006/relationships/hyperlink" Target="https://podminky.urs.cz/item/CS_URS_2024_02/735151699" TargetMode="External"/><Relationship Id="rId152" Type="http://schemas.openxmlformats.org/officeDocument/2006/relationships/hyperlink" Target="https://podminky.urs.cz/item/CS_URS_2024_02/723160832" TargetMode="External"/><Relationship Id="rId194" Type="http://schemas.openxmlformats.org/officeDocument/2006/relationships/hyperlink" Target="https://podminky.urs.cz/item/CS_URS_2024_02/725535212" TargetMode="External"/><Relationship Id="rId208" Type="http://schemas.openxmlformats.org/officeDocument/2006/relationships/hyperlink" Target="https://podminky.urs.cz/item/CS_URS_2024_02/731200826" TargetMode="External"/><Relationship Id="rId415" Type="http://schemas.openxmlformats.org/officeDocument/2006/relationships/hyperlink" Target="https://podminky.urs.cz/item/CS_URS_2024_02/734221424" TargetMode="External"/><Relationship Id="rId457" Type="http://schemas.openxmlformats.org/officeDocument/2006/relationships/hyperlink" Target="https://podminky.urs.cz/item/CS_URS_2024_02/734261716" TargetMode="External"/><Relationship Id="rId622" Type="http://schemas.openxmlformats.org/officeDocument/2006/relationships/hyperlink" Target="https://podminky.urs.cz/item/CS_URS_2024_02/735164272" TargetMode="External"/><Relationship Id="rId261" Type="http://schemas.openxmlformats.org/officeDocument/2006/relationships/hyperlink" Target="https://podminky.urs.cz/item/CS_URS_2024_02/732293810" TargetMode="External"/><Relationship Id="rId499" Type="http://schemas.openxmlformats.org/officeDocument/2006/relationships/hyperlink" Target="https://podminky.urs.cz/item/CS_URS_2024_02/734292816" TargetMode="External"/><Relationship Id="rId14" Type="http://schemas.openxmlformats.org/officeDocument/2006/relationships/hyperlink" Target="https://podminky.urs.cz/item/CS_URS_2024_02/722130992" TargetMode="External"/><Relationship Id="rId56" Type="http://schemas.openxmlformats.org/officeDocument/2006/relationships/hyperlink" Target="https://podminky.urs.cz/item/CS_URS_2024_02/722174914" TargetMode="External"/><Relationship Id="rId317" Type="http://schemas.openxmlformats.org/officeDocument/2006/relationships/hyperlink" Target="https://podminky.urs.cz/item/CS_URS_2024_02/733290801" TargetMode="External"/><Relationship Id="rId359" Type="http://schemas.openxmlformats.org/officeDocument/2006/relationships/hyperlink" Target="https://podminky.urs.cz/item/CS_URS_2024_02/734153413" TargetMode="External"/><Relationship Id="rId524" Type="http://schemas.openxmlformats.org/officeDocument/2006/relationships/hyperlink" Target="https://podminky.urs.cz/item/CS_URS_2024_02/734300822" TargetMode="External"/><Relationship Id="rId566" Type="http://schemas.openxmlformats.org/officeDocument/2006/relationships/hyperlink" Target="https://podminky.urs.cz/item/CS_URS_2024_02/734491102" TargetMode="External"/><Relationship Id="rId98" Type="http://schemas.openxmlformats.org/officeDocument/2006/relationships/hyperlink" Target="https://podminky.urs.cz/item/CS_URS_2024_02/722230101" TargetMode="External"/><Relationship Id="rId121" Type="http://schemas.openxmlformats.org/officeDocument/2006/relationships/hyperlink" Target="https://podminky.urs.cz/item/CS_URS_2024_02/722260811" TargetMode="External"/><Relationship Id="rId163" Type="http://schemas.openxmlformats.org/officeDocument/2006/relationships/hyperlink" Target="https://podminky.urs.cz/item/CS_URS_2024_02/723190109" TargetMode="External"/><Relationship Id="rId219" Type="http://schemas.openxmlformats.org/officeDocument/2006/relationships/hyperlink" Target="https://podminky.urs.cz/item/CS_URS_2024_02/731292811" TargetMode="External"/><Relationship Id="rId370" Type="http://schemas.openxmlformats.org/officeDocument/2006/relationships/hyperlink" Target="https://podminky.urs.cz/item/CS_URS_2024_02/734191612" TargetMode="External"/><Relationship Id="rId426" Type="http://schemas.openxmlformats.org/officeDocument/2006/relationships/hyperlink" Target="https://podminky.urs.cz/item/CS_URS_2024_02/734229143" TargetMode="External"/><Relationship Id="rId633" Type="http://schemas.openxmlformats.org/officeDocument/2006/relationships/hyperlink" Target="https://podminky.urs.cz/item/CS_URS_2024_02/998735101" TargetMode="External"/><Relationship Id="rId230" Type="http://schemas.openxmlformats.org/officeDocument/2006/relationships/hyperlink" Target="https://podminky.urs.cz/item/CS_URS_2024_02/731810342" TargetMode="External"/><Relationship Id="rId468" Type="http://schemas.openxmlformats.org/officeDocument/2006/relationships/hyperlink" Target="https://podminky.urs.cz/item/CS_URS_2024_02/734291262" TargetMode="External"/><Relationship Id="rId25" Type="http://schemas.openxmlformats.org/officeDocument/2006/relationships/hyperlink" Target="https://podminky.urs.cz/item/CS_URS_2024_02/722131963" TargetMode="External"/><Relationship Id="rId67" Type="http://schemas.openxmlformats.org/officeDocument/2006/relationships/hyperlink" Target="https://podminky.urs.cz/item/CS_URS_2024_02/722220211" TargetMode="External"/><Relationship Id="rId272" Type="http://schemas.openxmlformats.org/officeDocument/2006/relationships/hyperlink" Target="https://podminky.urs.cz/item/CS_URS_2024_02/732331111" TargetMode="External"/><Relationship Id="rId328" Type="http://schemas.openxmlformats.org/officeDocument/2006/relationships/hyperlink" Target="https://podminky.urs.cz/item/CS_URS_2024_02/998733102" TargetMode="External"/><Relationship Id="rId535" Type="http://schemas.openxmlformats.org/officeDocument/2006/relationships/hyperlink" Target="https://podminky.urs.cz/item/CS_URS_2024_02/734411113" TargetMode="External"/><Relationship Id="rId577" Type="http://schemas.openxmlformats.org/officeDocument/2006/relationships/hyperlink" Target="https://podminky.urs.cz/item/CS_URS_2024_02/734499212" TargetMode="External"/><Relationship Id="rId132" Type="http://schemas.openxmlformats.org/officeDocument/2006/relationships/hyperlink" Target="https://podminky.urs.cz/item/CS_URS_2024_02/722290226" TargetMode="External"/><Relationship Id="rId174" Type="http://schemas.openxmlformats.org/officeDocument/2006/relationships/hyperlink" Target="https://podminky.urs.cz/item/CS_URS_2024_02/723230802" TargetMode="External"/><Relationship Id="rId381" Type="http://schemas.openxmlformats.org/officeDocument/2006/relationships/hyperlink" Target="https://podminky.urs.cz/item/CS_URS_2024_02/734200824" TargetMode="External"/><Relationship Id="rId602" Type="http://schemas.openxmlformats.org/officeDocument/2006/relationships/hyperlink" Target="https://podminky.urs.cz/item/CS_URS_2024_02/735152476" TargetMode="External"/><Relationship Id="rId241" Type="http://schemas.openxmlformats.org/officeDocument/2006/relationships/hyperlink" Target="https://podminky.urs.cz/item/CS_URS_2024_02/732111128" TargetMode="External"/><Relationship Id="rId437" Type="http://schemas.openxmlformats.org/officeDocument/2006/relationships/hyperlink" Target="https://podminky.urs.cz/item/CS_URS_2024_02/734261233" TargetMode="External"/><Relationship Id="rId479" Type="http://schemas.openxmlformats.org/officeDocument/2006/relationships/hyperlink" Target="https://podminky.urs.cz/item/CS_URS_2024_02/734292714" TargetMode="External"/><Relationship Id="rId36" Type="http://schemas.openxmlformats.org/officeDocument/2006/relationships/hyperlink" Target="https://podminky.urs.cz/item/CS_URS_2024_02/722171933" TargetMode="External"/><Relationship Id="rId283" Type="http://schemas.openxmlformats.org/officeDocument/2006/relationships/hyperlink" Target="https://podminky.urs.cz/item/CS_URS_2024_02/732421201" TargetMode="External"/><Relationship Id="rId339" Type="http://schemas.openxmlformats.org/officeDocument/2006/relationships/hyperlink" Target="https://podminky.urs.cz/item/CS_URS_2024_02/734109212" TargetMode="External"/><Relationship Id="rId490" Type="http://schemas.openxmlformats.org/officeDocument/2006/relationships/hyperlink" Target="https://podminky.urs.cz/item/CS_URS_2024_02/734292774" TargetMode="External"/><Relationship Id="rId504" Type="http://schemas.openxmlformats.org/officeDocument/2006/relationships/hyperlink" Target="https://podminky.urs.cz/item/CS_URS_2024_02/734295131" TargetMode="External"/><Relationship Id="rId546" Type="http://schemas.openxmlformats.org/officeDocument/2006/relationships/hyperlink" Target="https://podminky.urs.cz/item/CS_URS_2024_02/734421102" TargetMode="External"/><Relationship Id="rId78" Type="http://schemas.openxmlformats.org/officeDocument/2006/relationships/hyperlink" Target="https://podminky.urs.cz/item/CS_URS_2024_02/722220243" TargetMode="External"/><Relationship Id="rId101" Type="http://schemas.openxmlformats.org/officeDocument/2006/relationships/hyperlink" Target="https://podminky.urs.cz/item/CS_URS_2024_02/722230104" TargetMode="External"/><Relationship Id="rId143" Type="http://schemas.openxmlformats.org/officeDocument/2006/relationships/hyperlink" Target="https://podminky.urs.cz/item/CS_URS_2024_02/723150802" TargetMode="External"/><Relationship Id="rId185" Type="http://schemas.openxmlformats.org/officeDocument/2006/relationships/hyperlink" Target="https://podminky.urs.cz/item/CS_URS_2024_02/725510802" TargetMode="External"/><Relationship Id="rId350" Type="http://schemas.openxmlformats.org/officeDocument/2006/relationships/hyperlink" Target="https://podminky.urs.cz/item/CS_URS_2024_02/734121612" TargetMode="External"/><Relationship Id="rId406" Type="http://schemas.openxmlformats.org/officeDocument/2006/relationships/hyperlink" Target="https://podminky.urs.cz/item/CS_URS_2024_02/734211127" TargetMode="External"/><Relationship Id="rId588" Type="http://schemas.openxmlformats.org/officeDocument/2006/relationships/hyperlink" Target="https://podminky.urs.cz/item/CS_URS_2024_02/735151579" TargetMode="External"/><Relationship Id="rId9" Type="http://schemas.openxmlformats.org/officeDocument/2006/relationships/hyperlink" Target="https://podminky.urs.cz/item/CS_URS_2024_02/722130821" TargetMode="External"/><Relationship Id="rId210" Type="http://schemas.openxmlformats.org/officeDocument/2006/relationships/hyperlink" Target="https://podminky.urs.cz/item/CS_URS_2024_02/731210101" TargetMode="External"/><Relationship Id="rId392" Type="http://schemas.openxmlformats.org/officeDocument/2006/relationships/hyperlink" Target="https://podminky.urs.cz/item/CS_URS_2024_02/734209114" TargetMode="External"/><Relationship Id="rId448" Type="http://schemas.openxmlformats.org/officeDocument/2006/relationships/hyperlink" Target="https://podminky.urs.cz/item/CS_URS_2024_02/734261406" TargetMode="External"/><Relationship Id="rId613" Type="http://schemas.openxmlformats.org/officeDocument/2006/relationships/hyperlink" Target="https://podminky.urs.cz/item/CS_URS_2024_02/735152599" TargetMode="External"/><Relationship Id="rId252" Type="http://schemas.openxmlformats.org/officeDocument/2006/relationships/hyperlink" Target="https://podminky.urs.cz/item/CS_URS_2024_02/732211114" TargetMode="External"/><Relationship Id="rId294" Type="http://schemas.openxmlformats.org/officeDocument/2006/relationships/hyperlink" Target="https://podminky.urs.cz/item/CS_URS_2024_02/733120815" TargetMode="External"/><Relationship Id="rId308" Type="http://schemas.openxmlformats.org/officeDocument/2006/relationships/hyperlink" Target="https://podminky.urs.cz/item/CS_URS_2024_02/733223205" TargetMode="External"/><Relationship Id="rId515" Type="http://schemas.openxmlformats.org/officeDocument/2006/relationships/hyperlink" Target="https://podminky.urs.cz/item/CS_URS_2024_02/734295223" TargetMode="External"/><Relationship Id="rId47" Type="http://schemas.openxmlformats.org/officeDocument/2006/relationships/hyperlink" Target="https://podminky.urs.cz/item/CS_URS_2024_02/722174002" TargetMode="External"/><Relationship Id="rId89" Type="http://schemas.openxmlformats.org/officeDocument/2006/relationships/hyperlink" Target="https://podminky.urs.cz/item/CS_URS_2024_02/722224116" TargetMode="External"/><Relationship Id="rId112" Type="http://schemas.openxmlformats.org/officeDocument/2006/relationships/hyperlink" Target="https://podminky.urs.cz/item/CS_URS_2024_02/722234262" TargetMode="External"/><Relationship Id="rId154" Type="http://schemas.openxmlformats.org/officeDocument/2006/relationships/hyperlink" Target="https://podminky.urs.cz/item/CS_URS_2024_02/723171101" TargetMode="External"/><Relationship Id="rId361" Type="http://schemas.openxmlformats.org/officeDocument/2006/relationships/hyperlink" Target="https://podminky.urs.cz/item/CS_URS_2024_02/734160814" TargetMode="External"/><Relationship Id="rId557" Type="http://schemas.openxmlformats.org/officeDocument/2006/relationships/hyperlink" Target="https://podminky.urs.cz/item/CS_URS_2024_02/734441117" TargetMode="External"/><Relationship Id="rId599" Type="http://schemas.openxmlformats.org/officeDocument/2006/relationships/hyperlink" Target="https://podminky.urs.cz/item/CS_URS_2024_02/735151822" TargetMode="External"/><Relationship Id="rId196" Type="http://schemas.openxmlformats.org/officeDocument/2006/relationships/hyperlink" Target="https://podminky.urs.cz/item/CS_URS_2024_02/725650805" TargetMode="External"/><Relationship Id="rId417" Type="http://schemas.openxmlformats.org/officeDocument/2006/relationships/hyperlink" Target="https://podminky.urs.cz/item/CS_URS_2024_02/734221545" TargetMode="External"/><Relationship Id="rId459" Type="http://schemas.openxmlformats.org/officeDocument/2006/relationships/hyperlink" Target="https://podminky.urs.cz/item/CS_URS_2024_02/734271143" TargetMode="External"/><Relationship Id="rId624" Type="http://schemas.openxmlformats.org/officeDocument/2006/relationships/hyperlink" Target="https://podminky.urs.cz/item/CS_URS_2024_02/735211812" TargetMode="External"/><Relationship Id="rId16" Type="http://schemas.openxmlformats.org/officeDocument/2006/relationships/hyperlink" Target="https://podminky.urs.cz/item/CS_URS_2024_02/722131902" TargetMode="External"/><Relationship Id="rId221" Type="http://schemas.openxmlformats.org/officeDocument/2006/relationships/hyperlink" Target="https://podminky.urs.cz/item/CS_URS_2024_02/731391812" TargetMode="External"/><Relationship Id="rId263" Type="http://schemas.openxmlformats.org/officeDocument/2006/relationships/hyperlink" Target="https://podminky.urs.cz/item/CS_URS_2024_02/732294317" TargetMode="External"/><Relationship Id="rId319" Type="http://schemas.openxmlformats.org/officeDocument/2006/relationships/hyperlink" Target="https://podminky.urs.cz/item/CS_URS_2024_02/733291101" TargetMode="External"/><Relationship Id="rId470" Type="http://schemas.openxmlformats.org/officeDocument/2006/relationships/hyperlink" Target="https://podminky.urs.cz/item/CS_URS_2024_02/734291264" TargetMode="External"/><Relationship Id="rId526" Type="http://schemas.openxmlformats.org/officeDocument/2006/relationships/hyperlink" Target="https://podminky.urs.cz/item/CS_URS_2024_02/734300824" TargetMode="External"/><Relationship Id="rId58" Type="http://schemas.openxmlformats.org/officeDocument/2006/relationships/hyperlink" Target="https://podminky.urs.cz/item/CS_URS_2024_02/722179192" TargetMode="External"/><Relationship Id="rId123" Type="http://schemas.openxmlformats.org/officeDocument/2006/relationships/hyperlink" Target="https://podminky.urs.cz/item/CS_URS_2024_02/722260813" TargetMode="External"/><Relationship Id="rId330" Type="http://schemas.openxmlformats.org/officeDocument/2006/relationships/hyperlink" Target="https://podminky.urs.cz/item/CS_URS_2024_02/998733193" TargetMode="External"/><Relationship Id="rId568" Type="http://schemas.openxmlformats.org/officeDocument/2006/relationships/hyperlink" Target="https://podminky.urs.cz/item/CS_URS_2024_02/734494121" TargetMode="External"/><Relationship Id="rId165" Type="http://schemas.openxmlformats.org/officeDocument/2006/relationships/hyperlink" Target="https://podminky.urs.cz/item/CS_URS_2024_02/723190907" TargetMode="External"/><Relationship Id="rId372" Type="http://schemas.openxmlformats.org/officeDocument/2006/relationships/hyperlink" Target="https://podminky.urs.cz/item/CS_URS_2024_02/734191821" TargetMode="External"/><Relationship Id="rId428" Type="http://schemas.openxmlformats.org/officeDocument/2006/relationships/hyperlink" Target="https://podminky.urs.cz/item/CS_URS_2024_02/734242411" TargetMode="External"/><Relationship Id="rId635" Type="http://schemas.openxmlformats.org/officeDocument/2006/relationships/hyperlink" Target="https://podminky.urs.cz/item/CS_URS_2024_02/998735103" TargetMode="External"/><Relationship Id="rId232" Type="http://schemas.openxmlformats.org/officeDocument/2006/relationships/hyperlink" Target="https://podminky.urs.cz/item/CS_URS_2024_02/731810411" TargetMode="External"/><Relationship Id="rId274" Type="http://schemas.openxmlformats.org/officeDocument/2006/relationships/hyperlink" Target="https://podminky.urs.cz/item/CS_URS_2024_02/732331772" TargetMode="External"/><Relationship Id="rId481" Type="http://schemas.openxmlformats.org/officeDocument/2006/relationships/hyperlink" Target="https://podminky.urs.cz/item/CS_URS_2024_02/734292724" TargetMode="External"/><Relationship Id="rId27" Type="http://schemas.openxmlformats.org/officeDocument/2006/relationships/hyperlink" Target="https://podminky.urs.cz/item/CS_URS_2024_02/722160803" TargetMode="External"/><Relationship Id="rId69" Type="http://schemas.openxmlformats.org/officeDocument/2006/relationships/hyperlink" Target="https://podminky.urs.cz/item/CS_URS_2024_02/722220213" TargetMode="External"/><Relationship Id="rId134" Type="http://schemas.openxmlformats.org/officeDocument/2006/relationships/hyperlink" Target="https://podminky.urs.cz/item/CS_URS_2024_02/998722101" TargetMode="External"/><Relationship Id="rId537" Type="http://schemas.openxmlformats.org/officeDocument/2006/relationships/hyperlink" Target="https://podminky.urs.cz/item/CS_URS_2024_02/734411127" TargetMode="External"/><Relationship Id="rId579" Type="http://schemas.openxmlformats.org/officeDocument/2006/relationships/hyperlink" Target="https://podminky.urs.cz/item/CS_URS_2024_02/998734101" TargetMode="External"/><Relationship Id="rId80" Type="http://schemas.openxmlformats.org/officeDocument/2006/relationships/hyperlink" Target="https://podminky.urs.cz/item/CS_URS_2024_02/722220852" TargetMode="External"/><Relationship Id="rId176" Type="http://schemas.openxmlformats.org/officeDocument/2006/relationships/hyperlink" Target="https://podminky.urs.cz/item/CS_URS_2024_02/723260802" TargetMode="External"/><Relationship Id="rId341" Type="http://schemas.openxmlformats.org/officeDocument/2006/relationships/hyperlink" Target="https://podminky.urs.cz/item/CS_URS_2024_02/734109312" TargetMode="External"/><Relationship Id="rId383" Type="http://schemas.openxmlformats.org/officeDocument/2006/relationships/hyperlink" Target="https://podminky.urs.cz/item/CS_URS_2024_02/734200832" TargetMode="External"/><Relationship Id="rId439" Type="http://schemas.openxmlformats.org/officeDocument/2006/relationships/hyperlink" Target="https://podminky.urs.cz/item/CS_URS_2024_02/734261236" TargetMode="External"/><Relationship Id="rId590" Type="http://schemas.openxmlformats.org/officeDocument/2006/relationships/hyperlink" Target="https://podminky.urs.cz/item/CS_URS_2024_02/735151599" TargetMode="External"/><Relationship Id="rId604" Type="http://schemas.openxmlformats.org/officeDocument/2006/relationships/hyperlink" Target="https://podminky.urs.cz/item/CS_URS_2024_02/735152480" TargetMode="External"/><Relationship Id="rId201" Type="http://schemas.openxmlformats.org/officeDocument/2006/relationships/hyperlink" Target="https://podminky.urs.cz/item/CS_URS_2024_02/998725192" TargetMode="External"/><Relationship Id="rId243" Type="http://schemas.openxmlformats.org/officeDocument/2006/relationships/hyperlink" Target="https://podminky.urs.cz/item/CS_URS_2024_02/732111228" TargetMode="External"/><Relationship Id="rId285" Type="http://schemas.openxmlformats.org/officeDocument/2006/relationships/hyperlink" Target="https://podminky.urs.cz/item/CS_URS_2024_02/732421419" TargetMode="External"/><Relationship Id="rId450" Type="http://schemas.openxmlformats.org/officeDocument/2006/relationships/hyperlink" Target="https://podminky.urs.cz/item/CS_URS_2024_02/734261411" TargetMode="External"/><Relationship Id="rId506" Type="http://schemas.openxmlformats.org/officeDocument/2006/relationships/hyperlink" Target="https://podminky.urs.cz/item/CS_URS_2024_02/734295133" TargetMode="External"/><Relationship Id="rId38" Type="http://schemas.openxmlformats.org/officeDocument/2006/relationships/hyperlink" Target="https://podminky.urs.cz/item/CS_URS_2024_02/722173231" TargetMode="External"/><Relationship Id="rId103" Type="http://schemas.openxmlformats.org/officeDocument/2006/relationships/hyperlink" Target="https://podminky.urs.cz/item/CS_URS_2024_02/722230106" TargetMode="External"/><Relationship Id="rId310" Type="http://schemas.openxmlformats.org/officeDocument/2006/relationships/hyperlink" Target="https://podminky.urs.cz/item/CS_URS_2024_02/733223304" TargetMode="External"/><Relationship Id="rId492" Type="http://schemas.openxmlformats.org/officeDocument/2006/relationships/hyperlink" Target="https://podminky.urs.cz/item/CS_URS_2024_02/734292776" TargetMode="External"/><Relationship Id="rId548" Type="http://schemas.openxmlformats.org/officeDocument/2006/relationships/hyperlink" Target="https://podminky.urs.cz/item/CS_URS_2024_02/734421112" TargetMode="External"/><Relationship Id="rId70" Type="http://schemas.openxmlformats.org/officeDocument/2006/relationships/hyperlink" Target="https://podminky.urs.cz/item/CS_URS_2024_02/722220221" TargetMode="External"/><Relationship Id="rId91" Type="http://schemas.openxmlformats.org/officeDocument/2006/relationships/hyperlink" Target="https://podminky.urs.cz/item/CS_URS_2024_02/722224151" TargetMode="External"/><Relationship Id="rId145" Type="http://schemas.openxmlformats.org/officeDocument/2006/relationships/hyperlink" Target="https://podminky.urs.cz/item/CS_URS_2024_02/723160205" TargetMode="External"/><Relationship Id="rId166" Type="http://schemas.openxmlformats.org/officeDocument/2006/relationships/hyperlink" Target="https://podminky.urs.cz/item/CS_URS_2024_02/723190909" TargetMode="External"/><Relationship Id="rId187" Type="http://schemas.openxmlformats.org/officeDocument/2006/relationships/hyperlink" Target="https://podminky.urs.cz/item/CS_URS_2024_02/725514802" TargetMode="External"/><Relationship Id="rId331" Type="http://schemas.openxmlformats.org/officeDocument/2006/relationships/hyperlink" Target="https://podminky.urs.cz/item/CS_URS_2024_02/734100811" TargetMode="External"/><Relationship Id="rId352" Type="http://schemas.openxmlformats.org/officeDocument/2006/relationships/hyperlink" Target="https://podminky.urs.cz/item/CS_URS_2024_02/734134631" TargetMode="External"/><Relationship Id="rId373" Type="http://schemas.openxmlformats.org/officeDocument/2006/relationships/hyperlink" Target="https://podminky.urs.cz/item/CS_URS_2024_02/734191822" TargetMode="External"/><Relationship Id="rId394" Type="http://schemas.openxmlformats.org/officeDocument/2006/relationships/hyperlink" Target="https://podminky.urs.cz/item/CS_URS_2024_02/734209116" TargetMode="External"/><Relationship Id="rId408" Type="http://schemas.openxmlformats.org/officeDocument/2006/relationships/hyperlink" Target="https://podminky.urs.cz/item/CS_URS_2024_02/734220102" TargetMode="External"/><Relationship Id="rId429" Type="http://schemas.openxmlformats.org/officeDocument/2006/relationships/hyperlink" Target="https://podminky.urs.cz/item/CS_URS_2024_02/734242412" TargetMode="External"/><Relationship Id="rId580" Type="http://schemas.openxmlformats.org/officeDocument/2006/relationships/hyperlink" Target="https://podminky.urs.cz/item/CS_URS_2024_02/998734102" TargetMode="External"/><Relationship Id="rId615" Type="http://schemas.openxmlformats.org/officeDocument/2006/relationships/hyperlink" Target="https://podminky.urs.cz/item/CS_URS_2024_02/735152679" TargetMode="External"/><Relationship Id="rId636" Type="http://schemas.openxmlformats.org/officeDocument/2006/relationships/hyperlink" Target="https://podminky.urs.cz/item/CS_URS_2024_02/998735193" TargetMode="External"/><Relationship Id="rId1" Type="http://schemas.openxmlformats.org/officeDocument/2006/relationships/hyperlink" Target="https://podminky.urs.cz/item/CS_URS_2024_02/346244361" TargetMode="External"/><Relationship Id="rId212" Type="http://schemas.openxmlformats.org/officeDocument/2006/relationships/hyperlink" Target="https://podminky.urs.cz/item/CS_URS_2024_02/731210104" TargetMode="External"/><Relationship Id="rId233" Type="http://schemas.openxmlformats.org/officeDocument/2006/relationships/hyperlink" Target="https://podminky.urs.cz/item/CS_URS_2024_02/731810412" TargetMode="External"/><Relationship Id="rId254" Type="http://schemas.openxmlformats.org/officeDocument/2006/relationships/hyperlink" Target="https://podminky.urs.cz/item/CS_URS_2024_02/732211815" TargetMode="External"/><Relationship Id="rId440" Type="http://schemas.openxmlformats.org/officeDocument/2006/relationships/hyperlink" Target="https://podminky.urs.cz/item/CS_URS_2024_02/734261237" TargetMode="External"/><Relationship Id="rId28" Type="http://schemas.openxmlformats.org/officeDocument/2006/relationships/hyperlink" Target="https://podminky.urs.cz/item/CS_URS_2024_02/722170801" TargetMode="External"/><Relationship Id="rId49" Type="http://schemas.openxmlformats.org/officeDocument/2006/relationships/hyperlink" Target="https://podminky.urs.cz/item/CS_URS_2024_02/722174021" TargetMode="External"/><Relationship Id="rId114" Type="http://schemas.openxmlformats.org/officeDocument/2006/relationships/hyperlink" Target="https://podminky.urs.cz/item/CS_URS_2024_02/722234264" TargetMode="External"/><Relationship Id="rId275" Type="http://schemas.openxmlformats.org/officeDocument/2006/relationships/hyperlink" Target="https://podminky.urs.cz/item/CS_URS_2024_02/732331777" TargetMode="External"/><Relationship Id="rId296" Type="http://schemas.openxmlformats.org/officeDocument/2006/relationships/hyperlink" Target="https://podminky.urs.cz/item/CS_URS_2024_02/733193810" TargetMode="External"/><Relationship Id="rId300" Type="http://schemas.openxmlformats.org/officeDocument/2006/relationships/hyperlink" Target="https://podminky.urs.cz/item/CS_URS_2024_02/733222202" TargetMode="External"/><Relationship Id="rId461" Type="http://schemas.openxmlformats.org/officeDocument/2006/relationships/hyperlink" Target="https://podminky.urs.cz/item/CS_URS_2024_02/734290814" TargetMode="External"/><Relationship Id="rId482" Type="http://schemas.openxmlformats.org/officeDocument/2006/relationships/hyperlink" Target="https://podminky.urs.cz/item/CS_URS_2024_02/734292725" TargetMode="External"/><Relationship Id="rId517" Type="http://schemas.openxmlformats.org/officeDocument/2006/relationships/hyperlink" Target="https://podminky.urs.cz/item/CS_URS_2024_02/734295252" TargetMode="External"/><Relationship Id="rId538" Type="http://schemas.openxmlformats.org/officeDocument/2006/relationships/hyperlink" Target="https://podminky.urs.cz/item/CS_URS_2024_02/734411131" TargetMode="External"/><Relationship Id="rId559" Type="http://schemas.openxmlformats.org/officeDocument/2006/relationships/hyperlink" Target="https://podminky.urs.cz/item/CS_URS_2024_02/734442811" TargetMode="External"/><Relationship Id="rId60" Type="http://schemas.openxmlformats.org/officeDocument/2006/relationships/hyperlink" Target="https://podminky.urs.cz/item/CS_URS_2024_02/722181221" TargetMode="External"/><Relationship Id="rId81" Type="http://schemas.openxmlformats.org/officeDocument/2006/relationships/hyperlink" Target="https://podminky.urs.cz/item/CS_URS_2024_02/722220861" TargetMode="External"/><Relationship Id="rId135" Type="http://schemas.openxmlformats.org/officeDocument/2006/relationships/hyperlink" Target="https://podminky.urs.cz/item/CS_URS_2024_02/998722102" TargetMode="External"/><Relationship Id="rId156" Type="http://schemas.openxmlformats.org/officeDocument/2006/relationships/hyperlink" Target="https://podminky.urs.cz/item/CS_URS_2024_02/723171201" TargetMode="External"/><Relationship Id="rId177" Type="http://schemas.openxmlformats.org/officeDocument/2006/relationships/hyperlink" Target="https://podminky.urs.cz/item/CS_URS_2024_02/998723101" TargetMode="External"/><Relationship Id="rId198" Type="http://schemas.openxmlformats.org/officeDocument/2006/relationships/hyperlink" Target="https://podminky.urs.cz/item/CS_URS_2024_02/998725101" TargetMode="External"/><Relationship Id="rId321" Type="http://schemas.openxmlformats.org/officeDocument/2006/relationships/hyperlink" Target="https://podminky.urs.cz/item/CS_URS_2024_02/733391101" TargetMode="External"/><Relationship Id="rId342" Type="http://schemas.openxmlformats.org/officeDocument/2006/relationships/hyperlink" Target="https://podminky.urs.cz/item/CS_URS_2024_02/734109412" TargetMode="External"/><Relationship Id="rId363" Type="http://schemas.openxmlformats.org/officeDocument/2006/relationships/hyperlink" Target="https://podminky.urs.cz/item/CS_URS_2024_02/734163443" TargetMode="External"/><Relationship Id="rId384" Type="http://schemas.openxmlformats.org/officeDocument/2006/relationships/hyperlink" Target="https://podminky.urs.cz/item/CS_URS_2024_02/734200833" TargetMode="External"/><Relationship Id="rId419" Type="http://schemas.openxmlformats.org/officeDocument/2006/relationships/hyperlink" Target="https://podminky.urs.cz/item/CS_URS_2024_02/734221547" TargetMode="External"/><Relationship Id="rId570" Type="http://schemas.openxmlformats.org/officeDocument/2006/relationships/hyperlink" Target="https://podminky.urs.cz/item/CS_URS_2024_02/734494213" TargetMode="External"/><Relationship Id="rId591" Type="http://schemas.openxmlformats.org/officeDocument/2006/relationships/hyperlink" Target="https://podminky.urs.cz/item/CS_URS_2024_02/735151600" TargetMode="External"/><Relationship Id="rId605" Type="http://schemas.openxmlformats.org/officeDocument/2006/relationships/hyperlink" Target="https://podminky.urs.cz/item/CS_URS_2024_02/735152483" TargetMode="External"/><Relationship Id="rId626" Type="http://schemas.openxmlformats.org/officeDocument/2006/relationships/hyperlink" Target="https://podminky.urs.cz/item/CS_URS_2024_02/735211814" TargetMode="External"/><Relationship Id="rId202" Type="http://schemas.openxmlformats.org/officeDocument/2006/relationships/hyperlink" Target="https://podminky.urs.cz/item/CS_URS_2024_02/998725193" TargetMode="External"/><Relationship Id="rId223" Type="http://schemas.openxmlformats.org/officeDocument/2006/relationships/hyperlink" Target="https://podminky.urs.cz/item/CS_URS_2024_02/731810301" TargetMode="External"/><Relationship Id="rId244" Type="http://schemas.openxmlformats.org/officeDocument/2006/relationships/hyperlink" Target="https://podminky.urs.cz/item/CS_URS_2024_02/732111312" TargetMode="External"/><Relationship Id="rId430" Type="http://schemas.openxmlformats.org/officeDocument/2006/relationships/hyperlink" Target="https://podminky.urs.cz/item/CS_URS_2024_02/734242413" TargetMode="External"/><Relationship Id="rId18" Type="http://schemas.openxmlformats.org/officeDocument/2006/relationships/hyperlink" Target="https://podminky.urs.cz/item/CS_URS_2024_02/722131912" TargetMode="External"/><Relationship Id="rId39" Type="http://schemas.openxmlformats.org/officeDocument/2006/relationships/hyperlink" Target="https://podminky.urs.cz/item/CS_URS_2024_02/722173232" TargetMode="External"/><Relationship Id="rId265" Type="http://schemas.openxmlformats.org/officeDocument/2006/relationships/hyperlink" Target="https://podminky.urs.cz/item/CS_URS_2024_02/732294611" TargetMode="External"/><Relationship Id="rId286" Type="http://schemas.openxmlformats.org/officeDocument/2006/relationships/hyperlink" Target="https://podminky.urs.cz/item/CS_URS_2024_02/732421472" TargetMode="External"/><Relationship Id="rId451" Type="http://schemas.openxmlformats.org/officeDocument/2006/relationships/hyperlink" Target="https://podminky.urs.cz/item/CS_URS_2024_02/734261412" TargetMode="External"/><Relationship Id="rId472" Type="http://schemas.openxmlformats.org/officeDocument/2006/relationships/hyperlink" Target="https://podminky.urs.cz/item/CS_URS_2024_02/734291273" TargetMode="External"/><Relationship Id="rId493" Type="http://schemas.openxmlformats.org/officeDocument/2006/relationships/hyperlink" Target="https://podminky.urs.cz/item/CS_URS_2024_02/734292777" TargetMode="External"/><Relationship Id="rId507" Type="http://schemas.openxmlformats.org/officeDocument/2006/relationships/hyperlink" Target="https://podminky.urs.cz/item/CS_URS_2024_02/734295136" TargetMode="External"/><Relationship Id="rId528" Type="http://schemas.openxmlformats.org/officeDocument/2006/relationships/hyperlink" Target="https://podminky.urs.cz/item/CS_URS_2024_02/734410821" TargetMode="External"/><Relationship Id="rId549" Type="http://schemas.openxmlformats.org/officeDocument/2006/relationships/hyperlink" Target="https://podminky.urs.cz/item/CS_URS_2024_02/734424101" TargetMode="External"/><Relationship Id="rId50" Type="http://schemas.openxmlformats.org/officeDocument/2006/relationships/hyperlink" Target="https://podminky.urs.cz/item/CS_URS_2024_02/722174022" TargetMode="External"/><Relationship Id="rId104" Type="http://schemas.openxmlformats.org/officeDocument/2006/relationships/hyperlink" Target="https://podminky.urs.cz/item/CS_URS_2024_02/722230111" TargetMode="External"/><Relationship Id="rId125" Type="http://schemas.openxmlformats.org/officeDocument/2006/relationships/hyperlink" Target="https://podminky.urs.cz/item/CS_URS_2024_02/722260922" TargetMode="External"/><Relationship Id="rId146" Type="http://schemas.openxmlformats.org/officeDocument/2006/relationships/hyperlink" Target="https://podminky.urs.cz/item/CS_URS_2024_02/723160334" TargetMode="External"/><Relationship Id="rId167" Type="http://schemas.openxmlformats.org/officeDocument/2006/relationships/hyperlink" Target="https://podminky.urs.cz/item/CS_URS_2024_02/723230102" TargetMode="External"/><Relationship Id="rId188" Type="http://schemas.openxmlformats.org/officeDocument/2006/relationships/hyperlink" Target="https://podminky.urs.cz/item/CS_URS_2024_02/725530823" TargetMode="External"/><Relationship Id="rId311" Type="http://schemas.openxmlformats.org/officeDocument/2006/relationships/hyperlink" Target="https://podminky.urs.cz/item/CS_URS_2024_02/733223305" TargetMode="External"/><Relationship Id="rId332" Type="http://schemas.openxmlformats.org/officeDocument/2006/relationships/hyperlink" Target="https://podminky.urs.cz/item/CS_URS_2024_02/734100812" TargetMode="External"/><Relationship Id="rId353" Type="http://schemas.openxmlformats.org/officeDocument/2006/relationships/hyperlink" Target="https://podminky.urs.cz/item/CS_URS_2024_02/734140821" TargetMode="External"/><Relationship Id="rId374" Type="http://schemas.openxmlformats.org/officeDocument/2006/relationships/hyperlink" Target="https://podminky.urs.cz/item/CS_URS_2024_02/734200811" TargetMode="External"/><Relationship Id="rId395" Type="http://schemas.openxmlformats.org/officeDocument/2006/relationships/hyperlink" Target="https://podminky.urs.cz/item/CS_URS_2024_02/734209117" TargetMode="External"/><Relationship Id="rId409" Type="http://schemas.openxmlformats.org/officeDocument/2006/relationships/hyperlink" Target="https://podminky.urs.cz/item/CS_URS_2024_02/734220103" TargetMode="External"/><Relationship Id="rId560" Type="http://schemas.openxmlformats.org/officeDocument/2006/relationships/hyperlink" Target="https://podminky.urs.cz/item/CS_URS_2024_02/734449112" TargetMode="External"/><Relationship Id="rId581" Type="http://schemas.openxmlformats.org/officeDocument/2006/relationships/hyperlink" Target="https://podminky.urs.cz/item/CS_URS_2024_02/998734103" TargetMode="External"/><Relationship Id="rId71" Type="http://schemas.openxmlformats.org/officeDocument/2006/relationships/hyperlink" Target="https://podminky.urs.cz/item/CS_URS_2024_02/722220222" TargetMode="External"/><Relationship Id="rId92" Type="http://schemas.openxmlformats.org/officeDocument/2006/relationships/hyperlink" Target="https://podminky.urs.cz/item/CS_URS_2024_02/722224152" TargetMode="External"/><Relationship Id="rId213" Type="http://schemas.openxmlformats.org/officeDocument/2006/relationships/hyperlink" Target="https://podminky.urs.cz/item/CS_URS_2024_02/731244106" TargetMode="External"/><Relationship Id="rId234" Type="http://schemas.openxmlformats.org/officeDocument/2006/relationships/hyperlink" Target="https://podminky.urs.cz/item/CS_URS_2024_02/731810441" TargetMode="External"/><Relationship Id="rId420" Type="http://schemas.openxmlformats.org/officeDocument/2006/relationships/hyperlink" Target="https://podminky.urs.cz/item/CS_URS_2024_02/734221554" TargetMode="External"/><Relationship Id="rId616" Type="http://schemas.openxmlformats.org/officeDocument/2006/relationships/hyperlink" Target="https://podminky.urs.cz/item/CS_URS_2024_02/735152699" TargetMode="External"/><Relationship Id="rId637" Type="http://schemas.openxmlformats.org/officeDocument/2006/relationships/drawing" Target="../drawings/drawing2.xml"/><Relationship Id="rId2" Type="http://schemas.openxmlformats.org/officeDocument/2006/relationships/hyperlink" Target="https://podminky.urs.cz/item/CS_URS_2024_02/346244371" TargetMode="External"/><Relationship Id="rId29" Type="http://schemas.openxmlformats.org/officeDocument/2006/relationships/hyperlink" Target="https://podminky.urs.cz/item/CS_URS_2024_02/722170804" TargetMode="External"/><Relationship Id="rId255" Type="http://schemas.openxmlformats.org/officeDocument/2006/relationships/hyperlink" Target="https://podminky.urs.cz/item/CS_URS_2024_02/732212815" TargetMode="External"/><Relationship Id="rId276" Type="http://schemas.openxmlformats.org/officeDocument/2006/relationships/hyperlink" Target="https://podminky.urs.cz/item/CS_URS_2024_02/732331778" TargetMode="External"/><Relationship Id="rId297" Type="http://schemas.openxmlformats.org/officeDocument/2006/relationships/hyperlink" Target="https://podminky.urs.cz/item/CS_URS_2024_02/733222102" TargetMode="External"/><Relationship Id="rId441" Type="http://schemas.openxmlformats.org/officeDocument/2006/relationships/hyperlink" Target="https://podminky.urs.cz/item/CS_URS_2024_02/734261332" TargetMode="External"/><Relationship Id="rId462" Type="http://schemas.openxmlformats.org/officeDocument/2006/relationships/hyperlink" Target="https://podminky.urs.cz/item/CS_URS_2024_02/734290822" TargetMode="External"/><Relationship Id="rId483" Type="http://schemas.openxmlformats.org/officeDocument/2006/relationships/hyperlink" Target="https://podminky.urs.cz/item/CS_URS_2024_02/734292761" TargetMode="External"/><Relationship Id="rId518" Type="http://schemas.openxmlformats.org/officeDocument/2006/relationships/hyperlink" Target="https://podminky.urs.cz/item/CS_URS_2024_02/734300811" TargetMode="External"/><Relationship Id="rId539" Type="http://schemas.openxmlformats.org/officeDocument/2006/relationships/hyperlink" Target="https://podminky.urs.cz/item/CS_URS_2024_02/734411132" TargetMode="External"/><Relationship Id="rId40" Type="http://schemas.openxmlformats.org/officeDocument/2006/relationships/hyperlink" Target="https://podminky.urs.cz/item/CS_URS_2024_02/722173233" TargetMode="External"/><Relationship Id="rId115" Type="http://schemas.openxmlformats.org/officeDocument/2006/relationships/hyperlink" Target="https://podminky.urs.cz/item/CS_URS_2024_02/722234265" TargetMode="External"/><Relationship Id="rId136" Type="http://schemas.openxmlformats.org/officeDocument/2006/relationships/hyperlink" Target="https://podminky.urs.cz/item/CS_URS_2024_02/998722103" TargetMode="External"/><Relationship Id="rId157" Type="http://schemas.openxmlformats.org/officeDocument/2006/relationships/hyperlink" Target="https://podminky.urs.cz/item/CS_URS_2024_02/723181011" TargetMode="External"/><Relationship Id="rId178" Type="http://schemas.openxmlformats.org/officeDocument/2006/relationships/hyperlink" Target="https://podminky.urs.cz/item/CS_URS_2024_02/998723102" TargetMode="External"/><Relationship Id="rId301" Type="http://schemas.openxmlformats.org/officeDocument/2006/relationships/hyperlink" Target="https://podminky.urs.cz/item/CS_URS_2024_02/733222203" TargetMode="External"/><Relationship Id="rId322" Type="http://schemas.openxmlformats.org/officeDocument/2006/relationships/hyperlink" Target="https://podminky.urs.cz/item/CS_URS_2024_02/733811211" TargetMode="External"/><Relationship Id="rId343" Type="http://schemas.openxmlformats.org/officeDocument/2006/relationships/hyperlink" Target="https://podminky.urs.cz/item/CS_URS_2024_02/734111412" TargetMode="External"/><Relationship Id="rId364" Type="http://schemas.openxmlformats.org/officeDocument/2006/relationships/hyperlink" Target="https://podminky.urs.cz/item/CS_URS_2024_02/734163445" TargetMode="External"/><Relationship Id="rId550" Type="http://schemas.openxmlformats.org/officeDocument/2006/relationships/hyperlink" Target="https://podminky.urs.cz/item/CS_URS_2024_02/734424102" TargetMode="External"/><Relationship Id="rId61" Type="http://schemas.openxmlformats.org/officeDocument/2006/relationships/hyperlink" Target="https://podminky.urs.cz/item/CS_URS_2024_02/722181222" TargetMode="External"/><Relationship Id="rId82" Type="http://schemas.openxmlformats.org/officeDocument/2006/relationships/hyperlink" Target="https://podminky.urs.cz/item/CS_URS_2024_02/722220862" TargetMode="External"/><Relationship Id="rId199" Type="http://schemas.openxmlformats.org/officeDocument/2006/relationships/hyperlink" Target="https://podminky.urs.cz/item/CS_URS_2024_02/998725102" TargetMode="External"/><Relationship Id="rId203" Type="http://schemas.openxmlformats.org/officeDocument/2006/relationships/hyperlink" Target="https://podminky.urs.cz/item/CS_URS_2024_02/731200813" TargetMode="External"/><Relationship Id="rId385" Type="http://schemas.openxmlformats.org/officeDocument/2006/relationships/hyperlink" Target="https://podminky.urs.cz/item/CS_URS_2024_02/734200834" TargetMode="External"/><Relationship Id="rId571" Type="http://schemas.openxmlformats.org/officeDocument/2006/relationships/hyperlink" Target="https://podminky.urs.cz/item/CS_URS_2024_02/734494214" TargetMode="External"/><Relationship Id="rId592" Type="http://schemas.openxmlformats.org/officeDocument/2006/relationships/hyperlink" Target="https://podminky.urs.cz/item/CS_URS_2024_02/735151601" TargetMode="External"/><Relationship Id="rId606" Type="http://schemas.openxmlformats.org/officeDocument/2006/relationships/hyperlink" Target="https://podminky.urs.cz/item/CS_URS_2024_02/735152499" TargetMode="External"/><Relationship Id="rId627" Type="http://schemas.openxmlformats.org/officeDocument/2006/relationships/hyperlink" Target="https://podminky.urs.cz/item/CS_URS_2024_02/735211830" TargetMode="External"/><Relationship Id="rId19" Type="http://schemas.openxmlformats.org/officeDocument/2006/relationships/hyperlink" Target="https://podminky.urs.cz/item/CS_URS_2024_02/722131913" TargetMode="External"/><Relationship Id="rId224" Type="http://schemas.openxmlformats.org/officeDocument/2006/relationships/hyperlink" Target="https://podminky.urs.cz/item/CS_URS_2024_02/731810302" TargetMode="External"/><Relationship Id="rId245" Type="http://schemas.openxmlformats.org/officeDocument/2006/relationships/hyperlink" Target="https://podminky.urs.cz/item/CS_URS_2024_02/732111314" TargetMode="External"/><Relationship Id="rId266" Type="http://schemas.openxmlformats.org/officeDocument/2006/relationships/hyperlink" Target="https://podminky.urs.cz/item/CS_URS_2024_02/732311114" TargetMode="External"/><Relationship Id="rId287" Type="http://schemas.openxmlformats.org/officeDocument/2006/relationships/hyperlink" Target="https://podminky.urs.cz/item/CS_URS_2024_02/732421474" TargetMode="External"/><Relationship Id="rId410" Type="http://schemas.openxmlformats.org/officeDocument/2006/relationships/hyperlink" Target="https://podminky.urs.cz/item/CS_URS_2024_02/734221412" TargetMode="External"/><Relationship Id="rId431" Type="http://schemas.openxmlformats.org/officeDocument/2006/relationships/hyperlink" Target="https://podminky.urs.cz/item/CS_URS_2024_02/734242415" TargetMode="External"/><Relationship Id="rId452" Type="http://schemas.openxmlformats.org/officeDocument/2006/relationships/hyperlink" Target="https://podminky.urs.cz/item/CS_URS_2024_02/734261416" TargetMode="External"/><Relationship Id="rId473" Type="http://schemas.openxmlformats.org/officeDocument/2006/relationships/hyperlink" Target="https://podminky.urs.cz/item/CS_URS_2024_02/734291274" TargetMode="External"/><Relationship Id="rId494" Type="http://schemas.openxmlformats.org/officeDocument/2006/relationships/hyperlink" Target="https://podminky.urs.cz/item/CS_URS_2024_02/734292811" TargetMode="External"/><Relationship Id="rId508" Type="http://schemas.openxmlformats.org/officeDocument/2006/relationships/hyperlink" Target="https://podminky.urs.cz/item/CS_URS_2024_02/734295142" TargetMode="External"/><Relationship Id="rId529" Type="http://schemas.openxmlformats.org/officeDocument/2006/relationships/hyperlink" Target="https://podminky.urs.cz/item/CS_URS_2024_02/734410831" TargetMode="External"/><Relationship Id="rId30" Type="http://schemas.openxmlformats.org/officeDocument/2006/relationships/hyperlink" Target="https://podminky.urs.cz/item/CS_URS_2024_02/722171911" TargetMode="External"/><Relationship Id="rId105" Type="http://schemas.openxmlformats.org/officeDocument/2006/relationships/hyperlink" Target="https://podminky.urs.cz/item/CS_URS_2024_02/722230112" TargetMode="External"/><Relationship Id="rId126" Type="http://schemas.openxmlformats.org/officeDocument/2006/relationships/hyperlink" Target="https://podminky.urs.cz/item/CS_URS_2024_02/722260923" TargetMode="External"/><Relationship Id="rId147" Type="http://schemas.openxmlformats.org/officeDocument/2006/relationships/hyperlink" Target="https://podminky.urs.cz/item/CS_URS_2024_02/723160335" TargetMode="External"/><Relationship Id="rId168" Type="http://schemas.openxmlformats.org/officeDocument/2006/relationships/hyperlink" Target="https://podminky.urs.cz/item/CS_URS_2024_02/723230103" TargetMode="External"/><Relationship Id="rId312" Type="http://schemas.openxmlformats.org/officeDocument/2006/relationships/hyperlink" Target="https://podminky.urs.cz/item/CS_URS_2024_02/733224205" TargetMode="External"/><Relationship Id="rId333" Type="http://schemas.openxmlformats.org/officeDocument/2006/relationships/hyperlink" Target="https://podminky.urs.cz/item/CS_URS_2024_02/734100821" TargetMode="External"/><Relationship Id="rId354" Type="http://schemas.openxmlformats.org/officeDocument/2006/relationships/hyperlink" Target="https://podminky.urs.cz/item/CS_URS_2024_02/734140823" TargetMode="External"/><Relationship Id="rId540" Type="http://schemas.openxmlformats.org/officeDocument/2006/relationships/hyperlink" Target="https://podminky.urs.cz/item/CS_URS_2024_02/734411601" TargetMode="External"/><Relationship Id="rId51" Type="http://schemas.openxmlformats.org/officeDocument/2006/relationships/hyperlink" Target="https://podminky.urs.cz/item/CS_URS_2024_02/722174061" TargetMode="External"/><Relationship Id="rId72" Type="http://schemas.openxmlformats.org/officeDocument/2006/relationships/hyperlink" Target="https://podminky.urs.cz/item/CS_URS_2024_02/722220223" TargetMode="External"/><Relationship Id="rId93" Type="http://schemas.openxmlformats.org/officeDocument/2006/relationships/hyperlink" Target="https://podminky.urs.cz/item/CS_URS_2024_02/722224153" TargetMode="External"/><Relationship Id="rId189" Type="http://schemas.openxmlformats.org/officeDocument/2006/relationships/hyperlink" Target="https://podminky.urs.cz/item/CS_URS_2024_02/725530831" TargetMode="External"/><Relationship Id="rId375" Type="http://schemas.openxmlformats.org/officeDocument/2006/relationships/hyperlink" Target="https://podminky.urs.cz/item/CS_URS_2024_02/734200812" TargetMode="External"/><Relationship Id="rId396" Type="http://schemas.openxmlformats.org/officeDocument/2006/relationships/hyperlink" Target="https://podminky.urs.cz/item/CS_URS_2024_02/734209122" TargetMode="External"/><Relationship Id="rId561" Type="http://schemas.openxmlformats.org/officeDocument/2006/relationships/hyperlink" Target="https://podminky.urs.cz/item/CS_URS_2024_02/734449113" TargetMode="External"/><Relationship Id="rId582" Type="http://schemas.openxmlformats.org/officeDocument/2006/relationships/hyperlink" Target="https://podminky.urs.cz/item/CS_URS_2024_02/998734193" TargetMode="External"/><Relationship Id="rId617" Type="http://schemas.openxmlformats.org/officeDocument/2006/relationships/hyperlink" Target="https://podminky.urs.cz/item/CS_URS_2024_02/735164221" TargetMode="External"/><Relationship Id="rId3" Type="http://schemas.openxmlformats.org/officeDocument/2006/relationships/hyperlink" Target="https://podminky.urs.cz/item/CS_URS_2024_02/389841112" TargetMode="External"/><Relationship Id="rId214" Type="http://schemas.openxmlformats.org/officeDocument/2006/relationships/hyperlink" Target="https://podminky.urs.cz/item/CS_URS_2024_02/731244115" TargetMode="External"/><Relationship Id="rId235" Type="http://schemas.openxmlformats.org/officeDocument/2006/relationships/hyperlink" Target="https://podminky.urs.cz/item/CS_URS_2024_02/731810442" TargetMode="External"/><Relationship Id="rId256" Type="http://schemas.openxmlformats.org/officeDocument/2006/relationships/hyperlink" Target="https://podminky.urs.cz/item/CS_URS_2024_02/732213813" TargetMode="External"/><Relationship Id="rId277" Type="http://schemas.openxmlformats.org/officeDocument/2006/relationships/hyperlink" Target="https://podminky.urs.cz/item/CS_URS_2024_02/732390851" TargetMode="External"/><Relationship Id="rId298" Type="http://schemas.openxmlformats.org/officeDocument/2006/relationships/hyperlink" Target="https://podminky.urs.cz/item/CS_URS_2024_02/733222103" TargetMode="External"/><Relationship Id="rId400" Type="http://schemas.openxmlformats.org/officeDocument/2006/relationships/hyperlink" Target="https://podminky.urs.cz/item/CS_URS_2024_02/734211113" TargetMode="External"/><Relationship Id="rId421" Type="http://schemas.openxmlformats.org/officeDocument/2006/relationships/hyperlink" Target="https://podminky.urs.cz/item/CS_URS_2024_02/734221555" TargetMode="External"/><Relationship Id="rId442" Type="http://schemas.openxmlformats.org/officeDocument/2006/relationships/hyperlink" Target="https://podminky.urs.cz/item/CS_URS_2024_02/734261333" TargetMode="External"/><Relationship Id="rId463" Type="http://schemas.openxmlformats.org/officeDocument/2006/relationships/hyperlink" Target="https://podminky.urs.cz/item/CS_URS_2024_02/734290823" TargetMode="External"/><Relationship Id="rId484" Type="http://schemas.openxmlformats.org/officeDocument/2006/relationships/hyperlink" Target="https://podminky.urs.cz/item/CS_URS_2024_02/734292762" TargetMode="External"/><Relationship Id="rId519" Type="http://schemas.openxmlformats.org/officeDocument/2006/relationships/hyperlink" Target="https://podminky.urs.cz/item/CS_URS_2024_02/734300812" TargetMode="External"/><Relationship Id="rId116" Type="http://schemas.openxmlformats.org/officeDocument/2006/relationships/hyperlink" Target="https://podminky.urs.cz/item/CS_URS_2024_02/722240101" TargetMode="External"/><Relationship Id="rId137" Type="http://schemas.openxmlformats.org/officeDocument/2006/relationships/hyperlink" Target="https://podminky.urs.cz/item/CS_URS_2024_02/998722104" TargetMode="External"/><Relationship Id="rId158" Type="http://schemas.openxmlformats.org/officeDocument/2006/relationships/hyperlink" Target="https://podminky.urs.cz/item/CS_URS_2024_02/723181012" TargetMode="External"/><Relationship Id="rId302" Type="http://schemas.openxmlformats.org/officeDocument/2006/relationships/hyperlink" Target="https://podminky.urs.cz/item/CS_URS_2024_02/733222204" TargetMode="External"/><Relationship Id="rId323" Type="http://schemas.openxmlformats.org/officeDocument/2006/relationships/hyperlink" Target="https://podminky.urs.cz/item/CS_URS_2024_02/733811212" TargetMode="External"/><Relationship Id="rId344" Type="http://schemas.openxmlformats.org/officeDocument/2006/relationships/hyperlink" Target="https://podminky.urs.cz/item/CS_URS_2024_02/734111413" TargetMode="External"/><Relationship Id="rId530" Type="http://schemas.openxmlformats.org/officeDocument/2006/relationships/hyperlink" Target="https://podminky.urs.cz/item/CS_URS_2024_02/734410841" TargetMode="External"/><Relationship Id="rId20" Type="http://schemas.openxmlformats.org/officeDocument/2006/relationships/hyperlink" Target="https://podminky.urs.cz/item/CS_URS_2024_02/722131931" TargetMode="External"/><Relationship Id="rId41" Type="http://schemas.openxmlformats.org/officeDocument/2006/relationships/hyperlink" Target="https://podminky.urs.cz/item/CS_URS_2024_02/722173234" TargetMode="External"/><Relationship Id="rId62" Type="http://schemas.openxmlformats.org/officeDocument/2006/relationships/hyperlink" Target="https://podminky.urs.cz/item/CS_URS_2024_02/722182011" TargetMode="External"/><Relationship Id="rId83" Type="http://schemas.openxmlformats.org/officeDocument/2006/relationships/hyperlink" Target="https://podminky.urs.cz/item/CS_URS_2024_02/722220871" TargetMode="External"/><Relationship Id="rId179" Type="http://schemas.openxmlformats.org/officeDocument/2006/relationships/hyperlink" Target="https://podminky.urs.cz/item/CS_URS_2024_02/998723103" TargetMode="External"/><Relationship Id="rId365" Type="http://schemas.openxmlformats.org/officeDocument/2006/relationships/hyperlink" Target="https://podminky.urs.cz/item/CS_URS_2024_02/734169412" TargetMode="External"/><Relationship Id="rId386" Type="http://schemas.openxmlformats.org/officeDocument/2006/relationships/hyperlink" Target="https://podminky.urs.cz/item/CS_URS_2024_02/734209101" TargetMode="External"/><Relationship Id="rId551" Type="http://schemas.openxmlformats.org/officeDocument/2006/relationships/hyperlink" Target="https://podminky.urs.cz/item/CS_URS_2024_02/734430821" TargetMode="External"/><Relationship Id="rId572" Type="http://schemas.openxmlformats.org/officeDocument/2006/relationships/hyperlink" Target="https://podminky.urs.cz/item/CS_URS_2024_02/734494215" TargetMode="External"/><Relationship Id="rId593" Type="http://schemas.openxmlformats.org/officeDocument/2006/relationships/hyperlink" Target="https://podminky.urs.cz/item/CS_URS_2024_02/735151677" TargetMode="External"/><Relationship Id="rId607" Type="http://schemas.openxmlformats.org/officeDocument/2006/relationships/hyperlink" Target="https://podminky.urs.cz/item/CS_URS_2024_02/735152574" TargetMode="External"/><Relationship Id="rId628" Type="http://schemas.openxmlformats.org/officeDocument/2006/relationships/hyperlink" Target="https://podminky.urs.cz/item/CS_URS_2024_02/735221812" TargetMode="External"/><Relationship Id="rId190" Type="http://schemas.openxmlformats.org/officeDocument/2006/relationships/hyperlink" Target="https://podminky.urs.cz/item/CS_URS_2024_02/725532126" TargetMode="External"/><Relationship Id="rId204" Type="http://schemas.openxmlformats.org/officeDocument/2006/relationships/hyperlink" Target="https://podminky.urs.cz/item/CS_URS_2024_02/731200815" TargetMode="External"/><Relationship Id="rId225" Type="http://schemas.openxmlformats.org/officeDocument/2006/relationships/hyperlink" Target="https://podminky.urs.cz/item/CS_URS_2024_02/731810311" TargetMode="External"/><Relationship Id="rId246" Type="http://schemas.openxmlformats.org/officeDocument/2006/relationships/hyperlink" Target="https://podminky.urs.cz/item/CS_URS_2024_02/732111315" TargetMode="External"/><Relationship Id="rId267" Type="http://schemas.openxmlformats.org/officeDocument/2006/relationships/hyperlink" Target="https://podminky.urs.cz/item/CS_URS_2024_02/732320814" TargetMode="External"/><Relationship Id="rId288" Type="http://schemas.openxmlformats.org/officeDocument/2006/relationships/hyperlink" Target="https://podminky.urs.cz/item/CS_URS_2024_02/732422203" TargetMode="External"/><Relationship Id="rId411" Type="http://schemas.openxmlformats.org/officeDocument/2006/relationships/hyperlink" Target="https://podminky.urs.cz/item/CS_URS_2024_02/734221413" TargetMode="External"/><Relationship Id="rId432" Type="http://schemas.openxmlformats.org/officeDocument/2006/relationships/hyperlink" Target="https://podminky.urs.cz/item/CS_URS_2024_02/734251211" TargetMode="External"/><Relationship Id="rId453" Type="http://schemas.openxmlformats.org/officeDocument/2006/relationships/hyperlink" Target="https://podminky.urs.cz/item/CS_URS_2024_02/734261417" TargetMode="External"/><Relationship Id="rId474" Type="http://schemas.openxmlformats.org/officeDocument/2006/relationships/hyperlink" Target="https://podminky.urs.cz/item/CS_URS_2024_02/734291313" TargetMode="External"/><Relationship Id="rId509" Type="http://schemas.openxmlformats.org/officeDocument/2006/relationships/hyperlink" Target="https://podminky.urs.cz/item/CS_URS_2024_02/734295143" TargetMode="External"/><Relationship Id="rId106" Type="http://schemas.openxmlformats.org/officeDocument/2006/relationships/hyperlink" Target="https://podminky.urs.cz/item/CS_URS_2024_02/722230113" TargetMode="External"/><Relationship Id="rId127" Type="http://schemas.openxmlformats.org/officeDocument/2006/relationships/hyperlink" Target="https://podminky.urs.cz/item/CS_URS_2024_02/722262211" TargetMode="External"/><Relationship Id="rId313" Type="http://schemas.openxmlformats.org/officeDocument/2006/relationships/hyperlink" Target="https://podminky.urs.cz/item/CS_URS_2024_02/733224206" TargetMode="External"/><Relationship Id="rId495" Type="http://schemas.openxmlformats.org/officeDocument/2006/relationships/hyperlink" Target="https://podminky.urs.cz/item/CS_URS_2024_02/734292812" TargetMode="External"/><Relationship Id="rId10" Type="http://schemas.openxmlformats.org/officeDocument/2006/relationships/hyperlink" Target="https://podminky.urs.cz/item/CS_URS_2024_02/722130826" TargetMode="External"/><Relationship Id="rId31" Type="http://schemas.openxmlformats.org/officeDocument/2006/relationships/hyperlink" Target="https://podminky.urs.cz/item/CS_URS_2024_02/722171912" TargetMode="External"/><Relationship Id="rId52" Type="http://schemas.openxmlformats.org/officeDocument/2006/relationships/hyperlink" Target="https://podminky.urs.cz/item/CS_URS_2024_02/722174062" TargetMode="External"/><Relationship Id="rId73" Type="http://schemas.openxmlformats.org/officeDocument/2006/relationships/hyperlink" Target="https://podminky.urs.cz/item/CS_URS_2024_02/722220231" TargetMode="External"/><Relationship Id="rId94" Type="http://schemas.openxmlformats.org/officeDocument/2006/relationships/hyperlink" Target="https://podminky.urs.cz/item/CS_URS_2024_02/722225301" TargetMode="External"/><Relationship Id="rId148" Type="http://schemas.openxmlformats.org/officeDocument/2006/relationships/hyperlink" Target="https://podminky.urs.cz/item/CS_URS_2024_02/723160804" TargetMode="External"/><Relationship Id="rId169" Type="http://schemas.openxmlformats.org/officeDocument/2006/relationships/hyperlink" Target="https://podminky.urs.cz/item/CS_URS_2024_02/723230104" TargetMode="External"/><Relationship Id="rId334" Type="http://schemas.openxmlformats.org/officeDocument/2006/relationships/hyperlink" Target="https://podminky.urs.cz/item/CS_URS_2024_02/734100822" TargetMode="External"/><Relationship Id="rId355" Type="http://schemas.openxmlformats.org/officeDocument/2006/relationships/hyperlink" Target="https://podminky.urs.cz/item/CS_URS_2024_02/734144611" TargetMode="External"/><Relationship Id="rId376" Type="http://schemas.openxmlformats.org/officeDocument/2006/relationships/hyperlink" Target="https://podminky.urs.cz/item/CS_URS_2024_02/734200813" TargetMode="External"/><Relationship Id="rId397" Type="http://schemas.openxmlformats.org/officeDocument/2006/relationships/hyperlink" Target="https://podminky.urs.cz/item/CS_URS_2024_02/734209123" TargetMode="External"/><Relationship Id="rId520" Type="http://schemas.openxmlformats.org/officeDocument/2006/relationships/hyperlink" Target="https://podminky.urs.cz/item/CS_URS_2024_02/734300813" TargetMode="External"/><Relationship Id="rId541" Type="http://schemas.openxmlformats.org/officeDocument/2006/relationships/hyperlink" Target="https://podminky.urs.cz/item/CS_URS_2024_02/734419111" TargetMode="External"/><Relationship Id="rId562" Type="http://schemas.openxmlformats.org/officeDocument/2006/relationships/hyperlink" Target="https://podminky.urs.cz/item/CS_URS_2024_02/734449114" TargetMode="External"/><Relationship Id="rId583" Type="http://schemas.openxmlformats.org/officeDocument/2006/relationships/hyperlink" Target="https://podminky.urs.cz/item/CS_URS_2024_02/735111810" TargetMode="External"/><Relationship Id="rId618" Type="http://schemas.openxmlformats.org/officeDocument/2006/relationships/hyperlink" Target="https://podminky.urs.cz/item/CS_URS_2024_02/735164231" TargetMode="External"/><Relationship Id="rId4" Type="http://schemas.openxmlformats.org/officeDocument/2006/relationships/hyperlink" Target="https://podminky.urs.cz/item/CS_URS_2024_02/389841135" TargetMode="External"/><Relationship Id="rId180" Type="http://schemas.openxmlformats.org/officeDocument/2006/relationships/hyperlink" Target="https://podminky.urs.cz/item/CS_URS_2024_02/998723104" TargetMode="External"/><Relationship Id="rId215" Type="http://schemas.openxmlformats.org/officeDocument/2006/relationships/hyperlink" Target="https://podminky.urs.cz/item/CS_URS_2024_02/731251114" TargetMode="External"/><Relationship Id="rId236" Type="http://schemas.openxmlformats.org/officeDocument/2006/relationships/hyperlink" Target="https://podminky.urs.cz/item/CS_URS_2024_02/731810461" TargetMode="External"/><Relationship Id="rId257" Type="http://schemas.openxmlformats.org/officeDocument/2006/relationships/hyperlink" Target="https://podminky.urs.cz/item/CS_URS_2024_02/732213814" TargetMode="External"/><Relationship Id="rId278" Type="http://schemas.openxmlformats.org/officeDocument/2006/relationships/hyperlink" Target="https://podminky.urs.cz/item/CS_URS_2024_02/732390853" TargetMode="External"/><Relationship Id="rId401" Type="http://schemas.openxmlformats.org/officeDocument/2006/relationships/hyperlink" Target="https://podminky.urs.cz/item/CS_URS_2024_02/734211115" TargetMode="External"/><Relationship Id="rId422" Type="http://schemas.openxmlformats.org/officeDocument/2006/relationships/hyperlink" Target="https://podminky.urs.cz/item/CS_URS_2024_02/734221682" TargetMode="External"/><Relationship Id="rId443" Type="http://schemas.openxmlformats.org/officeDocument/2006/relationships/hyperlink" Target="https://podminky.urs.cz/item/CS_URS_2024_02/734261334" TargetMode="External"/><Relationship Id="rId464" Type="http://schemas.openxmlformats.org/officeDocument/2006/relationships/hyperlink" Target="https://podminky.urs.cz/item/CS_URS_2024_02/734290824" TargetMode="External"/><Relationship Id="rId303" Type="http://schemas.openxmlformats.org/officeDocument/2006/relationships/hyperlink" Target="https://podminky.urs.cz/item/CS_URS_2024_02/733222302" TargetMode="External"/><Relationship Id="rId485" Type="http://schemas.openxmlformats.org/officeDocument/2006/relationships/hyperlink" Target="https://podminky.urs.cz/item/CS_URS_2024_02/734292763" TargetMode="External"/><Relationship Id="rId42" Type="http://schemas.openxmlformats.org/officeDocument/2006/relationships/hyperlink" Target="https://podminky.urs.cz/item/CS_URS_2024_02/722173911" TargetMode="External"/><Relationship Id="rId84" Type="http://schemas.openxmlformats.org/officeDocument/2006/relationships/hyperlink" Target="https://podminky.urs.cz/item/CS_URS_2024_02/722220872" TargetMode="External"/><Relationship Id="rId138" Type="http://schemas.openxmlformats.org/officeDocument/2006/relationships/hyperlink" Target="https://podminky.urs.cz/item/CS_URS_2024_02/998722192" TargetMode="External"/><Relationship Id="rId345" Type="http://schemas.openxmlformats.org/officeDocument/2006/relationships/hyperlink" Target="https://podminky.urs.cz/item/CS_URS_2024_02/734111611" TargetMode="External"/><Relationship Id="rId387" Type="http://schemas.openxmlformats.org/officeDocument/2006/relationships/hyperlink" Target="https://podminky.urs.cz/item/CS_URS_2024_02/734209102" TargetMode="External"/><Relationship Id="rId510" Type="http://schemas.openxmlformats.org/officeDocument/2006/relationships/hyperlink" Target="https://podminky.urs.cz/item/CS_URS_2024_02/734295144" TargetMode="External"/><Relationship Id="rId552" Type="http://schemas.openxmlformats.org/officeDocument/2006/relationships/hyperlink" Target="https://podminky.urs.cz/item/CS_URS_2024_02/734430831" TargetMode="External"/><Relationship Id="rId594" Type="http://schemas.openxmlformats.org/officeDocument/2006/relationships/hyperlink" Target="https://podminky.urs.cz/item/CS_URS_2024_02/735151679" TargetMode="External"/><Relationship Id="rId608" Type="http://schemas.openxmlformats.org/officeDocument/2006/relationships/hyperlink" Target="https://podminky.urs.cz/item/CS_URS_2024_02/735152577" TargetMode="External"/><Relationship Id="rId191" Type="http://schemas.openxmlformats.org/officeDocument/2006/relationships/hyperlink" Target="https://podminky.urs.cz/item/CS_URS_2024_02/725532220" TargetMode="External"/><Relationship Id="rId205" Type="http://schemas.openxmlformats.org/officeDocument/2006/relationships/hyperlink" Target="https://podminky.urs.cz/item/CS_URS_2024_02/731200816" TargetMode="External"/><Relationship Id="rId247" Type="http://schemas.openxmlformats.org/officeDocument/2006/relationships/hyperlink" Target="https://podminky.urs.cz/item/CS_URS_2024_02/732111316" TargetMode="External"/><Relationship Id="rId412" Type="http://schemas.openxmlformats.org/officeDocument/2006/relationships/hyperlink" Target="https://podminky.urs.cz/item/CS_URS_2024_02/734221414" TargetMode="External"/><Relationship Id="rId107" Type="http://schemas.openxmlformats.org/officeDocument/2006/relationships/hyperlink" Target="https://podminky.urs.cz/item/CS_URS_2024_02/722230114" TargetMode="External"/><Relationship Id="rId289" Type="http://schemas.openxmlformats.org/officeDocument/2006/relationships/hyperlink" Target="https://podminky.urs.cz/item/CS_URS_2024_02/732481231" TargetMode="External"/><Relationship Id="rId454" Type="http://schemas.openxmlformats.org/officeDocument/2006/relationships/hyperlink" Target="https://podminky.urs.cz/item/CS_URS_2024_02/734261711" TargetMode="External"/><Relationship Id="rId496" Type="http://schemas.openxmlformats.org/officeDocument/2006/relationships/hyperlink" Target="https://podminky.urs.cz/item/CS_URS_2024_02/734292813" TargetMode="External"/><Relationship Id="rId11" Type="http://schemas.openxmlformats.org/officeDocument/2006/relationships/hyperlink" Target="https://podminky.urs.cz/item/CS_URS_2024_02/722130913" TargetMode="External"/><Relationship Id="rId53" Type="http://schemas.openxmlformats.org/officeDocument/2006/relationships/hyperlink" Target="https://podminky.urs.cz/item/CS_URS_2024_02/722174911" TargetMode="External"/><Relationship Id="rId149" Type="http://schemas.openxmlformats.org/officeDocument/2006/relationships/hyperlink" Target="https://podminky.urs.cz/item/CS_URS_2024_02/723160805" TargetMode="External"/><Relationship Id="rId314" Type="http://schemas.openxmlformats.org/officeDocument/2006/relationships/hyperlink" Target="https://podminky.urs.cz/item/CS_URS_2024_02/733224207" TargetMode="External"/><Relationship Id="rId356" Type="http://schemas.openxmlformats.org/officeDocument/2006/relationships/hyperlink" Target="https://podminky.urs.cz/item/CS_URS_2024_02/734144613" TargetMode="External"/><Relationship Id="rId398" Type="http://schemas.openxmlformats.org/officeDocument/2006/relationships/hyperlink" Target="https://podminky.urs.cz/item/CS_URS_2024_02/734209124" TargetMode="External"/><Relationship Id="rId521" Type="http://schemas.openxmlformats.org/officeDocument/2006/relationships/hyperlink" Target="https://podminky.urs.cz/item/CS_URS_2024_02/734300814" TargetMode="External"/><Relationship Id="rId563" Type="http://schemas.openxmlformats.org/officeDocument/2006/relationships/hyperlink" Target="https://podminky.urs.cz/item/CS_URS_2024_02/734449121" TargetMode="External"/><Relationship Id="rId619" Type="http://schemas.openxmlformats.org/officeDocument/2006/relationships/hyperlink" Target="https://podminky.urs.cz/item/CS_URS_2024_02/735164251" TargetMode="External"/><Relationship Id="rId95" Type="http://schemas.openxmlformats.org/officeDocument/2006/relationships/hyperlink" Target="https://podminky.urs.cz/item/CS_URS_2024_02/722225302" TargetMode="External"/><Relationship Id="rId160" Type="http://schemas.openxmlformats.org/officeDocument/2006/relationships/hyperlink" Target="https://podminky.urs.cz/item/CS_URS_2024_02/723181024" TargetMode="External"/><Relationship Id="rId216" Type="http://schemas.openxmlformats.org/officeDocument/2006/relationships/hyperlink" Target="https://podminky.urs.cz/item/CS_URS_2024_02/731251121" TargetMode="External"/><Relationship Id="rId423" Type="http://schemas.openxmlformats.org/officeDocument/2006/relationships/hyperlink" Target="https://podminky.urs.cz/item/CS_URS_2024_02/734222801" TargetMode="External"/><Relationship Id="rId258" Type="http://schemas.openxmlformats.org/officeDocument/2006/relationships/hyperlink" Target="https://podminky.urs.cz/item/CS_URS_2024_02/732214813" TargetMode="External"/><Relationship Id="rId465" Type="http://schemas.openxmlformats.org/officeDocument/2006/relationships/hyperlink" Target="https://podminky.urs.cz/item/CS_URS_2024_02/734291122" TargetMode="External"/><Relationship Id="rId630" Type="http://schemas.openxmlformats.org/officeDocument/2006/relationships/hyperlink" Target="https://podminky.urs.cz/item/CS_URS_2024_02/735411811" TargetMode="External"/><Relationship Id="rId22" Type="http://schemas.openxmlformats.org/officeDocument/2006/relationships/hyperlink" Target="https://podminky.urs.cz/item/CS_URS_2024_02/722131933" TargetMode="External"/><Relationship Id="rId64" Type="http://schemas.openxmlformats.org/officeDocument/2006/relationships/hyperlink" Target="https://podminky.urs.cz/item/CS_URS_2024_02/722190401" TargetMode="External"/><Relationship Id="rId118" Type="http://schemas.openxmlformats.org/officeDocument/2006/relationships/hyperlink" Target="https://podminky.urs.cz/item/CS_URS_2024_02/722240121" TargetMode="External"/><Relationship Id="rId325" Type="http://schemas.openxmlformats.org/officeDocument/2006/relationships/hyperlink" Target="https://podminky.urs.cz/item/CS_URS_2024_02/733811221" TargetMode="External"/><Relationship Id="rId367" Type="http://schemas.openxmlformats.org/officeDocument/2006/relationships/hyperlink" Target="https://podminky.urs.cz/item/CS_URS_2024_02/734190814" TargetMode="External"/><Relationship Id="rId532" Type="http://schemas.openxmlformats.org/officeDocument/2006/relationships/hyperlink" Target="https://podminky.urs.cz/item/CS_URS_2024_02/734411101" TargetMode="External"/><Relationship Id="rId574" Type="http://schemas.openxmlformats.org/officeDocument/2006/relationships/hyperlink" Target="https://podminky.urs.cz/item/CS_URS_2024_02/734494217" TargetMode="External"/><Relationship Id="rId171" Type="http://schemas.openxmlformats.org/officeDocument/2006/relationships/hyperlink" Target="https://podminky.urs.cz/item/CS_URS_2024_02/723230113" TargetMode="External"/><Relationship Id="rId227" Type="http://schemas.openxmlformats.org/officeDocument/2006/relationships/hyperlink" Target="https://podminky.urs.cz/item/CS_URS_2024_02/731810331" TargetMode="External"/><Relationship Id="rId269" Type="http://schemas.openxmlformats.org/officeDocument/2006/relationships/hyperlink" Target="https://podminky.urs.cz/item/CS_URS_2024_02/732330104" TargetMode="External"/><Relationship Id="rId434" Type="http://schemas.openxmlformats.org/officeDocument/2006/relationships/hyperlink" Target="https://podminky.urs.cz/item/CS_URS_2024_02/734251213" TargetMode="External"/><Relationship Id="rId476" Type="http://schemas.openxmlformats.org/officeDocument/2006/relationships/hyperlink" Target="https://podminky.urs.cz/item/CS_URS_2024_02/734292711" TargetMode="External"/><Relationship Id="rId33" Type="http://schemas.openxmlformats.org/officeDocument/2006/relationships/hyperlink" Target="https://podminky.urs.cz/item/CS_URS_2024_02/722171914" TargetMode="External"/><Relationship Id="rId129" Type="http://schemas.openxmlformats.org/officeDocument/2006/relationships/hyperlink" Target="https://podminky.urs.cz/item/CS_URS_2024_02/722262301" TargetMode="External"/><Relationship Id="rId280" Type="http://schemas.openxmlformats.org/officeDocument/2006/relationships/hyperlink" Target="https://podminky.urs.cz/item/CS_URS_2024_02/732393815" TargetMode="External"/><Relationship Id="rId336" Type="http://schemas.openxmlformats.org/officeDocument/2006/relationships/hyperlink" Target="https://podminky.urs.cz/item/CS_URS_2024_02/734109112" TargetMode="External"/><Relationship Id="rId501" Type="http://schemas.openxmlformats.org/officeDocument/2006/relationships/hyperlink" Target="https://podminky.urs.cz/item/CS_URS_2024_02/734292871" TargetMode="External"/><Relationship Id="rId543" Type="http://schemas.openxmlformats.org/officeDocument/2006/relationships/hyperlink" Target="https://podminky.urs.cz/item/CS_URS_2024_02/734420821" TargetMode="External"/><Relationship Id="rId75" Type="http://schemas.openxmlformats.org/officeDocument/2006/relationships/hyperlink" Target="https://podminky.urs.cz/item/CS_URS_2024_02/722220233" TargetMode="External"/><Relationship Id="rId140" Type="http://schemas.openxmlformats.org/officeDocument/2006/relationships/hyperlink" Target="https://podminky.urs.cz/item/CS_URS_2024_02/723120805" TargetMode="External"/><Relationship Id="rId182" Type="http://schemas.openxmlformats.org/officeDocument/2006/relationships/hyperlink" Target="https://podminky.urs.cz/item/CS_URS_2024_02/998723193" TargetMode="External"/><Relationship Id="rId378" Type="http://schemas.openxmlformats.org/officeDocument/2006/relationships/hyperlink" Target="https://podminky.urs.cz/item/CS_URS_2024_02/734200821" TargetMode="External"/><Relationship Id="rId403" Type="http://schemas.openxmlformats.org/officeDocument/2006/relationships/hyperlink" Target="https://podminky.urs.cz/item/CS_URS_2024_02/734211119" TargetMode="External"/><Relationship Id="rId585" Type="http://schemas.openxmlformats.org/officeDocument/2006/relationships/hyperlink" Target="https://podminky.urs.cz/item/CS_URS_2024_02/735131810" TargetMode="External"/><Relationship Id="rId6" Type="http://schemas.openxmlformats.org/officeDocument/2006/relationships/hyperlink" Target="https://podminky.urs.cz/item/CS_URS_2024_02/974042543" TargetMode="External"/><Relationship Id="rId238" Type="http://schemas.openxmlformats.org/officeDocument/2006/relationships/hyperlink" Target="https://podminky.urs.cz/item/CS_URS_2024_02/998731102" TargetMode="External"/><Relationship Id="rId445" Type="http://schemas.openxmlformats.org/officeDocument/2006/relationships/hyperlink" Target="https://podminky.urs.cz/item/CS_URS_2024_02/734261337" TargetMode="External"/><Relationship Id="rId487" Type="http://schemas.openxmlformats.org/officeDocument/2006/relationships/hyperlink" Target="https://podminky.urs.cz/item/CS_URS_2024_02/734292771" TargetMode="External"/><Relationship Id="rId610" Type="http://schemas.openxmlformats.org/officeDocument/2006/relationships/hyperlink" Target="https://podminky.urs.cz/item/CS_URS_2024_02/735152580" TargetMode="External"/><Relationship Id="rId291" Type="http://schemas.openxmlformats.org/officeDocument/2006/relationships/hyperlink" Target="https://podminky.urs.cz/item/CS_URS_2024_02/733110803" TargetMode="External"/><Relationship Id="rId305" Type="http://schemas.openxmlformats.org/officeDocument/2006/relationships/hyperlink" Target="https://podminky.urs.cz/item/CS_URS_2024_02/733222304" TargetMode="External"/><Relationship Id="rId347" Type="http://schemas.openxmlformats.org/officeDocument/2006/relationships/hyperlink" Target="https://podminky.urs.cz/item/CS_URS_2024_02/734111613" TargetMode="External"/><Relationship Id="rId512" Type="http://schemas.openxmlformats.org/officeDocument/2006/relationships/hyperlink" Target="https://podminky.urs.cz/item/CS_URS_2024_02/734295211" TargetMode="External"/><Relationship Id="rId44" Type="http://schemas.openxmlformats.org/officeDocument/2006/relationships/hyperlink" Target="https://podminky.urs.cz/item/CS_URS_2024_02/722173913" TargetMode="External"/><Relationship Id="rId86" Type="http://schemas.openxmlformats.org/officeDocument/2006/relationships/hyperlink" Target="https://podminky.urs.cz/item/CS_URS_2024_02/722221134" TargetMode="External"/><Relationship Id="rId151" Type="http://schemas.openxmlformats.org/officeDocument/2006/relationships/hyperlink" Target="https://podminky.urs.cz/item/CS_URS_2024_02/723160831" TargetMode="External"/><Relationship Id="rId389" Type="http://schemas.openxmlformats.org/officeDocument/2006/relationships/hyperlink" Target="https://podminky.urs.cz/item/CS_URS_2024_02/734209104" TargetMode="External"/><Relationship Id="rId554" Type="http://schemas.openxmlformats.org/officeDocument/2006/relationships/hyperlink" Target="https://podminky.urs.cz/item/CS_URS_2024_02/734441114" TargetMode="External"/><Relationship Id="rId596" Type="http://schemas.openxmlformats.org/officeDocument/2006/relationships/hyperlink" Target="https://podminky.urs.cz/item/CS_URS_2024_02/735151683" TargetMode="External"/><Relationship Id="rId193" Type="http://schemas.openxmlformats.org/officeDocument/2006/relationships/hyperlink" Target="https://podminky.urs.cz/item/CS_URS_2024_02/725535211" TargetMode="External"/><Relationship Id="rId207" Type="http://schemas.openxmlformats.org/officeDocument/2006/relationships/hyperlink" Target="https://podminky.urs.cz/item/CS_URS_2024_02/731200825" TargetMode="External"/><Relationship Id="rId249" Type="http://schemas.openxmlformats.org/officeDocument/2006/relationships/hyperlink" Target="https://podminky.urs.cz/item/CS_URS_2024_02/732113102" TargetMode="External"/><Relationship Id="rId414" Type="http://schemas.openxmlformats.org/officeDocument/2006/relationships/hyperlink" Target="https://podminky.urs.cz/item/CS_URS_2024_02/734221423" TargetMode="External"/><Relationship Id="rId456" Type="http://schemas.openxmlformats.org/officeDocument/2006/relationships/hyperlink" Target="https://podminky.urs.cz/item/CS_URS_2024_02/734261713" TargetMode="External"/><Relationship Id="rId498" Type="http://schemas.openxmlformats.org/officeDocument/2006/relationships/hyperlink" Target="https://podminky.urs.cz/item/CS_URS_2024_02/734292815" TargetMode="External"/><Relationship Id="rId621" Type="http://schemas.openxmlformats.org/officeDocument/2006/relationships/hyperlink" Target="https://podminky.urs.cz/item/CS_URS_2024_02/735164261" TargetMode="External"/><Relationship Id="rId13" Type="http://schemas.openxmlformats.org/officeDocument/2006/relationships/hyperlink" Target="https://podminky.urs.cz/item/CS_URS_2024_02/722130991" TargetMode="External"/><Relationship Id="rId109" Type="http://schemas.openxmlformats.org/officeDocument/2006/relationships/hyperlink" Target="https://podminky.urs.cz/item/CS_URS_2024_02/722231142" TargetMode="External"/><Relationship Id="rId260" Type="http://schemas.openxmlformats.org/officeDocument/2006/relationships/hyperlink" Target="https://podminky.urs.cz/item/CS_URS_2024_02/732292810" TargetMode="External"/><Relationship Id="rId316" Type="http://schemas.openxmlformats.org/officeDocument/2006/relationships/hyperlink" Target="https://podminky.urs.cz/item/CS_URS_2024_02/733224226" TargetMode="External"/><Relationship Id="rId523" Type="http://schemas.openxmlformats.org/officeDocument/2006/relationships/hyperlink" Target="https://podminky.urs.cz/item/CS_URS_2024_02/734300821" TargetMode="External"/><Relationship Id="rId55" Type="http://schemas.openxmlformats.org/officeDocument/2006/relationships/hyperlink" Target="https://podminky.urs.cz/item/CS_URS_2024_02/722174913" TargetMode="External"/><Relationship Id="rId97" Type="http://schemas.openxmlformats.org/officeDocument/2006/relationships/hyperlink" Target="https://podminky.urs.cz/item/CS_URS_2024_02/722225304" TargetMode="External"/><Relationship Id="rId120" Type="http://schemas.openxmlformats.org/officeDocument/2006/relationships/hyperlink" Target="https://podminky.urs.cz/item/CS_URS_2024_02/722240123" TargetMode="External"/><Relationship Id="rId358" Type="http://schemas.openxmlformats.org/officeDocument/2006/relationships/hyperlink" Target="https://podminky.urs.cz/item/CS_URS_2024_02/734152332" TargetMode="External"/><Relationship Id="rId565" Type="http://schemas.openxmlformats.org/officeDocument/2006/relationships/hyperlink" Target="https://podminky.urs.cz/item/CS_URS_2024_02/734491101" TargetMode="External"/><Relationship Id="rId162" Type="http://schemas.openxmlformats.org/officeDocument/2006/relationships/hyperlink" Target="https://podminky.urs.cz/item/CS_URS_2024_02/723181026" TargetMode="External"/><Relationship Id="rId218" Type="http://schemas.openxmlformats.org/officeDocument/2006/relationships/hyperlink" Target="https://podminky.urs.cz/item/CS_URS_2024_02/731280101" TargetMode="External"/><Relationship Id="rId425" Type="http://schemas.openxmlformats.org/officeDocument/2006/relationships/hyperlink" Target="https://podminky.urs.cz/item/CS_URS_2024_02/734222803" TargetMode="External"/><Relationship Id="rId467" Type="http://schemas.openxmlformats.org/officeDocument/2006/relationships/hyperlink" Target="https://podminky.urs.cz/item/CS_URS_2024_02/734291124" TargetMode="External"/><Relationship Id="rId632" Type="http://schemas.openxmlformats.org/officeDocument/2006/relationships/hyperlink" Target="https://podminky.urs.cz/item/CS_URS_2024_02/735494811" TargetMode="External"/><Relationship Id="rId271" Type="http://schemas.openxmlformats.org/officeDocument/2006/relationships/hyperlink" Target="https://podminky.urs.cz/item/CS_URS_2024_02/732331107" TargetMode="External"/><Relationship Id="rId24" Type="http://schemas.openxmlformats.org/officeDocument/2006/relationships/hyperlink" Target="https://podminky.urs.cz/item/CS_URS_2024_02/722131962" TargetMode="External"/><Relationship Id="rId66" Type="http://schemas.openxmlformats.org/officeDocument/2006/relationships/hyperlink" Target="https://podminky.urs.cz/item/CS_URS_2024_02/722190901" TargetMode="External"/><Relationship Id="rId131" Type="http://schemas.openxmlformats.org/officeDocument/2006/relationships/hyperlink" Target="https://podminky.urs.cz/item/CS_URS_2024_02/722263206" TargetMode="External"/><Relationship Id="rId327" Type="http://schemas.openxmlformats.org/officeDocument/2006/relationships/hyperlink" Target="https://podminky.urs.cz/item/CS_URS_2024_02/998733101" TargetMode="External"/><Relationship Id="rId369" Type="http://schemas.openxmlformats.org/officeDocument/2006/relationships/hyperlink" Target="https://podminky.urs.cz/item/CS_URS_2024_02/734191412" TargetMode="External"/><Relationship Id="rId534" Type="http://schemas.openxmlformats.org/officeDocument/2006/relationships/hyperlink" Target="https://podminky.urs.cz/item/CS_URS_2024_02/734411103" TargetMode="External"/><Relationship Id="rId576" Type="http://schemas.openxmlformats.org/officeDocument/2006/relationships/hyperlink" Target="https://podminky.urs.cz/item/CS_URS_2024_02/734499211" TargetMode="External"/><Relationship Id="rId173" Type="http://schemas.openxmlformats.org/officeDocument/2006/relationships/hyperlink" Target="https://podminky.urs.cz/item/CS_URS_2024_02/723230801" TargetMode="External"/><Relationship Id="rId229" Type="http://schemas.openxmlformats.org/officeDocument/2006/relationships/hyperlink" Target="https://podminky.urs.cz/item/CS_URS_2024_02/731810341" TargetMode="External"/><Relationship Id="rId380" Type="http://schemas.openxmlformats.org/officeDocument/2006/relationships/hyperlink" Target="https://podminky.urs.cz/item/CS_URS_2024_02/734200823" TargetMode="External"/><Relationship Id="rId436" Type="http://schemas.openxmlformats.org/officeDocument/2006/relationships/hyperlink" Target="https://podminky.urs.cz/item/CS_URS_2024_02/734261232" TargetMode="External"/><Relationship Id="rId601" Type="http://schemas.openxmlformats.org/officeDocument/2006/relationships/hyperlink" Target="https://podminky.urs.cz/item/CS_URS_2024_02/735151832" TargetMode="External"/><Relationship Id="rId240" Type="http://schemas.openxmlformats.org/officeDocument/2006/relationships/hyperlink" Target="https://podminky.urs.cz/item/CS_URS_2024_02/732111125" TargetMode="External"/><Relationship Id="rId478" Type="http://schemas.openxmlformats.org/officeDocument/2006/relationships/hyperlink" Target="https://podminky.urs.cz/item/CS_URS_2024_02/734292713" TargetMode="External"/><Relationship Id="rId35" Type="http://schemas.openxmlformats.org/officeDocument/2006/relationships/hyperlink" Target="https://podminky.urs.cz/item/CS_URS_2024_02/722171932" TargetMode="External"/><Relationship Id="rId77" Type="http://schemas.openxmlformats.org/officeDocument/2006/relationships/hyperlink" Target="https://podminky.urs.cz/item/CS_URS_2024_02/722220242" TargetMode="External"/><Relationship Id="rId100" Type="http://schemas.openxmlformats.org/officeDocument/2006/relationships/hyperlink" Target="https://podminky.urs.cz/item/CS_URS_2024_02/722230103" TargetMode="External"/><Relationship Id="rId282" Type="http://schemas.openxmlformats.org/officeDocument/2006/relationships/hyperlink" Target="https://podminky.urs.cz/item/CS_URS_2024_02/732420812" TargetMode="External"/><Relationship Id="rId338" Type="http://schemas.openxmlformats.org/officeDocument/2006/relationships/hyperlink" Target="https://podminky.urs.cz/item/CS_URS_2024_02/734109211" TargetMode="External"/><Relationship Id="rId503" Type="http://schemas.openxmlformats.org/officeDocument/2006/relationships/hyperlink" Target="https://podminky.urs.cz/item/CS_URS_2024_02/734292873" TargetMode="External"/><Relationship Id="rId545" Type="http://schemas.openxmlformats.org/officeDocument/2006/relationships/hyperlink" Target="https://podminky.urs.cz/item/CS_URS_2024_02/734421101" TargetMode="External"/><Relationship Id="rId587" Type="http://schemas.openxmlformats.org/officeDocument/2006/relationships/hyperlink" Target="https://podminky.urs.cz/item/CS_URS_2024_02/735151577" TargetMode="External"/><Relationship Id="rId8" Type="http://schemas.openxmlformats.org/officeDocument/2006/relationships/hyperlink" Target="https://podminky.urs.cz/item/CS_URS_2024_02/722130802" TargetMode="External"/><Relationship Id="rId142" Type="http://schemas.openxmlformats.org/officeDocument/2006/relationships/hyperlink" Target="https://podminky.urs.cz/item/CS_URS_2024_02/723150801" TargetMode="External"/><Relationship Id="rId184" Type="http://schemas.openxmlformats.org/officeDocument/2006/relationships/hyperlink" Target="https://podminky.urs.cz/item/CS_URS_2024_02/724311814" TargetMode="External"/><Relationship Id="rId391" Type="http://schemas.openxmlformats.org/officeDocument/2006/relationships/hyperlink" Target="https://podminky.urs.cz/item/CS_URS_2024_02/734209113" TargetMode="External"/><Relationship Id="rId405" Type="http://schemas.openxmlformats.org/officeDocument/2006/relationships/hyperlink" Target="https://podminky.urs.cz/item/CS_URS_2024_02/734211126" TargetMode="External"/><Relationship Id="rId447" Type="http://schemas.openxmlformats.org/officeDocument/2006/relationships/hyperlink" Target="https://podminky.urs.cz/item/CS_URS_2024_02/734261403" TargetMode="External"/><Relationship Id="rId612" Type="http://schemas.openxmlformats.org/officeDocument/2006/relationships/hyperlink" Target="https://podminky.urs.cz/item/CS_URS_2024_02/735152597" TargetMode="External"/><Relationship Id="rId251" Type="http://schemas.openxmlformats.org/officeDocument/2006/relationships/hyperlink" Target="https://podminky.urs.cz/item/CS_URS_2024_02/732199100" TargetMode="External"/><Relationship Id="rId489" Type="http://schemas.openxmlformats.org/officeDocument/2006/relationships/hyperlink" Target="https://podminky.urs.cz/item/CS_URS_2024_02/734292773" TargetMode="External"/><Relationship Id="rId46" Type="http://schemas.openxmlformats.org/officeDocument/2006/relationships/hyperlink" Target="https://podminky.urs.cz/item/CS_URS_2024_02/722174001" TargetMode="External"/><Relationship Id="rId293" Type="http://schemas.openxmlformats.org/officeDocument/2006/relationships/hyperlink" Target="https://podminky.urs.cz/item/CS_URS_2024_02/733110808" TargetMode="External"/><Relationship Id="rId307" Type="http://schemas.openxmlformats.org/officeDocument/2006/relationships/hyperlink" Target="https://podminky.urs.cz/item/CS_URS_2024_02/733223106" TargetMode="External"/><Relationship Id="rId349" Type="http://schemas.openxmlformats.org/officeDocument/2006/relationships/hyperlink" Target="https://podminky.urs.cz/item/CS_URS_2024_02/734121312" TargetMode="External"/><Relationship Id="rId514" Type="http://schemas.openxmlformats.org/officeDocument/2006/relationships/hyperlink" Target="https://podminky.urs.cz/item/CS_URS_2024_02/734295213" TargetMode="External"/><Relationship Id="rId556" Type="http://schemas.openxmlformats.org/officeDocument/2006/relationships/hyperlink" Target="https://podminky.urs.cz/item/CS_URS_2024_02/734441116" TargetMode="External"/><Relationship Id="rId88" Type="http://schemas.openxmlformats.org/officeDocument/2006/relationships/hyperlink" Target="https://podminky.urs.cz/item/CS_URS_2024_02/722224115" TargetMode="External"/><Relationship Id="rId111" Type="http://schemas.openxmlformats.org/officeDocument/2006/relationships/hyperlink" Target="https://podminky.urs.cz/item/CS_URS_2024_02/722234261" TargetMode="External"/><Relationship Id="rId153" Type="http://schemas.openxmlformats.org/officeDocument/2006/relationships/hyperlink" Target="https://podminky.urs.cz/item/CS_URS_2024_02/723170801" TargetMode="External"/><Relationship Id="rId195" Type="http://schemas.openxmlformats.org/officeDocument/2006/relationships/hyperlink" Target="https://podminky.urs.cz/item/CS_URS_2024_02/725535222" TargetMode="External"/><Relationship Id="rId209" Type="http://schemas.openxmlformats.org/officeDocument/2006/relationships/hyperlink" Target="https://podminky.urs.cz/item/CS_URS_2024_02/731200827" TargetMode="External"/><Relationship Id="rId360" Type="http://schemas.openxmlformats.org/officeDocument/2006/relationships/hyperlink" Target="https://podminky.urs.cz/item/CS_URS_2024_02/734160812" TargetMode="External"/><Relationship Id="rId416" Type="http://schemas.openxmlformats.org/officeDocument/2006/relationships/hyperlink" Target="https://podminky.urs.cz/item/CS_URS_2024_02/734221544" TargetMode="External"/><Relationship Id="rId598" Type="http://schemas.openxmlformats.org/officeDocument/2006/relationships/hyperlink" Target="https://podminky.urs.cz/item/CS_URS_2024_02/735151821" TargetMode="External"/><Relationship Id="rId220" Type="http://schemas.openxmlformats.org/officeDocument/2006/relationships/hyperlink" Target="https://podminky.urs.cz/item/CS_URS_2024_02/731341130" TargetMode="External"/><Relationship Id="rId458" Type="http://schemas.openxmlformats.org/officeDocument/2006/relationships/hyperlink" Target="https://podminky.urs.cz/item/CS_URS_2024_02/734261717" TargetMode="External"/><Relationship Id="rId623" Type="http://schemas.openxmlformats.org/officeDocument/2006/relationships/hyperlink" Target="https://podminky.urs.cz/item/CS_URS_2024_02/735211811" TargetMode="External"/><Relationship Id="rId15" Type="http://schemas.openxmlformats.org/officeDocument/2006/relationships/hyperlink" Target="https://podminky.urs.cz/item/CS_URS_2024_02/722131901" TargetMode="External"/><Relationship Id="rId57" Type="http://schemas.openxmlformats.org/officeDocument/2006/relationships/hyperlink" Target="https://podminky.urs.cz/item/CS_URS_2024_02/722179191" TargetMode="External"/><Relationship Id="rId262" Type="http://schemas.openxmlformats.org/officeDocument/2006/relationships/hyperlink" Target="https://podminky.urs.cz/item/CS_URS_2024_02/732294315" TargetMode="External"/><Relationship Id="rId318" Type="http://schemas.openxmlformats.org/officeDocument/2006/relationships/hyperlink" Target="https://podminky.urs.cz/item/CS_URS_2024_02/733290802" TargetMode="External"/><Relationship Id="rId525" Type="http://schemas.openxmlformats.org/officeDocument/2006/relationships/hyperlink" Target="https://podminky.urs.cz/item/CS_URS_2024_02/734300823" TargetMode="External"/><Relationship Id="rId567" Type="http://schemas.openxmlformats.org/officeDocument/2006/relationships/hyperlink" Target="https://podminky.urs.cz/item/CS_URS_2024_02/734494111" TargetMode="External"/><Relationship Id="rId99" Type="http://schemas.openxmlformats.org/officeDocument/2006/relationships/hyperlink" Target="https://podminky.urs.cz/item/CS_URS_2024_02/722230102" TargetMode="External"/><Relationship Id="rId122" Type="http://schemas.openxmlformats.org/officeDocument/2006/relationships/hyperlink" Target="https://podminky.urs.cz/item/CS_URS_2024_02/722260812" TargetMode="External"/><Relationship Id="rId164" Type="http://schemas.openxmlformats.org/officeDocument/2006/relationships/hyperlink" Target="https://podminky.urs.cz/item/CS_URS_2024_02/723190901" TargetMode="External"/><Relationship Id="rId371" Type="http://schemas.openxmlformats.org/officeDocument/2006/relationships/hyperlink" Target="https://podminky.urs.cz/item/CS_URS_2024_02/734191613" TargetMode="External"/><Relationship Id="rId427" Type="http://schemas.openxmlformats.org/officeDocument/2006/relationships/hyperlink" Target="https://podminky.urs.cz/item/CS_URS_2024_02/734229144" TargetMode="External"/><Relationship Id="rId469" Type="http://schemas.openxmlformats.org/officeDocument/2006/relationships/hyperlink" Target="https://podminky.urs.cz/item/CS_URS_2024_02/734291263" TargetMode="External"/><Relationship Id="rId634" Type="http://schemas.openxmlformats.org/officeDocument/2006/relationships/hyperlink" Target="https://podminky.urs.cz/item/CS_URS_2024_02/998735102" TargetMode="External"/><Relationship Id="rId26" Type="http://schemas.openxmlformats.org/officeDocument/2006/relationships/hyperlink" Target="https://podminky.urs.cz/item/CS_URS_2024_02/722160801" TargetMode="External"/><Relationship Id="rId231" Type="http://schemas.openxmlformats.org/officeDocument/2006/relationships/hyperlink" Target="https://podminky.urs.cz/item/CS_URS_2024_02/731810401" TargetMode="External"/><Relationship Id="rId273" Type="http://schemas.openxmlformats.org/officeDocument/2006/relationships/hyperlink" Target="https://podminky.urs.cz/item/CS_URS_2024_02/732331771" TargetMode="External"/><Relationship Id="rId329" Type="http://schemas.openxmlformats.org/officeDocument/2006/relationships/hyperlink" Target="https://podminky.urs.cz/item/CS_URS_2024_02/998733103" TargetMode="External"/><Relationship Id="rId480" Type="http://schemas.openxmlformats.org/officeDocument/2006/relationships/hyperlink" Target="https://podminky.urs.cz/item/CS_URS_2024_02/734292723" TargetMode="External"/><Relationship Id="rId536" Type="http://schemas.openxmlformats.org/officeDocument/2006/relationships/hyperlink" Target="https://podminky.urs.cz/item/CS_URS_2024_02/734411117" TargetMode="External"/><Relationship Id="rId68" Type="http://schemas.openxmlformats.org/officeDocument/2006/relationships/hyperlink" Target="https://podminky.urs.cz/item/CS_URS_2024_02/722220212" TargetMode="External"/><Relationship Id="rId133" Type="http://schemas.openxmlformats.org/officeDocument/2006/relationships/hyperlink" Target="https://podminky.urs.cz/item/CS_URS_2024_02/722290234" TargetMode="External"/><Relationship Id="rId175" Type="http://schemas.openxmlformats.org/officeDocument/2006/relationships/hyperlink" Target="https://podminky.urs.cz/item/CS_URS_2024_02/723260801" TargetMode="External"/><Relationship Id="rId340" Type="http://schemas.openxmlformats.org/officeDocument/2006/relationships/hyperlink" Target="https://podminky.urs.cz/item/CS_URS_2024_02/734109311" TargetMode="External"/><Relationship Id="rId578" Type="http://schemas.openxmlformats.org/officeDocument/2006/relationships/hyperlink" Target="https://podminky.urs.cz/item/CS_URS_2024_02/734499213" TargetMode="External"/><Relationship Id="rId200" Type="http://schemas.openxmlformats.org/officeDocument/2006/relationships/hyperlink" Target="https://podminky.urs.cz/item/CS_URS_2024_02/998725103" TargetMode="External"/><Relationship Id="rId382" Type="http://schemas.openxmlformats.org/officeDocument/2006/relationships/hyperlink" Target="https://podminky.urs.cz/item/CS_URS_2024_02/734200831" TargetMode="External"/><Relationship Id="rId438" Type="http://schemas.openxmlformats.org/officeDocument/2006/relationships/hyperlink" Target="https://podminky.urs.cz/item/CS_URS_2024_02/734261234" TargetMode="External"/><Relationship Id="rId603" Type="http://schemas.openxmlformats.org/officeDocument/2006/relationships/hyperlink" Target="https://podminky.urs.cz/item/CS_URS_2024_02/735152479" TargetMode="External"/><Relationship Id="rId242" Type="http://schemas.openxmlformats.org/officeDocument/2006/relationships/hyperlink" Target="https://podminky.urs.cz/item/CS_URS_2024_02/732111225" TargetMode="External"/><Relationship Id="rId284" Type="http://schemas.openxmlformats.org/officeDocument/2006/relationships/hyperlink" Target="https://podminky.urs.cz/item/CS_URS_2024_02/732421401" TargetMode="External"/><Relationship Id="rId491" Type="http://schemas.openxmlformats.org/officeDocument/2006/relationships/hyperlink" Target="https://podminky.urs.cz/item/CS_URS_2024_02/734292775" TargetMode="External"/><Relationship Id="rId505" Type="http://schemas.openxmlformats.org/officeDocument/2006/relationships/hyperlink" Target="https://podminky.urs.cz/item/CS_URS_2024_02/734295132" TargetMode="External"/><Relationship Id="rId37" Type="http://schemas.openxmlformats.org/officeDocument/2006/relationships/hyperlink" Target="https://podminky.urs.cz/item/CS_URS_2024_02/722171934" TargetMode="External"/><Relationship Id="rId79" Type="http://schemas.openxmlformats.org/officeDocument/2006/relationships/hyperlink" Target="https://podminky.urs.cz/item/CS_URS_2024_02/722220851" TargetMode="External"/><Relationship Id="rId102" Type="http://schemas.openxmlformats.org/officeDocument/2006/relationships/hyperlink" Target="https://podminky.urs.cz/item/CS_URS_2024_02/722230105" TargetMode="External"/><Relationship Id="rId144" Type="http://schemas.openxmlformats.org/officeDocument/2006/relationships/hyperlink" Target="https://podminky.urs.cz/item/CS_URS_2024_02/723160204" TargetMode="External"/><Relationship Id="rId547" Type="http://schemas.openxmlformats.org/officeDocument/2006/relationships/hyperlink" Target="https://podminky.urs.cz/item/CS_URS_2024_02/734421111" TargetMode="External"/><Relationship Id="rId589" Type="http://schemas.openxmlformats.org/officeDocument/2006/relationships/hyperlink" Target="https://podminky.urs.cz/item/CS_URS_2024_02/735151581" TargetMode="External"/><Relationship Id="rId90" Type="http://schemas.openxmlformats.org/officeDocument/2006/relationships/hyperlink" Target="https://podminky.urs.cz/item/CS_URS_2024_02/722224121" TargetMode="External"/><Relationship Id="rId186" Type="http://schemas.openxmlformats.org/officeDocument/2006/relationships/hyperlink" Target="https://podminky.urs.cz/item/CS_URS_2024_02/725514801" TargetMode="External"/><Relationship Id="rId351" Type="http://schemas.openxmlformats.org/officeDocument/2006/relationships/hyperlink" Target="https://podminky.urs.cz/item/CS_URS_2024_02/734121742" TargetMode="External"/><Relationship Id="rId393" Type="http://schemas.openxmlformats.org/officeDocument/2006/relationships/hyperlink" Target="https://podminky.urs.cz/item/CS_URS_2024_02/734209115" TargetMode="External"/><Relationship Id="rId407" Type="http://schemas.openxmlformats.org/officeDocument/2006/relationships/hyperlink" Target="https://podminky.urs.cz/item/CS_URS_2024_02/734220101" TargetMode="External"/><Relationship Id="rId449" Type="http://schemas.openxmlformats.org/officeDocument/2006/relationships/hyperlink" Target="https://podminky.urs.cz/item/CS_URS_2024_02/734261407" TargetMode="External"/><Relationship Id="rId614" Type="http://schemas.openxmlformats.org/officeDocument/2006/relationships/hyperlink" Target="https://podminky.urs.cz/item/CS_URS_2024_02/735152601" TargetMode="External"/><Relationship Id="rId211" Type="http://schemas.openxmlformats.org/officeDocument/2006/relationships/hyperlink" Target="https://podminky.urs.cz/item/CS_URS_2024_02/731210102" TargetMode="External"/><Relationship Id="rId253" Type="http://schemas.openxmlformats.org/officeDocument/2006/relationships/hyperlink" Target="https://podminky.urs.cz/item/CS_URS_2024_02/732211813" TargetMode="External"/><Relationship Id="rId295" Type="http://schemas.openxmlformats.org/officeDocument/2006/relationships/hyperlink" Target="https://podminky.urs.cz/item/CS_URS_2024_02/733191816" TargetMode="External"/><Relationship Id="rId309" Type="http://schemas.openxmlformats.org/officeDocument/2006/relationships/hyperlink" Target="https://podminky.urs.cz/item/CS_URS_2024_02/733223206" TargetMode="External"/><Relationship Id="rId460" Type="http://schemas.openxmlformats.org/officeDocument/2006/relationships/hyperlink" Target="https://podminky.urs.cz/item/CS_URS_2024_02/734290813" TargetMode="External"/><Relationship Id="rId516" Type="http://schemas.openxmlformats.org/officeDocument/2006/relationships/hyperlink" Target="https://podminky.urs.cz/item/CS_URS_2024_02/734295251" TargetMode="External"/><Relationship Id="rId48" Type="http://schemas.openxmlformats.org/officeDocument/2006/relationships/hyperlink" Target="https://podminky.urs.cz/item/CS_URS_2024_02/722174003" TargetMode="External"/><Relationship Id="rId113" Type="http://schemas.openxmlformats.org/officeDocument/2006/relationships/hyperlink" Target="https://podminky.urs.cz/item/CS_URS_2024_02/722234263" TargetMode="External"/><Relationship Id="rId320" Type="http://schemas.openxmlformats.org/officeDocument/2006/relationships/hyperlink" Target="https://podminky.urs.cz/item/CS_URS_2024_02/733291102" TargetMode="External"/><Relationship Id="rId558" Type="http://schemas.openxmlformats.org/officeDocument/2006/relationships/hyperlink" Target="https://podminky.urs.cz/item/CS_URS_2024_02/734441811" TargetMode="External"/><Relationship Id="rId155" Type="http://schemas.openxmlformats.org/officeDocument/2006/relationships/hyperlink" Target="https://podminky.urs.cz/item/CS_URS_2024_02/723171102" TargetMode="External"/><Relationship Id="rId197" Type="http://schemas.openxmlformats.org/officeDocument/2006/relationships/hyperlink" Target="https://podminky.urs.cz/item/CS_URS_2024_02/725662800" TargetMode="External"/><Relationship Id="rId362" Type="http://schemas.openxmlformats.org/officeDocument/2006/relationships/hyperlink" Target="https://podminky.urs.cz/item/CS_URS_2024_02/734163425" TargetMode="External"/><Relationship Id="rId418" Type="http://schemas.openxmlformats.org/officeDocument/2006/relationships/hyperlink" Target="https://podminky.urs.cz/item/CS_URS_2024_02/734221546" TargetMode="External"/><Relationship Id="rId625" Type="http://schemas.openxmlformats.org/officeDocument/2006/relationships/hyperlink" Target="https://podminky.urs.cz/item/CS_URS_2024_02/735211813" TargetMode="External"/><Relationship Id="rId222" Type="http://schemas.openxmlformats.org/officeDocument/2006/relationships/hyperlink" Target="https://podminky.urs.cz/item/CS_URS_2024_02/731391822" TargetMode="External"/><Relationship Id="rId264" Type="http://schemas.openxmlformats.org/officeDocument/2006/relationships/hyperlink" Target="https://podminky.urs.cz/item/CS_URS_2024_02/732294318" TargetMode="External"/><Relationship Id="rId471" Type="http://schemas.openxmlformats.org/officeDocument/2006/relationships/hyperlink" Target="https://podminky.urs.cz/item/CS_URS_2024_02/734291272" TargetMode="External"/><Relationship Id="rId17" Type="http://schemas.openxmlformats.org/officeDocument/2006/relationships/hyperlink" Target="https://podminky.urs.cz/item/CS_URS_2024_02/722131911" TargetMode="External"/><Relationship Id="rId59" Type="http://schemas.openxmlformats.org/officeDocument/2006/relationships/hyperlink" Target="https://podminky.urs.cz/item/CS_URS_2024_02/722181123" TargetMode="External"/><Relationship Id="rId124" Type="http://schemas.openxmlformats.org/officeDocument/2006/relationships/hyperlink" Target="https://podminky.urs.cz/item/CS_URS_2024_02/722260921" TargetMode="External"/><Relationship Id="rId527" Type="http://schemas.openxmlformats.org/officeDocument/2006/relationships/hyperlink" Target="https://podminky.urs.cz/item/CS_URS_2024_02/734410811" TargetMode="External"/><Relationship Id="rId569" Type="http://schemas.openxmlformats.org/officeDocument/2006/relationships/hyperlink" Target="https://podminky.urs.cz/item/CS_URS_2024_02/73449421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15854-81B0-445C-9904-47AFBA849064}">
  <sheetPr>
    <pageSetUpPr fitToPage="1"/>
  </sheetPr>
  <dimension ref="A1:F23"/>
  <sheetViews>
    <sheetView showGridLines="0" tabSelected="1" workbookViewId="0">
      <selection activeCell="G22" sqref="G22"/>
    </sheetView>
  </sheetViews>
  <sheetFormatPr defaultRowHeight="12.75" x14ac:dyDescent="0.2"/>
  <cols>
    <col min="1" max="1" width="88" style="4" customWidth="1"/>
    <col min="2" max="2" width="1.83203125" style="4" hidden="1" customWidth="1"/>
    <col min="3" max="3" width="10.6640625" style="4" hidden="1" customWidth="1"/>
    <col min="4" max="4" width="10.5" style="4" hidden="1" customWidth="1"/>
    <col min="5" max="5" width="27.1640625" style="4" customWidth="1"/>
    <col min="6" max="6" width="61.1640625" style="4" bestFit="1" customWidth="1"/>
    <col min="7" max="16384" width="9.33203125" style="4"/>
  </cols>
  <sheetData>
    <row r="1" spans="1:6" ht="22.5" x14ac:dyDescent="0.3">
      <c r="A1" s="1" t="s">
        <v>4112</v>
      </c>
      <c r="B1" s="2"/>
      <c r="C1" s="2"/>
      <c r="D1" s="2"/>
      <c r="E1" s="2"/>
      <c r="F1" s="3"/>
    </row>
    <row r="2" spans="1:6" ht="14.25" customHeight="1" x14ac:dyDescent="0.3">
      <c r="A2" s="83" t="s">
        <v>2581</v>
      </c>
      <c r="B2" s="2"/>
      <c r="C2" s="2"/>
      <c r="D2" s="2"/>
      <c r="E2" s="2"/>
      <c r="F2" s="3"/>
    </row>
    <row r="3" spans="1:6" x14ac:dyDescent="0.2">
      <c r="A3" s="3"/>
      <c r="B3" s="3"/>
      <c r="C3" s="3"/>
      <c r="D3" s="3"/>
      <c r="E3" s="5"/>
      <c r="F3" s="3"/>
    </row>
    <row r="4" spans="1:6" ht="21" thickBot="1" x14ac:dyDescent="0.25">
      <c r="A4" s="273" t="s">
        <v>2582</v>
      </c>
      <c r="B4" s="273"/>
      <c r="C4" s="273"/>
      <c r="D4" s="273"/>
      <c r="E4" s="273"/>
      <c r="F4" s="273"/>
    </row>
    <row r="5" spans="1:6" ht="16.5" thickTop="1" x14ac:dyDescent="0.2">
      <c r="A5" s="6"/>
      <c r="B5" s="6"/>
      <c r="C5" s="6"/>
      <c r="D5" s="6"/>
      <c r="E5" s="6"/>
      <c r="F5" s="6"/>
    </row>
    <row r="6" spans="1:6" ht="16.5" thickTop="1" x14ac:dyDescent="0.2">
      <c r="A6" s="283" t="s">
        <v>0</v>
      </c>
      <c r="B6" s="283"/>
      <c r="C6" s="283"/>
      <c r="D6" s="283"/>
      <c r="E6" s="283"/>
      <c r="F6" s="283"/>
    </row>
    <row r="7" spans="1:6" x14ac:dyDescent="0.2">
      <c r="A7" s="274" t="s">
        <v>2576</v>
      </c>
      <c r="B7" s="274"/>
      <c r="C7" s="274"/>
      <c r="D7" s="274"/>
      <c r="E7" s="274"/>
      <c r="F7" s="274"/>
    </row>
    <row r="8" spans="1:6" ht="16.5" customHeight="1" x14ac:dyDescent="0.2">
      <c r="A8" s="275" t="s">
        <v>1</v>
      </c>
      <c r="B8" s="276"/>
      <c r="C8" s="276"/>
      <c r="D8" s="276"/>
      <c r="E8" s="7" t="s">
        <v>2</v>
      </c>
      <c r="F8" s="8" t="s">
        <v>3</v>
      </c>
    </row>
    <row r="9" spans="1:6" ht="16.5" customHeight="1" x14ac:dyDescent="0.2">
      <c r="A9" s="277" t="s">
        <v>9</v>
      </c>
      <c r="B9" s="278"/>
      <c r="C9" s="278"/>
      <c r="D9" s="278"/>
      <c r="E9" s="12"/>
      <c r="F9" s="279">
        <f>SUM(E9:E10)/2</f>
        <v>0</v>
      </c>
    </row>
    <row r="10" spans="1:6" ht="16.5" customHeight="1" x14ac:dyDescent="0.2">
      <c r="A10" s="281" t="s">
        <v>10</v>
      </c>
      <c r="B10" s="282"/>
      <c r="C10" s="282"/>
      <c r="D10" s="282"/>
      <c r="E10" s="85"/>
      <c r="F10" s="280"/>
    </row>
    <row r="11" spans="1:6" x14ac:dyDescent="0.2">
      <c r="A11" s="86" t="s">
        <v>4</v>
      </c>
      <c r="B11" s="87"/>
      <c r="C11" s="87"/>
      <c r="D11" s="87"/>
      <c r="E11" s="87"/>
      <c r="F11" s="88"/>
    </row>
    <row r="12" spans="1:6" ht="147" x14ac:dyDescent="0.2">
      <c r="A12" s="89" t="s">
        <v>2577</v>
      </c>
      <c r="B12" s="90"/>
      <c r="C12" s="90"/>
      <c r="D12" s="90"/>
      <c r="E12" s="90"/>
      <c r="F12" s="91"/>
    </row>
    <row r="13" spans="1:6" ht="12.75" customHeight="1" x14ac:dyDescent="0.2">
      <c r="A13" s="92"/>
      <c r="B13" s="3"/>
      <c r="C13" s="3"/>
      <c r="D13" s="3"/>
      <c r="E13" s="3"/>
      <c r="F13" s="91"/>
    </row>
    <row r="14" spans="1:6" x14ac:dyDescent="0.2">
      <c r="A14" s="84" t="s">
        <v>5</v>
      </c>
      <c r="B14" s="9"/>
      <c r="C14" s="9"/>
      <c r="D14" s="9"/>
      <c r="E14" s="9"/>
      <c r="F14" s="91"/>
    </row>
    <row r="15" spans="1:6" x14ac:dyDescent="0.2">
      <c r="A15" s="93" t="s">
        <v>6</v>
      </c>
      <c r="B15" s="9"/>
      <c r="C15" s="9"/>
      <c r="D15" s="9"/>
      <c r="E15" s="9"/>
      <c r="F15" s="91"/>
    </row>
    <row r="16" spans="1:6" x14ac:dyDescent="0.2">
      <c r="A16" s="94" t="s">
        <v>7</v>
      </c>
      <c r="B16" s="95"/>
      <c r="C16" s="95"/>
      <c r="D16" s="95"/>
      <c r="E16" s="95"/>
      <c r="F16" s="91"/>
    </row>
    <row r="17" spans="1:6" x14ac:dyDescent="0.2">
      <c r="A17" s="96" t="s">
        <v>8</v>
      </c>
      <c r="B17" s="97"/>
      <c r="C17" s="97"/>
      <c r="D17" s="97"/>
      <c r="E17" s="97"/>
      <c r="F17" s="98"/>
    </row>
    <row r="18" spans="1:6" x14ac:dyDescent="0.2">
      <c r="A18" s="10"/>
      <c r="B18" s="9"/>
      <c r="C18" s="9"/>
      <c r="D18" s="9"/>
      <c r="E18" s="9"/>
      <c r="F18" s="3"/>
    </row>
    <row r="19" spans="1:6" x14ac:dyDescent="0.2">
      <c r="A19" s="11"/>
      <c r="B19" s="9"/>
      <c r="C19" s="9"/>
      <c r="D19" s="9"/>
      <c r="E19" s="9"/>
      <c r="F19" s="3"/>
    </row>
    <row r="20" spans="1:6" x14ac:dyDescent="0.2">
      <c r="A20" s="99" t="s">
        <v>2578</v>
      </c>
      <c r="B20" s="100"/>
      <c r="C20" s="100"/>
      <c r="D20" s="100"/>
      <c r="E20" s="100"/>
      <c r="F20" s="100"/>
    </row>
    <row r="21" spans="1:6" x14ac:dyDescent="0.2">
      <c r="A21" s="101" t="s">
        <v>2579</v>
      </c>
      <c r="B21" s="102"/>
      <c r="C21" s="102"/>
      <c r="D21" s="102"/>
      <c r="E21" s="124">
        <f>'A - Zajištění provozuschopnosti'!J81</f>
        <v>0</v>
      </c>
      <c r="F21" s="100"/>
    </row>
    <row r="22" spans="1:6" x14ac:dyDescent="0.15">
      <c r="A22" s="103" t="s">
        <v>4</v>
      </c>
      <c r="E22" s="104"/>
    </row>
    <row r="23" spans="1:6" ht="21" x14ac:dyDescent="0.2">
      <c r="A23" s="105" t="s">
        <v>2580</v>
      </c>
      <c r="B23" s="106"/>
      <c r="C23" s="106"/>
      <c r="D23" s="106"/>
      <c r="E23" s="107"/>
    </row>
  </sheetData>
  <sheetProtection algorithmName="SHA-512" hashValue="/kiFIPhZb3bs5+gk1snt1lXypDpi+woIqCtZ/KvrRYZX6jGk1Bnu8kRqabC226DGCXhkdltkirYEhXaBn7dhng==" saltValue="iZGI8lbchvMKHC51uhPgAw==" spinCount="100000" sheet="1" objects="1" scenarios="1"/>
  <mergeCells count="7">
    <mergeCell ref="A4:F4"/>
    <mergeCell ref="A7:F7"/>
    <mergeCell ref="A8:D8"/>
    <mergeCell ref="A9:D9"/>
    <mergeCell ref="F9:F10"/>
    <mergeCell ref="A10:D10"/>
    <mergeCell ref="A6:F6"/>
  </mergeCells>
  <pageMargins left="0.7" right="0.7" top="0.78740157499999996" bottom="0.78740157499999996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C51A1-1E2A-4EFE-BA41-333CEDF28E2B}">
  <sheetPr>
    <pageSetUpPr fitToPage="1"/>
  </sheetPr>
  <dimension ref="B2:BM88"/>
  <sheetViews>
    <sheetView showGridLines="0" workbookViewId="0">
      <selection activeCell="I85" sqref="I85"/>
    </sheetView>
  </sheetViews>
  <sheetFormatPr defaultRowHeight="11.25" x14ac:dyDescent="0.2"/>
  <cols>
    <col min="1" max="1" width="8.33203125" style="71" customWidth="1"/>
    <col min="2" max="2" width="1.1640625" style="71" customWidth="1"/>
    <col min="3" max="3" width="4.1640625" style="71" customWidth="1"/>
    <col min="4" max="4" width="4.33203125" style="71" customWidth="1"/>
    <col min="5" max="5" width="17.1640625" style="71" customWidth="1"/>
    <col min="6" max="6" width="100.83203125" style="71" customWidth="1"/>
    <col min="7" max="7" width="7.5" style="71" customWidth="1"/>
    <col min="8" max="8" width="14" style="71" customWidth="1"/>
    <col min="9" max="9" width="15.83203125" style="71" customWidth="1"/>
    <col min="10" max="11" width="22.33203125" style="71" customWidth="1"/>
    <col min="12" max="12" width="9.33203125" style="71" customWidth="1"/>
    <col min="13" max="13" width="10.83203125" style="71" hidden="1" customWidth="1"/>
    <col min="14" max="14" width="9.33203125" style="71"/>
    <col min="15" max="20" width="14.1640625" style="71" hidden="1" customWidth="1"/>
    <col min="21" max="21" width="16.33203125" style="71" hidden="1" customWidth="1"/>
    <col min="22" max="22" width="12.33203125" style="71" customWidth="1"/>
    <col min="23" max="23" width="16.33203125" style="71" customWidth="1"/>
    <col min="24" max="24" width="12.33203125" style="71" customWidth="1"/>
    <col min="25" max="25" width="15" style="71" customWidth="1"/>
    <col min="26" max="26" width="11" style="71" customWidth="1"/>
    <col min="27" max="27" width="15" style="71" customWidth="1"/>
    <col min="28" max="28" width="16.33203125" style="71" customWidth="1"/>
    <col min="29" max="29" width="11" style="71" customWidth="1"/>
    <col min="30" max="30" width="15" style="71" customWidth="1"/>
    <col min="31" max="31" width="16.33203125" style="71" customWidth="1"/>
    <col min="32" max="16384" width="9.33203125" style="71"/>
  </cols>
  <sheetData>
    <row r="2" spans="2:46" ht="36.950000000000003" hidden="1" customHeight="1" x14ac:dyDescent="0.2">
      <c r="L2" s="288" t="s">
        <v>2536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08" t="s">
        <v>2583</v>
      </c>
    </row>
    <row r="3" spans="2:46" ht="6.95" hidden="1" customHeight="1" x14ac:dyDescent="0.2">
      <c r="B3" s="72"/>
      <c r="C3" s="73"/>
      <c r="D3" s="73"/>
      <c r="E3" s="73"/>
      <c r="F3" s="73"/>
      <c r="G3" s="73"/>
      <c r="H3" s="73"/>
      <c r="I3" s="73"/>
      <c r="J3" s="73"/>
      <c r="K3" s="73"/>
      <c r="L3" s="74"/>
      <c r="AT3" s="108" t="s">
        <v>61</v>
      </c>
    </row>
    <row r="4" spans="2:46" ht="24.95" hidden="1" customHeight="1" x14ac:dyDescent="0.2">
      <c r="B4" s="74"/>
      <c r="D4" s="209" t="s">
        <v>62</v>
      </c>
      <c r="L4" s="74"/>
      <c r="M4" s="210" t="s">
        <v>63</v>
      </c>
      <c r="AT4" s="108" t="s">
        <v>64</v>
      </c>
    </row>
    <row r="5" spans="2:46" ht="6.95" hidden="1" customHeight="1" x14ac:dyDescent="0.2">
      <c r="B5" s="74"/>
      <c r="L5" s="74"/>
    </row>
    <row r="6" spans="2:46" ht="12" hidden="1" customHeight="1" x14ac:dyDescent="0.2">
      <c r="B6" s="74"/>
      <c r="D6" s="211" t="s">
        <v>2584</v>
      </c>
      <c r="L6" s="74"/>
    </row>
    <row r="7" spans="2:46" ht="16.5" hidden="1" customHeight="1" x14ac:dyDescent="0.2">
      <c r="B7" s="74"/>
      <c r="E7" s="290" t="s">
        <v>3197</v>
      </c>
      <c r="F7" s="291"/>
      <c r="G7" s="291"/>
      <c r="H7" s="291"/>
      <c r="L7" s="74"/>
    </row>
    <row r="8" spans="2:46" s="76" customFormat="1" ht="12" hidden="1" customHeight="1" x14ac:dyDescent="0.2">
      <c r="B8" s="75"/>
      <c r="D8" s="211" t="s">
        <v>65</v>
      </c>
      <c r="L8" s="75"/>
    </row>
    <row r="9" spans="2:46" s="76" customFormat="1" ht="16.5" hidden="1" customHeight="1" x14ac:dyDescent="0.2">
      <c r="B9" s="75"/>
      <c r="E9" s="284" t="s">
        <v>3198</v>
      </c>
      <c r="F9" s="285"/>
      <c r="G9" s="285"/>
      <c r="H9" s="285"/>
      <c r="L9" s="75"/>
    </row>
    <row r="10" spans="2:46" s="76" customFormat="1" hidden="1" x14ac:dyDescent="0.2">
      <c r="B10" s="75"/>
      <c r="L10" s="75"/>
    </row>
    <row r="11" spans="2:46" s="76" customFormat="1" ht="12" hidden="1" customHeight="1" x14ac:dyDescent="0.2">
      <c r="B11" s="75"/>
      <c r="D11" s="211" t="s">
        <v>66</v>
      </c>
      <c r="F11" s="212" t="s">
        <v>31</v>
      </c>
      <c r="I11" s="211" t="s">
        <v>2537</v>
      </c>
      <c r="J11" s="212" t="s">
        <v>31</v>
      </c>
      <c r="L11" s="75"/>
    </row>
    <row r="12" spans="2:46" s="76" customFormat="1" ht="12" hidden="1" customHeight="1" x14ac:dyDescent="0.2">
      <c r="B12" s="75"/>
      <c r="D12" s="211" t="s">
        <v>67</v>
      </c>
      <c r="F12" s="212" t="s">
        <v>68</v>
      </c>
      <c r="I12" s="211" t="s">
        <v>69</v>
      </c>
      <c r="J12" s="213" t="s">
        <v>2592</v>
      </c>
      <c r="L12" s="75"/>
    </row>
    <row r="13" spans="2:46" s="76" customFormat="1" ht="10.9" hidden="1" customHeight="1" x14ac:dyDescent="0.2">
      <c r="B13" s="75"/>
      <c r="L13" s="75"/>
    </row>
    <row r="14" spans="2:46" s="76" customFormat="1" ht="12" hidden="1" customHeight="1" x14ac:dyDescent="0.2">
      <c r="B14" s="75"/>
      <c r="D14" s="211" t="s">
        <v>70</v>
      </c>
      <c r="I14" s="211" t="s">
        <v>71</v>
      </c>
      <c r="J14" s="212" t="s">
        <v>72</v>
      </c>
      <c r="L14" s="75"/>
    </row>
    <row r="15" spans="2:46" s="76" customFormat="1" ht="18" hidden="1" customHeight="1" x14ac:dyDescent="0.2">
      <c r="B15" s="75"/>
      <c r="E15" s="212" t="s">
        <v>73</v>
      </c>
      <c r="I15" s="211" t="s">
        <v>74</v>
      </c>
      <c r="J15" s="212" t="s">
        <v>75</v>
      </c>
      <c r="L15" s="75"/>
    </row>
    <row r="16" spans="2:46" s="76" customFormat="1" ht="6.95" hidden="1" customHeight="1" x14ac:dyDescent="0.2">
      <c r="B16" s="75"/>
      <c r="L16" s="75"/>
    </row>
    <row r="17" spans="2:12" s="76" customFormat="1" ht="12" hidden="1" customHeight="1" x14ac:dyDescent="0.2">
      <c r="B17" s="75"/>
      <c r="D17" s="211" t="s">
        <v>76</v>
      </c>
      <c r="I17" s="211" t="s">
        <v>71</v>
      </c>
      <c r="J17" s="212" t="s">
        <v>31</v>
      </c>
      <c r="L17" s="75"/>
    </row>
    <row r="18" spans="2:12" s="76" customFormat="1" ht="18" hidden="1" customHeight="1" x14ac:dyDescent="0.2">
      <c r="B18" s="75"/>
      <c r="E18" s="292" t="s">
        <v>2593</v>
      </c>
      <c r="F18" s="292"/>
      <c r="G18" s="292"/>
      <c r="H18" s="292"/>
      <c r="I18" s="211" t="s">
        <v>74</v>
      </c>
      <c r="J18" s="212" t="s">
        <v>31</v>
      </c>
      <c r="L18" s="75"/>
    </row>
    <row r="19" spans="2:12" s="76" customFormat="1" ht="6.95" hidden="1" customHeight="1" x14ac:dyDescent="0.2">
      <c r="B19" s="75"/>
      <c r="L19" s="75"/>
    </row>
    <row r="20" spans="2:12" s="76" customFormat="1" ht="12" hidden="1" customHeight="1" x14ac:dyDescent="0.2">
      <c r="B20" s="75"/>
      <c r="D20" s="211" t="s">
        <v>77</v>
      </c>
      <c r="I20" s="211" t="s">
        <v>71</v>
      </c>
      <c r="J20" s="212" t="s">
        <v>31</v>
      </c>
      <c r="L20" s="75"/>
    </row>
    <row r="21" spans="2:12" s="76" customFormat="1" ht="18" hidden="1" customHeight="1" x14ac:dyDescent="0.2">
      <c r="B21" s="75"/>
      <c r="E21" s="212" t="s">
        <v>2593</v>
      </c>
      <c r="I21" s="211" t="s">
        <v>74</v>
      </c>
      <c r="J21" s="212" t="s">
        <v>31</v>
      </c>
      <c r="L21" s="75"/>
    </row>
    <row r="22" spans="2:12" s="76" customFormat="1" ht="6.95" hidden="1" customHeight="1" x14ac:dyDescent="0.2">
      <c r="B22" s="75"/>
      <c r="L22" s="75"/>
    </row>
    <row r="23" spans="2:12" s="76" customFormat="1" ht="12" hidden="1" customHeight="1" x14ac:dyDescent="0.2">
      <c r="B23" s="75"/>
      <c r="D23" s="211" t="s">
        <v>78</v>
      </c>
      <c r="I23" s="211" t="s">
        <v>71</v>
      </c>
      <c r="J23" s="212" t="s">
        <v>72</v>
      </c>
      <c r="L23" s="75"/>
    </row>
    <row r="24" spans="2:12" s="76" customFormat="1" ht="18" hidden="1" customHeight="1" x14ac:dyDescent="0.2">
      <c r="B24" s="75"/>
      <c r="E24" s="212" t="s">
        <v>73</v>
      </c>
      <c r="I24" s="211" t="s">
        <v>74</v>
      </c>
      <c r="J24" s="212" t="s">
        <v>75</v>
      </c>
      <c r="L24" s="75"/>
    </row>
    <row r="25" spans="2:12" s="76" customFormat="1" ht="6.95" hidden="1" customHeight="1" x14ac:dyDescent="0.2">
      <c r="B25" s="75"/>
      <c r="L25" s="75"/>
    </row>
    <row r="26" spans="2:12" s="76" customFormat="1" ht="12" hidden="1" customHeight="1" x14ac:dyDescent="0.2">
      <c r="B26" s="75"/>
      <c r="D26" s="211" t="s">
        <v>79</v>
      </c>
      <c r="L26" s="75"/>
    </row>
    <row r="27" spans="2:12" s="78" customFormat="1" ht="16.5" hidden="1" customHeight="1" x14ac:dyDescent="0.2">
      <c r="B27" s="77"/>
      <c r="E27" s="293" t="s">
        <v>31</v>
      </c>
      <c r="F27" s="293"/>
      <c r="G27" s="293"/>
      <c r="H27" s="293"/>
      <c r="L27" s="77"/>
    </row>
    <row r="28" spans="2:12" s="76" customFormat="1" ht="6.95" hidden="1" customHeight="1" x14ac:dyDescent="0.2">
      <c r="B28" s="75"/>
      <c r="L28" s="75"/>
    </row>
    <row r="29" spans="2:12" s="76" customFormat="1" ht="6.95" hidden="1" customHeight="1" x14ac:dyDescent="0.2">
      <c r="B29" s="75"/>
      <c r="D29" s="81"/>
      <c r="E29" s="81"/>
      <c r="F29" s="81"/>
      <c r="G29" s="81"/>
      <c r="H29" s="81"/>
      <c r="I29" s="81"/>
      <c r="J29" s="81"/>
      <c r="K29" s="81"/>
      <c r="L29" s="75"/>
    </row>
    <row r="30" spans="2:12" s="76" customFormat="1" ht="25.35" hidden="1" customHeight="1" x14ac:dyDescent="0.2">
      <c r="B30" s="75"/>
      <c r="D30" s="215" t="s">
        <v>2538</v>
      </c>
      <c r="J30" s="216">
        <f>ROUND(J81, 2)</f>
        <v>0</v>
      </c>
      <c r="L30" s="75"/>
    </row>
    <row r="31" spans="2:12" s="76" customFormat="1" ht="6.95" hidden="1" customHeight="1" x14ac:dyDescent="0.2">
      <c r="B31" s="75"/>
      <c r="D31" s="81"/>
      <c r="E31" s="81"/>
      <c r="F31" s="81"/>
      <c r="G31" s="81"/>
      <c r="H31" s="81"/>
      <c r="I31" s="81"/>
      <c r="J31" s="81"/>
      <c r="K31" s="81"/>
      <c r="L31" s="75"/>
    </row>
    <row r="32" spans="2:12" s="76" customFormat="1" ht="14.45" hidden="1" customHeight="1" x14ac:dyDescent="0.2">
      <c r="B32" s="75"/>
      <c r="F32" s="217" t="s">
        <v>2539</v>
      </c>
      <c r="I32" s="217" t="s">
        <v>2540</v>
      </c>
      <c r="J32" s="217" t="s">
        <v>2541</v>
      </c>
      <c r="L32" s="75"/>
    </row>
    <row r="33" spans="2:12" s="76" customFormat="1" ht="14.45" hidden="1" customHeight="1" x14ac:dyDescent="0.2">
      <c r="B33" s="75"/>
      <c r="D33" s="218" t="s">
        <v>18</v>
      </c>
      <c r="E33" s="211" t="s">
        <v>2542</v>
      </c>
      <c r="F33" s="219">
        <f>ROUND((SUM(BE81:BE87)),  2)</f>
        <v>0</v>
      </c>
      <c r="I33" s="220">
        <v>0.21</v>
      </c>
      <c r="J33" s="219">
        <f>ROUND(((SUM(BE81:BE87))*I33),  2)</f>
        <v>0</v>
      </c>
      <c r="L33" s="75"/>
    </row>
    <row r="34" spans="2:12" s="76" customFormat="1" ht="14.45" hidden="1" customHeight="1" x14ac:dyDescent="0.2">
      <c r="B34" s="75"/>
      <c r="E34" s="211" t="s">
        <v>2543</v>
      </c>
      <c r="F34" s="219">
        <f>ROUND((SUM(BF81:BF87)),  2)</f>
        <v>0</v>
      </c>
      <c r="I34" s="220">
        <v>0.15</v>
      </c>
      <c r="J34" s="219">
        <f>ROUND(((SUM(BF81:BF87))*I34),  2)</f>
        <v>0</v>
      </c>
      <c r="L34" s="75"/>
    </row>
    <row r="35" spans="2:12" s="76" customFormat="1" ht="14.45" hidden="1" customHeight="1" x14ac:dyDescent="0.2">
      <c r="B35" s="75"/>
      <c r="E35" s="211" t="s">
        <v>32</v>
      </c>
      <c r="F35" s="219">
        <f>ROUND((SUM(BG81:BG87)),  2)</f>
        <v>0</v>
      </c>
      <c r="I35" s="220">
        <v>0.21</v>
      </c>
      <c r="J35" s="219">
        <f>0</f>
        <v>0</v>
      </c>
      <c r="L35" s="75"/>
    </row>
    <row r="36" spans="2:12" s="76" customFormat="1" ht="14.45" hidden="1" customHeight="1" x14ac:dyDescent="0.2">
      <c r="B36" s="75"/>
      <c r="E36" s="211" t="s">
        <v>2544</v>
      </c>
      <c r="F36" s="219">
        <f>ROUND((SUM(BH81:BH87)),  2)</f>
        <v>0</v>
      </c>
      <c r="I36" s="220">
        <v>0.15</v>
      </c>
      <c r="J36" s="219">
        <f>0</f>
        <v>0</v>
      </c>
      <c r="L36" s="75"/>
    </row>
    <row r="37" spans="2:12" s="76" customFormat="1" ht="14.45" hidden="1" customHeight="1" x14ac:dyDescent="0.2">
      <c r="B37" s="75"/>
      <c r="E37" s="211" t="s">
        <v>2545</v>
      </c>
      <c r="F37" s="219">
        <f>ROUND((SUM(BI81:BI87)),  2)</f>
        <v>0</v>
      </c>
      <c r="I37" s="220">
        <v>0</v>
      </c>
      <c r="J37" s="219">
        <f>0</f>
        <v>0</v>
      </c>
      <c r="L37" s="75"/>
    </row>
    <row r="38" spans="2:12" s="76" customFormat="1" ht="6.95" hidden="1" customHeight="1" x14ac:dyDescent="0.2">
      <c r="B38" s="75"/>
      <c r="L38" s="75"/>
    </row>
    <row r="39" spans="2:12" s="76" customFormat="1" ht="25.35" hidden="1" customHeight="1" x14ac:dyDescent="0.2">
      <c r="B39" s="75"/>
      <c r="C39" s="109"/>
      <c r="D39" s="221" t="s">
        <v>2546</v>
      </c>
      <c r="E39" s="110"/>
      <c r="F39" s="110"/>
      <c r="G39" s="222" t="s">
        <v>2547</v>
      </c>
      <c r="H39" s="223" t="s">
        <v>2548</v>
      </c>
      <c r="I39" s="110"/>
      <c r="J39" s="224">
        <f>SUM(J30:J37)</f>
        <v>0</v>
      </c>
      <c r="K39" s="111"/>
      <c r="L39" s="75"/>
    </row>
    <row r="40" spans="2:12" s="76" customFormat="1" ht="14.45" hidden="1" customHeight="1" x14ac:dyDescent="0.2">
      <c r="B40" s="112"/>
      <c r="C40" s="113"/>
      <c r="D40" s="113"/>
      <c r="E40" s="113"/>
      <c r="F40" s="113"/>
      <c r="G40" s="113"/>
      <c r="H40" s="113"/>
      <c r="I40" s="113"/>
      <c r="J40" s="113"/>
      <c r="K40" s="113"/>
      <c r="L40" s="75"/>
    </row>
    <row r="41" spans="2:12" hidden="1" x14ac:dyDescent="0.2"/>
    <row r="42" spans="2:12" hidden="1" x14ac:dyDescent="0.2"/>
    <row r="43" spans="2:12" hidden="1" x14ac:dyDescent="0.2"/>
    <row r="44" spans="2:12" s="76" customFormat="1" ht="6.95" hidden="1" customHeight="1" x14ac:dyDescent="0.2">
      <c r="B44" s="114"/>
      <c r="C44" s="115"/>
      <c r="D44" s="115"/>
      <c r="E44" s="115"/>
      <c r="F44" s="115"/>
      <c r="G44" s="115"/>
      <c r="H44" s="115"/>
      <c r="I44" s="115"/>
      <c r="J44" s="115"/>
      <c r="K44" s="115"/>
      <c r="L44" s="75"/>
    </row>
    <row r="45" spans="2:12" s="76" customFormat="1" ht="24.95" hidden="1" customHeight="1" x14ac:dyDescent="0.2">
      <c r="B45" s="75"/>
      <c r="C45" s="209" t="s">
        <v>80</v>
      </c>
      <c r="L45" s="75"/>
    </row>
    <row r="46" spans="2:12" s="76" customFormat="1" ht="6.95" hidden="1" customHeight="1" x14ac:dyDescent="0.2">
      <c r="B46" s="75"/>
      <c r="L46" s="75"/>
    </row>
    <row r="47" spans="2:12" s="76" customFormat="1" ht="12" hidden="1" customHeight="1" x14ac:dyDescent="0.2">
      <c r="B47" s="75"/>
      <c r="C47" s="211" t="s">
        <v>2584</v>
      </c>
      <c r="L47" s="75"/>
    </row>
    <row r="48" spans="2:12" s="76" customFormat="1" ht="16.5" hidden="1" customHeight="1" x14ac:dyDescent="0.2">
      <c r="B48" s="75"/>
      <c r="E48" s="290" t="str">
        <f>E7</f>
        <v>Opravy a servis tepelných zdrojů a topných systémů 2024</v>
      </c>
      <c r="F48" s="291"/>
      <c r="G48" s="291"/>
      <c r="H48" s="291"/>
      <c r="L48" s="75"/>
    </row>
    <row r="49" spans="2:47" s="76" customFormat="1" ht="12" hidden="1" customHeight="1" x14ac:dyDescent="0.2">
      <c r="B49" s="75"/>
      <c r="C49" s="211" t="s">
        <v>65</v>
      </c>
      <c r="L49" s="75"/>
    </row>
    <row r="50" spans="2:47" s="76" customFormat="1" ht="16.5" hidden="1" customHeight="1" x14ac:dyDescent="0.2">
      <c r="B50" s="75"/>
      <c r="E50" s="284" t="str">
        <f>E9</f>
        <v>1.1. PS - Ústecko - zajištění provozuschopnosti kotelen</v>
      </c>
      <c r="F50" s="285"/>
      <c r="G50" s="285"/>
      <c r="H50" s="285"/>
      <c r="L50" s="75"/>
    </row>
    <row r="51" spans="2:47" s="76" customFormat="1" ht="6.95" hidden="1" customHeight="1" x14ac:dyDescent="0.2">
      <c r="B51" s="75"/>
      <c r="L51" s="75"/>
    </row>
    <row r="52" spans="2:47" s="76" customFormat="1" ht="12" hidden="1" customHeight="1" x14ac:dyDescent="0.2">
      <c r="B52" s="75"/>
      <c r="C52" s="211" t="s">
        <v>67</v>
      </c>
      <c r="F52" s="212" t="str">
        <f>F12</f>
        <v>Ústecko</v>
      </c>
      <c r="I52" s="211" t="s">
        <v>69</v>
      </c>
      <c r="J52" s="213" t="str">
        <f>IF(J12="","",J12)</f>
        <v>11. 1. 2023</v>
      </c>
      <c r="L52" s="75"/>
    </row>
    <row r="53" spans="2:47" s="76" customFormat="1" ht="6.95" hidden="1" customHeight="1" x14ac:dyDescent="0.2">
      <c r="B53" s="75"/>
      <c r="L53" s="75"/>
    </row>
    <row r="54" spans="2:47" s="76" customFormat="1" ht="15.2" hidden="1" customHeight="1" x14ac:dyDescent="0.2">
      <c r="B54" s="75"/>
      <c r="C54" s="211" t="s">
        <v>70</v>
      </c>
      <c r="F54" s="212" t="str">
        <f>E15</f>
        <v>Správa železnic, státní organizace</v>
      </c>
      <c r="I54" s="211" t="s">
        <v>77</v>
      </c>
      <c r="J54" s="214" t="str">
        <f>E21</f>
        <v xml:space="preserve"> </v>
      </c>
      <c r="L54" s="75"/>
    </row>
    <row r="55" spans="2:47" s="76" customFormat="1" ht="25.7" hidden="1" customHeight="1" x14ac:dyDescent="0.2">
      <c r="B55" s="75"/>
      <c r="C55" s="211" t="s">
        <v>76</v>
      </c>
      <c r="F55" s="212" t="str">
        <f>IF(E18="","",E18)</f>
        <v xml:space="preserve"> </v>
      </c>
      <c r="I55" s="211" t="s">
        <v>78</v>
      </c>
      <c r="J55" s="214" t="str">
        <f>E24</f>
        <v>Správa železnic, státní organizace</v>
      </c>
      <c r="L55" s="75"/>
    </row>
    <row r="56" spans="2:47" s="76" customFormat="1" ht="10.35" hidden="1" customHeight="1" x14ac:dyDescent="0.2">
      <c r="B56" s="75"/>
      <c r="L56" s="75"/>
    </row>
    <row r="57" spans="2:47" s="76" customFormat="1" ht="29.25" hidden="1" customHeight="1" x14ac:dyDescent="0.2">
      <c r="B57" s="75"/>
      <c r="C57" s="225" t="s">
        <v>81</v>
      </c>
      <c r="D57" s="109"/>
      <c r="E57" s="109"/>
      <c r="F57" s="109"/>
      <c r="G57" s="109"/>
      <c r="H57" s="109"/>
      <c r="I57" s="109"/>
      <c r="J57" s="226" t="s">
        <v>2549</v>
      </c>
      <c r="K57" s="109"/>
      <c r="L57" s="75"/>
    </row>
    <row r="58" spans="2:47" s="76" customFormat="1" ht="10.35" hidden="1" customHeight="1" x14ac:dyDescent="0.2">
      <c r="B58" s="75"/>
      <c r="L58" s="75"/>
    </row>
    <row r="59" spans="2:47" s="76" customFormat="1" ht="22.9" hidden="1" customHeight="1" x14ac:dyDescent="0.2">
      <c r="B59" s="75"/>
      <c r="C59" s="227" t="s">
        <v>2585</v>
      </c>
      <c r="J59" s="216">
        <f>J81</f>
        <v>0</v>
      </c>
      <c r="L59" s="75"/>
      <c r="AU59" s="108" t="s">
        <v>82</v>
      </c>
    </row>
    <row r="60" spans="2:47" s="229" customFormat="1" ht="24.95" hidden="1" customHeight="1" x14ac:dyDescent="0.2">
      <c r="B60" s="228"/>
      <c r="D60" s="230" t="s">
        <v>2586</v>
      </c>
      <c r="E60" s="231"/>
      <c r="F60" s="231"/>
      <c r="G60" s="231"/>
      <c r="H60" s="231"/>
      <c r="I60" s="231"/>
      <c r="J60" s="232">
        <f>J82</f>
        <v>0</v>
      </c>
      <c r="L60" s="228"/>
    </row>
    <row r="61" spans="2:47" s="234" customFormat="1" ht="19.899999999999999" hidden="1" customHeight="1" x14ac:dyDescent="0.2">
      <c r="B61" s="233"/>
      <c r="D61" s="235" t="s">
        <v>56</v>
      </c>
      <c r="E61" s="236"/>
      <c r="F61" s="236"/>
      <c r="G61" s="236"/>
      <c r="H61" s="236"/>
      <c r="I61" s="236"/>
      <c r="J61" s="237">
        <f>J83</f>
        <v>0</v>
      </c>
      <c r="L61" s="233"/>
    </row>
    <row r="62" spans="2:47" s="76" customFormat="1" ht="21.75" hidden="1" customHeight="1" x14ac:dyDescent="0.2">
      <c r="B62" s="75"/>
      <c r="L62" s="75"/>
    </row>
    <row r="63" spans="2:47" s="76" customFormat="1" ht="6.95" hidden="1" customHeight="1" x14ac:dyDescent="0.2">
      <c r="B63" s="112"/>
      <c r="C63" s="113"/>
      <c r="D63" s="113"/>
      <c r="E63" s="113"/>
      <c r="F63" s="113"/>
      <c r="G63" s="113"/>
      <c r="H63" s="113"/>
      <c r="I63" s="113"/>
      <c r="J63" s="113"/>
      <c r="K63" s="113"/>
      <c r="L63" s="75"/>
    </row>
    <row r="67" spans="2:20" s="76" customFormat="1" ht="6.95" customHeight="1" x14ac:dyDescent="0.2">
      <c r="B67" s="114"/>
      <c r="C67" s="115"/>
      <c r="D67" s="115"/>
      <c r="E67" s="115"/>
      <c r="F67" s="115"/>
      <c r="G67" s="115"/>
      <c r="H67" s="115"/>
      <c r="I67" s="115"/>
      <c r="J67" s="115"/>
      <c r="K67" s="115"/>
      <c r="L67" s="75"/>
    </row>
    <row r="68" spans="2:20" s="76" customFormat="1" ht="24.95" customHeight="1" x14ac:dyDescent="0.2">
      <c r="B68" s="75"/>
      <c r="C68" s="209" t="s">
        <v>96</v>
      </c>
      <c r="L68" s="75"/>
    </row>
    <row r="69" spans="2:20" s="76" customFormat="1" ht="6.95" customHeight="1" x14ac:dyDescent="0.2">
      <c r="B69" s="75"/>
      <c r="L69" s="75"/>
    </row>
    <row r="70" spans="2:20" s="76" customFormat="1" ht="12" customHeight="1" x14ac:dyDescent="0.2">
      <c r="B70" s="75"/>
      <c r="C70" s="211" t="s">
        <v>2584</v>
      </c>
      <c r="L70" s="75"/>
    </row>
    <row r="71" spans="2:20" s="76" customFormat="1" ht="16.5" customHeight="1" x14ac:dyDescent="0.2">
      <c r="B71" s="75"/>
      <c r="E71" s="286" t="s">
        <v>4111</v>
      </c>
      <c r="F71" s="287"/>
      <c r="G71" s="287"/>
      <c r="H71" s="287"/>
      <c r="L71" s="75"/>
    </row>
    <row r="72" spans="2:20" s="76" customFormat="1" ht="12" customHeight="1" x14ac:dyDescent="0.2">
      <c r="B72" s="75"/>
      <c r="C72" s="211" t="s">
        <v>65</v>
      </c>
      <c r="L72" s="75"/>
    </row>
    <row r="73" spans="2:20" s="76" customFormat="1" ht="16.5" customHeight="1" x14ac:dyDescent="0.2">
      <c r="B73" s="75"/>
      <c r="E73" s="284" t="str">
        <f>E9</f>
        <v>1.1. PS - Ústecko - zajištění provozuschopnosti kotelen</v>
      </c>
      <c r="F73" s="285"/>
      <c r="G73" s="285"/>
      <c r="H73" s="285"/>
      <c r="L73" s="75"/>
    </row>
    <row r="74" spans="2:20" s="76" customFormat="1" ht="6.95" customHeight="1" x14ac:dyDescent="0.2">
      <c r="B74" s="75"/>
      <c r="L74" s="75"/>
    </row>
    <row r="75" spans="2:20" s="76" customFormat="1" ht="12" customHeight="1" x14ac:dyDescent="0.2">
      <c r="B75" s="75"/>
      <c r="C75" s="211" t="s">
        <v>67</v>
      </c>
      <c r="F75" s="212" t="str">
        <f>F12</f>
        <v>Ústecko</v>
      </c>
      <c r="I75" s="211" t="s">
        <v>69</v>
      </c>
      <c r="J75" s="213">
        <v>45664</v>
      </c>
      <c r="L75" s="75"/>
    </row>
    <row r="76" spans="2:20" s="76" customFormat="1" ht="6.95" customHeight="1" x14ac:dyDescent="0.2">
      <c r="B76" s="75"/>
      <c r="L76" s="75"/>
    </row>
    <row r="77" spans="2:20" s="76" customFormat="1" ht="15.2" customHeight="1" x14ac:dyDescent="0.2">
      <c r="B77" s="75"/>
      <c r="C77" s="211" t="s">
        <v>70</v>
      </c>
      <c r="F77" s="212" t="str">
        <f>E15</f>
        <v>Správa železnic, státní organizace</v>
      </c>
      <c r="I77" s="211" t="s">
        <v>77</v>
      </c>
      <c r="J77" s="214" t="str">
        <f>E21</f>
        <v xml:space="preserve"> </v>
      </c>
      <c r="L77" s="75"/>
    </row>
    <row r="78" spans="2:20" s="76" customFormat="1" ht="25.7" customHeight="1" x14ac:dyDescent="0.2">
      <c r="B78" s="75"/>
      <c r="C78" s="211" t="s">
        <v>76</v>
      </c>
      <c r="F78" s="212" t="str">
        <f>IF(E18="","",E18)</f>
        <v xml:space="preserve"> </v>
      </c>
      <c r="I78" s="211" t="s">
        <v>78</v>
      </c>
      <c r="J78" s="214" t="str">
        <f>E24</f>
        <v>Správa železnic, státní organizace</v>
      </c>
      <c r="L78" s="75"/>
    </row>
    <row r="79" spans="2:20" s="76" customFormat="1" ht="10.35" customHeight="1" x14ac:dyDescent="0.2">
      <c r="B79" s="75"/>
      <c r="L79" s="75"/>
    </row>
    <row r="80" spans="2:20" s="80" customFormat="1" ht="29.25" customHeight="1" x14ac:dyDescent="0.2">
      <c r="B80" s="79"/>
      <c r="C80" s="238" t="s">
        <v>11</v>
      </c>
      <c r="D80" s="239" t="s">
        <v>12</v>
      </c>
      <c r="E80" s="239" t="s">
        <v>13</v>
      </c>
      <c r="F80" s="239" t="s">
        <v>14</v>
      </c>
      <c r="G80" s="239" t="s">
        <v>15</v>
      </c>
      <c r="H80" s="239" t="s">
        <v>16</v>
      </c>
      <c r="I80" s="239" t="s">
        <v>2550</v>
      </c>
      <c r="J80" s="239" t="s">
        <v>2549</v>
      </c>
      <c r="K80" s="240" t="s">
        <v>97</v>
      </c>
      <c r="L80" s="79"/>
      <c r="M80" s="241" t="s">
        <v>31</v>
      </c>
      <c r="N80" s="242" t="s">
        <v>18</v>
      </c>
      <c r="O80" s="242" t="s">
        <v>19</v>
      </c>
      <c r="P80" s="242" t="s">
        <v>20</v>
      </c>
      <c r="Q80" s="242" t="s">
        <v>2551</v>
      </c>
      <c r="R80" s="242" t="s">
        <v>2552</v>
      </c>
      <c r="S80" s="242" t="s">
        <v>23</v>
      </c>
      <c r="T80" s="243" t="s">
        <v>24</v>
      </c>
    </row>
    <row r="81" spans="2:65" s="76" customFormat="1" ht="22.9" customHeight="1" x14ac:dyDescent="0.25">
      <c r="B81" s="75"/>
      <c r="C81" s="244" t="s">
        <v>98</v>
      </c>
      <c r="J81" s="245">
        <f>BK81</f>
        <v>0</v>
      </c>
      <c r="L81" s="75"/>
      <c r="M81" s="116"/>
      <c r="N81" s="81"/>
      <c r="O81" s="81"/>
      <c r="P81" s="246">
        <f>P82</f>
        <v>0</v>
      </c>
      <c r="Q81" s="81"/>
      <c r="R81" s="246">
        <f>R82</f>
        <v>0</v>
      </c>
      <c r="S81" s="81"/>
      <c r="T81" s="247">
        <f>T82</f>
        <v>0</v>
      </c>
      <c r="AT81" s="108" t="s">
        <v>99</v>
      </c>
      <c r="AU81" s="108" t="s">
        <v>82</v>
      </c>
      <c r="BK81" s="248">
        <f>BK82</f>
        <v>0</v>
      </c>
    </row>
    <row r="82" spans="2:65" s="250" customFormat="1" ht="25.9" customHeight="1" x14ac:dyDescent="0.2">
      <c r="B82" s="249"/>
      <c r="D82" s="251" t="s">
        <v>99</v>
      </c>
      <c r="E82" s="252" t="s">
        <v>2565</v>
      </c>
      <c r="F82" s="252" t="s">
        <v>2587</v>
      </c>
      <c r="J82" s="253">
        <f>BK82</f>
        <v>0</v>
      </c>
      <c r="L82" s="249"/>
      <c r="M82" s="254"/>
      <c r="P82" s="255">
        <f>P83</f>
        <v>0</v>
      </c>
      <c r="R82" s="255">
        <f>R83</f>
        <v>0</v>
      </c>
      <c r="T82" s="256">
        <f>T83</f>
        <v>0</v>
      </c>
      <c r="AR82" s="251" t="s">
        <v>109</v>
      </c>
      <c r="AT82" s="257" t="s">
        <v>99</v>
      </c>
      <c r="AU82" s="257" t="s">
        <v>103</v>
      </c>
      <c r="AY82" s="251" t="s">
        <v>104</v>
      </c>
      <c r="BK82" s="258">
        <f>BK83</f>
        <v>0</v>
      </c>
    </row>
    <row r="83" spans="2:65" s="250" customFormat="1" ht="22.9" customHeight="1" x14ac:dyDescent="0.2">
      <c r="B83" s="249"/>
      <c r="D83" s="251" t="s">
        <v>99</v>
      </c>
      <c r="E83" s="259" t="s">
        <v>2566</v>
      </c>
      <c r="F83" s="259" t="s">
        <v>58</v>
      </c>
      <c r="J83" s="260">
        <f>BK83</f>
        <v>0</v>
      </c>
      <c r="L83" s="249"/>
      <c r="M83" s="254"/>
      <c r="P83" s="255">
        <f>SUM(P84:P87)</f>
        <v>0</v>
      </c>
      <c r="R83" s="255">
        <f>SUM(R84:R87)</f>
        <v>0</v>
      </c>
      <c r="T83" s="256">
        <f>SUM(T84:T87)</f>
        <v>0</v>
      </c>
      <c r="AR83" s="251" t="s">
        <v>123</v>
      </c>
      <c r="AT83" s="257" t="s">
        <v>99</v>
      </c>
      <c r="AU83" s="257" t="s">
        <v>102</v>
      </c>
      <c r="AY83" s="251" t="s">
        <v>104</v>
      </c>
      <c r="BK83" s="258">
        <f>SUM(BK84:BK87)</f>
        <v>0</v>
      </c>
    </row>
    <row r="84" spans="2:65" s="76" customFormat="1" ht="16.5" customHeight="1" x14ac:dyDescent="0.2">
      <c r="B84" s="75"/>
      <c r="C84" s="261" t="s">
        <v>61</v>
      </c>
      <c r="D84" s="261" t="s">
        <v>26</v>
      </c>
      <c r="E84" s="262" t="s">
        <v>2567</v>
      </c>
      <c r="F84" s="263" t="s">
        <v>2568</v>
      </c>
      <c r="G84" s="264" t="s">
        <v>2569</v>
      </c>
      <c r="H84" s="265">
        <v>3</v>
      </c>
      <c r="I84" s="123"/>
      <c r="J84" s="208">
        <f>ROUND(I84*H84,2)</f>
        <v>0</v>
      </c>
      <c r="K84" s="263" t="s">
        <v>31</v>
      </c>
      <c r="L84" s="75"/>
      <c r="M84" s="266" t="s">
        <v>31</v>
      </c>
      <c r="N84" s="267" t="s">
        <v>2542</v>
      </c>
      <c r="O84" s="268">
        <v>0</v>
      </c>
      <c r="P84" s="268">
        <f>O84*H84</f>
        <v>0</v>
      </c>
      <c r="Q84" s="268">
        <v>0</v>
      </c>
      <c r="R84" s="268">
        <f>Q84*H84</f>
        <v>0</v>
      </c>
      <c r="S84" s="268">
        <v>0</v>
      </c>
      <c r="T84" s="269">
        <f>S84*H84</f>
        <v>0</v>
      </c>
      <c r="AR84" s="270" t="s">
        <v>2570</v>
      </c>
      <c r="AT84" s="270" t="s">
        <v>26</v>
      </c>
      <c r="AU84" s="270" t="s">
        <v>61</v>
      </c>
      <c r="AY84" s="108" t="s">
        <v>104</v>
      </c>
      <c r="BE84" s="118">
        <f>IF(N84="základní",J84,0)</f>
        <v>0</v>
      </c>
      <c r="BF84" s="118">
        <f>IF(N84="snížená",J84,0)</f>
        <v>0</v>
      </c>
      <c r="BG84" s="118">
        <f>IF(N84="zákl. přenesená",J84,0)</f>
        <v>0</v>
      </c>
      <c r="BH84" s="118">
        <f>IF(N84="sníž. přenesená",J84,0)</f>
        <v>0</v>
      </c>
      <c r="BI84" s="118">
        <f>IF(N84="nulová",J84,0)</f>
        <v>0</v>
      </c>
      <c r="BJ84" s="108" t="s">
        <v>102</v>
      </c>
      <c r="BK84" s="118">
        <f>ROUND(I84*H84,2)</f>
        <v>0</v>
      </c>
      <c r="BL84" s="108" t="s">
        <v>2570</v>
      </c>
      <c r="BM84" s="270" t="s">
        <v>2571</v>
      </c>
    </row>
    <row r="85" spans="2:65" s="76" customFormat="1" ht="39" x14ac:dyDescent="0.2">
      <c r="B85" s="75"/>
      <c r="D85" s="271" t="s">
        <v>2564</v>
      </c>
      <c r="F85" s="272" t="s">
        <v>2572</v>
      </c>
      <c r="L85" s="75"/>
      <c r="M85" s="119"/>
      <c r="T85" s="120"/>
      <c r="AT85" s="108" t="s">
        <v>2564</v>
      </c>
      <c r="AU85" s="108" t="s">
        <v>61</v>
      </c>
    </row>
    <row r="86" spans="2:65" s="76" customFormat="1" ht="16.5" customHeight="1" x14ac:dyDescent="0.2">
      <c r="B86" s="75"/>
      <c r="C86" s="261" t="s">
        <v>105</v>
      </c>
      <c r="D86" s="261" t="s">
        <v>26</v>
      </c>
      <c r="E86" s="262" t="s">
        <v>2573</v>
      </c>
      <c r="F86" s="263" t="s">
        <v>2574</v>
      </c>
      <c r="G86" s="264" t="s">
        <v>2569</v>
      </c>
      <c r="H86" s="265">
        <v>12</v>
      </c>
      <c r="I86" s="123"/>
      <c r="J86" s="208">
        <f>ROUND(I86*H86,2)</f>
        <v>0</v>
      </c>
      <c r="K86" s="263" t="s">
        <v>31</v>
      </c>
      <c r="L86" s="75"/>
      <c r="M86" s="266" t="s">
        <v>31</v>
      </c>
      <c r="N86" s="267" t="s">
        <v>2542</v>
      </c>
      <c r="O86" s="268">
        <v>0</v>
      </c>
      <c r="P86" s="268">
        <f>O86*H86</f>
        <v>0</v>
      </c>
      <c r="Q86" s="268">
        <v>0</v>
      </c>
      <c r="R86" s="268">
        <f>Q86*H86</f>
        <v>0</v>
      </c>
      <c r="S86" s="268">
        <v>0</v>
      </c>
      <c r="T86" s="269">
        <f>S86*H86</f>
        <v>0</v>
      </c>
      <c r="AR86" s="270" t="s">
        <v>2570</v>
      </c>
      <c r="AT86" s="270" t="s">
        <v>26</v>
      </c>
      <c r="AU86" s="270" t="s">
        <v>61</v>
      </c>
      <c r="AY86" s="108" t="s">
        <v>104</v>
      </c>
      <c r="BE86" s="118">
        <f>IF(N86="základní",J86,0)</f>
        <v>0</v>
      </c>
      <c r="BF86" s="118">
        <f>IF(N86="snížená",J86,0)</f>
        <v>0</v>
      </c>
      <c r="BG86" s="118">
        <f>IF(N86="zákl. přenesená",J86,0)</f>
        <v>0</v>
      </c>
      <c r="BH86" s="118">
        <f>IF(N86="sníž. přenesená",J86,0)</f>
        <v>0</v>
      </c>
      <c r="BI86" s="118">
        <f>IF(N86="nulová",J86,0)</f>
        <v>0</v>
      </c>
      <c r="BJ86" s="108" t="s">
        <v>102</v>
      </c>
      <c r="BK86" s="118">
        <f>ROUND(I86*H86,2)</f>
        <v>0</v>
      </c>
      <c r="BL86" s="108" t="s">
        <v>2570</v>
      </c>
      <c r="BM86" s="270" t="s">
        <v>2575</v>
      </c>
    </row>
    <row r="87" spans="2:65" s="76" customFormat="1" ht="39" x14ac:dyDescent="0.2">
      <c r="B87" s="75"/>
      <c r="D87" s="271" t="s">
        <v>2564</v>
      </c>
      <c r="F87" s="272" t="s">
        <v>2572</v>
      </c>
      <c r="L87" s="75"/>
      <c r="M87" s="121"/>
      <c r="N87" s="82"/>
      <c r="O87" s="82"/>
      <c r="P87" s="82"/>
      <c r="Q87" s="82"/>
      <c r="R87" s="82"/>
      <c r="S87" s="82"/>
      <c r="T87" s="122"/>
      <c r="AT87" s="108" t="s">
        <v>2564</v>
      </c>
      <c r="AU87" s="108" t="s">
        <v>61</v>
      </c>
    </row>
    <row r="88" spans="2:65" s="76" customFormat="1" ht="6.95" customHeight="1" x14ac:dyDescent="0.2">
      <c r="B88" s="112"/>
      <c r="C88" s="113"/>
      <c r="D88" s="113"/>
      <c r="E88" s="113"/>
      <c r="F88" s="113"/>
      <c r="G88" s="113"/>
      <c r="H88" s="113"/>
      <c r="I88" s="113"/>
      <c r="J88" s="113"/>
      <c r="K88" s="113"/>
      <c r="L88" s="75"/>
    </row>
  </sheetData>
  <sheetProtection algorithmName="SHA-512" hashValue="3OUXfxwyLrLuFcotUueFg6vky3lpB6pi92Bd9KxOTLN7RVX7dnKkd6CvhOr+84fwQUWTcAIIaDYP9W83qaEN0Q==" saltValue="6l1DlpORz6YykO+OTUWHTw==" spinCount="100000" sheet="1" objects="1" scenarios="1"/>
  <autoFilter ref="C80:K87" xr:uid="{00000000-0009-0000-0000-000001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BFF34-3B94-445E-A02F-B898F28D5B0C}">
  <sheetPr>
    <pageSetUpPr fitToPage="1"/>
  </sheetPr>
  <dimension ref="B2:BM2086"/>
  <sheetViews>
    <sheetView showGridLines="0" workbookViewId="0">
      <selection activeCell="J14" sqref="J14"/>
    </sheetView>
  </sheetViews>
  <sheetFormatPr defaultRowHeight="11.25" x14ac:dyDescent="0.2"/>
  <cols>
    <col min="1" max="1" width="8.33203125" style="71" customWidth="1"/>
    <col min="2" max="2" width="1.1640625" style="71" customWidth="1"/>
    <col min="3" max="3" width="4.1640625" style="71" customWidth="1"/>
    <col min="4" max="4" width="4.33203125" style="71" customWidth="1"/>
    <col min="5" max="5" width="17.1640625" style="71" customWidth="1"/>
    <col min="6" max="6" width="100.83203125" style="71" customWidth="1"/>
    <col min="7" max="7" width="7.5" style="71" customWidth="1"/>
    <col min="8" max="8" width="14" style="71" customWidth="1"/>
    <col min="9" max="9" width="15.83203125" style="71" customWidth="1"/>
    <col min="10" max="11" width="22.33203125" style="71" customWidth="1"/>
    <col min="12" max="12" width="9.33203125" style="71" customWidth="1"/>
    <col min="13" max="13" width="10.83203125" style="71" hidden="1" customWidth="1"/>
    <col min="14" max="14" width="9.33203125" style="71"/>
    <col min="15" max="21" width="14.1640625" style="71" hidden="1" customWidth="1"/>
    <col min="22" max="22" width="12.33203125" style="71" customWidth="1"/>
    <col min="23" max="23" width="16.33203125" style="71" customWidth="1"/>
    <col min="24" max="24" width="12.33203125" style="71" customWidth="1"/>
    <col min="25" max="25" width="15" style="71" customWidth="1"/>
    <col min="26" max="26" width="11" style="71" customWidth="1"/>
    <col min="27" max="27" width="15" style="71" customWidth="1"/>
    <col min="28" max="28" width="16.33203125" style="71" customWidth="1"/>
    <col min="29" max="29" width="11" style="71" customWidth="1"/>
    <col min="30" max="30" width="15" style="71" customWidth="1"/>
    <col min="31" max="31" width="16.33203125" style="71" customWidth="1"/>
    <col min="32" max="16384" width="9.33203125" style="71"/>
  </cols>
  <sheetData>
    <row r="2" spans="2:46" ht="36.950000000000003" customHeight="1" x14ac:dyDescent="0.2">
      <c r="L2" s="295" t="s">
        <v>2536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08" t="s">
        <v>4110</v>
      </c>
    </row>
    <row r="3" spans="2:46" ht="6.95" customHeight="1" x14ac:dyDescent="0.2">
      <c r="B3" s="72"/>
      <c r="C3" s="73"/>
      <c r="D3" s="73"/>
      <c r="E3" s="73"/>
      <c r="F3" s="73"/>
      <c r="G3" s="73"/>
      <c r="H3" s="73"/>
      <c r="I3" s="73"/>
      <c r="J3" s="73"/>
      <c r="K3" s="73"/>
      <c r="L3" s="74"/>
      <c r="AT3" s="108" t="s">
        <v>61</v>
      </c>
    </row>
    <row r="4" spans="2:46" ht="24.95" customHeight="1" x14ac:dyDescent="0.2">
      <c r="B4" s="74"/>
      <c r="D4" s="183" t="s">
        <v>62</v>
      </c>
      <c r="L4" s="74"/>
      <c r="M4" s="207" t="s">
        <v>63</v>
      </c>
      <c r="AT4" s="108" t="s">
        <v>64</v>
      </c>
    </row>
    <row r="5" spans="2:46" ht="6.95" customHeight="1" x14ac:dyDescent="0.2">
      <c r="B5" s="74"/>
      <c r="L5" s="74"/>
    </row>
    <row r="6" spans="2:46" ht="12" customHeight="1" x14ac:dyDescent="0.2">
      <c r="B6" s="74"/>
      <c r="D6" s="180" t="s">
        <v>4108</v>
      </c>
      <c r="L6" s="74"/>
    </row>
    <row r="7" spans="2:46" ht="16.5" customHeight="1" x14ac:dyDescent="0.2">
      <c r="B7" s="74"/>
      <c r="E7" s="286" t="s">
        <v>4111</v>
      </c>
      <c r="F7" s="287"/>
      <c r="G7" s="287"/>
      <c r="H7" s="287"/>
      <c r="L7" s="74"/>
    </row>
    <row r="8" spans="2:46" s="76" customFormat="1" ht="12" customHeight="1" x14ac:dyDescent="0.2">
      <c r="B8" s="75"/>
      <c r="D8" s="180" t="s">
        <v>65</v>
      </c>
      <c r="L8" s="75"/>
    </row>
    <row r="9" spans="2:46" s="76" customFormat="1" ht="16.5" customHeight="1" x14ac:dyDescent="0.2">
      <c r="B9" s="75"/>
      <c r="E9" s="294" t="s">
        <v>2594</v>
      </c>
      <c r="F9" s="285"/>
      <c r="G9" s="285"/>
      <c r="H9" s="285"/>
      <c r="L9" s="75"/>
    </row>
    <row r="10" spans="2:46" s="76" customFormat="1" x14ac:dyDescent="0.2">
      <c r="B10" s="75"/>
      <c r="L10" s="75"/>
    </row>
    <row r="11" spans="2:46" s="76" customFormat="1" ht="12" customHeight="1" x14ac:dyDescent="0.2">
      <c r="B11" s="75"/>
      <c r="D11" s="180" t="s">
        <v>66</v>
      </c>
      <c r="F11" s="181" t="s">
        <v>31</v>
      </c>
      <c r="I11" s="180" t="s">
        <v>2537</v>
      </c>
      <c r="J11" s="181" t="s">
        <v>31</v>
      </c>
      <c r="L11" s="75"/>
    </row>
    <row r="12" spans="2:46" s="76" customFormat="1" ht="12" customHeight="1" x14ac:dyDescent="0.2">
      <c r="B12" s="75"/>
      <c r="D12" s="180" t="s">
        <v>67</v>
      </c>
      <c r="F12" s="181" t="s">
        <v>68</v>
      </c>
      <c r="I12" s="180" t="s">
        <v>69</v>
      </c>
      <c r="J12" s="182" t="str">
        <f>'[1]Rekapitulace zakázky'!AN8</f>
        <v>7. 1. 2025</v>
      </c>
      <c r="L12" s="75"/>
    </row>
    <row r="13" spans="2:46" s="76" customFormat="1" ht="10.9" customHeight="1" x14ac:dyDescent="0.2">
      <c r="B13" s="75"/>
      <c r="L13" s="75"/>
    </row>
    <row r="14" spans="2:46" s="76" customFormat="1" ht="12" customHeight="1" x14ac:dyDescent="0.2">
      <c r="B14" s="75"/>
      <c r="D14" s="180" t="s">
        <v>70</v>
      </c>
      <c r="I14" s="180" t="s">
        <v>71</v>
      </c>
      <c r="J14" s="181" t="s">
        <v>72</v>
      </c>
      <c r="L14" s="75"/>
    </row>
    <row r="15" spans="2:46" s="76" customFormat="1" ht="18" customHeight="1" x14ac:dyDescent="0.2">
      <c r="B15" s="75"/>
      <c r="E15" s="181" t="s">
        <v>73</v>
      </c>
      <c r="I15" s="180" t="s">
        <v>74</v>
      </c>
      <c r="J15" s="181" t="s">
        <v>75</v>
      </c>
      <c r="L15" s="75"/>
    </row>
    <row r="16" spans="2:46" s="76" customFormat="1" ht="6.95" customHeight="1" x14ac:dyDescent="0.2">
      <c r="B16" s="75"/>
      <c r="L16" s="75"/>
    </row>
    <row r="17" spans="2:12" s="76" customFormat="1" ht="12" customHeight="1" x14ac:dyDescent="0.2">
      <c r="B17" s="75"/>
      <c r="D17" s="180" t="s">
        <v>76</v>
      </c>
      <c r="I17" s="180" t="s">
        <v>71</v>
      </c>
      <c r="J17" s="181" t="str">
        <f>'[1]Rekapitulace zakázky'!AN13</f>
        <v/>
      </c>
      <c r="L17" s="75"/>
    </row>
    <row r="18" spans="2:12" s="76" customFormat="1" ht="18" customHeight="1" x14ac:dyDescent="0.2">
      <c r="B18" s="75"/>
      <c r="E18" s="296" t="str">
        <f>'[1]Rekapitulace zakázky'!E14</f>
        <v xml:space="preserve"> </v>
      </c>
      <c r="F18" s="296"/>
      <c r="G18" s="296"/>
      <c r="H18" s="296"/>
      <c r="I18" s="180" t="s">
        <v>74</v>
      </c>
      <c r="J18" s="181" t="str">
        <f>'[1]Rekapitulace zakázky'!AN14</f>
        <v/>
      </c>
      <c r="L18" s="75"/>
    </row>
    <row r="19" spans="2:12" s="76" customFormat="1" ht="6.95" customHeight="1" x14ac:dyDescent="0.2">
      <c r="B19" s="75"/>
      <c r="L19" s="75"/>
    </row>
    <row r="20" spans="2:12" s="76" customFormat="1" ht="12" customHeight="1" x14ac:dyDescent="0.2">
      <c r="B20" s="75"/>
      <c r="D20" s="180" t="s">
        <v>77</v>
      </c>
      <c r="I20" s="180" t="s">
        <v>71</v>
      </c>
      <c r="J20" s="181" t="str">
        <f>IF('[1]Rekapitulace zakázky'!AN16="","",'[1]Rekapitulace zakázky'!AN16)</f>
        <v/>
      </c>
      <c r="L20" s="75"/>
    </row>
    <row r="21" spans="2:12" s="76" customFormat="1" ht="18" customHeight="1" x14ac:dyDescent="0.2">
      <c r="B21" s="75"/>
      <c r="E21" s="181" t="str">
        <f>IF('[1]Rekapitulace zakázky'!E17="","",'[1]Rekapitulace zakázky'!E17)</f>
        <v xml:space="preserve"> </v>
      </c>
      <c r="I21" s="180" t="s">
        <v>74</v>
      </c>
      <c r="J21" s="181" t="str">
        <f>IF('[1]Rekapitulace zakázky'!AN17="","",'[1]Rekapitulace zakázky'!AN17)</f>
        <v/>
      </c>
      <c r="L21" s="75"/>
    </row>
    <row r="22" spans="2:12" s="76" customFormat="1" ht="6.95" customHeight="1" x14ac:dyDescent="0.2">
      <c r="B22" s="75"/>
      <c r="L22" s="75"/>
    </row>
    <row r="23" spans="2:12" s="76" customFormat="1" ht="12" customHeight="1" x14ac:dyDescent="0.2">
      <c r="B23" s="75"/>
      <c r="D23" s="180" t="s">
        <v>78</v>
      </c>
      <c r="I23" s="180" t="s">
        <v>71</v>
      </c>
      <c r="J23" s="181" t="s">
        <v>72</v>
      </c>
      <c r="L23" s="75"/>
    </row>
    <row r="24" spans="2:12" s="76" customFormat="1" ht="18" customHeight="1" x14ac:dyDescent="0.2">
      <c r="B24" s="75"/>
      <c r="E24" s="181" t="s">
        <v>73</v>
      </c>
      <c r="I24" s="180" t="s">
        <v>74</v>
      </c>
      <c r="J24" s="181" t="s">
        <v>75</v>
      </c>
      <c r="L24" s="75"/>
    </row>
    <row r="25" spans="2:12" s="76" customFormat="1" ht="6.95" customHeight="1" x14ac:dyDescent="0.2">
      <c r="B25" s="75"/>
      <c r="L25" s="75"/>
    </row>
    <row r="26" spans="2:12" s="76" customFormat="1" ht="12" customHeight="1" x14ac:dyDescent="0.2">
      <c r="B26" s="75"/>
      <c r="D26" s="180" t="s">
        <v>79</v>
      </c>
      <c r="L26" s="75"/>
    </row>
    <row r="27" spans="2:12" s="78" customFormat="1" ht="16.5" customHeight="1" x14ac:dyDescent="0.2">
      <c r="B27" s="77"/>
      <c r="E27" s="297" t="s">
        <v>31</v>
      </c>
      <c r="F27" s="297"/>
      <c r="G27" s="297"/>
      <c r="H27" s="297"/>
      <c r="L27" s="77"/>
    </row>
    <row r="28" spans="2:12" s="76" customFormat="1" ht="6.95" customHeight="1" x14ac:dyDescent="0.2">
      <c r="B28" s="75"/>
      <c r="L28" s="75"/>
    </row>
    <row r="29" spans="2:12" s="76" customFormat="1" ht="6.95" customHeight="1" x14ac:dyDescent="0.2">
      <c r="B29" s="75"/>
      <c r="D29" s="81"/>
      <c r="E29" s="81"/>
      <c r="F29" s="81"/>
      <c r="G29" s="81"/>
      <c r="H29" s="81"/>
      <c r="I29" s="81"/>
      <c r="J29" s="81"/>
      <c r="K29" s="81"/>
      <c r="L29" s="75"/>
    </row>
    <row r="30" spans="2:12" s="76" customFormat="1" ht="25.35" customHeight="1" x14ac:dyDescent="0.2">
      <c r="B30" s="75"/>
      <c r="D30" s="206" t="s">
        <v>2538</v>
      </c>
      <c r="J30" s="194">
        <f>ROUND(J92, 2)</f>
        <v>6056340.9800000004</v>
      </c>
      <c r="L30" s="75"/>
    </row>
    <row r="31" spans="2:12" s="76" customFormat="1" ht="6.95" customHeight="1" x14ac:dyDescent="0.2">
      <c r="B31" s="75"/>
      <c r="D31" s="81"/>
      <c r="E31" s="81"/>
      <c r="F31" s="81"/>
      <c r="G31" s="81"/>
      <c r="H31" s="81"/>
      <c r="I31" s="81"/>
      <c r="J31" s="81"/>
      <c r="K31" s="81"/>
      <c r="L31" s="75"/>
    </row>
    <row r="32" spans="2:12" s="76" customFormat="1" ht="14.45" customHeight="1" x14ac:dyDescent="0.2">
      <c r="B32" s="75"/>
      <c r="F32" s="205" t="s">
        <v>2539</v>
      </c>
      <c r="I32" s="205" t="s">
        <v>2540</v>
      </c>
      <c r="J32" s="205" t="s">
        <v>2541</v>
      </c>
      <c r="L32" s="75"/>
    </row>
    <row r="33" spans="2:12" s="76" customFormat="1" ht="14.45" customHeight="1" x14ac:dyDescent="0.2">
      <c r="B33" s="75"/>
      <c r="D33" s="204" t="s">
        <v>18</v>
      </c>
      <c r="E33" s="180" t="s">
        <v>2542</v>
      </c>
      <c r="F33" s="202">
        <f>ROUND((SUM(BE92:BE2085)),  2)</f>
        <v>6056340.9800000004</v>
      </c>
      <c r="I33" s="203">
        <v>0.21</v>
      </c>
      <c r="J33" s="202">
        <f>ROUND(((SUM(BE92:BE2085))*I33),  2)</f>
        <v>1271831.6100000001</v>
      </c>
      <c r="L33" s="75"/>
    </row>
    <row r="34" spans="2:12" s="76" customFormat="1" ht="14.45" customHeight="1" x14ac:dyDescent="0.2">
      <c r="B34" s="75"/>
      <c r="E34" s="180" t="s">
        <v>2543</v>
      </c>
      <c r="F34" s="202">
        <f>ROUND((SUM(BF92:BF2085)),  2)</f>
        <v>0</v>
      </c>
      <c r="I34" s="203">
        <v>0.12</v>
      </c>
      <c r="J34" s="202">
        <f>ROUND(((SUM(BF92:BF2085))*I34),  2)</f>
        <v>0</v>
      </c>
      <c r="L34" s="75"/>
    </row>
    <row r="35" spans="2:12" s="76" customFormat="1" ht="14.45" hidden="1" customHeight="1" x14ac:dyDescent="0.2">
      <c r="B35" s="75"/>
      <c r="E35" s="180" t="s">
        <v>32</v>
      </c>
      <c r="F35" s="202">
        <f>ROUND((SUM(BG92:BG2085)),  2)</f>
        <v>0</v>
      </c>
      <c r="I35" s="203">
        <v>0.21</v>
      </c>
      <c r="J35" s="202">
        <f>0</f>
        <v>0</v>
      </c>
      <c r="L35" s="75"/>
    </row>
    <row r="36" spans="2:12" s="76" customFormat="1" ht="14.45" hidden="1" customHeight="1" x14ac:dyDescent="0.2">
      <c r="B36" s="75"/>
      <c r="E36" s="180" t="s">
        <v>2544</v>
      </c>
      <c r="F36" s="202">
        <f>ROUND((SUM(BH92:BH2085)),  2)</f>
        <v>0</v>
      </c>
      <c r="I36" s="203">
        <v>0.12</v>
      </c>
      <c r="J36" s="202">
        <f>0</f>
        <v>0</v>
      </c>
      <c r="L36" s="75"/>
    </row>
    <row r="37" spans="2:12" s="76" customFormat="1" ht="14.45" hidden="1" customHeight="1" x14ac:dyDescent="0.2">
      <c r="B37" s="75"/>
      <c r="E37" s="180" t="s">
        <v>2545</v>
      </c>
      <c r="F37" s="202">
        <f>ROUND((SUM(BI92:BI2085)),  2)</f>
        <v>0</v>
      </c>
      <c r="I37" s="203">
        <v>0</v>
      </c>
      <c r="J37" s="202">
        <f>0</f>
        <v>0</v>
      </c>
      <c r="L37" s="75"/>
    </row>
    <row r="38" spans="2:12" s="76" customFormat="1" ht="6.95" customHeight="1" x14ac:dyDescent="0.2">
      <c r="B38" s="75"/>
      <c r="L38" s="75"/>
    </row>
    <row r="39" spans="2:12" s="76" customFormat="1" ht="25.35" customHeight="1" x14ac:dyDescent="0.2">
      <c r="B39" s="75"/>
      <c r="C39" s="109"/>
      <c r="D39" s="201" t="s">
        <v>2546</v>
      </c>
      <c r="E39" s="110"/>
      <c r="F39" s="110"/>
      <c r="G39" s="200" t="s">
        <v>2547</v>
      </c>
      <c r="H39" s="199" t="s">
        <v>2548</v>
      </c>
      <c r="I39" s="110"/>
      <c r="J39" s="198">
        <f>SUM(J30:J37)</f>
        <v>7328172.5900000008</v>
      </c>
      <c r="K39" s="111"/>
      <c r="L39" s="75"/>
    </row>
    <row r="40" spans="2:12" s="76" customFormat="1" ht="14.45" customHeight="1" x14ac:dyDescent="0.2">
      <c r="B40" s="112"/>
      <c r="C40" s="113"/>
      <c r="D40" s="113"/>
      <c r="E40" s="113"/>
      <c r="F40" s="113"/>
      <c r="G40" s="113"/>
      <c r="H40" s="113"/>
      <c r="I40" s="113"/>
      <c r="J40" s="113"/>
      <c r="K40" s="113"/>
      <c r="L40" s="75"/>
    </row>
    <row r="44" spans="2:12" s="76" customFormat="1" ht="6.95" customHeight="1" x14ac:dyDescent="0.2">
      <c r="B44" s="114"/>
      <c r="C44" s="115"/>
      <c r="D44" s="115"/>
      <c r="E44" s="115"/>
      <c r="F44" s="115"/>
      <c r="G44" s="115"/>
      <c r="H44" s="115"/>
      <c r="I44" s="115"/>
      <c r="J44" s="115"/>
      <c r="K44" s="115"/>
      <c r="L44" s="75"/>
    </row>
    <row r="45" spans="2:12" s="76" customFormat="1" ht="24.95" customHeight="1" x14ac:dyDescent="0.2">
      <c r="B45" s="75"/>
      <c r="C45" s="183" t="s">
        <v>80</v>
      </c>
      <c r="L45" s="75"/>
    </row>
    <row r="46" spans="2:12" s="76" customFormat="1" ht="6.95" customHeight="1" x14ac:dyDescent="0.2">
      <c r="B46" s="75"/>
      <c r="L46" s="75"/>
    </row>
    <row r="47" spans="2:12" s="76" customFormat="1" ht="12" customHeight="1" x14ac:dyDescent="0.2">
      <c r="B47" s="75"/>
      <c r="C47" s="180" t="s">
        <v>4108</v>
      </c>
      <c r="L47" s="75"/>
    </row>
    <row r="48" spans="2:12" s="76" customFormat="1" ht="16.5" customHeight="1" x14ac:dyDescent="0.2">
      <c r="B48" s="75"/>
      <c r="E48" s="286" t="str">
        <f>E7</f>
        <v>Opravy a servis tepelných zdrojů a topných systémů 2025</v>
      </c>
      <c r="F48" s="287"/>
      <c r="G48" s="287"/>
      <c r="H48" s="287"/>
      <c r="L48" s="75"/>
    </row>
    <row r="49" spans="2:47" s="76" customFormat="1" ht="12" customHeight="1" x14ac:dyDescent="0.2">
      <c r="B49" s="75"/>
      <c r="C49" s="180" t="s">
        <v>65</v>
      </c>
      <c r="L49" s="75"/>
    </row>
    <row r="50" spans="2:47" s="76" customFormat="1" ht="16.5" customHeight="1" x14ac:dyDescent="0.2">
      <c r="B50" s="75"/>
      <c r="E50" s="294" t="str">
        <f>E9</f>
        <v>1.2. PS - Ústecko - předpokládaný rozsah prací</v>
      </c>
      <c r="F50" s="285"/>
      <c r="G50" s="285"/>
      <c r="H50" s="285"/>
      <c r="L50" s="75"/>
    </row>
    <row r="51" spans="2:47" s="76" customFormat="1" ht="6.95" customHeight="1" x14ac:dyDescent="0.2">
      <c r="B51" s="75"/>
      <c r="L51" s="75"/>
    </row>
    <row r="52" spans="2:47" s="76" customFormat="1" ht="12" customHeight="1" x14ac:dyDescent="0.2">
      <c r="B52" s="75"/>
      <c r="C52" s="180" t="s">
        <v>67</v>
      </c>
      <c r="F52" s="181" t="str">
        <f>F12</f>
        <v>Ústecko</v>
      </c>
      <c r="I52" s="180" t="s">
        <v>69</v>
      </c>
      <c r="J52" s="182" t="str">
        <f>IF(J12="","",J12)</f>
        <v>7. 1. 2025</v>
      </c>
      <c r="L52" s="75"/>
    </row>
    <row r="53" spans="2:47" s="76" customFormat="1" ht="6.95" customHeight="1" x14ac:dyDescent="0.2">
      <c r="B53" s="75"/>
      <c r="L53" s="75"/>
    </row>
    <row r="54" spans="2:47" s="76" customFormat="1" ht="15.2" customHeight="1" x14ac:dyDescent="0.2">
      <c r="B54" s="75"/>
      <c r="C54" s="180" t="s">
        <v>70</v>
      </c>
      <c r="F54" s="181" t="str">
        <f>E15</f>
        <v>Správa železnic, státní organizace</v>
      </c>
      <c r="I54" s="180" t="s">
        <v>77</v>
      </c>
      <c r="J54" s="179" t="str">
        <f>E21</f>
        <v xml:space="preserve"> </v>
      </c>
      <c r="L54" s="75"/>
    </row>
    <row r="55" spans="2:47" s="76" customFormat="1" ht="25.7" customHeight="1" x14ac:dyDescent="0.2">
      <c r="B55" s="75"/>
      <c r="C55" s="180" t="s">
        <v>76</v>
      </c>
      <c r="F55" s="181" t="str">
        <f>IF(E18="","",E18)</f>
        <v xml:space="preserve"> </v>
      </c>
      <c r="I55" s="180" t="s">
        <v>78</v>
      </c>
      <c r="J55" s="179" t="str">
        <f>E24</f>
        <v>Správa železnic, státní organizace</v>
      </c>
      <c r="L55" s="75"/>
    </row>
    <row r="56" spans="2:47" s="76" customFormat="1" ht="10.35" customHeight="1" x14ac:dyDescent="0.2">
      <c r="B56" s="75"/>
      <c r="L56" s="75"/>
    </row>
    <row r="57" spans="2:47" s="76" customFormat="1" ht="29.25" customHeight="1" x14ac:dyDescent="0.2">
      <c r="B57" s="75"/>
      <c r="C57" s="197" t="s">
        <v>81</v>
      </c>
      <c r="D57" s="109"/>
      <c r="E57" s="109"/>
      <c r="F57" s="109"/>
      <c r="G57" s="109"/>
      <c r="H57" s="109"/>
      <c r="I57" s="109"/>
      <c r="J57" s="196" t="s">
        <v>2549</v>
      </c>
      <c r="K57" s="109"/>
      <c r="L57" s="75"/>
    </row>
    <row r="58" spans="2:47" s="76" customFormat="1" ht="10.35" customHeight="1" x14ac:dyDescent="0.2">
      <c r="B58" s="75"/>
      <c r="L58" s="75"/>
    </row>
    <row r="59" spans="2:47" s="76" customFormat="1" ht="22.9" customHeight="1" x14ac:dyDescent="0.2">
      <c r="B59" s="75"/>
      <c r="C59" s="195" t="s">
        <v>4109</v>
      </c>
      <c r="J59" s="194">
        <f>J92</f>
        <v>6056340.9800000004</v>
      </c>
      <c r="L59" s="75"/>
      <c r="AU59" s="108" t="s">
        <v>82</v>
      </c>
    </row>
    <row r="60" spans="2:47" s="189" customFormat="1" ht="24.95" customHeight="1" x14ac:dyDescent="0.2">
      <c r="B60" s="190"/>
      <c r="D60" s="193" t="s">
        <v>83</v>
      </c>
      <c r="E60" s="192"/>
      <c r="F60" s="192"/>
      <c r="G60" s="192"/>
      <c r="H60" s="192"/>
      <c r="I60" s="192"/>
      <c r="J60" s="191">
        <f>J93</f>
        <v>179100.03000000003</v>
      </c>
      <c r="L60" s="190"/>
    </row>
    <row r="61" spans="2:47" s="184" customFormat="1" ht="19.899999999999999" customHeight="1" x14ac:dyDescent="0.2">
      <c r="B61" s="185"/>
      <c r="D61" s="188" t="s">
        <v>84</v>
      </c>
      <c r="E61" s="187"/>
      <c r="F61" s="187"/>
      <c r="G61" s="187"/>
      <c r="H61" s="187"/>
      <c r="I61" s="187"/>
      <c r="J61" s="186">
        <f>J94</f>
        <v>167879.67</v>
      </c>
      <c r="L61" s="185"/>
    </row>
    <row r="62" spans="2:47" s="184" customFormat="1" ht="19.899999999999999" customHeight="1" x14ac:dyDescent="0.2">
      <c r="B62" s="185"/>
      <c r="D62" s="188" t="s">
        <v>85</v>
      </c>
      <c r="E62" s="187"/>
      <c r="F62" s="187"/>
      <c r="G62" s="187"/>
      <c r="H62" s="187"/>
      <c r="I62" s="187"/>
      <c r="J62" s="186">
        <f>J107</f>
        <v>11220.36</v>
      </c>
      <c r="L62" s="185"/>
    </row>
    <row r="63" spans="2:47" s="189" customFormat="1" ht="24.95" customHeight="1" x14ac:dyDescent="0.2">
      <c r="B63" s="190"/>
      <c r="D63" s="193" t="s">
        <v>86</v>
      </c>
      <c r="E63" s="192"/>
      <c r="F63" s="192"/>
      <c r="G63" s="192"/>
      <c r="H63" s="192"/>
      <c r="I63" s="192"/>
      <c r="J63" s="191">
        <f>J114</f>
        <v>5877240.9500000002</v>
      </c>
      <c r="L63" s="190"/>
    </row>
    <row r="64" spans="2:47" s="184" customFormat="1" ht="19.899999999999999" customHeight="1" x14ac:dyDescent="0.2">
      <c r="B64" s="185"/>
      <c r="D64" s="188" t="s">
        <v>87</v>
      </c>
      <c r="E64" s="187"/>
      <c r="F64" s="187"/>
      <c r="G64" s="187"/>
      <c r="H64" s="187"/>
      <c r="I64" s="187"/>
      <c r="J64" s="186">
        <f>J115</f>
        <v>207245.19999999995</v>
      </c>
      <c r="L64" s="185"/>
    </row>
    <row r="65" spans="2:12" s="184" customFormat="1" ht="19.899999999999999" customHeight="1" x14ac:dyDescent="0.2">
      <c r="B65" s="185"/>
      <c r="D65" s="188" t="s">
        <v>88</v>
      </c>
      <c r="E65" s="187"/>
      <c r="F65" s="187"/>
      <c r="G65" s="187"/>
      <c r="H65" s="187"/>
      <c r="I65" s="187"/>
      <c r="J65" s="186">
        <f>J536</f>
        <v>86363.98</v>
      </c>
      <c r="L65" s="185"/>
    </row>
    <row r="66" spans="2:12" s="184" customFormat="1" ht="19.899999999999999" customHeight="1" x14ac:dyDescent="0.2">
      <c r="B66" s="185"/>
      <c r="D66" s="188" t="s">
        <v>89</v>
      </c>
      <c r="E66" s="187"/>
      <c r="F66" s="187"/>
      <c r="G66" s="187"/>
      <c r="H66" s="187"/>
      <c r="I66" s="187"/>
      <c r="J66" s="186">
        <f>J669</f>
        <v>4541.4400000000005</v>
      </c>
      <c r="L66" s="185"/>
    </row>
    <row r="67" spans="2:12" s="184" customFormat="1" ht="19.899999999999999" customHeight="1" x14ac:dyDescent="0.2">
      <c r="B67" s="185"/>
      <c r="D67" s="188" t="s">
        <v>90</v>
      </c>
      <c r="E67" s="187"/>
      <c r="F67" s="187"/>
      <c r="G67" s="187"/>
      <c r="H67" s="187"/>
      <c r="I67" s="187"/>
      <c r="J67" s="186">
        <f>J676</f>
        <v>181348.24</v>
      </c>
      <c r="L67" s="185"/>
    </row>
    <row r="68" spans="2:12" s="184" customFormat="1" ht="19.899999999999999" customHeight="1" x14ac:dyDescent="0.2">
      <c r="B68" s="185"/>
      <c r="D68" s="188" t="s">
        <v>91</v>
      </c>
      <c r="E68" s="187"/>
      <c r="F68" s="187"/>
      <c r="G68" s="187"/>
      <c r="H68" s="187"/>
      <c r="I68" s="187"/>
      <c r="J68" s="186">
        <f>J731</f>
        <v>2003649.6800000002</v>
      </c>
      <c r="L68" s="185"/>
    </row>
    <row r="69" spans="2:12" s="184" customFormat="1" ht="19.899999999999999" customHeight="1" x14ac:dyDescent="0.2">
      <c r="B69" s="185"/>
      <c r="D69" s="188" t="s">
        <v>92</v>
      </c>
      <c r="E69" s="187"/>
      <c r="F69" s="187"/>
      <c r="G69" s="187"/>
      <c r="H69" s="187"/>
      <c r="I69" s="187"/>
      <c r="J69" s="186">
        <f>J840</f>
        <v>861540.45</v>
      </c>
      <c r="L69" s="185"/>
    </row>
    <row r="70" spans="2:12" s="184" customFormat="1" ht="19.899999999999999" customHeight="1" x14ac:dyDescent="0.2">
      <c r="B70" s="185"/>
      <c r="D70" s="188" t="s">
        <v>93</v>
      </c>
      <c r="E70" s="187"/>
      <c r="F70" s="187"/>
      <c r="G70" s="187"/>
      <c r="H70" s="187"/>
      <c r="I70" s="187"/>
      <c r="J70" s="186">
        <f>J997</f>
        <v>613537.24</v>
      </c>
      <c r="L70" s="185"/>
    </row>
    <row r="71" spans="2:12" s="184" customFormat="1" ht="19.899999999999999" customHeight="1" x14ac:dyDescent="0.2">
      <c r="B71" s="185"/>
      <c r="D71" s="188" t="s">
        <v>94</v>
      </c>
      <c r="E71" s="187"/>
      <c r="F71" s="187"/>
      <c r="G71" s="187"/>
      <c r="H71" s="187"/>
      <c r="I71" s="187"/>
      <c r="J71" s="186">
        <f>J1118</f>
        <v>586886.21000000008</v>
      </c>
      <c r="L71" s="185"/>
    </row>
    <row r="72" spans="2:12" s="184" customFormat="1" ht="19.899999999999999" customHeight="1" x14ac:dyDescent="0.2">
      <c r="B72" s="185"/>
      <c r="D72" s="188" t="s">
        <v>95</v>
      </c>
      <c r="E72" s="187"/>
      <c r="F72" s="187"/>
      <c r="G72" s="187"/>
      <c r="H72" s="187"/>
      <c r="I72" s="187"/>
      <c r="J72" s="186">
        <f>J1923</f>
        <v>1332128.5099999995</v>
      </c>
      <c r="L72" s="185"/>
    </row>
    <row r="73" spans="2:12" s="76" customFormat="1" ht="21.75" customHeight="1" x14ac:dyDescent="0.2">
      <c r="B73" s="75"/>
      <c r="L73" s="75"/>
    </row>
    <row r="74" spans="2:12" s="76" customFormat="1" ht="6.95" customHeight="1" x14ac:dyDescent="0.2">
      <c r="B74" s="112"/>
      <c r="C74" s="113"/>
      <c r="D74" s="113"/>
      <c r="E74" s="113"/>
      <c r="F74" s="113"/>
      <c r="G74" s="113"/>
      <c r="H74" s="113"/>
      <c r="I74" s="113"/>
      <c r="J74" s="113"/>
      <c r="K74" s="113"/>
      <c r="L74" s="75"/>
    </row>
    <row r="78" spans="2:12" s="76" customFormat="1" ht="6.95" customHeight="1" x14ac:dyDescent="0.2">
      <c r="B78" s="114"/>
      <c r="C78" s="115"/>
      <c r="D78" s="115"/>
      <c r="E78" s="115"/>
      <c r="F78" s="115"/>
      <c r="G78" s="115"/>
      <c r="H78" s="115"/>
      <c r="I78" s="115"/>
      <c r="J78" s="115"/>
      <c r="K78" s="115"/>
      <c r="L78" s="75"/>
    </row>
    <row r="79" spans="2:12" s="76" customFormat="1" ht="24.95" customHeight="1" x14ac:dyDescent="0.2">
      <c r="B79" s="75"/>
      <c r="C79" s="183" t="s">
        <v>96</v>
      </c>
      <c r="L79" s="75"/>
    </row>
    <row r="80" spans="2:12" s="76" customFormat="1" ht="6.95" customHeight="1" x14ac:dyDescent="0.2">
      <c r="B80" s="75"/>
      <c r="L80" s="75"/>
    </row>
    <row r="81" spans="2:65" s="76" customFormat="1" ht="12" customHeight="1" x14ac:dyDescent="0.2">
      <c r="B81" s="75"/>
      <c r="C81" s="180" t="s">
        <v>4108</v>
      </c>
      <c r="L81" s="75"/>
    </row>
    <row r="82" spans="2:65" s="76" customFormat="1" ht="16.5" customHeight="1" x14ac:dyDescent="0.2">
      <c r="B82" s="75"/>
      <c r="E82" s="286" t="str">
        <f>E7</f>
        <v>Opravy a servis tepelných zdrojů a topných systémů 2025</v>
      </c>
      <c r="F82" s="287"/>
      <c r="G82" s="287"/>
      <c r="H82" s="287"/>
      <c r="L82" s="75"/>
    </row>
    <row r="83" spans="2:65" s="76" customFormat="1" ht="12" customHeight="1" x14ac:dyDescent="0.2">
      <c r="B83" s="75"/>
      <c r="C83" s="180" t="s">
        <v>65</v>
      </c>
      <c r="L83" s="75"/>
    </row>
    <row r="84" spans="2:65" s="76" customFormat="1" ht="16.5" customHeight="1" x14ac:dyDescent="0.2">
      <c r="B84" s="75"/>
      <c r="E84" s="294" t="str">
        <f>E9</f>
        <v>1.2. PS - Ústecko - předpokládaný rozsah prací</v>
      </c>
      <c r="F84" s="285"/>
      <c r="G84" s="285"/>
      <c r="H84" s="285"/>
      <c r="L84" s="75"/>
    </row>
    <row r="85" spans="2:65" s="76" customFormat="1" ht="6.95" customHeight="1" x14ac:dyDescent="0.2">
      <c r="B85" s="75"/>
      <c r="L85" s="75"/>
    </row>
    <row r="86" spans="2:65" s="76" customFormat="1" ht="12" customHeight="1" x14ac:dyDescent="0.2">
      <c r="B86" s="75"/>
      <c r="C86" s="180" t="s">
        <v>67</v>
      </c>
      <c r="F86" s="181" t="str">
        <f>F12</f>
        <v>Ústecko</v>
      </c>
      <c r="I86" s="180" t="s">
        <v>69</v>
      </c>
      <c r="J86" s="182" t="str">
        <f>IF(J12="","",J12)</f>
        <v>7. 1. 2025</v>
      </c>
      <c r="L86" s="75"/>
    </row>
    <row r="87" spans="2:65" s="76" customFormat="1" ht="6.95" customHeight="1" x14ac:dyDescent="0.2">
      <c r="B87" s="75"/>
      <c r="L87" s="75"/>
    </row>
    <row r="88" spans="2:65" s="76" customFormat="1" ht="15.2" customHeight="1" x14ac:dyDescent="0.2">
      <c r="B88" s="75"/>
      <c r="C88" s="180" t="s">
        <v>70</v>
      </c>
      <c r="F88" s="181" t="str">
        <f>E15</f>
        <v>Správa železnic, státní organizace</v>
      </c>
      <c r="I88" s="180" t="s">
        <v>77</v>
      </c>
      <c r="J88" s="179" t="str">
        <f>E21</f>
        <v xml:space="preserve"> </v>
      </c>
      <c r="L88" s="75"/>
    </row>
    <row r="89" spans="2:65" s="76" customFormat="1" ht="25.7" customHeight="1" x14ac:dyDescent="0.2">
      <c r="B89" s="75"/>
      <c r="C89" s="180" t="s">
        <v>76</v>
      </c>
      <c r="F89" s="181" t="str">
        <f>IF(E18="","",E18)</f>
        <v xml:space="preserve"> </v>
      </c>
      <c r="I89" s="180" t="s">
        <v>78</v>
      </c>
      <c r="J89" s="179" t="str">
        <f>E24</f>
        <v>Správa železnic, státní organizace</v>
      </c>
      <c r="L89" s="75"/>
    </row>
    <row r="90" spans="2:65" s="76" customFormat="1" ht="10.35" customHeight="1" x14ac:dyDescent="0.2">
      <c r="B90" s="75"/>
      <c r="L90" s="75"/>
    </row>
    <row r="91" spans="2:65" s="80" customFormat="1" ht="29.25" customHeight="1" x14ac:dyDescent="0.2">
      <c r="B91" s="79"/>
      <c r="C91" s="178" t="s">
        <v>11</v>
      </c>
      <c r="D91" s="177" t="s">
        <v>12</v>
      </c>
      <c r="E91" s="177" t="s">
        <v>13</v>
      </c>
      <c r="F91" s="177" t="s">
        <v>14</v>
      </c>
      <c r="G91" s="177" t="s">
        <v>15</v>
      </c>
      <c r="H91" s="177" t="s">
        <v>16</v>
      </c>
      <c r="I91" s="177" t="s">
        <v>2550</v>
      </c>
      <c r="J91" s="177" t="s">
        <v>2549</v>
      </c>
      <c r="K91" s="176" t="s">
        <v>97</v>
      </c>
      <c r="L91" s="79"/>
      <c r="M91" s="175" t="s">
        <v>31</v>
      </c>
      <c r="N91" s="174" t="s">
        <v>18</v>
      </c>
      <c r="O91" s="174" t="s">
        <v>19</v>
      </c>
      <c r="P91" s="174" t="s">
        <v>20</v>
      </c>
      <c r="Q91" s="174" t="s">
        <v>2551</v>
      </c>
      <c r="R91" s="174" t="s">
        <v>2552</v>
      </c>
      <c r="S91" s="174" t="s">
        <v>23</v>
      </c>
      <c r="T91" s="174" t="s">
        <v>24</v>
      </c>
      <c r="U91" s="173" t="s">
        <v>2595</v>
      </c>
    </row>
    <row r="92" spans="2:65" s="76" customFormat="1" ht="22.9" customHeight="1" x14ac:dyDescent="0.25">
      <c r="B92" s="75"/>
      <c r="C92" s="172" t="s">
        <v>98</v>
      </c>
      <c r="J92" s="171">
        <f>BK92</f>
        <v>6056340.9800000004</v>
      </c>
      <c r="L92" s="75"/>
      <c r="M92" s="116"/>
      <c r="N92" s="81"/>
      <c r="O92" s="81"/>
      <c r="P92" s="170">
        <f>P93+P114</f>
        <v>1518.9905429999999</v>
      </c>
      <c r="Q92" s="81"/>
      <c r="R92" s="170">
        <f>R93+R114</f>
        <v>20.281207824600003</v>
      </c>
      <c r="S92" s="81"/>
      <c r="T92" s="170">
        <f>T93+T114</f>
        <v>22.201069999999998</v>
      </c>
      <c r="U92" s="125"/>
      <c r="AT92" s="108" t="s">
        <v>99</v>
      </c>
      <c r="AU92" s="108" t="s">
        <v>82</v>
      </c>
      <c r="BK92" s="169">
        <f>BK93+BK114</f>
        <v>6056340.9800000004</v>
      </c>
    </row>
    <row r="93" spans="2:65" s="141" customFormat="1" ht="25.9" customHeight="1" x14ac:dyDescent="0.2">
      <c r="B93" s="148"/>
      <c r="D93" s="143" t="s">
        <v>99</v>
      </c>
      <c r="E93" s="168" t="s">
        <v>100</v>
      </c>
      <c r="F93" s="168" t="s">
        <v>101</v>
      </c>
      <c r="J93" s="167">
        <f>BK93</f>
        <v>179100.03000000003</v>
      </c>
      <c r="L93" s="148"/>
      <c r="M93" s="147"/>
      <c r="P93" s="146">
        <f>P94+P107</f>
        <v>73.924000000000007</v>
      </c>
      <c r="R93" s="146">
        <f>R94+R107</f>
        <v>4.1267300752000002</v>
      </c>
      <c r="T93" s="146">
        <f>T94+T107</f>
        <v>1.1739999999999999</v>
      </c>
      <c r="U93" s="145"/>
      <c r="AR93" s="143" t="s">
        <v>102</v>
      </c>
      <c r="AT93" s="144" t="s">
        <v>99</v>
      </c>
      <c r="AU93" s="144" t="s">
        <v>103</v>
      </c>
      <c r="AY93" s="143" t="s">
        <v>104</v>
      </c>
      <c r="BK93" s="142">
        <f>BK94+BK107</f>
        <v>179100.03000000003</v>
      </c>
    </row>
    <row r="94" spans="2:65" s="141" customFormat="1" ht="22.9" customHeight="1" x14ac:dyDescent="0.2">
      <c r="B94" s="148"/>
      <c r="D94" s="143" t="s">
        <v>99</v>
      </c>
      <c r="E94" s="150" t="s">
        <v>105</v>
      </c>
      <c r="F94" s="150" t="s">
        <v>106</v>
      </c>
      <c r="J94" s="149">
        <f>BK94</f>
        <v>167879.67</v>
      </c>
      <c r="L94" s="148"/>
      <c r="M94" s="147"/>
      <c r="P94" s="146">
        <f>SUM(P95:P106)</f>
        <v>46.550000000000004</v>
      </c>
      <c r="R94" s="146">
        <f>SUM(R95:R106)</f>
        <v>4.1267300752000002</v>
      </c>
      <c r="T94" s="146">
        <f>SUM(T95:T106)</f>
        <v>0</v>
      </c>
      <c r="U94" s="145"/>
      <c r="AR94" s="143" t="s">
        <v>102</v>
      </c>
      <c r="AT94" s="144" t="s">
        <v>99</v>
      </c>
      <c r="AU94" s="144" t="s">
        <v>102</v>
      </c>
      <c r="AY94" s="143" t="s">
        <v>104</v>
      </c>
      <c r="BK94" s="142">
        <f>SUM(BK95:BK106)</f>
        <v>167879.67</v>
      </c>
    </row>
    <row r="95" spans="2:65" s="76" customFormat="1" ht="16.5" customHeight="1" x14ac:dyDescent="0.2">
      <c r="B95" s="117"/>
      <c r="C95" s="140" t="s">
        <v>102</v>
      </c>
      <c r="D95" s="140" t="s">
        <v>26</v>
      </c>
      <c r="E95" s="139" t="s">
        <v>107</v>
      </c>
      <c r="F95" s="135" t="s">
        <v>2596</v>
      </c>
      <c r="G95" s="138" t="s">
        <v>108</v>
      </c>
      <c r="H95" s="137">
        <v>14</v>
      </c>
      <c r="I95" s="136">
        <v>651.15</v>
      </c>
      <c r="J95" s="136">
        <f>ROUND(I95*H95,2)</f>
        <v>9116.1</v>
      </c>
      <c r="K95" s="135" t="s">
        <v>3201</v>
      </c>
      <c r="L95" s="75"/>
      <c r="M95" s="134" t="s">
        <v>31</v>
      </c>
      <c r="N95" s="133" t="s">
        <v>2542</v>
      </c>
      <c r="O95" s="132">
        <v>0.871</v>
      </c>
      <c r="P95" s="132">
        <f>O95*H95</f>
        <v>12.193999999999999</v>
      </c>
      <c r="Q95" s="132">
        <v>0.12335</v>
      </c>
      <c r="R95" s="132">
        <f>Q95*H95</f>
        <v>1.7269000000000001</v>
      </c>
      <c r="S95" s="132">
        <v>0</v>
      </c>
      <c r="T95" s="132">
        <f>S95*H95</f>
        <v>0</v>
      </c>
      <c r="U95" s="131" t="s">
        <v>31</v>
      </c>
      <c r="AR95" s="130" t="s">
        <v>109</v>
      </c>
      <c r="AT95" s="130" t="s">
        <v>26</v>
      </c>
      <c r="AU95" s="130" t="s">
        <v>61</v>
      </c>
      <c r="AY95" s="108" t="s">
        <v>104</v>
      </c>
      <c r="BE95" s="118">
        <f>IF(N95="základní",J95,0)</f>
        <v>9116.1</v>
      </c>
      <c r="BF95" s="118">
        <f>IF(N95="snížená",J95,0)</f>
        <v>0</v>
      </c>
      <c r="BG95" s="118">
        <f>IF(N95="zákl. přenesená",J95,0)</f>
        <v>0</v>
      </c>
      <c r="BH95" s="118">
        <f>IF(N95="sníž. přenesená",J95,0)</f>
        <v>0</v>
      </c>
      <c r="BI95" s="118">
        <f>IF(N95="nulová",J95,0)</f>
        <v>0</v>
      </c>
      <c r="BJ95" s="108" t="s">
        <v>102</v>
      </c>
      <c r="BK95" s="118">
        <f>ROUND(I95*H95,2)</f>
        <v>9116.1</v>
      </c>
      <c r="BL95" s="108" t="s">
        <v>109</v>
      </c>
      <c r="BM95" s="130" t="s">
        <v>110</v>
      </c>
    </row>
    <row r="96" spans="2:65" s="76" customFormat="1" x14ac:dyDescent="0.2">
      <c r="B96" s="75"/>
      <c r="D96" s="129" t="s">
        <v>2597</v>
      </c>
      <c r="F96" s="128" t="s">
        <v>111</v>
      </c>
      <c r="L96" s="75"/>
      <c r="M96" s="119"/>
      <c r="U96" s="120"/>
      <c r="AT96" s="108" t="s">
        <v>2597</v>
      </c>
      <c r="AU96" s="108" t="s">
        <v>61</v>
      </c>
    </row>
    <row r="97" spans="2:65" s="76" customFormat="1" x14ac:dyDescent="0.2">
      <c r="B97" s="75"/>
      <c r="D97" s="127" t="s">
        <v>112</v>
      </c>
      <c r="F97" s="126" t="s">
        <v>4107</v>
      </c>
      <c r="L97" s="75"/>
      <c r="M97" s="119"/>
      <c r="U97" s="120"/>
      <c r="AT97" s="108" t="s">
        <v>112</v>
      </c>
      <c r="AU97" s="108" t="s">
        <v>61</v>
      </c>
    </row>
    <row r="98" spans="2:65" s="76" customFormat="1" ht="16.5" customHeight="1" x14ac:dyDescent="0.2">
      <c r="B98" s="117"/>
      <c r="C98" s="140" t="s">
        <v>61</v>
      </c>
      <c r="D98" s="140" t="s">
        <v>26</v>
      </c>
      <c r="E98" s="139" t="s">
        <v>113</v>
      </c>
      <c r="F98" s="135" t="s">
        <v>2598</v>
      </c>
      <c r="G98" s="138" t="s">
        <v>108</v>
      </c>
      <c r="H98" s="137">
        <v>8</v>
      </c>
      <c r="I98" s="136">
        <v>1037.3599999999999</v>
      </c>
      <c r="J98" s="136">
        <f>ROUND(I98*H98,2)</f>
        <v>8298.8799999999992</v>
      </c>
      <c r="K98" s="135" t="s">
        <v>3201</v>
      </c>
      <c r="L98" s="75"/>
      <c r="M98" s="134" t="s">
        <v>31</v>
      </c>
      <c r="N98" s="133" t="s">
        <v>2542</v>
      </c>
      <c r="O98" s="132">
        <v>1.141</v>
      </c>
      <c r="P98" s="132">
        <f>O98*H98</f>
        <v>9.1280000000000001</v>
      </c>
      <c r="Q98" s="132">
        <v>0.25364999999999999</v>
      </c>
      <c r="R98" s="132">
        <f>Q98*H98</f>
        <v>2.0291999999999999</v>
      </c>
      <c r="S98" s="132">
        <v>0</v>
      </c>
      <c r="T98" s="132">
        <f>S98*H98</f>
        <v>0</v>
      </c>
      <c r="U98" s="131" t="s">
        <v>31</v>
      </c>
      <c r="AR98" s="130" t="s">
        <v>109</v>
      </c>
      <c r="AT98" s="130" t="s">
        <v>26</v>
      </c>
      <c r="AU98" s="130" t="s">
        <v>61</v>
      </c>
      <c r="AY98" s="108" t="s">
        <v>104</v>
      </c>
      <c r="BE98" s="118">
        <f>IF(N98="základní",J98,0)</f>
        <v>8298.8799999999992</v>
      </c>
      <c r="BF98" s="118">
        <f>IF(N98="snížená",J98,0)</f>
        <v>0</v>
      </c>
      <c r="BG98" s="118">
        <f>IF(N98="zákl. přenesená",J98,0)</f>
        <v>0</v>
      </c>
      <c r="BH98" s="118">
        <f>IF(N98="sníž. přenesená",J98,0)</f>
        <v>0</v>
      </c>
      <c r="BI98" s="118">
        <f>IF(N98="nulová",J98,0)</f>
        <v>0</v>
      </c>
      <c r="BJ98" s="108" t="s">
        <v>102</v>
      </c>
      <c r="BK98" s="118">
        <f>ROUND(I98*H98,2)</f>
        <v>8298.8799999999992</v>
      </c>
      <c r="BL98" s="108" t="s">
        <v>109</v>
      </c>
      <c r="BM98" s="130" t="s">
        <v>114</v>
      </c>
    </row>
    <row r="99" spans="2:65" s="76" customFormat="1" x14ac:dyDescent="0.2">
      <c r="B99" s="75"/>
      <c r="D99" s="129" t="s">
        <v>2597</v>
      </c>
      <c r="F99" s="128" t="s">
        <v>115</v>
      </c>
      <c r="L99" s="75"/>
      <c r="M99" s="119"/>
      <c r="U99" s="120"/>
      <c r="AT99" s="108" t="s">
        <v>2597</v>
      </c>
      <c r="AU99" s="108" t="s">
        <v>61</v>
      </c>
    </row>
    <row r="100" spans="2:65" s="76" customFormat="1" x14ac:dyDescent="0.2">
      <c r="B100" s="75"/>
      <c r="D100" s="127" t="s">
        <v>112</v>
      </c>
      <c r="F100" s="126" t="s">
        <v>4106</v>
      </c>
      <c r="L100" s="75"/>
      <c r="M100" s="119"/>
      <c r="U100" s="120"/>
      <c r="AT100" s="108" t="s">
        <v>112</v>
      </c>
      <c r="AU100" s="108" t="s">
        <v>61</v>
      </c>
    </row>
    <row r="101" spans="2:65" s="76" customFormat="1" ht="24.2" customHeight="1" x14ac:dyDescent="0.2">
      <c r="B101" s="117"/>
      <c r="C101" s="140" t="s">
        <v>105</v>
      </c>
      <c r="D101" s="140" t="s">
        <v>26</v>
      </c>
      <c r="E101" s="139" t="s">
        <v>116</v>
      </c>
      <c r="F101" s="135" t="s">
        <v>2599</v>
      </c>
      <c r="G101" s="138" t="s">
        <v>117</v>
      </c>
      <c r="H101" s="137">
        <v>3</v>
      </c>
      <c r="I101" s="136">
        <v>44989.79</v>
      </c>
      <c r="J101" s="136">
        <f>ROUND(I101*H101,2)</f>
        <v>134969.37</v>
      </c>
      <c r="K101" s="135" t="s">
        <v>3201</v>
      </c>
      <c r="L101" s="75"/>
      <c r="M101" s="134" t="s">
        <v>31</v>
      </c>
      <c r="N101" s="133" t="s">
        <v>2542</v>
      </c>
      <c r="O101" s="132">
        <v>7.2720000000000002</v>
      </c>
      <c r="P101" s="132">
        <f>O101*H101</f>
        <v>21.816000000000003</v>
      </c>
      <c r="Q101" s="132">
        <v>0.1052414368</v>
      </c>
      <c r="R101" s="132">
        <f>Q101*H101</f>
        <v>0.31572431040000004</v>
      </c>
      <c r="S101" s="132">
        <v>0</v>
      </c>
      <c r="T101" s="132">
        <f>S101*H101</f>
        <v>0</v>
      </c>
      <c r="U101" s="131" t="s">
        <v>31</v>
      </c>
      <c r="AR101" s="130" t="s">
        <v>109</v>
      </c>
      <c r="AT101" s="130" t="s">
        <v>26</v>
      </c>
      <c r="AU101" s="130" t="s">
        <v>61</v>
      </c>
      <c r="AY101" s="108" t="s">
        <v>104</v>
      </c>
      <c r="BE101" s="118">
        <f>IF(N101="základní",J101,0)</f>
        <v>134969.37</v>
      </c>
      <c r="BF101" s="118">
        <f>IF(N101="snížená",J101,0)</f>
        <v>0</v>
      </c>
      <c r="BG101" s="118">
        <f>IF(N101="zákl. přenesená",J101,0)</f>
        <v>0</v>
      </c>
      <c r="BH101" s="118">
        <f>IF(N101="sníž. přenesená",J101,0)</f>
        <v>0</v>
      </c>
      <c r="BI101" s="118">
        <f>IF(N101="nulová",J101,0)</f>
        <v>0</v>
      </c>
      <c r="BJ101" s="108" t="s">
        <v>102</v>
      </c>
      <c r="BK101" s="118">
        <f>ROUND(I101*H101,2)</f>
        <v>134969.37</v>
      </c>
      <c r="BL101" s="108" t="s">
        <v>109</v>
      </c>
      <c r="BM101" s="130" t="s">
        <v>118</v>
      </c>
    </row>
    <row r="102" spans="2:65" s="76" customFormat="1" ht="29.25" x14ac:dyDescent="0.2">
      <c r="B102" s="75"/>
      <c r="D102" s="129" t="s">
        <v>2597</v>
      </c>
      <c r="F102" s="128" t="s">
        <v>119</v>
      </c>
      <c r="L102" s="75"/>
      <c r="M102" s="119"/>
      <c r="U102" s="120"/>
      <c r="AT102" s="108" t="s">
        <v>2597</v>
      </c>
      <c r="AU102" s="108" t="s">
        <v>61</v>
      </c>
    </row>
    <row r="103" spans="2:65" s="76" customFormat="1" x14ac:dyDescent="0.2">
      <c r="B103" s="75"/>
      <c r="D103" s="127" t="s">
        <v>112</v>
      </c>
      <c r="F103" s="126" t="s">
        <v>4105</v>
      </c>
      <c r="L103" s="75"/>
      <c r="M103" s="119"/>
      <c r="U103" s="120"/>
      <c r="AT103" s="108" t="s">
        <v>112</v>
      </c>
      <c r="AU103" s="108" t="s">
        <v>61</v>
      </c>
    </row>
    <row r="104" spans="2:65" s="76" customFormat="1" ht="24.2" customHeight="1" x14ac:dyDescent="0.2">
      <c r="B104" s="117"/>
      <c r="C104" s="140" t="s">
        <v>109</v>
      </c>
      <c r="D104" s="140" t="s">
        <v>26</v>
      </c>
      <c r="E104" s="139" t="s">
        <v>120</v>
      </c>
      <c r="F104" s="135" t="s">
        <v>2600</v>
      </c>
      <c r="G104" s="138" t="s">
        <v>121</v>
      </c>
      <c r="H104" s="137">
        <v>2</v>
      </c>
      <c r="I104" s="136">
        <v>7747.66</v>
      </c>
      <c r="J104" s="136">
        <f>ROUND(I104*H104,2)</f>
        <v>15495.32</v>
      </c>
      <c r="K104" s="135" t="s">
        <v>3201</v>
      </c>
      <c r="L104" s="75"/>
      <c r="M104" s="134" t="s">
        <v>31</v>
      </c>
      <c r="N104" s="133" t="s">
        <v>2542</v>
      </c>
      <c r="O104" s="132">
        <v>1.706</v>
      </c>
      <c r="P104" s="132">
        <f>O104*H104</f>
        <v>3.4119999999999999</v>
      </c>
      <c r="Q104" s="132">
        <v>2.74528824E-2</v>
      </c>
      <c r="R104" s="132">
        <f>Q104*H104</f>
        <v>5.49057648E-2</v>
      </c>
      <c r="S104" s="132">
        <v>0</v>
      </c>
      <c r="T104" s="132">
        <f>S104*H104</f>
        <v>0</v>
      </c>
      <c r="U104" s="131" t="s">
        <v>31</v>
      </c>
      <c r="AR104" s="130" t="s">
        <v>109</v>
      </c>
      <c r="AT104" s="130" t="s">
        <v>26</v>
      </c>
      <c r="AU104" s="130" t="s">
        <v>61</v>
      </c>
      <c r="AY104" s="108" t="s">
        <v>104</v>
      </c>
      <c r="BE104" s="118">
        <f>IF(N104="základní",J104,0)</f>
        <v>15495.32</v>
      </c>
      <c r="BF104" s="118">
        <f>IF(N104="snížená",J104,0)</f>
        <v>0</v>
      </c>
      <c r="BG104" s="118">
        <f>IF(N104="zákl. přenesená",J104,0)</f>
        <v>0</v>
      </c>
      <c r="BH104" s="118">
        <f>IF(N104="sníž. přenesená",J104,0)</f>
        <v>0</v>
      </c>
      <c r="BI104" s="118">
        <f>IF(N104="nulová",J104,0)</f>
        <v>0</v>
      </c>
      <c r="BJ104" s="108" t="s">
        <v>102</v>
      </c>
      <c r="BK104" s="118">
        <f>ROUND(I104*H104,2)</f>
        <v>15495.32</v>
      </c>
      <c r="BL104" s="108" t="s">
        <v>109</v>
      </c>
      <c r="BM104" s="130" t="s">
        <v>122</v>
      </c>
    </row>
    <row r="105" spans="2:65" s="76" customFormat="1" ht="29.25" x14ac:dyDescent="0.2">
      <c r="B105" s="75"/>
      <c r="D105" s="129" t="s">
        <v>2597</v>
      </c>
      <c r="F105" s="128" t="s">
        <v>4104</v>
      </c>
      <c r="L105" s="75"/>
      <c r="M105" s="119"/>
      <c r="U105" s="120"/>
      <c r="AT105" s="108" t="s">
        <v>2597</v>
      </c>
      <c r="AU105" s="108" t="s">
        <v>61</v>
      </c>
    </row>
    <row r="106" spans="2:65" s="76" customFormat="1" x14ac:dyDescent="0.2">
      <c r="B106" s="75"/>
      <c r="D106" s="127" t="s">
        <v>112</v>
      </c>
      <c r="F106" s="126" t="s">
        <v>4103</v>
      </c>
      <c r="L106" s="75"/>
      <c r="M106" s="119"/>
      <c r="U106" s="120"/>
      <c r="AT106" s="108" t="s">
        <v>112</v>
      </c>
      <c r="AU106" s="108" t="s">
        <v>61</v>
      </c>
    </row>
    <row r="107" spans="2:65" s="141" customFormat="1" ht="22.9" customHeight="1" x14ac:dyDescent="0.2">
      <c r="B107" s="148"/>
      <c r="D107" s="143" t="s">
        <v>99</v>
      </c>
      <c r="E107" s="150" t="s">
        <v>124</v>
      </c>
      <c r="F107" s="150" t="s">
        <v>125</v>
      </c>
      <c r="J107" s="149">
        <f>BK107</f>
        <v>11220.36</v>
      </c>
      <c r="L107" s="148"/>
      <c r="M107" s="147"/>
      <c r="P107" s="146">
        <f>SUM(P108:P113)</f>
        <v>27.374000000000002</v>
      </c>
      <c r="R107" s="146">
        <f>SUM(R108:R113)</f>
        <v>0</v>
      </c>
      <c r="T107" s="146">
        <f>SUM(T108:T113)</f>
        <v>1.1739999999999999</v>
      </c>
      <c r="U107" s="145"/>
      <c r="AR107" s="143" t="s">
        <v>102</v>
      </c>
      <c r="AT107" s="144" t="s">
        <v>99</v>
      </c>
      <c r="AU107" s="144" t="s">
        <v>102</v>
      </c>
      <c r="AY107" s="143" t="s">
        <v>104</v>
      </c>
      <c r="BK107" s="142">
        <f>SUM(BK108:BK113)</f>
        <v>11220.36</v>
      </c>
    </row>
    <row r="108" spans="2:65" s="76" customFormat="1" ht="16.5" customHeight="1" x14ac:dyDescent="0.2">
      <c r="B108" s="117"/>
      <c r="C108" s="140" t="s">
        <v>2534</v>
      </c>
      <c r="D108" s="140" t="s">
        <v>26</v>
      </c>
      <c r="E108" s="139" t="s">
        <v>2553</v>
      </c>
      <c r="F108" s="135" t="s">
        <v>2601</v>
      </c>
      <c r="G108" s="138" t="s">
        <v>121</v>
      </c>
      <c r="H108" s="137">
        <v>50</v>
      </c>
      <c r="I108" s="136">
        <v>156.58000000000001</v>
      </c>
      <c r="J108" s="136">
        <f>ROUND(I108*H108,2)</f>
        <v>7829</v>
      </c>
      <c r="K108" s="135" t="s">
        <v>3201</v>
      </c>
      <c r="L108" s="75"/>
      <c r="M108" s="134" t="s">
        <v>31</v>
      </c>
      <c r="N108" s="133" t="s">
        <v>2542</v>
      </c>
      <c r="O108" s="132">
        <v>0.38200000000000001</v>
      </c>
      <c r="P108" s="132">
        <f>O108*H108</f>
        <v>19.100000000000001</v>
      </c>
      <c r="Q108" s="132">
        <v>0</v>
      </c>
      <c r="R108" s="132">
        <f>Q108*H108</f>
        <v>0</v>
      </c>
      <c r="S108" s="132">
        <v>1.9E-2</v>
      </c>
      <c r="T108" s="132">
        <f>S108*H108</f>
        <v>0.95</v>
      </c>
      <c r="U108" s="131" t="s">
        <v>31</v>
      </c>
      <c r="AR108" s="130" t="s">
        <v>109</v>
      </c>
      <c r="AT108" s="130" t="s">
        <v>26</v>
      </c>
      <c r="AU108" s="130" t="s">
        <v>61</v>
      </c>
      <c r="AY108" s="108" t="s">
        <v>104</v>
      </c>
      <c r="BE108" s="118">
        <f>IF(N108="základní",J108,0)</f>
        <v>7829</v>
      </c>
      <c r="BF108" s="118">
        <f>IF(N108="snížená",J108,0)</f>
        <v>0</v>
      </c>
      <c r="BG108" s="118">
        <f>IF(N108="zákl. přenesená",J108,0)</f>
        <v>0</v>
      </c>
      <c r="BH108" s="118">
        <f>IF(N108="sníž. přenesená",J108,0)</f>
        <v>0</v>
      </c>
      <c r="BI108" s="118">
        <f>IF(N108="nulová",J108,0)</f>
        <v>0</v>
      </c>
      <c r="BJ108" s="108" t="s">
        <v>102</v>
      </c>
      <c r="BK108" s="118">
        <f>ROUND(I108*H108,2)</f>
        <v>7829</v>
      </c>
      <c r="BL108" s="108" t="s">
        <v>109</v>
      </c>
      <c r="BM108" s="130" t="s">
        <v>2554</v>
      </c>
    </row>
    <row r="109" spans="2:65" s="76" customFormat="1" x14ac:dyDescent="0.2">
      <c r="B109" s="75"/>
      <c r="D109" s="129" t="s">
        <v>2597</v>
      </c>
      <c r="F109" s="128" t="s">
        <v>2555</v>
      </c>
      <c r="L109" s="75"/>
      <c r="M109" s="119"/>
      <c r="U109" s="120"/>
      <c r="AT109" s="108" t="s">
        <v>2597</v>
      </c>
      <c r="AU109" s="108" t="s">
        <v>61</v>
      </c>
    </row>
    <row r="110" spans="2:65" s="76" customFormat="1" x14ac:dyDescent="0.2">
      <c r="B110" s="75"/>
      <c r="D110" s="127" t="s">
        <v>112</v>
      </c>
      <c r="F110" s="126" t="s">
        <v>4102</v>
      </c>
      <c r="L110" s="75"/>
      <c r="M110" s="119"/>
      <c r="U110" s="120"/>
      <c r="AT110" s="108" t="s">
        <v>112</v>
      </c>
      <c r="AU110" s="108" t="s">
        <v>61</v>
      </c>
    </row>
    <row r="111" spans="2:65" s="76" customFormat="1" ht="16.5" customHeight="1" x14ac:dyDescent="0.2">
      <c r="B111" s="117"/>
      <c r="C111" s="140" t="s">
        <v>126</v>
      </c>
      <c r="D111" s="140" t="s">
        <v>26</v>
      </c>
      <c r="E111" s="139" t="s">
        <v>127</v>
      </c>
      <c r="F111" s="135" t="s">
        <v>2602</v>
      </c>
      <c r="G111" s="138" t="s">
        <v>121</v>
      </c>
      <c r="H111" s="137">
        <v>14</v>
      </c>
      <c r="I111" s="136">
        <v>242.24</v>
      </c>
      <c r="J111" s="136">
        <f>ROUND(I111*H111,2)</f>
        <v>3391.36</v>
      </c>
      <c r="K111" s="135" t="s">
        <v>3201</v>
      </c>
      <c r="L111" s="75"/>
      <c r="M111" s="134" t="s">
        <v>31</v>
      </c>
      <c r="N111" s="133" t="s">
        <v>2542</v>
      </c>
      <c r="O111" s="132">
        <v>0.59099999999999997</v>
      </c>
      <c r="P111" s="132">
        <f>O111*H111</f>
        <v>8.2739999999999991</v>
      </c>
      <c r="Q111" s="132">
        <v>0</v>
      </c>
      <c r="R111" s="132">
        <f>Q111*H111</f>
        <v>0</v>
      </c>
      <c r="S111" s="132">
        <v>1.6E-2</v>
      </c>
      <c r="T111" s="132">
        <f>S111*H111</f>
        <v>0.224</v>
      </c>
      <c r="U111" s="131" t="s">
        <v>31</v>
      </c>
      <c r="AR111" s="130" t="s">
        <v>109</v>
      </c>
      <c r="AT111" s="130" t="s">
        <v>26</v>
      </c>
      <c r="AU111" s="130" t="s">
        <v>61</v>
      </c>
      <c r="AY111" s="108" t="s">
        <v>104</v>
      </c>
      <c r="BE111" s="118">
        <f>IF(N111="základní",J111,0)</f>
        <v>3391.36</v>
      </c>
      <c r="BF111" s="118">
        <f>IF(N111="snížená",J111,0)</f>
        <v>0</v>
      </c>
      <c r="BG111" s="118">
        <f>IF(N111="zákl. přenesená",J111,0)</f>
        <v>0</v>
      </c>
      <c r="BH111" s="118">
        <f>IF(N111="sníž. přenesená",J111,0)</f>
        <v>0</v>
      </c>
      <c r="BI111" s="118">
        <f>IF(N111="nulová",J111,0)</f>
        <v>0</v>
      </c>
      <c r="BJ111" s="108" t="s">
        <v>102</v>
      </c>
      <c r="BK111" s="118">
        <f>ROUND(I111*H111,2)</f>
        <v>3391.36</v>
      </c>
      <c r="BL111" s="108" t="s">
        <v>109</v>
      </c>
      <c r="BM111" s="130" t="s">
        <v>128</v>
      </c>
    </row>
    <row r="112" spans="2:65" s="76" customFormat="1" x14ac:dyDescent="0.2">
      <c r="B112" s="75"/>
      <c r="D112" s="129" t="s">
        <v>2597</v>
      </c>
      <c r="F112" s="128" t="s">
        <v>129</v>
      </c>
      <c r="L112" s="75"/>
      <c r="M112" s="119"/>
      <c r="U112" s="120"/>
      <c r="AT112" s="108" t="s">
        <v>2597</v>
      </c>
      <c r="AU112" s="108" t="s">
        <v>61</v>
      </c>
    </row>
    <row r="113" spans="2:65" s="76" customFormat="1" x14ac:dyDescent="0.2">
      <c r="B113" s="75"/>
      <c r="D113" s="127" t="s">
        <v>112</v>
      </c>
      <c r="F113" s="126" t="s">
        <v>4101</v>
      </c>
      <c r="L113" s="75"/>
      <c r="M113" s="119"/>
      <c r="U113" s="120"/>
      <c r="AT113" s="108" t="s">
        <v>112</v>
      </c>
      <c r="AU113" s="108" t="s">
        <v>61</v>
      </c>
    </row>
    <row r="114" spans="2:65" s="141" customFormat="1" ht="25.9" customHeight="1" x14ac:dyDescent="0.2">
      <c r="B114" s="148"/>
      <c r="D114" s="143" t="s">
        <v>99</v>
      </c>
      <c r="E114" s="168" t="s">
        <v>130</v>
      </c>
      <c r="F114" s="168" t="s">
        <v>131</v>
      </c>
      <c r="J114" s="167">
        <f>BK114</f>
        <v>5877240.9500000002</v>
      </c>
      <c r="L114" s="148"/>
      <c r="M114" s="147"/>
      <c r="P114" s="146">
        <f>P115+P536+P669+P676+P731+P840+P997+P1118+P1923</f>
        <v>1445.0665429999999</v>
      </c>
      <c r="R114" s="146">
        <f>R115+R536+R669+R676+R731+R840+R997+R1118+R1923</f>
        <v>16.154477749400002</v>
      </c>
      <c r="T114" s="146">
        <f>T115+T536+T669+T676+T731+T840+T997+T1118+T1923</f>
        <v>21.027069999999998</v>
      </c>
      <c r="U114" s="145"/>
      <c r="AR114" s="143" t="s">
        <v>61</v>
      </c>
      <c r="AT114" s="144" t="s">
        <v>99</v>
      </c>
      <c r="AU114" s="144" t="s">
        <v>103</v>
      </c>
      <c r="AY114" s="143" t="s">
        <v>104</v>
      </c>
      <c r="BK114" s="142">
        <f>BK115+BK536+BK669+BK676+BK731+BK840+BK997+BK1118+BK1923</f>
        <v>5877240.9500000002</v>
      </c>
    </row>
    <row r="115" spans="2:65" s="141" customFormat="1" ht="22.9" customHeight="1" x14ac:dyDescent="0.2">
      <c r="B115" s="148"/>
      <c r="D115" s="143" t="s">
        <v>99</v>
      </c>
      <c r="E115" s="150" t="s">
        <v>135</v>
      </c>
      <c r="F115" s="150" t="s">
        <v>136</v>
      </c>
      <c r="J115" s="149">
        <f>BK115</f>
        <v>207245.19999999995</v>
      </c>
      <c r="L115" s="148"/>
      <c r="M115" s="147"/>
      <c r="P115" s="146">
        <f>SUM(P116:P535)</f>
        <v>185.75941499999996</v>
      </c>
      <c r="R115" s="146">
        <f>SUM(R116:R535)</f>
        <v>0.27339466540000001</v>
      </c>
      <c r="T115" s="146">
        <f>SUM(T116:T535)</f>
        <v>0.41595999999999994</v>
      </c>
      <c r="U115" s="145"/>
      <c r="AR115" s="143" t="s">
        <v>61</v>
      </c>
      <c r="AT115" s="144" t="s">
        <v>99</v>
      </c>
      <c r="AU115" s="144" t="s">
        <v>102</v>
      </c>
      <c r="AY115" s="143" t="s">
        <v>104</v>
      </c>
      <c r="BK115" s="142">
        <f>SUM(BK116:BK535)</f>
        <v>207245.19999999995</v>
      </c>
    </row>
    <row r="116" spans="2:65" s="76" customFormat="1" ht="16.5" customHeight="1" x14ac:dyDescent="0.2">
      <c r="B116" s="117"/>
      <c r="C116" s="140" t="s">
        <v>137</v>
      </c>
      <c r="D116" s="140" t="s">
        <v>26</v>
      </c>
      <c r="E116" s="139" t="s">
        <v>138</v>
      </c>
      <c r="F116" s="135" t="s">
        <v>2603</v>
      </c>
      <c r="G116" s="138" t="s">
        <v>121</v>
      </c>
      <c r="H116" s="137">
        <v>20</v>
      </c>
      <c r="I116" s="136">
        <v>77.36</v>
      </c>
      <c r="J116" s="136">
        <f>ROUND(I116*H116,2)</f>
        <v>1547.2</v>
      </c>
      <c r="K116" s="135" t="s">
        <v>3201</v>
      </c>
      <c r="L116" s="75"/>
      <c r="M116" s="134" t="s">
        <v>31</v>
      </c>
      <c r="N116" s="133" t="s">
        <v>2542</v>
      </c>
      <c r="O116" s="132">
        <v>0.17299999999999999</v>
      </c>
      <c r="P116" s="132">
        <f>O116*H116</f>
        <v>3.46</v>
      </c>
      <c r="Q116" s="132">
        <v>0</v>
      </c>
      <c r="R116" s="132">
        <f>Q116*H116</f>
        <v>0</v>
      </c>
      <c r="S116" s="132">
        <v>2.1299999999999999E-3</v>
      </c>
      <c r="T116" s="132">
        <f>S116*H116</f>
        <v>4.2599999999999999E-2</v>
      </c>
      <c r="U116" s="131" t="s">
        <v>31</v>
      </c>
      <c r="AR116" s="130" t="s">
        <v>134</v>
      </c>
      <c r="AT116" s="130" t="s">
        <v>26</v>
      </c>
      <c r="AU116" s="130" t="s">
        <v>61</v>
      </c>
      <c r="AY116" s="108" t="s">
        <v>104</v>
      </c>
      <c r="BE116" s="118">
        <f>IF(N116="základní",J116,0)</f>
        <v>1547.2</v>
      </c>
      <c r="BF116" s="118">
        <f>IF(N116="snížená",J116,0)</f>
        <v>0</v>
      </c>
      <c r="BG116" s="118">
        <f>IF(N116="zákl. přenesená",J116,0)</f>
        <v>0</v>
      </c>
      <c r="BH116" s="118">
        <f>IF(N116="sníž. přenesená",J116,0)</f>
        <v>0</v>
      </c>
      <c r="BI116" s="118">
        <f>IF(N116="nulová",J116,0)</f>
        <v>0</v>
      </c>
      <c r="BJ116" s="108" t="s">
        <v>102</v>
      </c>
      <c r="BK116" s="118">
        <f>ROUND(I116*H116,2)</f>
        <v>1547.2</v>
      </c>
      <c r="BL116" s="108" t="s">
        <v>134</v>
      </c>
      <c r="BM116" s="130" t="s">
        <v>139</v>
      </c>
    </row>
    <row r="117" spans="2:65" s="76" customFormat="1" x14ac:dyDescent="0.2">
      <c r="B117" s="75"/>
      <c r="D117" s="129" t="s">
        <v>2597</v>
      </c>
      <c r="F117" s="128" t="s">
        <v>140</v>
      </c>
      <c r="L117" s="75"/>
      <c r="M117" s="119"/>
      <c r="U117" s="120"/>
      <c r="AT117" s="108" t="s">
        <v>2597</v>
      </c>
      <c r="AU117" s="108" t="s">
        <v>61</v>
      </c>
    </row>
    <row r="118" spans="2:65" s="76" customFormat="1" x14ac:dyDescent="0.2">
      <c r="B118" s="75"/>
      <c r="D118" s="127" t="s">
        <v>112</v>
      </c>
      <c r="F118" s="126" t="s">
        <v>4100</v>
      </c>
      <c r="L118" s="75"/>
      <c r="M118" s="119"/>
      <c r="U118" s="120"/>
      <c r="AT118" s="108" t="s">
        <v>112</v>
      </c>
      <c r="AU118" s="108" t="s">
        <v>61</v>
      </c>
    </row>
    <row r="119" spans="2:65" s="76" customFormat="1" ht="16.5" customHeight="1" x14ac:dyDescent="0.2">
      <c r="B119" s="117"/>
      <c r="C119" s="140" t="s">
        <v>141</v>
      </c>
      <c r="D119" s="140" t="s">
        <v>26</v>
      </c>
      <c r="E119" s="139" t="s">
        <v>142</v>
      </c>
      <c r="F119" s="135" t="s">
        <v>2604</v>
      </c>
      <c r="G119" s="138" t="s">
        <v>121</v>
      </c>
      <c r="H119" s="137">
        <v>2</v>
      </c>
      <c r="I119" s="136">
        <v>91.22</v>
      </c>
      <c r="J119" s="136">
        <f>ROUND(I119*H119,2)</f>
        <v>182.44</v>
      </c>
      <c r="K119" s="135" t="s">
        <v>3201</v>
      </c>
      <c r="L119" s="75"/>
      <c r="M119" s="134" t="s">
        <v>31</v>
      </c>
      <c r="N119" s="133" t="s">
        <v>2542</v>
      </c>
      <c r="O119" s="132">
        <v>0.20399999999999999</v>
      </c>
      <c r="P119" s="132">
        <f>O119*H119</f>
        <v>0.40799999999999997</v>
      </c>
      <c r="Q119" s="132">
        <v>0</v>
      </c>
      <c r="R119" s="132">
        <f>Q119*H119</f>
        <v>0</v>
      </c>
      <c r="S119" s="132">
        <v>4.9699999999999996E-3</v>
      </c>
      <c r="T119" s="132">
        <f>S119*H119</f>
        <v>9.9399999999999992E-3</v>
      </c>
      <c r="U119" s="131" t="s">
        <v>31</v>
      </c>
      <c r="AR119" s="130" t="s">
        <v>134</v>
      </c>
      <c r="AT119" s="130" t="s">
        <v>26</v>
      </c>
      <c r="AU119" s="130" t="s">
        <v>61</v>
      </c>
      <c r="AY119" s="108" t="s">
        <v>104</v>
      </c>
      <c r="BE119" s="118">
        <f>IF(N119="základní",J119,0)</f>
        <v>182.44</v>
      </c>
      <c r="BF119" s="118">
        <f>IF(N119="snížená",J119,0)</f>
        <v>0</v>
      </c>
      <c r="BG119" s="118">
        <f>IF(N119="zákl. přenesená",J119,0)</f>
        <v>0</v>
      </c>
      <c r="BH119" s="118">
        <f>IF(N119="sníž. přenesená",J119,0)</f>
        <v>0</v>
      </c>
      <c r="BI119" s="118">
        <f>IF(N119="nulová",J119,0)</f>
        <v>0</v>
      </c>
      <c r="BJ119" s="108" t="s">
        <v>102</v>
      </c>
      <c r="BK119" s="118">
        <f>ROUND(I119*H119,2)</f>
        <v>182.44</v>
      </c>
      <c r="BL119" s="108" t="s">
        <v>134</v>
      </c>
      <c r="BM119" s="130" t="s">
        <v>143</v>
      </c>
    </row>
    <row r="120" spans="2:65" s="76" customFormat="1" x14ac:dyDescent="0.2">
      <c r="B120" s="75"/>
      <c r="D120" s="129" t="s">
        <v>2597</v>
      </c>
      <c r="F120" s="128" t="s">
        <v>144</v>
      </c>
      <c r="L120" s="75"/>
      <c r="M120" s="119"/>
      <c r="U120" s="120"/>
      <c r="AT120" s="108" t="s">
        <v>2597</v>
      </c>
      <c r="AU120" s="108" t="s">
        <v>61</v>
      </c>
    </row>
    <row r="121" spans="2:65" s="76" customFormat="1" x14ac:dyDescent="0.2">
      <c r="B121" s="75"/>
      <c r="D121" s="127" t="s">
        <v>112</v>
      </c>
      <c r="F121" s="126" t="s">
        <v>4099</v>
      </c>
      <c r="L121" s="75"/>
      <c r="M121" s="119"/>
      <c r="U121" s="120"/>
      <c r="AT121" s="108" t="s">
        <v>112</v>
      </c>
      <c r="AU121" s="108" t="s">
        <v>61</v>
      </c>
    </row>
    <row r="122" spans="2:65" s="76" customFormat="1" ht="16.5" customHeight="1" x14ac:dyDescent="0.2">
      <c r="B122" s="117"/>
      <c r="C122" s="140" t="s">
        <v>145</v>
      </c>
      <c r="D122" s="140" t="s">
        <v>26</v>
      </c>
      <c r="E122" s="139" t="s">
        <v>146</v>
      </c>
      <c r="F122" s="135" t="s">
        <v>2605</v>
      </c>
      <c r="G122" s="138" t="s">
        <v>133</v>
      </c>
      <c r="H122" s="137">
        <v>2</v>
      </c>
      <c r="I122" s="136">
        <v>134.15</v>
      </c>
      <c r="J122" s="136">
        <f>ROUND(I122*H122,2)</f>
        <v>268.3</v>
      </c>
      <c r="K122" s="135" t="s">
        <v>3201</v>
      </c>
      <c r="L122" s="75"/>
      <c r="M122" s="134" t="s">
        <v>31</v>
      </c>
      <c r="N122" s="133" t="s">
        <v>2542</v>
      </c>
      <c r="O122" s="132">
        <v>0.3</v>
      </c>
      <c r="P122" s="132">
        <f>O122*H122</f>
        <v>0.6</v>
      </c>
      <c r="Q122" s="132">
        <v>0</v>
      </c>
      <c r="R122" s="132">
        <f>Q122*H122</f>
        <v>0</v>
      </c>
      <c r="S122" s="132">
        <v>8.7000000000000001E-4</v>
      </c>
      <c r="T122" s="132">
        <f>S122*H122</f>
        <v>1.74E-3</v>
      </c>
      <c r="U122" s="131" t="s">
        <v>31</v>
      </c>
      <c r="AR122" s="130" t="s">
        <v>134</v>
      </c>
      <c r="AT122" s="130" t="s">
        <v>26</v>
      </c>
      <c r="AU122" s="130" t="s">
        <v>61</v>
      </c>
      <c r="AY122" s="108" t="s">
        <v>104</v>
      </c>
      <c r="BE122" s="118">
        <f>IF(N122="základní",J122,0)</f>
        <v>268.3</v>
      </c>
      <c r="BF122" s="118">
        <f>IF(N122="snížená",J122,0)</f>
        <v>0</v>
      </c>
      <c r="BG122" s="118">
        <f>IF(N122="zákl. přenesená",J122,0)</f>
        <v>0</v>
      </c>
      <c r="BH122" s="118">
        <f>IF(N122="sníž. přenesená",J122,0)</f>
        <v>0</v>
      </c>
      <c r="BI122" s="118">
        <f>IF(N122="nulová",J122,0)</f>
        <v>0</v>
      </c>
      <c r="BJ122" s="108" t="s">
        <v>102</v>
      </c>
      <c r="BK122" s="118">
        <f>ROUND(I122*H122,2)</f>
        <v>268.3</v>
      </c>
      <c r="BL122" s="108" t="s">
        <v>134</v>
      </c>
      <c r="BM122" s="130" t="s">
        <v>147</v>
      </c>
    </row>
    <row r="123" spans="2:65" s="76" customFormat="1" x14ac:dyDescent="0.2">
      <c r="B123" s="75"/>
      <c r="D123" s="129" t="s">
        <v>2597</v>
      </c>
      <c r="F123" s="128" t="s">
        <v>148</v>
      </c>
      <c r="L123" s="75"/>
      <c r="M123" s="119"/>
      <c r="U123" s="120"/>
      <c r="AT123" s="108" t="s">
        <v>2597</v>
      </c>
      <c r="AU123" s="108" t="s">
        <v>61</v>
      </c>
    </row>
    <row r="124" spans="2:65" s="76" customFormat="1" x14ac:dyDescent="0.2">
      <c r="B124" s="75"/>
      <c r="D124" s="127" t="s">
        <v>112</v>
      </c>
      <c r="F124" s="126" t="s">
        <v>4098</v>
      </c>
      <c r="L124" s="75"/>
      <c r="M124" s="119"/>
      <c r="U124" s="120"/>
      <c r="AT124" s="108" t="s">
        <v>112</v>
      </c>
      <c r="AU124" s="108" t="s">
        <v>61</v>
      </c>
    </row>
    <row r="125" spans="2:65" s="76" customFormat="1" ht="16.5" customHeight="1" x14ac:dyDescent="0.2">
      <c r="B125" s="117"/>
      <c r="C125" s="140" t="s">
        <v>149</v>
      </c>
      <c r="D125" s="140" t="s">
        <v>26</v>
      </c>
      <c r="E125" s="139" t="s">
        <v>150</v>
      </c>
      <c r="F125" s="135" t="s">
        <v>2606</v>
      </c>
      <c r="G125" s="138" t="s">
        <v>133</v>
      </c>
      <c r="H125" s="137">
        <v>2</v>
      </c>
      <c r="I125" s="136">
        <v>314.36</v>
      </c>
      <c r="J125" s="136">
        <f>ROUND(I125*H125,2)</f>
        <v>628.72</v>
      </c>
      <c r="K125" s="135" t="s">
        <v>3201</v>
      </c>
      <c r="L125" s="75"/>
      <c r="M125" s="134" t="s">
        <v>31</v>
      </c>
      <c r="N125" s="133" t="s">
        <v>2542</v>
      </c>
      <c r="O125" s="132">
        <v>0.70299999999999996</v>
      </c>
      <c r="P125" s="132">
        <f>O125*H125</f>
        <v>1.4059999999999999</v>
      </c>
      <c r="Q125" s="132">
        <v>0</v>
      </c>
      <c r="R125" s="132">
        <f>Q125*H125</f>
        <v>0</v>
      </c>
      <c r="S125" s="132">
        <v>2.7000000000000001E-3</v>
      </c>
      <c r="T125" s="132">
        <f>S125*H125</f>
        <v>5.4000000000000003E-3</v>
      </c>
      <c r="U125" s="131" t="s">
        <v>31</v>
      </c>
      <c r="AR125" s="130" t="s">
        <v>134</v>
      </c>
      <c r="AT125" s="130" t="s">
        <v>26</v>
      </c>
      <c r="AU125" s="130" t="s">
        <v>61</v>
      </c>
      <c r="AY125" s="108" t="s">
        <v>104</v>
      </c>
      <c r="BE125" s="118">
        <f>IF(N125="základní",J125,0)</f>
        <v>628.72</v>
      </c>
      <c r="BF125" s="118">
        <f>IF(N125="snížená",J125,0)</f>
        <v>0</v>
      </c>
      <c r="BG125" s="118">
        <f>IF(N125="zákl. přenesená",J125,0)</f>
        <v>0</v>
      </c>
      <c r="BH125" s="118">
        <f>IF(N125="sníž. přenesená",J125,0)</f>
        <v>0</v>
      </c>
      <c r="BI125" s="118">
        <f>IF(N125="nulová",J125,0)</f>
        <v>0</v>
      </c>
      <c r="BJ125" s="108" t="s">
        <v>102</v>
      </c>
      <c r="BK125" s="118">
        <f>ROUND(I125*H125,2)</f>
        <v>628.72</v>
      </c>
      <c r="BL125" s="108" t="s">
        <v>134</v>
      </c>
      <c r="BM125" s="130" t="s">
        <v>151</v>
      </c>
    </row>
    <row r="126" spans="2:65" s="76" customFormat="1" x14ac:dyDescent="0.2">
      <c r="B126" s="75"/>
      <c r="D126" s="129" t="s">
        <v>2597</v>
      </c>
      <c r="F126" s="128" t="s">
        <v>152</v>
      </c>
      <c r="L126" s="75"/>
      <c r="M126" s="119"/>
      <c r="U126" s="120"/>
      <c r="AT126" s="108" t="s">
        <v>2597</v>
      </c>
      <c r="AU126" s="108" t="s">
        <v>61</v>
      </c>
    </row>
    <row r="127" spans="2:65" s="76" customFormat="1" x14ac:dyDescent="0.2">
      <c r="B127" s="75"/>
      <c r="D127" s="127" t="s">
        <v>112</v>
      </c>
      <c r="F127" s="126" t="s">
        <v>4097</v>
      </c>
      <c r="L127" s="75"/>
      <c r="M127" s="119"/>
      <c r="U127" s="120"/>
      <c r="AT127" s="108" t="s">
        <v>112</v>
      </c>
      <c r="AU127" s="108" t="s">
        <v>61</v>
      </c>
    </row>
    <row r="128" spans="2:65" s="76" customFormat="1" ht="16.5" customHeight="1" x14ac:dyDescent="0.2">
      <c r="B128" s="117"/>
      <c r="C128" s="140" t="s">
        <v>153</v>
      </c>
      <c r="D128" s="140" t="s">
        <v>26</v>
      </c>
      <c r="E128" s="139" t="s">
        <v>154</v>
      </c>
      <c r="F128" s="135" t="s">
        <v>2607</v>
      </c>
      <c r="G128" s="138" t="s">
        <v>133</v>
      </c>
      <c r="H128" s="137">
        <v>10</v>
      </c>
      <c r="I128" s="136">
        <v>32.44</v>
      </c>
      <c r="J128" s="136">
        <f>ROUND(I128*H128,2)</f>
        <v>324.39999999999998</v>
      </c>
      <c r="K128" s="135" t="s">
        <v>3201</v>
      </c>
      <c r="L128" s="75"/>
      <c r="M128" s="134" t="s">
        <v>31</v>
      </c>
      <c r="N128" s="133" t="s">
        <v>2542</v>
      </c>
      <c r="O128" s="132">
        <v>5.8000000000000003E-2</v>
      </c>
      <c r="P128" s="132">
        <f>O128*H128</f>
        <v>0.58000000000000007</v>
      </c>
      <c r="Q128" s="132">
        <v>0</v>
      </c>
      <c r="R128" s="132">
        <f>Q128*H128</f>
        <v>0</v>
      </c>
      <c r="S128" s="132">
        <v>0</v>
      </c>
      <c r="T128" s="132">
        <f>S128*H128</f>
        <v>0</v>
      </c>
      <c r="U128" s="131" t="s">
        <v>31</v>
      </c>
      <c r="AR128" s="130" t="s">
        <v>134</v>
      </c>
      <c r="AT128" s="130" t="s">
        <v>26</v>
      </c>
      <c r="AU128" s="130" t="s">
        <v>61</v>
      </c>
      <c r="AY128" s="108" t="s">
        <v>104</v>
      </c>
      <c r="BE128" s="118">
        <f>IF(N128="základní",J128,0)</f>
        <v>324.39999999999998</v>
      </c>
      <c r="BF128" s="118">
        <f>IF(N128="snížená",J128,0)</f>
        <v>0</v>
      </c>
      <c r="BG128" s="118">
        <f>IF(N128="zákl. přenesená",J128,0)</f>
        <v>0</v>
      </c>
      <c r="BH128" s="118">
        <f>IF(N128="sníž. přenesená",J128,0)</f>
        <v>0</v>
      </c>
      <c r="BI128" s="118">
        <f>IF(N128="nulová",J128,0)</f>
        <v>0</v>
      </c>
      <c r="BJ128" s="108" t="s">
        <v>102</v>
      </c>
      <c r="BK128" s="118">
        <f>ROUND(I128*H128,2)</f>
        <v>324.39999999999998</v>
      </c>
      <c r="BL128" s="108" t="s">
        <v>134</v>
      </c>
      <c r="BM128" s="130" t="s">
        <v>155</v>
      </c>
    </row>
    <row r="129" spans="2:65" s="76" customFormat="1" x14ac:dyDescent="0.2">
      <c r="B129" s="75"/>
      <c r="D129" s="129" t="s">
        <v>2597</v>
      </c>
      <c r="F129" s="128" t="s">
        <v>156</v>
      </c>
      <c r="L129" s="75"/>
      <c r="M129" s="119"/>
      <c r="U129" s="120"/>
      <c r="AT129" s="108" t="s">
        <v>2597</v>
      </c>
      <c r="AU129" s="108" t="s">
        <v>61</v>
      </c>
    </row>
    <row r="130" spans="2:65" s="76" customFormat="1" x14ac:dyDescent="0.2">
      <c r="B130" s="75"/>
      <c r="D130" s="127" t="s">
        <v>112</v>
      </c>
      <c r="F130" s="126" t="s">
        <v>4096</v>
      </c>
      <c r="L130" s="75"/>
      <c r="M130" s="119"/>
      <c r="U130" s="120"/>
      <c r="AT130" s="108" t="s">
        <v>112</v>
      </c>
      <c r="AU130" s="108" t="s">
        <v>61</v>
      </c>
    </row>
    <row r="131" spans="2:65" s="76" customFormat="1" ht="16.5" customHeight="1" x14ac:dyDescent="0.2">
      <c r="B131" s="117"/>
      <c r="C131" s="140" t="s">
        <v>157</v>
      </c>
      <c r="D131" s="140" t="s">
        <v>26</v>
      </c>
      <c r="E131" s="139" t="s">
        <v>158</v>
      </c>
      <c r="F131" s="135" t="s">
        <v>2608</v>
      </c>
      <c r="G131" s="138" t="s">
        <v>133</v>
      </c>
      <c r="H131" s="137">
        <v>10</v>
      </c>
      <c r="I131" s="136">
        <v>49.22</v>
      </c>
      <c r="J131" s="136">
        <f>ROUND(I131*H131,2)</f>
        <v>492.2</v>
      </c>
      <c r="K131" s="135" t="s">
        <v>3201</v>
      </c>
      <c r="L131" s="75"/>
      <c r="M131" s="134" t="s">
        <v>31</v>
      </c>
      <c r="N131" s="133" t="s">
        <v>2542</v>
      </c>
      <c r="O131" s="132">
        <v>8.7999999999999995E-2</v>
      </c>
      <c r="P131" s="132">
        <f>O131*H131</f>
        <v>0.87999999999999989</v>
      </c>
      <c r="Q131" s="132">
        <v>0</v>
      </c>
      <c r="R131" s="132">
        <f>Q131*H131</f>
        <v>0</v>
      </c>
      <c r="S131" s="132">
        <v>0</v>
      </c>
      <c r="T131" s="132">
        <f>S131*H131</f>
        <v>0</v>
      </c>
      <c r="U131" s="131" t="s">
        <v>31</v>
      </c>
      <c r="AR131" s="130" t="s">
        <v>134</v>
      </c>
      <c r="AT131" s="130" t="s">
        <v>26</v>
      </c>
      <c r="AU131" s="130" t="s">
        <v>61</v>
      </c>
      <c r="AY131" s="108" t="s">
        <v>104</v>
      </c>
      <c r="BE131" s="118">
        <f>IF(N131="základní",J131,0)</f>
        <v>492.2</v>
      </c>
      <c r="BF131" s="118">
        <f>IF(N131="snížená",J131,0)</f>
        <v>0</v>
      </c>
      <c r="BG131" s="118">
        <f>IF(N131="zákl. přenesená",J131,0)</f>
        <v>0</v>
      </c>
      <c r="BH131" s="118">
        <f>IF(N131="sníž. přenesená",J131,0)</f>
        <v>0</v>
      </c>
      <c r="BI131" s="118">
        <f>IF(N131="nulová",J131,0)</f>
        <v>0</v>
      </c>
      <c r="BJ131" s="108" t="s">
        <v>102</v>
      </c>
      <c r="BK131" s="118">
        <f>ROUND(I131*H131,2)</f>
        <v>492.2</v>
      </c>
      <c r="BL131" s="108" t="s">
        <v>134</v>
      </c>
      <c r="BM131" s="130" t="s">
        <v>159</v>
      </c>
    </row>
    <row r="132" spans="2:65" s="76" customFormat="1" x14ac:dyDescent="0.2">
      <c r="B132" s="75"/>
      <c r="D132" s="129" t="s">
        <v>2597</v>
      </c>
      <c r="F132" s="128" t="s">
        <v>160</v>
      </c>
      <c r="L132" s="75"/>
      <c r="M132" s="119"/>
      <c r="U132" s="120"/>
      <c r="AT132" s="108" t="s">
        <v>2597</v>
      </c>
      <c r="AU132" s="108" t="s">
        <v>61</v>
      </c>
    </row>
    <row r="133" spans="2:65" s="76" customFormat="1" x14ac:dyDescent="0.2">
      <c r="B133" s="75"/>
      <c r="D133" s="127" t="s">
        <v>112</v>
      </c>
      <c r="F133" s="126" t="s">
        <v>4095</v>
      </c>
      <c r="L133" s="75"/>
      <c r="M133" s="119"/>
      <c r="U133" s="120"/>
      <c r="AT133" s="108" t="s">
        <v>112</v>
      </c>
      <c r="AU133" s="108" t="s">
        <v>61</v>
      </c>
    </row>
    <row r="134" spans="2:65" s="76" customFormat="1" ht="21.75" customHeight="1" x14ac:dyDescent="0.2">
      <c r="B134" s="117"/>
      <c r="C134" s="140" t="s">
        <v>161</v>
      </c>
      <c r="D134" s="140" t="s">
        <v>26</v>
      </c>
      <c r="E134" s="139" t="s">
        <v>162</v>
      </c>
      <c r="F134" s="135" t="s">
        <v>2609</v>
      </c>
      <c r="G134" s="138" t="s">
        <v>133</v>
      </c>
      <c r="H134" s="137">
        <v>2</v>
      </c>
      <c r="I134" s="136">
        <v>1031.25</v>
      </c>
      <c r="J134" s="136">
        <f>ROUND(I134*H134,2)</f>
        <v>2062.5</v>
      </c>
      <c r="K134" s="135" t="s">
        <v>3201</v>
      </c>
      <c r="L134" s="75"/>
      <c r="M134" s="134" t="s">
        <v>31</v>
      </c>
      <c r="N134" s="133" t="s">
        <v>2542</v>
      </c>
      <c r="O134" s="132">
        <v>0.80300000000000005</v>
      </c>
      <c r="P134" s="132">
        <f>O134*H134</f>
        <v>1.6060000000000001</v>
      </c>
      <c r="Q134" s="132">
        <v>1.8335599999999999E-3</v>
      </c>
      <c r="R134" s="132">
        <f>Q134*H134</f>
        <v>3.6671199999999998E-3</v>
      </c>
      <c r="S134" s="132">
        <v>0</v>
      </c>
      <c r="T134" s="132">
        <f>S134*H134</f>
        <v>0</v>
      </c>
      <c r="U134" s="131" t="s">
        <v>31</v>
      </c>
      <c r="AR134" s="130" t="s">
        <v>134</v>
      </c>
      <c r="AT134" s="130" t="s">
        <v>26</v>
      </c>
      <c r="AU134" s="130" t="s">
        <v>61</v>
      </c>
      <c r="AY134" s="108" t="s">
        <v>104</v>
      </c>
      <c r="BE134" s="118">
        <f>IF(N134="základní",J134,0)</f>
        <v>2062.5</v>
      </c>
      <c r="BF134" s="118">
        <f>IF(N134="snížená",J134,0)</f>
        <v>0</v>
      </c>
      <c r="BG134" s="118">
        <f>IF(N134="zákl. přenesená",J134,0)</f>
        <v>0</v>
      </c>
      <c r="BH134" s="118">
        <f>IF(N134="sníž. přenesená",J134,0)</f>
        <v>0</v>
      </c>
      <c r="BI134" s="118">
        <f>IF(N134="nulová",J134,0)</f>
        <v>0</v>
      </c>
      <c r="BJ134" s="108" t="s">
        <v>102</v>
      </c>
      <c r="BK134" s="118">
        <f>ROUND(I134*H134,2)</f>
        <v>2062.5</v>
      </c>
      <c r="BL134" s="108" t="s">
        <v>134</v>
      </c>
      <c r="BM134" s="130" t="s">
        <v>163</v>
      </c>
    </row>
    <row r="135" spans="2:65" s="76" customFormat="1" ht="19.5" x14ac:dyDescent="0.2">
      <c r="B135" s="75"/>
      <c r="D135" s="129" t="s">
        <v>2597</v>
      </c>
      <c r="F135" s="128" t="s">
        <v>164</v>
      </c>
      <c r="L135" s="75"/>
      <c r="M135" s="119"/>
      <c r="U135" s="120"/>
      <c r="AT135" s="108" t="s">
        <v>2597</v>
      </c>
      <c r="AU135" s="108" t="s">
        <v>61</v>
      </c>
    </row>
    <row r="136" spans="2:65" s="76" customFormat="1" x14ac:dyDescent="0.2">
      <c r="B136" s="75"/>
      <c r="D136" s="127" t="s">
        <v>112</v>
      </c>
      <c r="F136" s="126" t="s">
        <v>4094</v>
      </c>
      <c r="L136" s="75"/>
      <c r="M136" s="119"/>
      <c r="U136" s="120"/>
      <c r="AT136" s="108" t="s">
        <v>112</v>
      </c>
      <c r="AU136" s="108" t="s">
        <v>61</v>
      </c>
    </row>
    <row r="137" spans="2:65" s="76" customFormat="1" ht="21.75" customHeight="1" x14ac:dyDescent="0.2">
      <c r="B137" s="117"/>
      <c r="C137" s="140" t="s">
        <v>165</v>
      </c>
      <c r="D137" s="140" t="s">
        <v>26</v>
      </c>
      <c r="E137" s="139" t="s">
        <v>166</v>
      </c>
      <c r="F137" s="135" t="s">
        <v>2610</v>
      </c>
      <c r="G137" s="138" t="s">
        <v>133</v>
      </c>
      <c r="H137" s="137">
        <v>2</v>
      </c>
      <c r="I137" s="136">
        <v>1180.07</v>
      </c>
      <c r="J137" s="136">
        <f>ROUND(I137*H137,2)</f>
        <v>2360.14</v>
      </c>
      <c r="K137" s="135" t="s">
        <v>3201</v>
      </c>
      <c r="L137" s="75"/>
      <c r="M137" s="134" t="s">
        <v>31</v>
      </c>
      <c r="N137" s="133" t="s">
        <v>2542</v>
      </c>
      <c r="O137" s="132">
        <v>0.93600000000000005</v>
      </c>
      <c r="P137" s="132">
        <f>O137*H137</f>
        <v>1.8720000000000001</v>
      </c>
      <c r="Q137" s="132">
        <v>1.8435599999999999E-3</v>
      </c>
      <c r="R137" s="132">
        <f>Q137*H137</f>
        <v>3.6871199999999999E-3</v>
      </c>
      <c r="S137" s="132">
        <v>0</v>
      </c>
      <c r="T137" s="132">
        <f>S137*H137</f>
        <v>0</v>
      </c>
      <c r="U137" s="131" t="s">
        <v>31</v>
      </c>
      <c r="AR137" s="130" t="s">
        <v>134</v>
      </c>
      <c r="AT137" s="130" t="s">
        <v>26</v>
      </c>
      <c r="AU137" s="130" t="s">
        <v>61</v>
      </c>
      <c r="AY137" s="108" t="s">
        <v>104</v>
      </c>
      <c r="BE137" s="118">
        <f>IF(N137="základní",J137,0)</f>
        <v>2360.14</v>
      </c>
      <c r="BF137" s="118">
        <f>IF(N137="snížená",J137,0)</f>
        <v>0</v>
      </c>
      <c r="BG137" s="118">
        <f>IF(N137="zákl. přenesená",J137,0)</f>
        <v>0</v>
      </c>
      <c r="BH137" s="118">
        <f>IF(N137="sníž. přenesená",J137,0)</f>
        <v>0</v>
      </c>
      <c r="BI137" s="118">
        <f>IF(N137="nulová",J137,0)</f>
        <v>0</v>
      </c>
      <c r="BJ137" s="108" t="s">
        <v>102</v>
      </c>
      <c r="BK137" s="118">
        <f>ROUND(I137*H137,2)</f>
        <v>2360.14</v>
      </c>
      <c r="BL137" s="108" t="s">
        <v>134</v>
      </c>
      <c r="BM137" s="130" t="s">
        <v>167</v>
      </c>
    </row>
    <row r="138" spans="2:65" s="76" customFormat="1" ht="19.5" x14ac:dyDescent="0.2">
      <c r="B138" s="75"/>
      <c r="D138" s="129" t="s">
        <v>2597</v>
      </c>
      <c r="F138" s="128" t="s">
        <v>168</v>
      </c>
      <c r="L138" s="75"/>
      <c r="M138" s="119"/>
      <c r="U138" s="120"/>
      <c r="AT138" s="108" t="s">
        <v>2597</v>
      </c>
      <c r="AU138" s="108" t="s">
        <v>61</v>
      </c>
    </row>
    <row r="139" spans="2:65" s="76" customFormat="1" x14ac:dyDescent="0.2">
      <c r="B139" s="75"/>
      <c r="D139" s="127" t="s">
        <v>112</v>
      </c>
      <c r="F139" s="126" t="s">
        <v>4093</v>
      </c>
      <c r="L139" s="75"/>
      <c r="M139" s="119"/>
      <c r="U139" s="120"/>
      <c r="AT139" s="108" t="s">
        <v>112</v>
      </c>
      <c r="AU139" s="108" t="s">
        <v>61</v>
      </c>
    </row>
    <row r="140" spans="2:65" s="76" customFormat="1" ht="16.5" customHeight="1" x14ac:dyDescent="0.2">
      <c r="B140" s="117"/>
      <c r="C140" s="140" t="s">
        <v>169</v>
      </c>
      <c r="D140" s="140" t="s">
        <v>26</v>
      </c>
      <c r="E140" s="139" t="s">
        <v>170</v>
      </c>
      <c r="F140" s="135" t="s">
        <v>2611</v>
      </c>
      <c r="G140" s="138" t="s">
        <v>117</v>
      </c>
      <c r="H140" s="137">
        <v>10</v>
      </c>
      <c r="I140" s="136">
        <v>161.54</v>
      </c>
      <c r="J140" s="136">
        <f>ROUND(I140*H140,2)</f>
        <v>1615.4</v>
      </c>
      <c r="K140" s="135" t="s">
        <v>3201</v>
      </c>
      <c r="L140" s="75"/>
      <c r="M140" s="134" t="s">
        <v>31</v>
      </c>
      <c r="N140" s="133" t="s">
        <v>2542</v>
      </c>
      <c r="O140" s="132">
        <v>0.20699999999999999</v>
      </c>
      <c r="P140" s="132">
        <f>O140*H140</f>
        <v>2.0699999999999998</v>
      </c>
      <c r="Q140" s="132">
        <v>4.3686000000000002E-4</v>
      </c>
      <c r="R140" s="132">
        <f>Q140*H140</f>
        <v>4.3686000000000003E-3</v>
      </c>
      <c r="S140" s="132">
        <v>0</v>
      </c>
      <c r="T140" s="132">
        <f>S140*H140</f>
        <v>0</v>
      </c>
      <c r="U140" s="131" t="s">
        <v>31</v>
      </c>
      <c r="AR140" s="130" t="s">
        <v>134</v>
      </c>
      <c r="AT140" s="130" t="s">
        <v>26</v>
      </c>
      <c r="AU140" s="130" t="s">
        <v>61</v>
      </c>
      <c r="AY140" s="108" t="s">
        <v>104</v>
      </c>
      <c r="BE140" s="118">
        <f>IF(N140="základní",J140,0)</f>
        <v>1615.4</v>
      </c>
      <c r="BF140" s="118">
        <f>IF(N140="snížená",J140,0)</f>
        <v>0</v>
      </c>
      <c r="BG140" s="118">
        <f>IF(N140="zákl. přenesená",J140,0)</f>
        <v>0</v>
      </c>
      <c r="BH140" s="118">
        <f>IF(N140="sníž. přenesená",J140,0)</f>
        <v>0</v>
      </c>
      <c r="BI140" s="118">
        <f>IF(N140="nulová",J140,0)</f>
        <v>0</v>
      </c>
      <c r="BJ140" s="108" t="s">
        <v>102</v>
      </c>
      <c r="BK140" s="118">
        <f>ROUND(I140*H140,2)</f>
        <v>1615.4</v>
      </c>
      <c r="BL140" s="108" t="s">
        <v>134</v>
      </c>
      <c r="BM140" s="130" t="s">
        <v>171</v>
      </c>
    </row>
    <row r="141" spans="2:65" s="76" customFormat="1" x14ac:dyDescent="0.2">
      <c r="B141" s="75"/>
      <c r="D141" s="129" t="s">
        <v>2597</v>
      </c>
      <c r="F141" s="128" t="s">
        <v>172</v>
      </c>
      <c r="L141" s="75"/>
      <c r="M141" s="119"/>
      <c r="U141" s="120"/>
      <c r="AT141" s="108" t="s">
        <v>2597</v>
      </c>
      <c r="AU141" s="108" t="s">
        <v>61</v>
      </c>
    </row>
    <row r="142" spans="2:65" s="76" customFormat="1" x14ac:dyDescent="0.2">
      <c r="B142" s="75"/>
      <c r="D142" s="127" t="s">
        <v>112</v>
      </c>
      <c r="F142" s="126" t="s">
        <v>4092</v>
      </c>
      <c r="L142" s="75"/>
      <c r="M142" s="119"/>
      <c r="U142" s="120"/>
      <c r="AT142" s="108" t="s">
        <v>112</v>
      </c>
      <c r="AU142" s="108" t="s">
        <v>61</v>
      </c>
    </row>
    <row r="143" spans="2:65" s="76" customFormat="1" ht="16.5" customHeight="1" x14ac:dyDescent="0.2">
      <c r="B143" s="117"/>
      <c r="C143" s="140" t="s">
        <v>173</v>
      </c>
      <c r="D143" s="140" t="s">
        <v>26</v>
      </c>
      <c r="E143" s="139" t="s">
        <v>174</v>
      </c>
      <c r="F143" s="135" t="s">
        <v>2612</v>
      </c>
      <c r="G143" s="138" t="s">
        <v>117</v>
      </c>
      <c r="H143" s="137">
        <v>2</v>
      </c>
      <c r="I143" s="136">
        <v>181.52</v>
      </c>
      <c r="J143" s="136">
        <f>ROUND(I143*H143,2)</f>
        <v>363.04</v>
      </c>
      <c r="K143" s="135" t="s">
        <v>3201</v>
      </c>
      <c r="L143" s="75"/>
      <c r="M143" s="134" t="s">
        <v>31</v>
      </c>
      <c r="N143" s="133" t="s">
        <v>2542</v>
      </c>
      <c r="O143" s="132">
        <v>0.23200000000000001</v>
      </c>
      <c r="P143" s="132">
        <f>O143*H143</f>
        <v>0.46400000000000002</v>
      </c>
      <c r="Q143" s="132">
        <v>5.5785999999999997E-4</v>
      </c>
      <c r="R143" s="132">
        <f>Q143*H143</f>
        <v>1.1157199999999999E-3</v>
      </c>
      <c r="S143" s="132">
        <v>0</v>
      </c>
      <c r="T143" s="132">
        <f>S143*H143</f>
        <v>0</v>
      </c>
      <c r="U143" s="131" t="s">
        <v>31</v>
      </c>
      <c r="AR143" s="130" t="s">
        <v>134</v>
      </c>
      <c r="AT143" s="130" t="s">
        <v>26</v>
      </c>
      <c r="AU143" s="130" t="s">
        <v>61</v>
      </c>
      <c r="AY143" s="108" t="s">
        <v>104</v>
      </c>
      <c r="BE143" s="118">
        <f>IF(N143="základní",J143,0)</f>
        <v>363.04</v>
      </c>
      <c r="BF143" s="118">
        <f>IF(N143="snížená",J143,0)</f>
        <v>0</v>
      </c>
      <c r="BG143" s="118">
        <f>IF(N143="zákl. přenesená",J143,0)</f>
        <v>0</v>
      </c>
      <c r="BH143" s="118">
        <f>IF(N143="sníž. přenesená",J143,0)</f>
        <v>0</v>
      </c>
      <c r="BI143" s="118">
        <f>IF(N143="nulová",J143,0)</f>
        <v>0</v>
      </c>
      <c r="BJ143" s="108" t="s">
        <v>102</v>
      </c>
      <c r="BK143" s="118">
        <f>ROUND(I143*H143,2)</f>
        <v>363.04</v>
      </c>
      <c r="BL143" s="108" t="s">
        <v>134</v>
      </c>
      <c r="BM143" s="130" t="s">
        <v>175</v>
      </c>
    </row>
    <row r="144" spans="2:65" s="76" customFormat="1" x14ac:dyDescent="0.2">
      <c r="B144" s="75"/>
      <c r="D144" s="129" t="s">
        <v>2597</v>
      </c>
      <c r="F144" s="128" t="s">
        <v>176</v>
      </c>
      <c r="L144" s="75"/>
      <c r="M144" s="119"/>
      <c r="U144" s="120"/>
      <c r="AT144" s="108" t="s">
        <v>2597</v>
      </c>
      <c r="AU144" s="108" t="s">
        <v>61</v>
      </c>
    </row>
    <row r="145" spans="2:65" s="76" customFormat="1" x14ac:dyDescent="0.2">
      <c r="B145" s="75"/>
      <c r="D145" s="127" t="s">
        <v>112</v>
      </c>
      <c r="F145" s="126" t="s">
        <v>4091</v>
      </c>
      <c r="L145" s="75"/>
      <c r="M145" s="119"/>
      <c r="U145" s="120"/>
      <c r="AT145" s="108" t="s">
        <v>112</v>
      </c>
      <c r="AU145" s="108" t="s">
        <v>61</v>
      </c>
    </row>
    <row r="146" spans="2:65" s="76" customFormat="1" ht="16.5" customHeight="1" x14ac:dyDescent="0.2">
      <c r="B146" s="117"/>
      <c r="C146" s="140" t="s">
        <v>177</v>
      </c>
      <c r="D146" s="140" t="s">
        <v>26</v>
      </c>
      <c r="E146" s="139" t="s">
        <v>178</v>
      </c>
      <c r="F146" s="135" t="s">
        <v>2613</v>
      </c>
      <c r="G146" s="138" t="s">
        <v>117</v>
      </c>
      <c r="H146" s="137">
        <v>3</v>
      </c>
      <c r="I146" s="136">
        <v>730.56</v>
      </c>
      <c r="J146" s="136">
        <f>ROUND(I146*H146,2)</f>
        <v>2191.6799999999998</v>
      </c>
      <c r="K146" s="135" t="s">
        <v>3201</v>
      </c>
      <c r="L146" s="75"/>
      <c r="M146" s="134" t="s">
        <v>31</v>
      </c>
      <c r="N146" s="133" t="s">
        <v>2542</v>
      </c>
      <c r="O146" s="132">
        <v>0.68899999999999995</v>
      </c>
      <c r="P146" s="132">
        <f>O146*H146</f>
        <v>2.0669999999999997</v>
      </c>
      <c r="Q146" s="132">
        <v>3.0429599999999999E-3</v>
      </c>
      <c r="R146" s="132">
        <f>Q146*H146</f>
        <v>9.1288799999999989E-3</v>
      </c>
      <c r="S146" s="132">
        <v>0</v>
      </c>
      <c r="T146" s="132">
        <f>S146*H146</f>
        <v>0</v>
      </c>
      <c r="U146" s="131" t="s">
        <v>31</v>
      </c>
      <c r="AR146" s="130" t="s">
        <v>134</v>
      </c>
      <c r="AT146" s="130" t="s">
        <v>26</v>
      </c>
      <c r="AU146" s="130" t="s">
        <v>61</v>
      </c>
      <c r="AY146" s="108" t="s">
        <v>104</v>
      </c>
      <c r="BE146" s="118">
        <f>IF(N146="základní",J146,0)</f>
        <v>2191.6799999999998</v>
      </c>
      <c r="BF146" s="118">
        <f>IF(N146="snížená",J146,0)</f>
        <v>0</v>
      </c>
      <c r="BG146" s="118">
        <f>IF(N146="zákl. přenesená",J146,0)</f>
        <v>0</v>
      </c>
      <c r="BH146" s="118">
        <f>IF(N146="sníž. přenesená",J146,0)</f>
        <v>0</v>
      </c>
      <c r="BI146" s="118">
        <f>IF(N146="nulová",J146,0)</f>
        <v>0</v>
      </c>
      <c r="BJ146" s="108" t="s">
        <v>102</v>
      </c>
      <c r="BK146" s="118">
        <f>ROUND(I146*H146,2)</f>
        <v>2191.6799999999998</v>
      </c>
      <c r="BL146" s="108" t="s">
        <v>134</v>
      </c>
      <c r="BM146" s="130" t="s">
        <v>179</v>
      </c>
    </row>
    <row r="147" spans="2:65" s="76" customFormat="1" x14ac:dyDescent="0.2">
      <c r="B147" s="75"/>
      <c r="D147" s="129" t="s">
        <v>2597</v>
      </c>
      <c r="F147" s="128" t="s">
        <v>180</v>
      </c>
      <c r="L147" s="75"/>
      <c r="M147" s="119"/>
      <c r="U147" s="120"/>
      <c r="AT147" s="108" t="s">
        <v>2597</v>
      </c>
      <c r="AU147" s="108" t="s">
        <v>61</v>
      </c>
    </row>
    <row r="148" spans="2:65" s="76" customFormat="1" x14ac:dyDescent="0.2">
      <c r="B148" s="75"/>
      <c r="D148" s="127" t="s">
        <v>112</v>
      </c>
      <c r="F148" s="126" t="s">
        <v>4090</v>
      </c>
      <c r="L148" s="75"/>
      <c r="M148" s="119"/>
      <c r="U148" s="120"/>
      <c r="AT148" s="108" t="s">
        <v>112</v>
      </c>
      <c r="AU148" s="108" t="s">
        <v>61</v>
      </c>
    </row>
    <row r="149" spans="2:65" s="76" customFormat="1" ht="16.5" customHeight="1" x14ac:dyDescent="0.2">
      <c r="B149" s="117"/>
      <c r="C149" s="140" t="s">
        <v>181</v>
      </c>
      <c r="D149" s="140" t="s">
        <v>26</v>
      </c>
      <c r="E149" s="139" t="s">
        <v>182</v>
      </c>
      <c r="F149" s="135" t="s">
        <v>2614</v>
      </c>
      <c r="G149" s="138" t="s">
        <v>117</v>
      </c>
      <c r="H149" s="137">
        <v>2</v>
      </c>
      <c r="I149" s="136">
        <v>857.95</v>
      </c>
      <c r="J149" s="136">
        <f>ROUND(I149*H149,2)</f>
        <v>1715.9</v>
      </c>
      <c r="K149" s="135" t="s">
        <v>3201</v>
      </c>
      <c r="L149" s="75"/>
      <c r="M149" s="134" t="s">
        <v>31</v>
      </c>
      <c r="N149" s="133" t="s">
        <v>2542</v>
      </c>
      <c r="O149" s="132">
        <v>0.80300000000000005</v>
      </c>
      <c r="P149" s="132">
        <f>O149*H149</f>
        <v>1.6060000000000001</v>
      </c>
      <c r="Q149" s="132">
        <v>3.3555600000000001E-3</v>
      </c>
      <c r="R149" s="132">
        <f>Q149*H149</f>
        <v>6.7111200000000001E-3</v>
      </c>
      <c r="S149" s="132">
        <v>0</v>
      </c>
      <c r="T149" s="132">
        <f>S149*H149</f>
        <v>0</v>
      </c>
      <c r="U149" s="131" t="s">
        <v>31</v>
      </c>
      <c r="AR149" s="130" t="s">
        <v>134</v>
      </c>
      <c r="AT149" s="130" t="s">
        <v>26</v>
      </c>
      <c r="AU149" s="130" t="s">
        <v>61</v>
      </c>
      <c r="AY149" s="108" t="s">
        <v>104</v>
      </c>
      <c r="BE149" s="118">
        <f>IF(N149="základní",J149,0)</f>
        <v>1715.9</v>
      </c>
      <c r="BF149" s="118">
        <f>IF(N149="snížená",J149,0)</f>
        <v>0</v>
      </c>
      <c r="BG149" s="118">
        <f>IF(N149="zákl. přenesená",J149,0)</f>
        <v>0</v>
      </c>
      <c r="BH149" s="118">
        <f>IF(N149="sníž. přenesená",J149,0)</f>
        <v>0</v>
      </c>
      <c r="BI149" s="118">
        <f>IF(N149="nulová",J149,0)</f>
        <v>0</v>
      </c>
      <c r="BJ149" s="108" t="s">
        <v>102</v>
      </c>
      <c r="BK149" s="118">
        <f>ROUND(I149*H149,2)</f>
        <v>1715.9</v>
      </c>
      <c r="BL149" s="108" t="s">
        <v>134</v>
      </c>
      <c r="BM149" s="130" t="s">
        <v>183</v>
      </c>
    </row>
    <row r="150" spans="2:65" s="76" customFormat="1" x14ac:dyDescent="0.2">
      <c r="B150" s="75"/>
      <c r="D150" s="129" t="s">
        <v>2597</v>
      </c>
      <c r="F150" s="128" t="s">
        <v>184</v>
      </c>
      <c r="L150" s="75"/>
      <c r="M150" s="119"/>
      <c r="U150" s="120"/>
      <c r="AT150" s="108" t="s">
        <v>2597</v>
      </c>
      <c r="AU150" s="108" t="s">
        <v>61</v>
      </c>
    </row>
    <row r="151" spans="2:65" s="76" customFormat="1" x14ac:dyDescent="0.2">
      <c r="B151" s="75"/>
      <c r="D151" s="127" t="s">
        <v>112</v>
      </c>
      <c r="F151" s="126" t="s">
        <v>4089</v>
      </c>
      <c r="L151" s="75"/>
      <c r="M151" s="119"/>
      <c r="U151" s="120"/>
      <c r="AT151" s="108" t="s">
        <v>112</v>
      </c>
      <c r="AU151" s="108" t="s">
        <v>61</v>
      </c>
    </row>
    <row r="152" spans="2:65" s="76" customFormat="1" ht="16.5" customHeight="1" x14ac:dyDescent="0.2">
      <c r="B152" s="117"/>
      <c r="C152" s="140" t="s">
        <v>185</v>
      </c>
      <c r="D152" s="140" t="s">
        <v>26</v>
      </c>
      <c r="E152" s="139" t="s">
        <v>186</v>
      </c>
      <c r="F152" s="135" t="s">
        <v>2615</v>
      </c>
      <c r="G152" s="138" t="s">
        <v>117</v>
      </c>
      <c r="H152" s="137">
        <v>1</v>
      </c>
      <c r="I152" s="136">
        <v>1043.81</v>
      </c>
      <c r="J152" s="136">
        <f>ROUND(I152*H152,2)</f>
        <v>1043.81</v>
      </c>
      <c r="K152" s="135" t="s">
        <v>3201</v>
      </c>
      <c r="L152" s="75"/>
      <c r="M152" s="134" t="s">
        <v>31</v>
      </c>
      <c r="N152" s="133" t="s">
        <v>2542</v>
      </c>
      <c r="O152" s="132">
        <v>0.93600000000000005</v>
      </c>
      <c r="P152" s="132">
        <f>O152*H152</f>
        <v>0.93600000000000005</v>
      </c>
      <c r="Q152" s="132">
        <v>5.2407599999999997E-3</v>
      </c>
      <c r="R152" s="132">
        <f>Q152*H152</f>
        <v>5.2407599999999997E-3</v>
      </c>
      <c r="S152" s="132">
        <v>0</v>
      </c>
      <c r="T152" s="132">
        <f>S152*H152</f>
        <v>0</v>
      </c>
      <c r="U152" s="131" t="s">
        <v>31</v>
      </c>
      <c r="AR152" s="130" t="s">
        <v>134</v>
      </c>
      <c r="AT152" s="130" t="s">
        <v>26</v>
      </c>
      <c r="AU152" s="130" t="s">
        <v>61</v>
      </c>
      <c r="AY152" s="108" t="s">
        <v>104</v>
      </c>
      <c r="BE152" s="118">
        <f>IF(N152="základní",J152,0)</f>
        <v>1043.81</v>
      </c>
      <c r="BF152" s="118">
        <f>IF(N152="snížená",J152,0)</f>
        <v>0</v>
      </c>
      <c r="BG152" s="118">
        <f>IF(N152="zákl. přenesená",J152,0)</f>
        <v>0</v>
      </c>
      <c r="BH152" s="118">
        <f>IF(N152="sníž. přenesená",J152,0)</f>
        <v>0</v>
      </c>
      <c r="BI152" s="118">
        <f>IF(N152="nulová",J152,0)</f>
        <v>0</v>
      </c>
      <c r="BJ152" s="108" t="s">
        <v>102</v>
      </c>
      <c r="BK152" s="118">
        <f>ROUND(I152*H152,2)</f>
        <v>1043.81</v>
      </c>
      <c r="BL152" s="108" t="s">
        <v>134</v>
      </c>
      <c r="BM152" s="130" t="s">
        <v>187</v>
      </c>
    </row>
    <row r="153" spans="2:65" s="76" customFormat="1" x14ac:dyDescent="0.2">
      <c r="B153" s="75"/>
      <c r="D153" s="129" t="s">
        <v>2597</v>
      </c>
      <c r="F153" s="128" t="s">
        <v>188</v>
      </c>
      <c r="L153" s="75"/>
      <c r="M153" s="119"/>
      <c r="U153" s="120"/>
      <c r="AT153" s="108" t="s">
        <v>2597</v>
      </c>
      <c r="AU153" s="108" t="s">
        <v>61</v>
      </c>
    </row>
    <row r="154" spans="2:65" s="76" customFormat="1" x14ac:dyDescent="0.2">
      <c r="B154" s="75"/>
      <c r="D154" s="127" t="s">
        <v>112</v>
      </c>
      <c r="F154" s="126" t="s">
        <v>4088</v>
      </c>
      <c r="L154" s="75"/>
      <c r="M154" s="119"/>
      <c r="U154" s="120"/>
      <c r="AT154" s="108" t="s">
        <v>112</v>
      </c>
      <c r="AU154" s="108" t="s">
        <v>61</v>
      </c>
    </row>
    <row r="155" spans="2:65" s="76" customFormat="1" ht="16.5" customHeight="1" x14ac:dyDescent="0.2">
      <c r="B155" s="117"/>
      <c r="C155" s="140" t="s">
        <v>189</v>
      </c>
      <c r="D155" s="140" t="s">
        <v>26</v>
      </c>
      <c r="E155" s="139" t="s">
        <v>190</v>
      </c>
      <c r="F155" s="135" t="s">
        <v>2616</v>
      </c>
      <c r="G155" s="138" t="s">
        <v>133</v>
      </c>
      <c r="H155" s="137">
        <v>3</v>
      </c>
      <c r="I155" s="136">
        <v>373.44</v>
      </c>
      <c r="J155" s="136">
        <f>ROUND(I155*H155,2)</f>
        <v>1120.32</v>
      </c>
      <c r="K155" s="135" t="s">
        <v>3201</v>
      </c>
      <c r="L155" s="75"/>
      <c r="M155" s="134" t="s">
        <v>31</v>
      </c>
      <c r="N155" s="133" t="s">
        <v>2542</v>
      </c>
      <c r="O155" s="132">
        <v>0.48899999999999999</v>
      </c>
      <c r="P155" s="132">
        <f>O155*H155</f>
        <v>1.4670000000000001</v>
      </c>
      <c r="Q155" s="132">
        <v>8.1386000000000002E-4</v>
      </c>
      <c r="R155" s="132">
        <f>Q155*H155</f>
        <v>2.4415800000000001E-3</v>
      </c>
      <c r="S155" s="132">
        <v>0</v>
      </c>
      <c r="T155" s="132">
        <f>S155*H155</f>
        <v>0</v>
      </c>
      <c r="U155" s="131" t="s">
        <v>31</v>
      </c>
      <c r="AR155" s="130" t="s">
        <v>134</v>
      </c>
      <c r="AT155" s="130" t="s">
        <v>26</v>
      </c>
      <c r="AU155" s="130" t="s">
        <v>61</v>
      </c>
      <c r="AY155" s="108" t="s">
        <v>104</v>
      </c>
      <c r="BE155" s="118">
        <f>IF(N155="základní",J155,0)</f>
        <v>1120.32</v>
      </c>
      <c r="BF155" s="118">
        <f>IF(N155="snížená",J155,0)</f>
        <v>0</v>
      </c>
      <c r="BG155" s="118">
        <f>IF(N155="zákl. přenesená",J155,0)</f>
        <v>0</v>
      </c>
      <c r="BH155" s="118">
        <f>IF(N155="sníž. přenesená",J155,0)</f>
        <v>0</v>
      </c>
      <c r="BI155" s="118">
        <f>IF(N155="nulová",J155,0)</f>
        <v>0</v>
      </c>
      <c r="BJ155" s="108" t="s">
        <v>102</v>
      </c>
      <c r="BK155" s="118">
        <f>ROUND(I155*H155,2)</f>
        <v>1120.32</v>
      </c>
      <c r="BL155" s="108" t="s">
        <v>134</v>
      </c>
      <c r="BM155" s="130" t="s">
        <v>191</v>
      </c>
    </row>
    <row r="156" spans="2:65" s="76" customFormat="1" x14ac:dyDescent="0.2">
      <c r="B156" s="75"/>
      <c r="D156" s="129" t="s">
        <v>2597</v>
      </c>
      <c r="F156" s="128" t="s">
        <v>192</v>
      </c>
      <c r="L156" s="75"/>
      <c r="M156" s="119"/>
      <c r="U156" s="120"/>
      <c r="AT156" s="108" t="s">
        <v>2597</v>
      </c>
      <c r="AU156" s="108" t="s">
        <v>61</v>
      </c>
    </row>
    <row r="157" spans="2:65" s="76" customFormat="1" x14ac:dyDescent="0.2">
      <c r="B157" s="75"/>
      <c r="D157" s="127" t="s">
        <v>112</v>
      </c>
      <c r="F157" s="126" t="s">
        <v>4087</v>
      </c>
      <c r="L157" s="75"/>
      <c r="M157" s="119"/>
      <c r="U157" s="120"/>
      <c r="AT157" s="108" t="s">
        <v>112</v>
      </c>
      <c r="AU157" s="108" t="s">
        <v>61</v>
      </c>
    </row>
    <row r="158" spans="2:65" s="76" customFormat="1" ht="16.5" customHeight="1" x14ac:dyDescent="0.2">
      <c r="B158" s="117"/>
      <c r="C158" s="140" t="s">
        <v>193</v>
      </c>
      <c r="D158" s="140" t="s">
        <v>26</v>
      </c>
      <c r="E158" s="139" t="s">
        <v>194</v>
      </c>
      <c r="F158" s="135" t="s">
        <v>2617</v>
      </c>
      <c r="G158" s="138" t="s">
        <v>133</v>
      </c>
      <c r="H158" s="137">
        <v>2</v>
      </c>
      <c r="I158" s="136">
        <v>421.6</v>
      </c>
      <c r="J158" s="136">
        <f>ROUND(I158*H158,2)</f>
        <v>843.2</v>
      </c>
      <c r="K158" s="135" t="s">
        <v>3201</v>
      </c>
      <c r="L158" s="75"/>
      <c r="M158" s="134" t="s">
        <v>31</v>
      </c>
      <c r="N158" s="133" t="s">
        <v>2542</v>
      </c>
      <c r="O158" s="132">
        <v>0.54100000000000004</v>
      </c>
      <c r="P158" s="132">
        <f>O158*H158</f>
        <v>1.0820000000000001</v>
      </c>
      <c r="Q158" s="132">
        <v>4.3386E-4</v>
      </c>
      <c r="R158" s="132">
        <f>Q158*H158</f>
        <v>8.6771999999999999E-4</v>
      </c>
      <c r="S158" s="132">
        <v>0</v>
      </c>
      <c r="T158" s="132">
        <f>S158*H158</f>
        <v>0</v>
      </c>
      <c r="U158" s="131" t="s">
        <v>31</v>
      </c>
      <c r="AR158" s="130" t="s">
        <v>134</v>
      </c>
      <c r="AT158" s="130" t="s">
        <v>26</v>
      </c>
      <c r="AU158" s="130" t="s">
        <v>61</v>
      </c>
      <c r="AY158" s="108" t="s">
        <v>104</v>
      </c>
      <c r="BE158" s="118">
        <f>IF(N158="základní",J158,0)</f>
        <v>843.2</v>
      </c>
      <c r="BF158" s="118">
        <f>IF(N158="snížená",J158,0)</f>
        <v>0</v>
      </c>
      <c r="BG158" s="118">
        <f>IF(N158="zákl. přenesená",J158,0)</f>
        <v>0</v>
      </c>
      <c r="BH158" s="118">
        <f>IF(N158="sníž. přenesená",J158,0)</f>
        <v>0</v>
      </c>
      <c r="BI158" s="118">
        <f>IF(N158="nulová",J158,0)</f>
        <v>0</v>
      </c>
      <c r="BJ158" s="108" t="s">
        <v>102</v>
      </c>
      <c r="BK158" s="118">
        <f>ROUND(I158*H158,2)</f>
        <v>843.2</v>
      </c>
      <c r="BL158" s="108" t="s">
        <v>134</v>
      </c>
      <c r="BM158" s="130" t="s">
        <v>195</v>
      </c>
    </row>
    <row r="159" spans="2:65" s="76" customFormat="1" x14ac:dyDescent="0.2">
      <c r="B159" s="75"/>
      <c r="D159" s="129" t="s">
        <v>2597</v>
      </c>
      <c r="F159" s="128" t="s">
        <v>196</v>
      </c>
      <c r="L159" s="75"/>
      <c r="M159" s="119"/>
      <c r="U159" s="120"/>
      <c r="AT159" s="108" t="s">
        <v>2597</v>
      </c>
      <c r="AU159" s="108" t="s">
        <v>61</v>
      </c>
    </row>
    <row r="160" spans="2:65" s="76" customFormat="1" x14ac:dyDescent="0.2">
      <c r="B160" s="75"/>
      <c r="D160" s="127" t="s">
        <v>112</v>
      </c>
      <c r="F160" s="126" t="s">
        <v>4086</v>
      </c>
      <c r="L160" s="75"/>
      <c r="M160" s="119"/>
      <c r="U160" s="120"/>
      <c r="AT160" s="108" t="s">
        <v>112</v>
      </c>
      <c r="AU160" s="108" t="s">
        <v>61</v>
      </c>
    </row>
    <row r="161" spans="2:65" s="76" customFormat="1" ht="16.5" customHeight="1" x14ac:dyDescent="0.2">
      <c r="B161" s="117"/>
      <c r="C161" s="140" t="s">
        <v>197</v>
      </c>
      <c r="D161" s="140" t="s">
        <v>26</v>
      </c>
      <c r="E161" s="139" t="s">
        <v>198</v>
      </c>
      <c r="F161" s="135" t="s">
        <v>2618</v>
      </c>
      <c r="G161" s="138" t="s">
        <v>133</v>
      </c>
      <c r="H161" s="137">
        <v>2</v>
      </c>
      <c r="I161" s="136">
        <v>496.11</v>
      </c>
      <c r="J161" s="136">
        <f>ROUND(I161*H161,2)</f>
        <v>992.22</v>
      </c>
      <c r="K161" s="135" t="s">
        <v>3201</v>
      </c>
      <c r="L161" s="75"/>
      <c r="M161" s="134" t="s">
        <v>31</v>
      </c>
      <c r="N161" s="133" t="s">
        <v>2542</v>
      </c>
      <c r="O161" s="132">
        <v>0.61599999999999999</v>
      </c>
      <c r="P161" s="132">
        <f>O161*H161</f>
        <v>1.232</v>
      </c>
      <c r="Q161" s="132">
        <v>1.20386E-3</v>
      </c>
      <c r="R161" s="132">
        <f>Q161*H161</f>
        <v>2.4077199999999999E-3</v>
      </c>
      <c r="S161" s="132">
        <v>0</v>
      </c>
      <c r="T161" s="132">
        <f>S161*H161</f>
        <v>0</v>
      </c>
      <c r="U161" s="131" t="s">
        <v>31</v>
      </c>
      <c r="AR161" s="130" t="s">
        <v>134</v>
      </c>
      <c r="AT161" s="130" t="s">
        <v>26</v>
      </c>
      <c r="AU161" s="130" t="s">
        <v>61</v>
      </c>
      <c r="AY161" s="108" t="s">
        <v>104</v>
      </c>
      <c r="BE161" s="118">
        <f>IF(N161="základní",J161,0)</f>
        <v>992.22</v>
      </c>
      <c r="BF161" s="118">
        <f>IF(N161="snížená",J161,0)</f>
        <v>0</v>
      </c>
      <c r="BG161" s="118">
        <f>IF(N161="zákl. přenesená",J161,0)</f>
        <v>0</v>
      </c>
      <c r="BH161" s="118">
        <f>IF(N161="sníž. přenesená",J161,0)</f>
        <v>0</v>
      </c>
      <c r="BI161" s="118">
        <f>IF(N161="nulová",J161,0)</f>
        <v>0</v>
      </c>
      <c r="BJ161" s="108" t="s">
        <v>102</v>
      </c>
      <c r="BK161" s="118">
        <f>ROUND(I161*H161,2)</f>
        <v>992.22</v>
      </c>
      <c r="BL161" s="108" t="s">
        <v>134</v>
      </c>
      <c r="BM161" s="130" t="s">
        <v>199</v>
      </c>
    </row>
    <row r="162" spans="2:65" s="76" customFormat="1" x14ac:dyDescent="0.2">
      <c r="B162" s="75"/>
      <c r="D162" s="129" t="s">
        <v>2597</v>
      </c>
      <c r="F162" s="128" t="s">
        <v>200</v>
      </c>
      <c r="L162" s="75"/>
      <c r="M162" s="119"/>
      <c r="U162" s="120"/>
      <c r="AT162" s="108" t="s">
        <v>2597</v>
      </c>
      <c r="AU162" s="108" t="s">
        <v>61</v>
      </c>
    </row>
    <row r="163" spans="2:65" s="76" customFormat="1" x14ac:dyDescent="0.2">
      <c r="B163" s="75"/>
      <c r="D163" s="127" t="s">
        <v>112</v>
      </c>
      <c r="F163" s="126" t="s">
        <v>4085</v>
      </c>
      <c r="L163" s="75"/>
      <c r="M163" s="119"/>
      <c r="U163" s="120"/>
      <c r="AT163" s="108" t="s">
        <v>112</v>
      </c>
      <c r="AU163" s="108" t="s">
        <v>61</v>
      </c>
    </row>
    <row r="164" spans="2:65" s="76" customFormat="1" ht="21.75" customHeight="1" x14ac:dyDescent="0.2">
      <c r="B164" s="117"/>
      <c r="C164" s="140" t="s">
        <v>201</v>
      </c>
      <c r="D164" s="140" t="s">
        <v>26</v>
      </c>
      <c r="E164" s="139" t="s">
        <v>202</v>
      </c>
      <c r="F164" s="135" t="s">
        <v>2619</v>
      </c>
      <c r="G164" s="138" t="s">
        <v>133</v>
      </c>
      <c r="H164" s="137">
        <v>2</v>
      </c>
      <c r="I164" s="136">
        <v>496.87</v>
      </c>
      <c r="J164" s="136">
        <f>ROUND(I164*H164,2)</f>
        <v>993.74</v>
      </c>
      <c r="K164" s="135" t="s">
        <v>3201</v>
      </c>
      <c r="L164" s="75"/>
      <c r="M164" s="134" t="s">
        <v>31</v>
      </c>
      <c r="N164" s="133" t="s">
        <v>2542</v>
      </c>
      <c r="O164" s="132">
        <v>0.128</v>
      </c>
      <c r="P164" s="132">
        <f>O164*H164</f>
        <v>0.25600000000000001</v>
      </c>
      <c r="Q164" s="132">
        <v>1.55456E-3</v>
      </c>
      <c r="R164" s="132">
        <f>Q164*H164</f>
        <v>3.1091199999999999E-3</v>
      </c>
      <c r="S164" s="132">
        <v>0</v>
      </c>
      <c r="T164" s="132">
        <f>S164*H164</f>
        <v>0</v>
      </c>
      <c r="U164" s="131" t="s">
        <v>31</v>
      </c>
      <c r="AR164" s="130" t="s">
        <v>134</v>
      </c>
      <c r="AT164" s="130" t="s">
        <v>26</v>
      </c>
      <c r="AU164" s="130" t="s">
        <v>61</v>
      </c>
      <c r="AY164" s="108" t="s">
        <v>104</v>
      </c>
      <c r="BE164" s="118">
        <f>IF(N164="základní",J164,0)</f>
        <v>993.74</v>
      </c>
      <c r="BF164" s="118">
        <f>IF(N164="snížená",J164,0)</f>
        <v>0</v>
      </c>
      <c r="BG164" s="118">
        <f>IF(N164="zákl. přenesená",J164,0)</f>
        <v>0</v>
      </c>
      <c r="BH164" s="118">
        <f>IF(N164="sníž. přenesená",J164,0)</f>
        <v>0</v>
      </c>
      <c r="BI164" s="118">
        <f>IF(N164="nulová",J164,0)</f>
        <v>0</v>
      </c>
      <c r="BJ164" s="108" t="s">
        <v>102</v>
      </c>
      <c r="BK164" s="118">
        <f>ROUND(I164*H164,2)</f>
        <v>993.74</v>
      </c>
      <c r="BL164" s="108" t="s">
        <v>134</v>
      </c>
      <c r="BM164" s="130" t="s">
        <v>203</v>
      </c>
    </row>
    <row r="165" spans="2:65" s="76" customFormat="1" ht="19.5" x14ac:dyDescent="0.2">
      <c r="B165" s="75"/>
      <c r="D165" s="129" t="s">
        <v>2597</v>
      </c>
      <c r="F165" s="128" t="s">
        <v>204</v>
      </c>
      <c r="L165" s="75"/>
      <c r="M165" s="119"/>
      <c r="U165" s="120"/>
      <c r="AT165" s="108" t="s">
        <v>2597</v>
      </c>
      <c r="AU165" s="108" t="s">
        <v>61</v>
      </c>
    </row>
    <row r="166" spans="2:65" s="76" customFormat="1" x14ac:dyDescent="0.2">
      <c r="B166" s="75"/>
      <c r="D166" s="127" t="s">
        <v>112</v>
      </c>
      <c r="F166" s="126" t="s">
        <v>4084</v>
      </c>
      <c r="L166" s="75"/>
      <c r="M166" s="119"/>
      <c r="U166" s="120"/>
      <c r="AT166" s="108" t="s">
        <v>112</v>
      </c>
      <c r="AU166" s="108" t="s">
        <v>61</v>
      </c>
    </row>
    <row r="167" spans="2:65" s="76" customFormat="1" ht="21.75" customHeight="1" x14ac:dyDescent="0.2">
      <c r="B167" s="117"/>
      <c r="C167" s="140" t="s">
        <v>205</v>
      </c>
      <c r="D167" s="140" t="s">
        <v>26</v>
      </c>
      <c r="E167" s="139" t="s">
        <v>206</v>
      </c>
      <c r="F167" s="135" t="s">
        <v>2620</v>
      </c>
      <c r="G167" s="138" t="s">
        <v>133</v>
      </c>
      <c r="H167" s="137">
        <v>3</v>
      </c>
      <c r="I167" s="136">
        <v>573.69000000000005</v>
      </c>
      <c r="J167" s="136">
        <f>ROUND(I167*H167,2)</f>
        <v>1721.07</v>
      </c>
      <c r="K167" s="135" t="s">
        <v>3201</v>
      </c>
      <c r="L167" s="75"/>
      <c r="M167" s="134" t="s">
        <v>31</v>
      </c>
      <c r="N167" s="133" t="s">
        <v>2542</v>
      </c>
      <c r="O167" s="132">
        <v>0.13200000000000001</v>
      </c>
      <c r="P167" s="132">
        <f>O167*H167</f>
        <v>0.39600000000000002</v>
      </c>
      <c r="Q167" s="132">
        <v>1.7717E-3</v>
      </c>
      <c r="R167" s="132">
        <f>Q167*H167</f>
        <v>5.3150999999999997E-3</v>
      </c>
      <c r="S167" s="132">
        <v>0</v>
      </c>
      <c r="T167" s="132">
        <f>S167*H167</f>
        <v>0</v>
      </c>
      <c r="U167" s="131" t="s">
        <v>31</v>
      </c>
      <c r="AR167" s="130" t="s">
        <v>134</v>
      </c>
      <c r="AT167" s="130" t="s">
        <v>26</v>
      </c>
      <c r="AU167" s="130" t="s">
        <v>61</v>
      </c>
      <c r="AY167" s="108" t="s">
        <v>104</v>
      </c>
      <c r="BE167" s="118">
        <f>IF(N167="základní",J167,0)</f>
        <v>1721.07</v>
      </c>
      <c r="BF167" s="118">
        <f>IF(N167="snížená",J167,0)</f>
        <v>0</v>
      </c>
      <c r="BG167" s="118">
        <f>IF(N167="zákl. přenesená",J167,0)</f>
        <v>0</v>
      </c>
      <c r="BH167" s="118">
        <f>IF(N167="sníž. přenesená",J167,0)</f>
        <v>0</v>
      </c>
      <c r="BI167" s="118">
        <f>IF(N167="nulová",J167,0)</f>
        <v>0</v>
      </c>
      <c r="BJ167" s="108" t="s">
        <v>102</v>
      </c>
      <c r="BK167" s="118">
        <f>ROUND(I167*H167,2)</f>
        <v>1721.07</v>
      </c>
      <c r="BL167" s="108" t="s">
        <v>134</v>
      </c>
      <c r="BM167" s="130" t="s">
        <v>207</v>
      </c>
    </row>
    <row r="168" spans="2:65" s="76" customFormat="1" ht="19.5" x14ac:dyDescent="0.2">
      <c r="B168" s="75"/>
      <c r="D168" s="129" t="s">
        <v>2597</v>
      </c>
      <c r="F168" s="128" t="s">
        <v>208</v>
      </c>
      <c r="L168" s="75"/>
      <c r="M168" s="119"/>
      <c r="U168" s="120"/>
      <c r="AT168" s="108" t="s">
        <v>2597</v>
      </c>
      <c r="AU168" s="108" t="s">
        <v>61</v>
      </c>
    </row>
    <row r="169" spans="2:65" s="76" customFormat="1" x14ac:dyDescent="0.2">
      <c r="B169" s="75"/>
      <c r="D169" s="127" t="s">
        <v>112</v>
      </c>
      <c r="F169" s="126" t="s">
        <v>4083</v>
      </c>
      <c r="L169" s="75"/>
      <c r="M169" s="119"/>
      <c r="U169" s="120"/>
      <c r="AT169" s="108" t="s">
        <v>112</v>
      </c>
      <c r="AU169" s="108" t="s">
        <v>61</v>
      </c>
    </row>
    <row r="170" spans="2:65" s="76" customFormat="1" ht="21.75" customHeight="1" x14ac:dyDescent="0.2">
      <c r="B170" s="117"/>
      <c r="C170" s="140" t="s">
        <v>209</v>
      </c>
      <c r="D170" s="140" t="s">
        <v>26</v>
      </c>
      <c r="E170" s="139" t="s">
        <v>210</v>
      </c>
      <c r="F170" s="135" t="s">
        <v>2621</v>
      </c>
      <c r="G170" s="138" t="s">
        <v>133</v>
      </c>
      <c r="H170" s="137">
        <v>2</v>
      </c>
      <c r="I170" s="136">
        <v>632.54999999999995</v>
      </c>
      <c r="J170" s="136">
        <f>ROUND(I170*H170,2)</f>
        <v>1265.0999999999999</v>
      </c>
      <c r="K170" s="135" t="s">
        <v>3201</v>
      </c>
      <c r="L170" s="75"/>
      <c r="M170" s="134" t="s">
        <v>31</v>
      </c>
      <c r="N170" s="133" t="s">
        <v>2542</v>
      </c>
      <c r="O170" s="132">
        <v>0.14299999999999999</v>
      </c>
      <c r="P170" s="132">
        <f>O170*H170</f>
        <v>0.28599999999999998</v>
      </c>
      <c r="Q170" s="132">
        <v>1.99074E-3</v>
      </c>
      <c r="R170" s="132">
        <f>Q170*H170</f>
        <v>3.9814799999999999E-3</v>
      </c>
      <c r="S170" s="132">
        <v>0</v>
      </c>
      <c r="T170" s="132">
        <f>S170*H170</f>
        <v>0</v>
      </c>
      <c r="U170" s="131" t="s">
        <v>31</v>
      </c>
      <c r="AR170" s="130" t="s">
        <v>134</v>
      </c>
      <c r="AT170" s="130" t="s">
        <v>26</v>
      </c>
      <c r="AU170" s="130" t="s">
        <v>61</v>
      </c>
      <c r="AY170" s="108" t="s">
        <v>104</v>
      </c>
      <c r="BE170" s="118">
        <f>IF(N170="základní",J170,0)</f>
        <v>1265.0999999999999</v>
      </c>
      <c r="BF170" s="118">
        <f>IF(N170="snížená",J170,0)</f>
        <v>0</v>
      </c>
      <c r="BG170" s="118">
        <f>IF(N170="zákl. přenesená",J170,0)</f>
        <v>0</v>
      </c>
      <c r="BH170" s="118">
        <f>IF(N170="sníž. přenesená",J170,0)</f>
        <v>0</v>
      </c>
      <c r="BI170" s="118">
        <f>IF(N170="nulová",J170,0)</f>
        <v>0</v>
      </c>
      <c r="BJ170" s="108" t="s">
        <v>102</v>
      </c>
      <c r="BK170" s="118">
        <f>ROUND(I170*H170,2)</f>
        <v>1265.0999999999999</v>
      </c>
      <c r="BL170" s="108" t="s">
        <v>134</v>
      </c>
      <c r="BM170" s="130" t="s">
        <v>211</v>
      </c>
    </row>
    <row r="171" spans="2:65" s="76" customFormat="1" ht="19.5" x14ac:dyDescent="0.2">
      <c r="B171" s="75"/>
      <c r="D171" s="129" t="s">
        <v>2597</v>
      </c>
      <c r="F171" s="128" t="s">
        <v>212</v>
      </c>
      <c r="L171" s="75"/>
      <c r="M171" s="119"/>
      <c r="U171" s="120"/>
      <c r="AT171" s="108" t="s">
        <v>2597</v>
      </c>
      <c r="AU171" s="108" t="s">
        <v>61</v>
      </c>
    </row>
    <row r="172" spans="2:65" s="76" customFormat="1" x14ac:dyDescent="0.2">
      <c r="B172" s="75"/>
      <c r="D172" s="127" t="s">
        <v>112</v>
      </c>
      <c r="F172" s="126" t="s">
        <v>4082</v>
      </c>
      <c r="L172" s="75"/>
      <c r="M172" s="119"/>
      <c r="U172" s="120"/>
      <c r="AT172" s="108" t="s">
        <v>112</v>
      </c>
      <c r="AU172" s="108" t="s">
        <v>61</v>
      </c>
    </row>
    <row r="173" spans="2:65" s="76" customFormat="1" ht="16.5" customHeight="1" x14ac:dyDescent="0.2">
      <c r="B173" s="117"/>
      <c r="C173" s="140" t="s">
        <v>213</v>
      </c>
      <c r="D173" s="140" t="s">
        <v>26</v>
      </c>
      <c r="E173" s="139" t="s">
        <v>214</v>
      </c>
      <c r="F173" s="135" t="s">
        <v>2622</v>
      </c>
      <c r="G173" s="138" t="s">
        <v>121</v>
      </c>
      <c r="H173" s="137">
        <v>40</v>
      </c>
      <c r="I173" s="136">
        <v>52.77</v>
      </c>
      <c r="J173" s="136">
        <f>ROUND(I173*H173,2)</f>
        <v>2110.8000000000002</v>
      </c>
      <c r="K173" s="135" t="s">
        <v>3201</v>
      </c>
      <c r="L173" s="75"/>
      <c r="M173" s="134" t="s">
        <v>31</v>
      </c>
      <c r="N173" s="133" t="s">
        <v>2542</v>
      </c>
      <c r="O173" s="132">
        <v>8.4000000000000005E-2</v>
      </c>
      <c r="P173" s="132">
        <f>O173*H173</f>
        <v>3.3600000000000003</v>
      </c>
      <c r="Q173" s="132">
        <v>2.73E-5</v>
      </c>
      <c r="R173" s="132">
        <f>Q173*H173</f>
        <v>1.0920000000000001E-3</v>
      </c>
      <c r="S173" s="132">
        <v>3.2200000000000002E-3</v>
      </c>
      <c r="T173" s="132">
        <f>S173*H173</f>
        <v>0.1288</v>
      </c>
      <c r="U173" s="131" t="s">
        <v>31</v>
      </c>
      <c r="AR173" s="130" t="s">
        <v>134</v>
      </c>
      <c r="AT173" s="130" t="s">
        <v>26</v>
      </c>
      <c r="AU173" s="130" t="s">
        <v>61</v>
      </c>
      <c r="AY173" s="108" t="s">
        <v>104</v>
      </c>
      <c r="BE173" s="118">
        <f>IF(N173="základní",J173,0)</f>
        <v>2110.8000000000002</v>
      </c>
      <c r="BF173" s="118">
        <f>IF(N173="snížená",J173,0)</f>
        <v>0</v>
      </c>
      <c r="BG173" s="118">
        <f>IF(N173="zákl. přenesená",J173,0)</f>
        <v>0</v>
      </c>
      <c r="BH173" s="118">
        <f>IF(N173="sníž. přenesená",J173,0)</f>
        <v>0</v>
      </c>
      <c r="BI173" s="118">
        <f>IF(N173="nulová",J173,0)</f>
        <v>0</v>
      </c>
      <c r="BJ173" s="108" t="s">
        <v>102</v>
      </c>
      <c r="BK173" s="118">
        <f>ROUND(I173*H173,2)</f>
        <v>2110.8000000000002</v>
      </c>
      <c r="BL173" s="108" t="s">
        <v>134</v>
      </c>
      <c r="BM173" s="130" t="s">
        <v>215</v>
      </c>
    </row>
    <row r="174" spans="2:65" s="76" customFormat="1" x14ac:dyDescent="0.2">
      <c r="B174" s="75"/>
      <c r="D174" s="129" t="s">
        <v>2597</v>
      </c>
      <c r="F174" s="128" t="s">
        <v>216</v>
      </c>
      <c r="L174" s="75"/>
      <c r="M174" s="119"/>
      <c r="U174" s="120"/>
      <c r="AT174" s="108" t="s">
        <v>2597</v>
      </c>
      <c r="AU174" s="108" t="s">
        <v>61</v>
      </c>
    </row>
    <row r="175" spans="2:65" s="76" customFormat="1" x14ac:dyDescent="0.2">
      <c r="B175" s="75"/>
      <c r="D175" s="127" t="s">
        <v>112</v>
      </c>
      <c r="F175" s="126" t="s">
        <v>4081</v>
      </c>
      <c r="L175" s="75"/>
      <c r="M175" s="119"/>
      <c r="U175" s="120"/>
      <c r="AT175" s="108" t="s">
        <v>112</v>
      </c>
      <c r="AU175" s="108" t="s">
        <v>61</v>
      </c>
    </row>
    <row r="176" spans="2:65" s="76" customFormat="1" ht="16.5" customHeight="1" x14ac:dyDescent="0.2">
      <c r="B176" s="117"/>
      <c r="C176" s="140" t="s">
        <v>217</v>
      </c>
      <c r="D176" s="140" t="s">
        <v>26</v>
      </c>
      <c r="E176" s="139" t="s">
        <v>218</v>
      </c>
      <c r="F176" s="135" t="s">
        <v>2623</v>
      </c>
      <c r="G176" s="138" t="s">
        <v>121</v>
      </c>
      <c r="H176" s="137">
        <v>15</v>
      </c>
      <c r="I176" s="136">
        <v>67.349999999999994</v>
      </c>
      <c r="J176" s="136">
        <f>ROUND(I176*H176,2)</f>
        <v>1010.25</v>
      </c>
      <c r="K176" s="135" t="s">
        <v>3201</v>
      </c>
      <c r="L176" s="75"/>
      <c r="M176" s="134" t="s">
        <v>31</v>
      </c>
      <c r="N176" s="133" t="s">
        <v>2542</v>
      </c>
      <c r="O176" s="132">
        <v>0.105</v>
      </c>
      <c r="P176" s="132">
        <f>O176*H176</f>
        <v>1.575</v>
      </c>
      <c r="Q176" s="132">
        <v>3.7799999999999997E-5</v>
      </c>
      <c r="R176" s="132">
        <f>Q176*H176</f>
        <v>5.6700000000000001E-4</v>
      </c>
      <c r="S176" s="132">
        <v>6.6499999999999997E-3</v>
      </c>
      <c r="T176" s="132">
        <f>S176*H176</f>
        <v>9.9749999999999991E-2</v>
      </c>
      <c r="U176" s="131" t="s">
        <v>31</v>
      </c>
      <c r="AR176" s="130" t="s">
        <v>134</v>
      </c>
      <c r="AT176" s="130" t="s">
        <v>26</v>
      </c>
      <c r="AU176" s="130" t="s">
        <v>61</v>
      </c>
      <c r="AY176" s="108" t="s">
        <v>104</v>
      </c>
      <c r="BE176" s="118">
        <f>IF(N176="základní",J176,0)</f>
        <v>1010.25</v>
      </c>
      <c r="BF176" s="118">
        <f>IF(N176="snížená",J176,0)</f>
        <v>0</v>
      </c>
      <c r="BG176" s="118">
        <f>IF(N176="zákl. přenesená",J176,0)</f>
        <v>0</v>
      </c>
      <c r="BH176" s="118">
        <f>IF(N176="sníž. přenesená",J176,0)</f>
        <v>0</v>
      </c>
      <c r="BI176" s="118">
        <f>IF(N176="nulová",J176,0)</f>
        <v>0</v>
      </c>
      <c r="BJ176" s="108" t="s">
        <v>102</v>
      </c>
      <c r="BK176" s="118">
        <f>ROUND(I176*H176,2)</f>
        <v>1010.25</v>
      </c>
      <c r="BL176" s="108" t="s">
        <v>134</v>
      </c>
      <c r="BM176" s="130" t="s">
        <v>219</v>
      </c>
    </row>
    <row r="177" spans="2:65" s="76" customFormat="1" x14ac:dyDescent="0.2">
      <c r="B177" s="75"/>
      <c r="D177" s="129" t="s">
        <v>2597</v>
      </c>
      <c r="F177" s="128" t="s">
        <v>220</v>
      </c>
      <c r="L177" s="75"/>
      <c r="M177" s="119"/>
      <c r="U177" s="120"/>
      <c r="AT177" s="108" t="s">
        <v>2597</v>
      </c>
      <c r="AU177" s="108" t="s">
        <v>61</v>
      </c>
    </row>
    <row r="178" spans="2:65" s="76" customFormat="1" x14ac:dyDescent="0.2">
      <c r="B178" s="75"/>
      <c r="D178" s="127" t="s">
        <v>112</v>
      </c>
      <c r="F178" s="126" t="s">
        <v>4080</v>
      </c>
      <c r="L178" s="75"/>
      <c r="M178" s="119"/>
      <c r="U178" s="120"/>
      <c r="AT178" s="108" t="s">
        <v>112</v>
      </c>
      <c r="AU178" s="108" t="s">
        <v>61</v>
      </c>
    </row>
    <row r="179" spans="2:65" s="76" customFormat="1" ht="16.5" customHeight="1" x14ac:dyDescent="0.2">
      <c r="B179" s="117"/>
      <c r="C179" s="140" t="s">
        <v>221</v>
      </c>
      <c r="D179" s="140" t="s">
        <v>26</v>
      </c>
      <c r="E179" s="139" t="s">
        <v>222</v>
      </c>
      <c r="F179" s="135" t="s">
        <v>2624</v>
      </c>
      <c r="G179" s="138" t="s">
        <v>121</v>
      </c>
      <c r="H179" s="137">
        <v>40</v>
      </c>
      <c r="I179" s="136">
        <v>23.25</v>
      </c>
      <c r="J179" s="136">
        <f>ROUND(I179*H179,2)</f>
        <v>930</v>
      </c>
      <c r="K179" s="135" t="s">
        <v>3201</v>
      </c>
      <c r="L179" s="75"/>
      <c r="M179" s="134" t="s">
        <v>31</v>
      </c>
      <c r="N179" s="133" t="s">
        <v>2542</v>
      </c>
      <c r="O179" s="132">
        <v>5.1999999999999998E-2</v>
      </c>
      <c r="P179" s="132">
        <f>O179*H179</f>
        <v>2.08</v>
      </c>
      <c r="Q179" s="132">
        <v>0</v>
      </c>
      <c r="R179" s="132">
        <f>Q179*H179</f>
        <v>0</v>
      </c>
      <c r="S179" s="132">
        <v>2.7999999999999998E-4</v>
      </c>
      <c r="T179" s="132">
        <f>S179*H179</f>
        <v>1.1199999999999998E-2</v>
      </c>
      <c r="U179" s="131" t="s">
        <v>31</v>
      </c>
      <c r="AR179" s="130" t="s">
        <v>134</v>
      </c>
      <c r="AT179" s="130" t="s">
        <v>26</v>
      </c>
      <c r="AU179" s="130" t="s">
        <v>61</v>
      </c>
      <c r="AY179" s="108" t="s">
        <v>104</v>
      </c>
      <c r="BE179" s="118">
        <f>IF(N179="základní",J179,0)</f>
        <v>930</v>
      </c>
      <c r="BF179" s="118">
        <f>IF(N179="snížená",J179,0)</f>
        <v>0</v>
      </c>
      <c r="BG179" s="118">
        <f>IF(N179="zákl. přenesená",J179,0)</f>
        <v>0</v>
      </c>
      <c r="BH179" s="118">
        <f>IF(N179="sníž. přenesená",J179,0)</f>
        <v>0</v>
      </c>
      <c r="BI179" s="118">
        <f>IF(N179="nulová",J179,0)</f>
        <v>0</v>
      </c>
      <c r="BJ179" s="108" t="s">
        <v>102</v>
      </c>
      <c r="BK179" s="118">
        <f>ROUND(I179*H179,2)</f>
        <v>930</v>
      </c>
      <c r="BL179" s="108" t="s">
        <v>134</v>
      </c>
      <c r="BM179" s="130" t="s">
        <v>223</v>
      </c>
    </row>
    <row r="180" spans="2:65" s="76" customFormat="1" x14ac:dyDescent="0.2">
      <c r="B180" s="75"/>
      <c r="D180" s="129" t="s">
        <v>2597</v>
      </c>
      <c r="F180" s="128" t="s">
        <v>4079</v>
      </c>
      <c r="L180" s="75"/>
      <c r="M180" s="119"/>
      <c r="U180" s="120"/>
      <c r="AT180" s="108" t="s">
        <v>2597</v>
      </c>
      <c r="AU180" s="108" t="s">
        <v>61</v>
      </c>
    </row>
    <row r="181" spans="2:65" s="76" customFormat="1" x14ac:dyDescent="0.2">
      <c r="B181" s="75"/>
      <c r="D181" s="127" t="s">
        <v>112</v>
      </c>
      <c r="F181" s="126" t="s">
        <v>4078</v>
      </c>
      <c r="L181" s="75"/>
      <c r="M181" s="119"/>
      <c r="U181" s="120"/>
      <c r="AT181" s="108" t="s">
        <v>112</v>
      </c>
      <c r="AU181" s="108" t="s">
        <v>61</v>
      </c>
    </row>
    <row r="182" spans="2:65" s="76" customFormat="1" ht="16.5" customHeight="1" x14ac:dyDescent="0.2">
      <c r="B182" s="117"/>
      <c r="C182" s="140" t="s">
        <v>224</v>
      </c>
      <c r="D182" s="140" t="s">
        <v>26</v>
      </c>
      <c r="E182" s="139" t="s">
        <v>225</v>
      </c>
      <c r="F182" s="135" t="s">
        <v>2625</v>
      </c>
      <c r="G182" s="138" t="s">
        <v>121</v>
      </c>
      <c r="H182" s="137">
        <v>5</v>
      </c>
      <c r="I182" s="136">
        <v>37.11</v>
      </c>
      <c r="J182" s="136">
        <f>ROUND(I182*H182,2)</f>
        <v>185.55</v>
      </c>
      <c r="K182" s="135" t="s">
        <v>3201</v>
      </c>
      <c r="L182" s="75"/>
      <c r="M182" s="134" t="s">
        <v>31</v>
      </c>
      <c r="N182" s="133" t="s">
        <v>2542</v>
      </c>
      <c r="O182" s="132">
        <v>8.3000000000000004E-2</v>
      </c>
      <c r="P182" s="132">
        <f>O182*H182</f>
        <v>0.41500000000000004</v>
      </c>
      <c r="Q182" s="132">
        <v>0</v>
      </c>
      <c r="R182" s="132">
        <f>Q182*H182</f>
        <v>0</v>
      </c>
      <c r="S182" s="132">
        <v>2.9E-4</v>
      </c>
      <c r="T182" s="132">
        <f>S182*H182</f>
        <v>1.4499999999999999E-3</v>
      </c>
      <c r="U182" s="131" t="s">
        <v>31</v>
      </c>
      <c r="AR182" s="130" t="s">
        <v>134</v>
      </c>
      <c r="AT182" s="130" t="s">
        <v>26</v>
      </c>
      <c r="AU182" s="130" t="s">
        <v>61</v>
      </c>
      <c r="AY182" s="108" t="s">
        <v>104</v>
      </c>
      <c r="BE182" s="118">
        <f>IF(N182="základní",J182,0)</f>
        <v>185.55</v>
      </c>
      <c r="BF182" s="118">
        <f>IF(N182="snížená",J182,0)</f>
        <v>0</v>
      </c>
      <c r="BG182" s="118">
        <f>IF(N182="zákl. přenesená",J182,0)</f>
        <v>0</v>
      </c>
      <c r="BH182" s="118">
        <f>IF(N182="sníž. přenesená",J182,0)</f>
        <v>0</v>
      </c>
      <c r="BI182" s="118">
        <f>IF(N182="nulová",J182,0)</f>
        <v>0</v>
      </c>
      <c r="BJ182" s="108" t="s">
        <v>102</v>
      </c>
      <c r="BK182" s="118">
        <f>ROUND(I182*H182,2)</f>
        <v>185.55</v>
      </c>
      <c r="BL182" s="108" t="s">
        <v>134</v>
      </c>
      <c r="BM182" s="130" t="s">
        <v>226</v>
      </c>
    </row>
    <row r="183" spans="2:65" s="76" customFormat="1" x14ac:dyDescent="0.2">
      <c r="B183" s="75"/>
      <c r="D183" s="129" t="s">
        <v>2597</v>
      </c>
      <c r="F183" s="128" t="s">
        <v>4077</v>
      </c>
      <c r="L183" s="75"/>
      <c r="M183" s="119"/>
      <c r="U183" s="120"/>
      <c r="AT183" s="108" t="s">
        <v>2597</v>
      </c>
      <c r="AU183" s="108" t="s">
        <v>61</v>
      </c>
    </row>
    <row r="184" spans="2:65" s="76" customFormat="1" x14ac:dyDescent="0.2">
      <c r="B184" s="75"/>
      <c r="D184" s="127" t="s">
        <v>112</v>
      </c>
      <c r="F184" s="126" t="s">
        <v>4076</v>
      </c>
      <c r="L184" s="75"/>
      <c r="M184" s="119"/>
      <c r="U184" s="120"/>
      <c r="AT184" s="108" t="s">
        <v>112</v>
      </c>
      <c r="AU184" s="108" t="s">
        <v>61</v>
      </c>
    </row>
    <row r="185" spans="2:65" s="76" customFormat="1" ht="16.5" customHeight="1" x14ac:dyDescent="0.2">
      <c r="B185" s="117"/>
      <c r="C185" s="140" t="s">
        <v>227</v>
      </c>
      <c r="D185" s="140" t="s">
        <v>26</v>
      </c>
      <c r="E185" s="139" t="s">
        <v>228</v>
      </c>
      <c r="F185" s="135" t="s">
        <v>2626</v>
      </c>
      <c r="G185" s="138" t="s">
        <v>133</v>
      </c>
      <c r="H185" s="137">
        <v>20</v>
      </c>
      <c r="I185" s="136">
        <v>7.41</v>
      </c>
      <c r="J185" s="136">
        <f>ROUND(I185*H185,2)</f>
        <v>148.19999999999999</v>
      </c>
      <c r="K185" s="135" t="s">
        <v>3201</v>
      </c>
      <c r="L185" s="75"/>
      <c r="M185" s="134" t="s">
        <v>31</v>
      </c>
      <c r="N185" s="133" t="s">
        <v>2542</v>
      </c>
      <c r="O185" s="132">
        <v>1.4999999999999999E-2</v>
      </c>
      <c r="P185" s="132">
        <f>O185*H185</f>
        <v>0.3</v>
      </c>
      <c r="Q185" s="132">
        <v>0</v>
      </c>
      <c r="R185" s="132">
        <f>Q185*H185</f>
        <v>0</v>
      </c>
      <c r="S185" s="132">
        <v>0</v>
      </c>
      <c r="T185" s="132">
        <f>S185*H185</f>
        <v>0</v>
      </c>
      <c r="U185" s="131" t="s">
        <v>31</v>
      </c>
      <c r="AR185" s="130" t="s">
        <v>134</v>
      </c>
      <c r="AT185" s="130" t="s">
        <v>26</v>
      </c>
      <c r="AU185" s="130" t="s">
        <v>61</v>
      </c>
      <c r="AY185" s="108" t="s">
        <v>104</v>
      </c>
      <c r="BE185" s="118">
        <f>IF(N185="základní",J185,0)</f>
        <v>148.19999999999999</v>
      </c>
      <c r="BF185" s="118">
        <f>IF(N185="snížená",J185,0)</f>
        <v>0</v>
      </c>
      <c r="BG185" s="118">
        <f>IF(N185="zákl. přenesená",J185,0)</f>
        <v>0</v>
      </c>
      <c r="BH185" s="118">
        <f>IF(N185="sníž. přenesená",J185,0)</f>
        <v>0</v>
      </c>
      <c r="BI185" s="118">
        <f>IF(N185="nulová",J185,0)</f>
        <v>0</v>
      </c>
      <c r="BJ185" s="108" t="s">
        <v>102</v>
      </c>
      <c r="BK185" s="118">
        <f>ROUND(I185*H185,2)</f>
        <v>148.19999999999999</v>
      </c>
      <c r="BL185" s="108" t="s">
        <v>134</v>
      </c>
      <c r="BM185" s="130" t="s">
        <v>229</v>
      </c>
    </row>
    <row r="186" spans="2:65" s="76" customFormat="1" x14ac:dyDescent="0.2">
      <c r="B186" s="75"/>
      <c r="D186" s="129" t="s">
        <v>2597</v>
      </c>
      <c r="F186" s="128" t="s">
        <v>4075</v>
      </c>
      <c r="L186" s="75"/>
      <c r="M186" s="119"/>
      <c r="U186" s="120"/>
      <c r="AT186" s="108" t="s">
        <v>2597</v>
      </c>
      <c r="AU186" s="108" t="s">
        <v>61</v>
      </c>
    </row>
    <row r="187" spans="2:65" s="76" customFormat="1" x14ac:dyDescent="0.2">
      <c r="B187" s="75"/>
      <c r="D187" s="127" t="s">
        <v>112</v>
      </c>
      <c r="F187" s="126" t="s">
        <v>4074</v>
      </c>
      <c r="L187" s="75"/>
      <c r="M187" s="119"/>
      <c r="U187" s="120"/>
      <c r="AT187" s="108" t="s">
        <v>112</v>
      </c>
      <c r="AU187" s="108" t="s">
        <v>61</v>
      </c>
    </row>
    <row r="188" spans="2:65" s="76" customFormat="1" ht="16.5" customHeight="1" x14ac:dyDescent="0.2">
      <c r="B188" s="117"/>
      <c r="C188" s="140" t="s">
        <v>230</v>
      </c>
      <c r="D188" s="140" t="s">
        <v>26</v>
      </c>
      <c r="E188" s="139" t="s">
        <v>231</v>
      </c>
      <c r="F188" s="135" t="s">
        <v>2627</v>
      </c>
      <c r="G188" s="138" t="s">
        <v>133</v>
      </c>
      <c r="H188" s="137">
        <v>20</v>
      </c>
      <c r="I188" s="136">
        <v>8.4</v>
      </c>
      <c r="J188" s="136">
        <f>ROUND(I188*H188,2)</f>
        <v>168</v>
      </c>
      <c r="K188" s="135" t="s">
        <v>3201</v>
      </c>
      <c r="L188" s="75"/>
      <c r="M188" s="134" t="s">
        <v>31</v>
      </c>
      <c r="N188" s="133" t="s">
        <v>2542</v>
      </c>
      <c r="O188" s="132">
        <v>1.7000000000000001E-2</v>
      </c>
      <c r="P188" s="132">
        <f>O188*H188</f>
        <v>0.34</v>
      </c>
      <c r="Q188" s="132">
        <v>0</v>
      </c>
      <c r="R188" s="132">
        <f>Q188*H188</f>
        <v>0</v>
      </c>
      <c r="S188" s="132">
        <v>0</v>
      </c>
      <c r="T188" s="132">
        <f>S188*H188</f>
        <v>0</v>
      </c>
      <c r="U188" s="131" t="s">
        <v>31</v>
      </c>
      <c r="AR188" s="130" t="s">
        <v>134</v>
      </c>
      <c r="AT188" s="130" t="s">
        <v>26</v>
      </c>
      <c r="AU188" s="130" t="s">
        <v>61</v>
      </c>
      <c r="AY188" s="108" t="s">
        <v>104</v>
      </c>
      <c r="BE188" s="118">
        <f>IF(N188="základní",J188,0)</f>
        <v>168</v>
      </c>
      <c r="BF188" s="118">
        <f>IF(N188="snížená",J188,0)</f>
        <v>0</v>
      </c>
      <c r="BG188" s="118">
        <f>IF(N188="zákl. přenesená",J188,0)</f>
        <v>0</v>
      </c>
      <c r="BH188" s="118">
        <f>IF(N188="sníž. přenesená",J188,0)</f>
        <v>0</v>
      </c>
      <c r="BI188" s="118">
        <f>IF(N188="nulová",J188,0)</f>
        <v>0</v>
      </c>
      <c r="BJ188" s="108" t="s">
        <v>102</v>
      </c>
      <c r="BK188" s="118">
        <f>ROUND(I188*H188,2)</f>
        <v>168</v>
      </c>
      <c r="BL188" s="108" t="s">
        <v>134</v>
      </c>
      <c r="BM188" s="130" t="s">
        <v>232</v>
      </c>
    </row>
    <row r="189" spans="2:65" s="76" customFormat="1" x14ac:dyDescent="0.2">
      <c r="B189" s="75"/>
      <c r="D189" s="129" t="s">
        <v>2597</v>
      </c>
      <c r="F189" s="128" t="s">
        <v>4073</v>
      </c>
      <c r="L189" s="75"/>
      <c r="M189" s="119"/>
      <c r="U189" s="120"/>
      <c r="AT189" s="108" t="s">
        <v>2597</v>
      </c>
      <c r="AU189" s="108" t="s">
        <v>61</v>
      </c>
    </row>
    <row r="190" spans="2:65" s="76" customFormat="1" x14ac:dyDescent="0.2">
      <c r="B190" s="75"/>
      <c r="D190" s="127" t="s">
        <v>112</v>
      </c>
      <c r="F190" s="126" t="s">
        <v>4072</v>
      </c>
      <c r="L190" s="75"/>
      <c r="M190" s="119"/>
      <c r="U190" s="120"/>
      <c r="AT190" s="108" t="s">
        <v>112</v>
      </c>
      <c r="AU190" s="108" t="s">
        <v>61</v>
      </c>
    </row>
    <row r="191" spans="2:65" s="76" customFormat="1" ht="16.5" customHeight="1" x14ac:dyDescent="0.2">
      <c r="B191" s="117"/>
      <c r="C191" s="140" t="s">
        <v>233</v>
      </c>
      <c r="D191" s="140" t="s">
        <v>26</v>
      </c>
      <c r="E191" s="139" t="s">
        <v>234</v>
      </c>
      <c r="F191" s="135" t="s">
        <v>2628</v>
      </c>
      <c r="G191" s="138" t="s">
        <v>133</v>
      </c>
      <c r="H191" s="137">
        <v>5</v>
      </c>
      <c r="I191" s="136">
        <v>9.39</v>
      </c>
      <c r="J191" s="136">
        <f>ROUND(I191*H191,2)</f>
        <v>46.95</v>
      </c>
      <c r="K191" s="135" t="s">
        <v>3201</v>
      </c>
      <c r="L191" s="75"/>
      <c r="M191" s="134" t="s">
        <v>31</v>
      </c>
      <c r="N191" s="133" t="s">
        <v>2542</v>
      </c>
      <c r="O191" s="132">
        <v>1.9E-2</v>
      </c>
      <c r="P191" s="132">
        <f>O191*H191</f>
        <v>9.5000000000000001E-2</v>
      </c>
      <c r="Q191" s="132">
        <v>0</v>
      </c>
      <c r="R191" s="132">
        <f>Q191*H191</f>
        <v>0</v>
      </c>
      <c r="S191" s="132">
        <v>0</v>
      </c>
      <c r="T191" s="132">
        <f>S191*H191</f>
        <v>0</v>
      </c>
      <c r="U191" s="131" t="s">
        <v>31</v>
      </c>
      <c r="AR191" s="130" t="s">
        <v>134</v>
      </c>
      <c r="AT191" s="130" t="s">
        <v>26</v>
      </c>
      <c r="AU191" s="130" t="s">
        <v>61</v>
      </c>
      <c r="AY191" s="108" t="s">
        <v>104</v>
      </c>
      <c r="BE191" s="118">
        <f>IF(N191="základní",J191,0)</f>
        <v>46.95</v>
      </c>
      <c r="BF191" s="118">
        <f>IF(N191="snížená",J191,0)</f>
        <v>0</v>
      </c>
      <c r="BG191" s="118">
        <f>IF(N191="zákl. přenesená",J191,0)</f>
        <v>0</v>
      </c>
      <c r="BH191" s="118">
        <f>IF(N191="sníž. přenesená",J191,0)</f>
        <v>0</v>
      </c>
      <c r="BI191" s="118">
        <f>IF(N191="nulová",J191,0)</f>
        <v>0</v>
      </c>
      <c r="BJ191" s="108" t="s">
        <v>102</v>
      </c>
      <c r="BK191" s="118">
        <f>ROUND(I191*H191,2)</f>
        <v>46.95</v>
      </c>
      <c r="BL191" s="108" t="s">
        <v>134</v>
      </c>
      <c r="BM191" s="130" t="s">
        <v>235</v>
      </c>
    </row>
    <row r="192" spans="2:65" s="76" customFormat="1" x14ac:dyDescent="0.2">
      <c r="B192" s="75"/>
      <c r="D192" s="129" t="s">
        <v>2597</v>
      </c>
      <c r="F192" s="128" t="s">
        <v>4071</v>
      </c>
      <c r="L192" s="75"/>
      <c r="M192" s="119"/>
      <c r="U192" s="120"/>
      <c r="AT192" s="108" t="s">
        <v>2597</v>
      </c>
      <c r="AU192" s="108" t="s">
        <v>61</v>
      </c>
    </row>
    <row r="193" spans="2:65" s="76" customFormat="1" x14ac:dyDescent="0.2">
      <c r="B193" s="75"/>
      <c r="D193" s="127" t="s">
        <v>112</v>
      </c>
      <c r="F193" s="126" t="s">
        <v>4070</v>
      </c>
      <c r="L193" s="75"/>
      <c r="M193" s="119"/>
      <c r="U193" s="120"/>
      <c r="AT193" s="108" t="s">
        <v>112</v>
      </c>
      <c r="AU193" s="108" t="s">
        <v>61</v>
      </c>
    </row>
    <row r="194" spans="2:65" s="76" customFormat="1" ht="16.5" customHeight="1" x14ac:dyDescent="0.2">
      <c r="B194" s="117"/>
      <c r="C194" s="140" t="s">
        <v>236</v>
      </c>
      <c r="D194" s="140" t="s">
        <v>26</v>
      </c>
      <c r="E194" s="139" t="s">
        <v>237</v>
      </c>
      <c r="F194" s="135" t="s">
        <v>2629</v>
      </c>
      <c r="G194" s="138" t="s">
        <v>133</v>
      </c>
      <c r="H194" s="137">
        <v>2</v>
      </c>
      <c r="I194" s="136">
        <v>10.38</v>
      </c>
      <c r="J194" s="136">
        <f>ROUND(I194*H194,2)</f>
        <v>20.76</v>
      </c>
      <c r="K194" s="135" t="s">
        <v>3201</v>
      </c>
      <c r="L194" s="75"/>
      <c r="M194" s="134" t="s">
        <v>31</v>
      </c>
      <c r="N194" s="133" t="s">
        <v>2542</v>
      </c>
      <c r="O194" s="132">
        <v>2.1000000000000001E-2</v>
      </c>
      <c r="P194" s="132">
        <f>O194*H194</f>
        <v>4.2000000000000003E-2</v>
      </c>
      <c r="Q194" s="132">
        <v>0</v>
      </c>
      <c r="R194" s="132">
        <f>Q194*H194</f>
        <v>0</v>
      </c>
      <c r="S194" s="132">
        <v>0</v>
      </c>
      <c r="T194" s="132">
        <f>S194*H194</f>
        <v>0</v>
      </c>
      <c r="U194" s="131" t="s">
        <v>31</v>
      </c>
      <c r="AR194" s="130" t="s">
        <v>134</v>
      </c>
      <c r="AT194" s="130" t="s">
        <v>26</v>
      </c>
      <c r="AU194" s="130" t="s">
        <v>61</v>
      </c>
      <c r="AY194" s="108" t="s">
        <v>104</v>
      </c>
      <c r="BE194" s="118">
        <f>IF(N194="základní",J194,0)</f>
        <v>20.76</v>
      </c>
      <c r="BF194" s="118">
        <f>IF(N194="snížená",J194,0)</f>
        <v>0</v>
      </c>
      <c r="BG194" s="118">
        <f>IF(N194="zákl. přenesená",J194,0)</f>
        <v>0</v>
      </c>
      <c r="BH194" s="118">
        <f>IF(N194="sníž. přenesená",J194,0)</f>
        <v>0</v>
      </c>
      <c r="BI194" s="118">
        <f>IF(N194="nulová",J194,0)</f>
        <v>0</v>
      </c>
      <c r="BJ194" s="108" t="s">
        <v>102</v>
      </c>
      <c r="BK194" s="118">
        <f>ROUND(I194*H194,2)</f>
        <v>20.76</v>
      </c>
      <c r="BL194" s="108" t="s">
        <v>134</v>
      </c>
      <c r="BM194" s="130" t="s">
        <v>238</v>
      </c>
    </row>
    <row r="195" spans="2:65" s="76" customFormat="1" x14ac:dyDescent="0.2">
      <c r="B195" s="75"/>
      <c r="D195" s="129" t="s">
        <v>2597</v>
      </c>
      <c r="F195" s="128" t="s">
        <v>4069</v>
      </c>
      <c r="L195" s="75"/>
      <c r="M195" s="119"/>
      <c r="U195" s="120"/>
      <c r="AT195" s="108" t="s">
        <v>2597</v>
      </c>
      <c r="AU195" s="108" t="s">
        <v>61</v>
      </c>
    </row>
    <row r="196" spans="2:65" s="76" customFormat="1" x14ac:dyDescent="0.2">
      <c r="B196" s="75"/>
      <c r="D196" s="127" t="s">
        <v>112</v>
      </c>
      <c r="F196" s="126" t="s">
        <v>4068</v>
      </c>
      <c r="L196" s="75"/>
      <c r="M196" s="119"/>
      <c r="U196" s="120"/>
      <c r="AT196" s="108" t="s">
        <v>112</v>
      </c>
      <c r="AU196" s="108" t="s">
        <v>61</v>
      </c>
    </row>
    <row r="197" spans="2:65" s="76" customFormat="1" ht="16.5" customHeight="1" x14ac:dyDescent="0.2">
      <c r="B197" s="117"/>
      <c r="C197" s="140" t="s">
        <v>239</v>
      </c>
      <c r="D197" s="140" t="s">
        <v>26</v>
      </c>
      <c r="E197" s="139" t="s">
        <v>240</v>
      </c>
      <c r="F197" s="135" t="s">
        <v>2630</v>
      </c>
      <c r="G197" s="138" t="s">
        <v>133</v>
      </c>
      <c r="H197" s="137">
        <v>10</v>
      </c>
      <c r="I197" s="136">
        <v>118.32</v>
      </c>
      <c r="J197" s="136">
        <f>ROUND(I197*H197,2)</f>
        <v>1183.2</v>
      </c>
      <c r="K197" s="135" t="s">
        <v>3201</v>
      </c>
      <c r="L197" s="75"/>
      <c r="M197" s="134" t="s">
        <v>31</v>
      </c>
      <c r="N197" s="133" t="s">
        <v>2542</v>
      </c>
      <c r="O197" s="132">
        <v>0.19600000000000001</v>
      </c>
      <c r="P197" s="132">
        <f>O197*H197</f>
        <v>1.96</v>
      </c>
      <c r="Q197" s="132">
        <v>4.3999999999999999E-5</v>
      </c>
      <c r="R197" s="132">
        <f>Q197*H197</f>
        <v>4.3999999999999996E-4</v>
      </c>
      <c r="S197" s="132">
        <v>2.4000000000000001E-4</v>
      </c>
      <c r="T197" s="132">
        <f>S197*H197</f>
        <v>2.4000000000000002E-3</v>
      </c>
      <c r="U197" s="131" t="s">
        <v>31</v>
      </c>
      <c r="AR197" s="130" t="s">
        <v>134</v>
      </c>
      <c r="AT197" s="130" t="s">
        <v>26</v>
      </c>
      <c r="AU197" s="130" t="s">
        <v>61</v>
      </c>
      <c r="AY197" s="108" t="s">
        <v>104</v>
      </c>
      <c r="BE197" s="118">
        <f>IF(N197="základní",J197,0)</f>
        <v>1183.2</v>
      </c>
      <c r="BF197" s="118">
        <f>IF(N197="snížená",J197,0)</f>
        <v>0</v>
      </c>
      <c r="BG197" s="118">
        <f>IF(N197="zákl. přenesená",J197,0)</f>
        <v>0</v>
      </c>
      <c r="BH197" s="118">
        <f>IF(N197="sníž. přenesená",J197,0)</f>
        <v>0</v>
      </c>
      <c r="BI197" s="118">
        <f>IF(N197="nulová",J197,0)</f>
        <v>0</v>
      </c>
      <c r="BJ197" s="108" t="s">
        <v>102</v>
      </c>
      <c r="BK197" s="118">
        <f>ROUND(I197*H197,2)</f>
        <v>1183.2</v>
      </c>
      <c r="BL197" s="108" t="s">
        <v>134</v>
      </c>
      <c r="BM197" s="130" t="s">
        <v>241</v>
      </c>
    </row>
    <row r="198" spans="2:65" s="76" customFormat="1" x14ac:dyDescent="0.2">
      <c r="B198" s="75"/>
      <c r="D198" s="129" t="s">
        <v>2597</v>
      </c>
      <c r="F198" s="128" t="s">
        <v>4067</v>
      </c>
      <c r="L198" s="75"/>
      <c r="M198" s="119"/>
      <c r="U198" s="120"/>
      <c r="AT198" s="108" t="s">
        <v>2597</v>
      </c>
      <c r="AU198" s="108" t="s">
        <v>61</v>
      </c>
    </row>
    <row r="199" spans="2:65" s="76" customFormat="1" x14ac:dyDescent="0.2">
      <c r="B199" s="75"/>
      <c r="D199" s="127" t="s">
        <v>112</v>
      </c>
      <c r="F199" s="126" t="s">
        <v>4066</v>
      </c>
      <c r="L199" s="75"/>
      <c r="M199" s="119"/>
      <c r="U199" s="120"/>
      <c r="AT199" s="108" t="s">
        <v>112</v>
      </c>
      <c r="AU199" s="108" t="s">
        <v>61</v>
      </c>
    </row>
    <row r="200" spans="2:65" s="76" customFormat="1" ht="16.5" customHeight="1" x14ac:dyDescent="0.2">
      <c r="B200" s="117"/>
      <c r="C200" s="159" t="s">
        <v>242</v>
      </c>
      <c r="D200" s="159" t="s">
        <v>243</v>
      </c>
      <c r="E200" s="158" t="s">
        <v>244</v>
      </c>
      <c r="F200" s="154" t="s">
        <v>4028</v>
      </c>
      <c r="G200" s="157" t="s">
        <v>121</v>
      </c>
      <c r="H200" s="156">
        <v>10.3</v>
      </c>
      <c r="I200" s="155">
        <v>29.4</v>
      </c>
      <c r="J200" s="155">
        <f>ROUND(I200*H200,2)</f>
        <v>302.82</v>
      </c>
      <c r="K200" s="154" t="s">
        <v>3201</v>
      </c>
      <c r="L200" s="153"/>
      <c r="M200" s="152" t="s">
        <v>31</v>
      </c>
      <c r="N200" s="151" t="s">
        <v>2542</v>
      </c>
      <c r="O200" s="132">
        <v>0</v>
      </c>
      <c r="P200" s="132">
        <f>O200*H200</f>
        <v>0</v>
      </c>
      <c r="Q200" s="132">
        <v>2.0000000000000001E-4</v>
      </c>
      <c r="R200" s="132">
        <f>Q200*H200</f>
        <v>2.0600000000000002E-3</v>
      </c>
      <c r="S200" s="132">
        <v>0</v>
      </c>
      <c r="T200" s="132">
        <f>S200*H200</f>
        <v>0</v>
      </c>
      <c r="U200" s="131" t="s">
        <v>31</v>
      </c>
      <c r="AR200" s="130" t="s">
        <v>189</v>
      </c>
      <c r="AT200" s="130" t="s">
        <v>243</v>
      </c>
      <c r="AU200" s="130" t="s">
        <v>61</v>
      </c>
      <c r="AY200" s="108" t="s">
        <v>104</v>
      </c>
      <c r="BE200" s="118">
        <f>IF(N200="základní",J200,0)</f>
        <v>302.82</v>
      </c>
      <c r="BF200" s="118">
        <f>IF(N200="snížená",J200,0)</f>
        <v>0</v>
      </c>
      <c r="BG200" s="118">
        <f>IF(N200="zákl. přenesená",J200,0)</f>
        <v>0</v>
      </c>
      <c r="BH200" s="118">
        <f>IF(N200="sníž. přenesená",J200,0)</f>
        <v>0</v>
      </c>
      <c r="BI200" s="118">
        <f>IF(N200="nulová",J200,0)</f>
        <v>0</v>
      </c>
      <c r="BJ200" s="108" t="s">
        <v>102</v>
      </c>
      <c r="BK200" s="118">
        <f>ROUND(I200*H200,2)</f>
        <v>302.82</v>
      </c>
      <c r="BL200" s="108" t="s">
        <v>134</v>
      </c>
      <c r="BM200" s="130" t="s">
        <v>245</v>
      </c>
    </row>
    <row r="201" spans="2:65" s="76" customFormat="1" x14ac:dyDescent="0.2">
      <c r="B201" s="75"/>
      <c r="D201" s="129" t="s">
        <v>2597</v>
      </c>
      <c r="F201" s="128" t="s">
        <v>4028</v>
      </c>
      <c r="L201" s="75"/>
      <c r="M201" s="119"/>
      <c r="U201" s="120"/>
      <c r="AT201" s="108" t="s">
        <v>2597</v>
      </c>
      <c r="AU201" s="108" t="s">
        <v>61</v>
      </c>
    </row>
    <row r="202" spans="2:65" s="160" customFormat="1" x14ac:dyDescent="0.2">
      <c r="B202" s="164"/>
      <c r="D202" s="129" t="s">
        <v>246</v>
      </c>
      <c r="F202" s="166" t="s">
        <v>247</v>
      </c>
      <c r="H202" s="165">
        <v>10.3</v>
      </c>
      <c r="L202" s="164"/>
      <c r="M202" s="163"/>
      <c r="U202" s="162"/>
      <c r="AT202" s="161" t="s">
        <v>246</v>
      </c>
      <c r="AU202" s="161" t="s">
        <v>61</v>
      </c>
      <c r="AV202" s="160" t="s">
        <v>61</v>
      </c>
      <c r="AW202" s="160" t="s">
        <v>64</v>
      </c>
      <c r="AX202" s="160" t="s">
        <v>102</v>
      </c>
      <c r="AY202" s="161" t="s">
        <v>104</v>
      </c>
    </row>
    <row r="203" spans="2:65" s="76" customFormat="1" ht="16.5" customHeight="1" x14ac:dyDescent="0.2">
      <c r="B203" s="117"/>
      <c r="C203" s="140" t="s">
        <v>248</v>
      </c>
      <c r="D203" s="140" t="s">
        <v>26</v>
      </c>
      <c r="E203" s="139" t="s">
        <v>249</v>
      </c>
      <c r="F203" s="135" t="s">
        <v>2631</v>
      </c>
      <c r="G203" s="138" t="s">
        <v>133</v>
      </c>
      <c r="H203" s="137">
        <v>5</v>
      </c>
      <c r="I203" s="136">
        <v>131.80000000000001</v>
      </c>
      <c r="J203" s="136">
        <f>ROUND(I203*H203,2)</f>
        <v>659</v>
      </c>
      <c r="K203" s="135" t="s">
        <v>3201</v>
      </c>
      <c r="L203" s="75"/>
      <c r="M203" s="134" t="s">
        <v>31</v>
      </c>
      <c r="N203" s="133" t="s">
        <v>2542</v>
      </c>
      <c r="O203" s="132">
        <v>0.22</v>
      </c>
      <c r="P203" s="132">
        <f>O203*H203</f>
        <v>1.1000000000000001</v>
      </c>
      <c r="Q203" s="132">
        <v>4.3999999999999999E-5</v>
      </c>
      <c r="R203" s="132">
        <f>Q203*H203</f>
        <v>2.1999999999999998E-4</v>
      </c>
      <c r="S203" s="132">
        <v>3.6000000000000002E-4</v>
      </c>
      <c r="T203" s="132">
        <f>S203*H203</f>
        <v>1.8000000000000002E-3</v>
      </c>
      <c r="U203" s="131" t="s">
        <v>31</v>
      </c>
      <c r="AR203" s="130" t="s">
        <v>134</v>
      </c>
      <c r="AT203" s="130" t="s">
        <v>26</v>
      </c>
      <c r="AU203" s="130" t="s">
        <v>61</v>
      </c>
      <c r="AY203" s="108" t="s">
        <v>104</v>
      </c>
      <c r="BE203" s="118">
        <f>IF(N203="základní",J203,0)</f>
        <v>659</v>
      </c>
      <c r="BF203" s="118">
        <f>IF(N203="snížená",J203,0)</f>
        <v>0</v>
      </c>
      <c r="BG203" s="118">
        <f>IF(N203="zákl. přenesená",J203,0)</f>
        <v>0</v>
      </c>
      <c r="BH203" s="118">
        <f>IF(N203="sníž. přenesená",J203,0)</f>
        <v>0</v>
      </c>
      <c r="BI203" s="118">
        <f>IF(N203="nulová",J203,0)</f>
        <v>0</v>
      </c>
      <c r="BJ203" s="108" t="s">
        <v>102</v>
      </c>
      <c r="BK203" s="118">
        <f>ROUND(I203*H203,2)</f>
        <v>659</v>
      </c>
      <c r="BL203" s="108" t="s">
        <v>134</v>
      </c>
      <c r="BM203" s="130" t="s">
        <v>250</v>
      </c>
    </row>
    <row r="204" spans="2:65" s="76" customFormat="1" x14ac:dyDescent="0.2">
      <c r="B204" s="75"/>
      <c r="D204" s="129" t="s">
        <v>2597</v>
      </c>
      <c r="F204" s="128" t="s">
        <v>4065</v>
      </c>
      <c r="L204" s="75"/>
      <c r="M204" s="119"/>
      <c r="U204" s="120"/>
      <c r="AT204" s="108" t="s">
        <v>2597</v>
      </c>
      <c r="AU204" s="108" t="s">
        <v>61</v>
      </c>
    </row>
    <row r="205" spans="2:65" s="76" customFormat="1" x14ac:dyDescent="0.2">
      <c r="B205" s="75"/>
      <c r="D205" s="127" t="s">
        <v>112</v>
      </c>
      <c r="F205" s="126" t="s">
        <v>4064</v>
      </c>
      <c r="L205" s="75"/>
      <c r="M205" s="119"/>
      <c r="U205" s="120"/>
      <c r="AT205" s="108" t="s">
        <v>112</v>
      </c>
      <c r="AU205" s="108" t="s">
        <v>61</v>
      </c>
    </row>
    <row r="206" spans="2:65" s="76" customFormat="1" ht="16.5" customHeight="1" x14ac:dyDescent="0.2">
      <c r="B206" s="117"/>
      <c r="C206" s="159" t="s">
        <v>251</v>
      </c>
      <c r="D206" s="159" t="s">
        <v>243</v>
      </c>
      <c r="E206" s="158" t="s">
        <v>252</v>
      </c>
      <c r="F206" s="154" t="s">
        <v>4026</v>
      </c>
      <c r="G206" s="157" t="s">
        <v>121</v>
      </c>
      <c r="H206" s="156">
        <v>5.15</v>
      </c>
      <c r="I206" s="155">
        <v>34.4</v>
      </c>
      <c r="J206" s="155">
        <f>ROUND(I206*H206,2)</f>
        <v>177.16</v>
      </c>
      <c r="K206" s="154" t="s">
        <v>3201</v>
      </c>
      <c r="L206" s="153"/>
      <c r="M206" s="152" t="s">
        <v>31</v>
      </c>
      <c r="N206" s="151" t="s">
        <v>2542</v>
      </c>
      <c r="O206" s="132">
        <v>0</v>
      </c>
      <c r="P206" s="132">
        <f>O206*H206</f>
        <v>0</v>
      </c>
      <c r="Q206" s="132">
        <v>3.2000000000000003E-4</v>
      </c>
      <c r="R206" s="132">
        <f>Q206*H206</f>
        <v>1.6480000000000002E-3</v>
      </c>
      <c r="S206" s="132">
        <v>0</v>
      </c>
      <c r="T206" s="132">
        <f>S206*H206</f>
        <v>0</v>
      </c>
      <c r="U206" s="131" t="s">
        <v>31</v>
      </c>
      <c r="AR206" s="130" t="s">
        <v>189</v>
      </c>
      <c r="AT206" s="130" t="s">
        <v>243</v>
      </c>
      <c r="AU206" s="130" t="s">
        <v>61</v>
      </c>
      <c r="AY206" s="108" t="s">
        <v>104</v>
      </c>
      <c r="BE206" s="118">
        <f>IF(N206="základní",J206,0)</f>
        <v>177.16</v>
      </c>
      <c r="BF206" s="118">
        <f>IF(N206="snížená",J206,0)</f>
        <v>0</v>
      </c>
      <c r="BG206" s="118">
        <f>IF(N206="zákl. přenesená",J206,0)</f>
        <v>0</v>
      </c>
      <c r="BH206" s="118">
        <f>IF(N206="sníž. přenesená",J206,0)</f>
        <v>0</v>
      </c>
      <c r="BI206" s="118">
        <f>IF(N206="nulová",J206,0)</f>
        <v>0</v>
      </c>
      <c r="BJ206" s="108" t="s">
        <v>102</v>
      </c>
      <c r="BK206" s="118">
        <f>ROUND(I206*H206,2)</f>
        <v>177.16</v>
      </c>
      <c r="BL206" s="108" t="s">
        <v>134</v>
      </c>
      <c r="BM206" s="130" t="s">
        <v>253</v>
      </c>
    </row>
    <row r="207" spans="2:65" s="76" customFormat="1" x14ac:dyDescent="0.2">
      <c r="B207" s="75"/>
      <c r="D207" s="129" t="s">
        <v>2597</v>
      </c>
      <c r="F207" s="128" t="s">
        <v>4026</v>
      </c>
      <c r="L207" s="75"/>
      <c r="M207" s="119"/>
      <c r="U207" s="120"/>
      <c r="AT207" s="108" t="s">
        <v>2597</v>
      </c>
      <c r="AU207" s="108" t="s">
        <v>61</v>
      </c>
    </row>
    <row r="208" spans="2:65" s="160" customFormat="1" x14ac:dyDescent="0.2">
      <c r="B208" s="164"/>
      <c r="D208" s="129" t="s">
        <v>246</v>
      </c>
      <c r="F208" s="166" t="s">
        <v>254</v>
      </c>
      <c r="H208" s="165">
        <v>5.15</v>
      </c>
      <c r="L208" s="164"/>
      <c r="M208" s="163"/>
      <c r="U208" s="162"/>
      <c r="AT208" s="161" t="s">
        <v>246</v>
      </c>
      <c r="AU208" s="161" t="s">
        <v>61</v>
      </c>
      <c r="AV208" s="160" t="s">
        <v>61</v>
      </c>
      <c r="AW208" s="160" t="s">
        <v>64</v>
      </c>
      <c r="AX208" s="160" t="s">
        <v>102</v>
      </c>
      <c r="AY208" s="161" t="s">
        <v>104</v>
      </c>
    </row>
    <row r="209" spans="2:65" s="76" customFormat="1" ht="16.5" customHeight="1" x14ac:dyDescent="0.2">
      <c r="B209" s="117"/>
      <c r="C209" s="140" t="s">
        <v>255</v>
      </c>
      <c r="D209" s="140" t="s">
        <v>26</v>
      </c>
      <c r="E209" s="139" t="s">
        <v>256</v>
      </c>
      <c r="F209" s="135" t="s">
        <v>2632</v>
      </c>
      <c r="G209" s="138" t="s">
        <v>133</v>
      </c>
      <c r="H209" s="137">
        <v>3</v>
      </c>
      <c r="I209" s="136">
        <v>145.99</v>
      </c>
      <c r="J209" s="136">
        <f>ROUND(I209*H209,2)</f>
        <v>437.97</v>
      </c>
      <c r="K209" s="135" t="s">
        <v>3201</v>
      </c>
      <c r="L209" s="75"/>
      <c r="M209" s="134" t="s">
        <v>31</v>
      </c>
      <c r="N209" s="133" t="s">
        <v>2542</v>
      </c>
      <c r="O209" s="132">
        <v>0.24399999999999999</v>
      </c>
      <c r="P209" s="132">
        <f>O209*H209</f>
        <v>0.73199999999999998</v>
      </c>
      <c r="Q209" s="132">
        <v>5.3999999999999998E-5</v>
      </c>
      <c r="R209" s="132">
        <f>Q209*H209</f>
        <v>1.6199999999999998E-4</v>
      </c>
      <c r="S209" s="132">
        <v>5.1999999999999995E-4</v>
      </c>
      <c r="T209" s="132">
        <f>S209*H209</f>
        <v>1.5599999999999998E-3</v>
      </c>
      <c r="U209" s="131" t="s">
        <v>31</v>
      </c>
      <c r="AR209" s="130" t="s">
        <v>134</v>
      </c>
      <c r="AT209" s="130" t="s">
        <v>26</v>
      </c>
      <c r="AU209" s="130" t="s">
        <v>61</v>
      </c>
      <c r="AY209" s="108" t="s">
        <v>104</v>
      </c>
      <c r="BE209" s="118">
        <f>IF(N209="základní",J209,0)</f>
        <v>437.97</v>
      </c>
      <c r="BF209" s="118">
        <f>IF(N209="snížená",J209,0)</f>
        <v>0</v>
      </c>
      <c r="BG209" s="118">
        <f>IF(N209="zákl. přenesená",J209,0)</f>
        <v>0</v>
      </c>
      <c r="BH209" s="118">
        <f>IF(N209="sníž. přenesená",J209,0)</f>
        <v>0</v>
      </c>
      <c r="BI209" s="118">
        <f>IF(N209="nulová",J209,0)</f>
        <v>0</v>
      </c>
      <c r="BJ209" s="108" t="s">
        <v>102</v>
      </c>
      <c r="BK209" s="118">
        <f>ROUND(I209*H209,2)</f>
        <v>437.97</v>
      </c>
      <c r="BL209" s="108" t="s">
        <v>134</v>
      </c>
      <c r="BM209" s="130" t="s">
        <v>257</v>
      </c>
    </row>
    <row r="210" spans="2:65" s="76" customFormat="1" x14ac:dyDescent="0.2">
      <c r="B210" s="75"/>
      <c r="D210" s="129" t="s">
        <v>2597</v>
      </c>
      <c r="F210" s="128" t="s">
        <v>4063</v>
      </c>
      <c r="L210" s="75"/>
      <c r="M210" s="119"/>
      <c r="U210" s="120"/>
      <c r="AT210" s="108" t="s">
        <v>2597</v>
      </c>
      <c r="AU210" s="108" t="s">
        <v>61</v>
      </c>
    </row>
    <row r="211" spans="2:65" s="76" customFormat="1" x14ac:dyDescent="0.2">
      <c r="B211" s="75"/>
      <c r="D211" s="127" t="s">
        <v>112</v>
      </c>
      <c r="F211" s="126" t="s">
        <v>4062</v>
      </c>
      <c r="L211" s="75"/>
      <c r="M211" s="119"/>
      <c r="U211" s="120"/>
      <c r="AT211" s="108" t="s">
        <v>112</v>
      </c>
      <c r="AU211" s="108" t="s">
        <v>61</v>
      </c>
    </row>
    <row r="212" spans="2:65" s="76" customFormat="1" ht="16.5" customHeight="1" x14ac:dyDescent="0.2">
      <c r="B212" s="117"/>
      <c r="C212" s="159" t="s">
        <v>258</v>
      </c>
      <c r="D212" s="159" t="s">
        <v>243</v>
      </c>
      <c r="E212" s="158" t="s">
        <v>259</v>
      </c>
      <c r="F212" s="154" t="s">
        <v>4024</v>
      </c>
      <c r="G212" s="157" t="s">
        <v>121</v>
      </c>
      <c r="H212" s="156">
        <v>3.09</v>
      </c>
      <c r="I212" s="155">
        <v>54.2</v>
      </c>
      <c r="J212" s="155">
        <f>ROUND(I212*H212,2)</f>
        <v>167.48</v>
      </c>
      <c r="K212" s="154" t="s">
        <v>3201</v>
      </c>
      <c r="L212" s="153"/>
      <c r="M212" s="152" t="s">
        <v>31</v>
      </c>
      <c r="N212" s="151" t="s">
        <v>2542</v>
      </c>
      <c r="O212" s="132">
        <v>0</v>
      </c>
      <c r="P212" s="132">
        <f>O212*H212</f>
        <v>0</v>
      </c>
      <c r="Q212" s="132">
        <v>4.6999999999999999E-4</v>
      </c>
      <c r="R212" s="132">
        <f>Q212*H212</f>
        <v>1.4522999999999999E-3</v>
      </c>
      <c r="S212" s="132">
        <v>0</v>
      </c>
      <c r="T212" s="132">
        <f>S212*H212</f>
        <v>0</v>
      </c>
      <c r="U212" s="131" t="s">
        <v>31</v>
      </c>
      <c r="AR212" s="130" t="s">
        <v>189</v>
      </c>
      <c r="AT212" s="130" t="s">
        <v>243</v>
      </c>
      <c r="AU212" s="130" t="s">
        <v>61</v>
      </c>
      <c r="AY212" s="108" t="s">
        <v>104</v>
      </c>
      <c r="BE212" s="118">
        <f>IF(N212="základní",J212,0)</f>
        <v>167.48</v>
      </c>
      <c r="BF212" s="118">
        <f>IF(N212="snížená",J212,0)</f>
        <v>0</v>
      </c>
      <c r="BG212" s="118">
        <f>IF(N212="zákl. přenesená",J212,0)</f>
        <v>0</v>
      </c>
      <c r="BH212" s="118">
        <f>IF(N212="sníž. přenesená",J212,0)</f>
        <v>0</v>
      </c>
      <c r="BI212" s="118">
        <f>IF(N212="nulová",J212,0)</f>
        <v>0</v>
      </c>
      <c r="BJ212" s="108" t="s">
        <v>102</v>
      </c>
      <c r="BK212" s="118">
        <f>ROUND(I212*H212,2)</f>
        <v>167.48</v>
      </c>
      <c r="BL212" s="108" t="s">
        <v>134</v>
      </c>
      <c r="BM212" s="130" t="s">
        <v>260</v>
      </c>
    </row>
    <row r="213" spans="2:65" s="76" customFormat="1" x14ac:dyDescent="0.2">
      <c r="B213" s="75"/>
      <c r="D213" s="129" t="s">
        <v>2597</v>
      </c>
      <c r="F213" s="128" t="s">
        <v>4024</v>
      </c>
      <c r="L213" s="75"/>
      <c r="M213" s="119"/>
      <c r="U213" s="120"/>
      <c r="AT213" s="108" t="s">
        <v>2597</v>
      </c>
      <c r="AU213" s="108" t="s">
        <v>61</v>
      </c>
    </row>
    <row r="214" spans="2:65" s="160" customFormat="1" x14ac:dyDescent="0.2">
      <c r="B214" s="164"/>
      <c r="D214" s="129" t="s">
        <v>246</v>
      </c>
      <c r="F214" s="166" t="s">
        <v>261</v>
      </c>
      <c r="H214" s="165">
        <v>3.09</v>
      </c>
      <c r="L214" s="164"/>
      <c r="M214" s="163"/>
      <c r="U214" s="162"/>
      <c r="AT214" s="161" t="s">
        <v>246</v>
      </c>
      <c r="AU214" s="161" t="s">
        <v>61</v>
      </c>
      <c r="AV214" s="160" t="s">
        <v>61</v>
      </c>
      <c r="AW214" s="160" t="s">
        <v>64</v>
      </c>
      <c r="AX214" s="160" t="s">
        <v>102</v>
      </c>
      <c r="AY214" s="161" t="s">
        <v>104</v>
      </c>
    </row>
    <row r="215" spans="2:65" s="76" customFormat="1" ht="16.5" customHeight="1" x14ac:dyDescent="0.2">
      <c r="B215" s="117"/>
      <c r="C215" s="140" t="s">
        <v>262</v>
      </c>
      <c r="D215" s="140" t="s">
        <v>26</v>
      </c>
      <c r="E215" s="139" t="s">
        <v>263</v>
      </c>
      <c r="F215" s="135" t="s">
        <v>2633</v>
      </c>
      <c r="G215" s="138" t="s">
        <v>133</v>
      </c>
      <c r="H215" s="137">
        <v>2</v>
      </c>
      <c r="I215" s="136">
        <v>170.11</v>
      </c>
      <c r="J215" s="136">
        <f>ROUND(I215*H215,2)</f>
        <v>340.22</v>
      </c>
      <c r="K215" s="135" t="s">
        <v>3201</v>
      </c>
      <c r="L215" s="75"/>
      <c r="M215" s="134" t="s">
        <v>31</v>
      </c>
      <c r="N215" s="133" t="s">
        <v>2542</v>
      </c>
      <c r="O215" s="132">
        <v>0.28000000000000003</v>
      </c>
      <c r="P215" s="132">
        <f>O215*H215</f>
        <v>0.56000000000000005</v>
      </c>
      <c r="Q215" s="132">
        <v>5.3999999999999998E-5</v>
      </c>
      <c r="R215" s="132">
        <f>Q215*H215</f>
        <v>1.08E-4</v>
      </c>
      <c r="S215" s="132">
        <v>6.6E-4</v>
      </c>
      <c r="T215" s="132">
        <f>S215*H215</f>
        <v>1.32E-3</v>
      </c>
      <c r="U215" s="131" t="s">
        <v>31</v>
      </c>
      <c r="AR215" s="130" t="s">
        <v>134</v>
      </c>
      <c r="AT215" s="130" t="s">
        <v>26</v>
      </c>
      <c r="AU215" s="130" t="s">
        <v>61</v>
      </c>
      <c r="AY215" s="108" t="s">
        <v>104</v>
      </c>
      <c r="BE215" s="118">
        <f>IF(N215="základní",J215,0)</f>
        <v>340.22</v>
      </c>
      <c r="BF215" s="118">
        <f>IF(N215="snížená",J215,0)</f>
        <v>0</v>
      </c>
      <c r="BG215" s="118">
        <f>IF(N215="zákl. přenesená",J215,0)</f>
        <v>0</v>
      </c>
      <c r="BH215" s="118">
        <f>IF(N215="sníž. přenesená",J215,0)</f>
        <v>0</v>
      </c>
      <c r="BI215" s="118">
        <f>IF(N215="nulová",J215,0)</f>
        <v>0</v>
      </c>
      <c r="BJ215" s="108" t="s">
        <v>102</v>
      </c>
      <c r="BK215" s="118">
        <f>ROUND(I215*H215,2)</f>
        <v>340.22</v>
      </c>
      <c r="BL215" s="108" t="s">
        <v>134</v>
      </c>
      <c r="BM215" s="130" t="s">
        <v>264</v>
      </c>
    </row>
    <row r="216" spans="2:65" s="76" customFormat="1" x14ac:dyDescent="0.2">
      <c r="B216" s="75"/>
      <c r="D216" s="129" t="s">
        <v>2597</v>
      </c>
      <c r="F216" s="128" t="s">
        <v>4061</v>
      </c>
      <c r="L216" s="75"/>
      <c r="M216" s="119"/>
      <c r="U216" s="120"/>
      <c r="AT216" s="108" t="s">
        <v>2597</v>
      </c>
      <c r="AU216" s="108" t="s">
        <v>61</v>
      </c>
    </row>
    <row r="217" spans="2:65" s="76" customFormat="1" x14ac:dyDescent="0.2">
      <c r="B217" s="75"/>
      <c r="D217" s="127" t="s">
        <v>112</v>
      </c>
      <c r="F217" s="126" t="s">
        <v>4060</v>
      </c>
      <c r="L217" s="75"/>
      <c r="M217" s="119"/>
      <c r="U217" s="120"/>
      <c r="AT217" s="108" t="s">
        <v>112</v>
      </c>
      <c r="AU217" s="108" t="s">
        <v>61</v>
      </c>
    </row>
    <row r="218" spans="2:65" s="76" customFormat="1" ht="16.5" customHeight="1" x14ac:dyDescent="0.2">
      <c r="B218" s="117"/>
      <c r="C218" s="159" t="s">
        <v>265</v>
      </c>
      <c r="D218" s="159" t="s">
        <v>243</v>
      </c>
      <c r="E218" s="158" t="s">
        <v>266</v>
      </c>
      <c r="F218" s="154" t="s">
        <v>4022</v>
      </c>
      <c r="G218" s="157" t="s">
        <v>121</v>
      </c>
      <c r="H218" s="156">
        <v>2.06</v>
      </c>
      <c r="I218" s="155">
        <v>87.6</v>
      </c>
      <c r="J218" s="155">
        <f>ROUND(I218*H218,2)</f>
        <v>180.46</v>
      </c>
      <c r="K218" s="154" t="s">
        <v>3201</v>
      </c>
      <c r="L218" s="153"/>
      <c r="M218" s="152" t="s">
        <v>31</v>
      </c>
      <c r="N218" s="151" t="s">
        <v>2542</v>
      </c>
      <c r="O218" s="132">
        <v>0</v>
      </c>
      <c r="P218" s="132">
        <f>O218*H218</f>
        <v>0</v>
      </c>
      <c r="Q218" s="132">
        <v>6.0999999999999997E-4</v>
      </c>
      <c r="R218" s="132">
        <f>Q218*H218</f>
        <v>1.2566000000000001E-3</v>
      </c>
      <c r="S218" s="132">
        <v>0</v>
      </c>
      <c r="T218" s="132">
        <f>S218*H218</f>
        <v>0</v>
      </c>
      <c r="U218" s="131" t="s">
        <v>31</v>
      </c>
      <c r="AR218" s="130" t="s">
        <v>189</v>
      </c>
      <c r="AT218" s="130" t="s">
        <v>243</v>
      </c>
      <c r="AU218" s="130" t="s">
        <v>61</v>
      </c>
      <c r="AY218" s="108" t="s">
        <v>104</v>
      </c>
      <c r="BE218" s="118">
        <f>IF(N218="základní",J218,0)</f>
        <v>180.46</v>
      </c>
      <c r="BF218" s="118">
        <f>IF(N218="snížená",J218,0)</f>
        <v>0</v>
      </c>
      <c r="BG218" s="118">
        <f>IF(N218="zákl. přenesená",J218,0)</f>
        <v>0</v>
      </c>
      <c r="BH218" s="118">
        <f>IF(N218="sníž. přenesená",J218,0)</f>
        <v>0</v>
      </c>
      <c r="BI218" s="118">
        <f>IF(N218="nulová",J218,0)</f>
        <v>0</v>
      </c>
      <c r="BJ218" s="108" t="s">
        <v>102</v>
      </c>
      <c r="BK218" s="118">
        <f>ROUND(I218*H218,2)</f>
        <v>180.46</v>
      </c>
      <c r="BL218" s="108" t="s">
        <v>134</v>
      </c>
      <c r="BM218" s="130" t="s">
        <v>267</v>
      </c>
    </row>
    <row r="219" spans="2:65" s="76" customFormat="1" x14ac:dyDescent="0.2">
      <c r="B219" s="75"/>
      <c r="D219" s="129" t="s">
        <v>2597</v>
      </c>
      <c r="F219" s="128" t="s">
        <v>4022</v>
      </c>
      <c r="L219" s="75"/>
      <c r="M219" s="119"/>
      <c r="U219" s="120"/>
      <c r="AT219" s="108" t="s">
        <v>2597</v>
      </c>
      <c r="AU219" s="108" t="s">
        <v>61</v>
      </c>
    </row>
    <row r="220" spans="2:65" s="160" customFormat="1" x14ac:dyDescent="0.2">
      <c r="B220" s="164"/>
      <c r="D220" s="129" t="s">
        <v>246</v>
      </c>
      <c r="F220" s="166" t="s">
        <v>268</v>
      </c>
      <c r="H220" s="165">
        <v>2.06</v>
      </c>
      <c r="L220" s="164"/>
      <c r="M220" s="163"/>
      <c r="U220" s="162"/>
      <c r="AT220" s="161" t="s">
        <v>246</v>
      </c>
      <c r="AU220" s="161" t="s">
        <v>61</v>
      </c>
      <c r="AV220" s="160" t="s">
        <v>61</v>
      </c>
      <c r="AW220" s="160" t="s">
        <v>64</v>
      </c>
      <c r="AX220" s="160" t="s">
        <v>102</v>
      </c>
      <c r="AY220" s="161" t="s">
        <v>104</v>
      </c>
    </row>
    <row r="221" spans="2:65" s="76" customFormat="1" ht="16.5" customHeight="1" x14ac:dyDescent="0.2">
      <c r="B221" s="117"/>
      <c r="C221" s="140" t="s">
        <v>269</v>
      </c>
      <c r="D221" s="140" t="s">
        <v>26</v>
      </c>
      <c r="E221" s="139" t="s">
        <v>270</v>
      </c>
      <c r="F221" s="135" t="s">
        <v>2634</v>
      </c>
      <c r="G221" s="138" t="s">
        <v>121</v>
      </c>
      <c r="H221" s="137">
        <v>20</v>
      </c>
      <c r="I221" s="136">
        <v>396.2</v>
      </c>
      <c r="J221" s="136">
        <f>ROUND(I221*H221,2)</f>
        <v>7924</v>
      </c>
      <c r="K221" s="135" t="s">
        <v>3201</v>
      </c>
      <c r="L221" s="75"/>
      <c r="M221" s="134" t="s">
        <v>31</v>
      </c>
      <c r="N221" s="133" t="s">
        <v>2542</v>
      </c>
      <c r="O221" s="132">
        <v>0.30599999999999999</v>
      </c>
      <c r="P221" s="132">
        <f>O221*H221</f>
        <v>6.12</v>
      </c>
      <c r="Q221" s="132">
        <v>1.7239999999999999E-4</v>
      </c>
      <c r="R221" s="132">
        <f>Q221*H221</f>
        <v>3.4479999999999997E-3</v>
      </c>
      <c r="S221" s="132">
        <v>0</v>
      </c>
      <c r="T221" s="132">
        <f>S221*H221</f>
        <v>0</v>
      </c>
      <c r="U221" s="131" t="s">
        <v>31</v>
      </c>
      <c r="AR221" s="130" t="s">
        <v>134</v>
      </c>
      <c r="AT221" s="130" t="s">
        <v>26</v>
      </c>
      <c r="AU221" s="130" t="s">
        <v>61</v>
      </c>
      <c r="AY221" s="108" t="s">
        <v>104</v>
      </c>
      <c r="BE221" s="118">
        <f>IF(N221="základní",J221,0)</f>
        <v>7924</v>
      </c>
      <c r="BF221" s="118">
        <f>IF(N221="snížená",J221,0)</f>
        <v>0</v>
      </c>
      <c r="BG221" s="118">
        <f>IF(N221="zákl. přenesená",J221,0)</f>
        <v>0</v>
      </c>
      <c r="BH221" s="118">
        <f>IF(N221="sníž. přenesená",J221,0)</f>
        <v>0</v>
      </c>
      <c r="BI221" s="118">
        <f>IF(N221="nulová",J221,0)</f>
        <v>0</v>
      </c>
      <c r="BJ221" s="108" t="s">
        <v>102</v>
      </c>
      <c r="BK221" s="118">
        <f>ROUND(I221*H221,2)</f>
        <v>7924</v>
      </c>
      <c r="BL221" s="108" t="s">
        <v>134</v>
      </c>
      <c r="BM221" s="130" t="s">
        <v>271</v>
      </c>
    </row>
    <row r="222" spans="2:65" s="76" customFormat="1" x14ac:dyDescent="0.2">
      <c r="B222" s="75"/>
      <c r="D222" s="129" t="s">
        <v>2597</v>
      </c>
      <c r="F222" s="128" t="s">
        <v>4059</v>
      </c>
      <c r="L222" s="75"/>
      <c r="M222" s="119"/>
      <c r="U222" s="120"/>
      <c r="AT222" s="108" t="s">
        <v>2597</v>
      </c>
      <c r="AU222" s="108" t="s">
        <v>61</v>
      </c>
    </row>
    <row r="223" spans="2:65" s="76" customFormat="1" x14ac:dyDescent="0.2">
      <c r="B223" s="75"/>
      <c r="D223" s="127" t="s">
        <v>112</v>
      </c>
      <c r="F223" s="126" t="s">
        <v>4058</v>
      </c>
      <c r="L223" s="75"/>
      <c r="M223" s="119"/>
      <c r="U223" s="120"/>
      <c r="AT223" s="108" t="s">
        <v>112</v>
      </c>
      <c r="AU223" s="108" t="s">
        <v>61</v>
      </c>
    </row>
    <row r="224" spans="2:65" s="76" customFormat="1" ht="16.5" customHeight="1" x14ac:dyDescent="0.2">
      <c r="B224" s="117"/>
      <c r="C224" s="140" t="s">
        <v>272</v>
      </c>
      <c r="D224" s="140" t="s">
        <v>26</v>
      </c>
      <c r="E224" s="139" t="s">
        <v>273</v>
      </c>
      <c r="F224" s="135" t="s">
        <v>2635</v>
      </c>
      <c r="G224" s="138" t="s">
        <v>121</v>
      </c>
      <c r="H224" s="137">
        <v>18</v>
      </c>
      <c r="I224" s="136">
        <v>470.9</v>
      </c>
      <c r="J224" s="136">
        <f>ROUND(I224*H224,2)</f>
        <v>8476.2000000000007</v>
      </c>
      <c r="K224" s="135" t="s">
        <v>3201</v>
      </c>
      <c r="L224" s="75"/>
      <c r="M224" s="134" t="s">
        <v>31</v>
      </c>
      <c r="N224" s="133" t="s">
        <v>2542</v>
      </c>
      <c r="O224" s="132">
        <v>0.30599999999999999</v>
      </c>
      <c r="P224" s="132">
        <f>O224*H224</f>
        <v>5.508</v>
      </c>
      <c r="Q224" s="132">
        <v>3.2591199999999998E-4</v>
      </c>
      <c r="R224" s="132">
        <f>Q224*H224</f>
        <v>5.8664159999999993E-3</v>
      </c>
      <c r="S224" s="132">
        <v>0</v>
      </c>
      <c r="T224" s="132">
        <f>S224*H224</f>
        <v>0</v>
      </c>
      <c r="U224" s="131" t="s">
        <v>31</v>
      </c>
      <c r="AR224" s="130" t="s">
        <v>134</v>
      </c>
      <c r="AT224" s="130" t="s">
        <v>26</v>
      </c>
      <c r="AU224" s="130" t="s">
        <v>61</v>
      </c>
      <c r="AY224" s="108" t="s">
        <v>104</v>
      </c>
      <c r="BE224" s="118">
        <f>IF(N224="základní",J224,0)</f>
        <v>8476.2000000000007</v>
      </c>
      <c r="BF224" s="118">
        <f>IF(N224="snížená",J224,0)</f>
        <v>0</v>
      </c>
      <c r="BG224" s="118">
        <f>IF(N224="zákl. přenesená",J224,0)</f>
        <v>0</v>
      </c>
      <c r="BH224" s="118">
        <f>IF(N224="sníž. přenesená",J224,0)</f>
        <v>0</v>
      </c>
      <c r="BI224" s="118">
        <f>IF(N224="nulová",J224,0)</f>
        <v>0</v>
      </c>
      <c r="BJ224" s="108" t="s">
        <v>102</v>
      </c>
      <c r="BK224" s="118">
        <f>ROUND(I224*H224,2)</f>
        <v>8476.2000000000007</v>
      </c>
      <c r="BL224" s="108" t="s">
        <v>134</v>
      </c>
      <c r="BM224" s="130" t="s">
        <v>274</v>
      </c>
    </row>
    <row r="225" spans="2:65" s="76" customFormat="1" x14ac:dyDescent="0.2">
      <c r="B225" s="75"/>
      <c r="D225" s="129" t="s">
        <v>2597</v>
      </c>
      <c r="F225" s="128" t="s">
        <v>4057</v>
      </c>
      <c r="L225" s="75"/>
      <c r="M225" s="119"/>
      <c r="U225" s="120"/>
      <c r="AT225" s="108" t="s">
        <v>2597</v>
      </c>
      <c r="AU225" s="108" t="s">
        <v>61</v>
      </c>
    </row>
    <row r="226" spans="2:65" s="76" customFormat="1" x14ac:dyDescent="0.2">
      <c r="B226" s="75"/>
      <c r="D226" s="127" t="s">
        <v>112</v>
      </c>
      <c r="F226" s="126" t="s">
        <v>4056</v>
      </c>
      <c r="L226" s="75"/>
      <c r="M226" s="119"/>
      <c r="U226" s="120"/>
      <c r="AT226" s="108" t="s">
        <v>112</v>
      </c>
      <c r="AU226" s="108" t="s">
        <v>61</v>
      </c>
    </row>
    <row r="227" spans="2:65" s="76" customFormat="1" ht="16.5" customHeight="1" x14ac:dyDescent="0.2">
      <c r="B227" s="117"/>
      <c r="C227" s="140" t="s">
        <v>275</v>
      </c>
      <c r="D227" s="140" t="s">
        <v>26</v>
      </c>
      <c r="E227" s="139" t="s">
        <v>276</v>
      </c>
      <c r="F227" s="135" t="s">
        <v>2636</v>
      </c>
      <c r="G227" s="138" t="s">
        <v>121</v>
      </c>
      <c r="H227" s="137">
        <v>12</v>
      </c>
      <c r="I227" s="136">
        <v>615.37</v>
      </c>
      <c r="J227" s="136">
        <f>ROUND(I227*H227,2)</f>
        <v>7384.44</v>
      </c>
      <c r="K227" s="135" t="s">
        <v>3201</v>
      </c>
      <c r="L227" s="75"/>
      <c r="M227" s="134" t="s">
        <v>31</v>
      </c>
      <c r="N227" s="133" t="s">
        <v>2542</v>
      </c>
      <c r="O227" s="132">
        <v>0.33700000000000002</v>
      </c>
      <c r="P227" s="132">
        <f>O227*H227</f>
        <v>4.0440000000000005</v>
      </c>
      <c r="Q227" s="132">
        <v>3.8309999999999999E-4</v>
      </c>
      <c r="R227" s="132">
        <f>Q227*H227</f>
        <v>4.5972000000000001E-3</v>
      </c>
      <c r="S227" s="132">
        <v>0</v>
      </c>
      <c r="T227" s="132">
        <f>S227*H227</f>
        <v>0</v>
      </c>
      <c r="U227" s="131" t="s">
        <v>31</v>
      </c>
      <c r="AR227" s="130" t="s">
        <v>134</v>
      </c>
      <c r="AT227" s="130" t="s">
        <v>26</v>
      </c>
      <c r="AU227" s="130" t="s">
        <v>61</v>
      </c>
      <c r="AY227" s="108" t="s">
        <v>104</v>
      </c>
      <c r="BE227" s="118">
        <f>IF(N227="základní",J227,0)</f>
        <v>7384.44</v>
      </c>
      <c r="BF227" s="118">
        <f>IF(N227="snížená",J227,0)</f>
        <v>0</v>
      </c>
      <c r="BG227" s="118">
        <f>IF(N227="zákl. přenesená",J227,0)</f>
        <v>0</v>
      </c>
      <c r="BH227" s="118">
        <f>IF(N227="sníž. přenesená",J227,0)</f>
        <v>0</v>
      </c>
      <c r="BI227" s="118">
        <f>IF(N227="nulová",J227,0)</f>
        <v>0</v>
      </c>
      <c r="BJ227" s="108" t="s">
        <v>102</v>
      </c>
      <c r="BK227" s="118">
        <f>ROUND(I227*H227,2)</f>
        <v>7384.44</v>
      </c>
      <c r="BL227" s="108" t="s">
        <v>134</v>
      </c>
      <c r="BM227" s="130" t="s">
        <v>277</v>
      </c>
    </row>
    <row r="228" spans="2:65" s="76" customFormat="1" x14ac:dyDescent="0.2">
      <c r="B228" s="75"/>
      <c r="D228" s="129" t="s">
        <v>2597</v>
      </c>
      <c r="F228" s="128" t="s">
        <v>4055</v>
      </c>
      <c r="L228" s="75"/>
      <c r="M228" s="119"/>
      <c r="U228" s="120"/>
      <c r="AT228" s="108" t="s">
        <v>2597</v>
      </c>
      <c r="AU228" s="108" t="s">
        <v>61</v>
      </c>
    </row>
    <row r="229" spans="2:65" s="76" customFormat="1" x14ac:dyDescent="0.2">
      <c r="B229" s="75"/>
      <c r="D229" s="127" t="s">
        <v>112</v>
      </c>
      <c r="F229" s="126" t="s">
        <v>4054</v>
      </c>
      <c r="L229" s="75"/>
      <c r="M229" s="119"/>
      <c r="U229" s="120"/>
      <c r="AT229" s="108" t="s">
        <v>112</v>
      </c>
      <c r="AU229" s="108" t="s">
        <v>61</v>
      </c>
    </row>
    <row r="230" spans="2:65" s="76" customFormat="1" ht="16.5" customHeight="1" x14ac:dyDescent="0.2">
      <c r="B230" s="117"/>
      <c r="C230" s="140" t="s">
        <v>278</v>
      </c>
      <c r="D230" s="140" t="s">
        <v>26</v>
      </c>
      <c r="E230" s="139" t="s">
        <v>279</v>
      </c>
      <c r="F230" s="135" t="s">
        <v>2637</v>
      </c>
      <c r="G230" s="138" t="s">
        <v>121</v>
      </c>
      <c r="H230" s="137">
        <v>5</v>
      </c>
      <c r="I230" s="136">
        <v>658.61</v>
      </c>
      <c r="J230" s="136">
        <f>ROUND(I230*H230,2)</f>
        <v>3293.05</v>
      </c>
      <c r="K230" s="135" t="s">
        <v>3201</v>
      </c>
      <c r="L230" s="75"/>
      <c r="M230" s="134" t="s">
        <v>31</v>
      </c>
      <c r="N230" s="133" t="s">
        <v>2542</v>
      </c>
      <c r="O230" s="132">
        <v>0.219</v>
      </c>
      <c r="P230" s="132">
        <f>O230*H230</f>
        <v>1.095</v>
      </c>
      <c r="Q230" s="132">
        <v>6.0327999999999998E-4</v>
      </c>
      <c r="R230" s="132">
        <f>Q230*H230</f>
        <v>3.0163999999999998E-3</v>
      </c>
      <c r="S230" s="132">
        <v>0</v>
      </c>
      <c r="T230" s="132">
        <f>S230*H230</f>
        <v>0</v>
      </c>
      <c r="U230" s="131" t="s">
        <v>31</v>
      </c>
      <c r="AR230" s="130" t="s">
        <v>134</v>
      </c>
      <c r="AT230" s="130" t="s">
        <v>26</v>
      </c>
      <c r="AU230" s="130" t="s">
        <v>61</v>
      </c>
      <c r="AY230" s="108" t="s">
        <v>104</v>
      </c>
      <c r="BE230" s="118">
        <f>IF(N230="základní",J230,0)</f>
        <v>3293.05</v>
      </c>
      <c r="BF230" s="118">
        <f>IF(N230="snížená",J230,0)</f>
        <v>0</v>
      </c>
      <c r="BG230" s="118">
        <f>IF(N230="zákl. přenesená",J230,0)</f>
        <v>0</v>
      </c>
      <c r="BH230" s="118">
        <f>IF(N230="sníž. přenesená",J230,0)</f>
        <v>0</v>
      </c>
      <c r="BI230" s="118">
        <f>IF(N230="nulová",J230,0)</f>
        <v>0</v>
      </c>
      <c r="BJ230" s="108" t="s">
        <v>102</v>
      </c>
      <c r="BK230" s="118">
        <f>ROUND(I230*H230,2)</f>
        <v>3293.05</v>
      </c>
      <c r="BL230" s="108" t="s">
        <v>134</v>
      </c>
      <c r="BM230" s="130" t="s">
        <v>280</v>
      </c>
    </row>
    <row r="231" spans="2:65" s="76" customFormat="1" x14ac:dyDescent="0.2">
      <c r="B231" s="75"/>
      <c r="D231" s="129" t="s">
        <v>2597</v>
      </c>
      <c r="F231" s="128" t="s">
        <v>4053</v>
      </c>
      <c r="L231" s="75"/>
      <c r="M231" s="119"/>
      <c r="U231" s="120"/>
      <c r="AT231" s="108" t="s">
        <v>2597</v>
      </c>
      <c r="AU231" s="108" t="s">
        <v>61</v>
      </c>
    </row>
    <row r="232" spans="2:65" s="76" customFormat="1" x14ac:dyDescent="0.2">
      <c r="B232" s="75"/>
      <c r="D232" s="127" t="s">
        <v>112</v>
      </c>
      <c r="F232" s="126" t="s">
        <v>4052</v>
      </c>
      <c r="L232" s="75"/>
      <c r="M232" s="119"/>
      <c r="U232" s="120"/>
      <c r="AT232" s="108" t="s">
        <v>112</v>
      </c>
      <c r="AU232" s="108" t="s">
        <v>61</v>
      </c>
    </row>
    <row r="233" spans="2:65" s="76" customFormat="1" ht="16.5" customHeight="1" x14ac:dyDescent="0.2">
      <c r="B233" s="117"/>
      <c r="C233" s="140" t="s">
        <v>281</v>
      </c>
      <c r="D233" s="140" t="s">
        <v>26</v>
      </c>
      <c r="E233" s="139" t="s">
        <v>282</v>
      </c>
      <c r="F233" s="135" t="s">
        <v>2638</v>
      </c>
      <c r="G233" s="138" t="s">
        <v>133</v>
      </c>
      <c r="H233" s="137">
        <v>50</v>
      </c>
      <c r="I233" s="136">
        <v>44.74</v>
      </c>
      <c r="J233" s="136">
        <f>ROUND(I233*H233,2)</f>
        <v>2237</v>
      </c>
      <c r="K233" s="135" t="s">
        <v>3201</v>
      </c>
      <c r="L233" s="75"/>
      <c r="M233" s="134" t="s">
        <v>31</v>
      </c>
      <c r="N233" s="133" t="s">
        <v>2542</v>
      </c>
      <c r="O233" s="132">
        <v>0.08</v>
      </c>
      <c r="P233" s="132">
        <f>O233*H233</f>
        <v>4</v>
      </c>
      <c r="Q233" s="132">
        <v>0</v>
      </c>
      <c r="R233" s="132">
        <f>Q233*H233</f>
        <v>0</v>
      </c>
      <c r="S233" s="132">
        <v>0</v>
      </c>
      <c r="T233" s="132">
        <f>S233*H233</f>
        <v>0</v>
      </c>
      <c r="U233" s="131" t="s">
        <v>31</v>
      </c>
      <c r="AR233" s="130" t="s">
        <v>134</v>
      </c>
      <c r="AT233" s="130" t="s">
        <v>26</v>
      </c>
      <c r="AU233" s="130" t="s">
        <v>61</v>
      </c>
      <c r="AY233" s="108" t="s">
        <v>104</v>
      </c>
      <c r="BE233" s="118">
        <f>IF(N233="základní",J233,0)</f>
        <v>2237</v>
      </c>
      <c r="BF233" s="118">
        <f>IF(N233="snížená",J233,0)</f>
        <v>0</v>
      </c>
      <c r="BG233" s="118">
        <f>IF(N233="zákl. přenesená",J233,0)</f>
        <v>0</v>
      </c>
      <c r="BH233" s="118">
        <f>IF(N233="sníž. přenesená",J233,0)</f>
        <v>0</v>
      </c>
      <c r="BI233" s="118">
        <f>IF(N233="nulová",J233,0)</f>
        <v>0</v>
      </c>
      <c r="BJ233" s="108" t="s">
        <v>102</v>
      </c>
      <c r="BK233" s="118">
        <f>ROUND(I233*H233,2)</f>
        <v>2237</v>
      </c>
      <c r="BL233" s="108" t="s">
        <v>134</v>
      </c>
      <c r="BM233" s="130" t="s">
        <v>283</v>
      </c>
    </row>
    <row r="234" spans="2:65" s="76" customFormat="1" x14ac:dyDescent="0.2">
      <c r="B234" s="75"/>
      <c r="D234" s="129" t="s">
        <v>2597</v>
      </c>
      <c r="F234" s="128" t="s">
        <v>4051</v>
      </c>
      <c r="L234" s="75"/>
      <c r="M234" s="119"/>
      <c r="U234" s="120"/>
      <c r="AT234" s="108" t="s">
        <v>2597</v>
      </c>
      <c r="AU234" s="108" t="s">
        <v>61</v>
      </c>
    </row>
    <row r="235" spans="2:65" s="76" customFormat="1" x14ac:dyDescent="0.2">
      <c r="B235" s="75"/>
      <c r="D235" s="127" t="s">
        <v>112</v>
      </c>
      <c r="F235" s="126" t="s">
        <v>4050</v>
      </c>
      <c r="L235" s="75"/>
      <c r="M235" s="119"/>
      <c r="U235" s="120"/>
      <c r="AT235" s="108" t="s">
        <v>112</v>
      </c>
      <c r="AU235" s="108" t="s">
        <v>61</v>
      </c>
    </row>
    <row r="236" spans="2:65" s="76" customFormat="1" ht="16.5" customHeight="1" x14ac:dyDescent="0.2">
      <c r="B236" s="117"/>
      <c r="C236" s="140" t="s">
        <v>284</v>
      </c>
      <c r="D236" s="140" t="s">
        <v>26</v>
      </c>
      <c r="E236" s="139" t="s">
        <v>285</v>
      </c>
      <c r="F236" s="135" t="s">
        <v>2639</v>
      </c>
      <c r="G236" s="138" t="s">
        <v>133</v>
      </c>
      <c r="H236" s="137">
        <v>30</v>
      </c>
      <c r="I236" s="136">
        <v>50.34</v>
      </c>
      <c r="J236" s="136">
        <f>ROUND(I236*H236,2)</f>
        <v>1510.2</v>
      </c>
      <c r="K236" s="135" t="s">
        <v>3201</v>
      </c>
      <c r="L236" s="75"/>
      <c r="M236" s="134" t="s">
        <v>31</v>
      </c>
      <c r="N236" s="133" t="s">
        <v>2542</v>
      </c>
      <c r="O236" s="132">
        <v>0.09</v>
      </c>
      <c r="P236" s="132">
        <f>O236*H236</f>
        <v>2.6999999999999997</v>
      </c>
      <c r="Q236" s="132">
        <v>0</v>
      </c>
      <c r="R236" s="132">
        <f>Q236*H236</f>
        <v>0</v>
      </c>
      <c r="S236" s="132">
        <v>0</v>
      </c>
      <c r="T236" s="132">
        <f>S236*H236</f>
        <v>0</v>
      </c>
      <c r="U236" s="131" t="s">
        <v>31</v>
      </c>
      <c r="AR236" s="130" t="s">
        <v>134</v>
      </c>
      <c r="AT236" s="130" t="s">
        <v>26</v>
      </c>
      <c r="AU236" s="130" t="s">
        <v>61</v>
      </c>
      <c r="AY236" s="108" t="s">
        <v>104</v>
      </c>
      <c r="BE236" s="118">
        <f>IF(N236="základní",J236,0)</f>
        <v>1510.2</v>
      </c>
      <c r="BF236" s="118">
        <f>IF(N236="snížená",J236,0)</f>
        <v>0</v>
      </c>
      <c r="BG236" s="118">
        <f>IF(N236="zákl. přenesená",J236,0)</f>
        <v>0</v>
      </c>
      <c r="BH236" s="118">
        <f>IF(N236="sníž. přenesená",J236,0)</f>
        <v>0</v>
      </c>
      <c r="BI236" s="118">
        <f>IF(N236="nulová",J236,0)</f>
        <v>0</v>
      </c>
      <c r="BJ236" s="108" t="s">
        <v>102</v>
      </c>
      <c r="BK236" s="118">
        <f>ROUND(I236*H236,2)</f>
        <v>1510.2</v>
      </c>
      <c r="BL236" s="108" t="s">
        <v>134</v>
      </c>
      <c r="BM236" s="130" t="s">
        <v>286</v>
      </c>
    </row>
    <row r="237" spans="2:65" s="76" customFormat="1" x14ac:dyDescent="0.2">
      <c r="B237" s="75"/>
      <c r="D237" s="129" t="s">
        <v>2597</v>
      </c>
      <c r="F237" s="128" t="s">
        <v>4049</v>
      </c>
      <c r="L237" s="75"/>
      <c r="M237" s="119"/>
      <c r="U237" s="120"/>
      <c r="AT237" s="108" t="s">
        <v>2597</v>
      </c>
      <c r="AU237" s="108" t="s">
        <v>61</v>
      </c>
    </row>
    <row r="238" spans="2:65" s="76" customFormat="1" x14ac:dyDescent="0.2">
      <c r="B238" s="75"/>
      <c r="D238" s="127" t="s">
        <v>112</v>
      </c>
      <c r="F238" s="126" t="s">
        <v>4048</v>
      </c>
      <c r="L238" s="75"/>
      <c r="M238" s="119"/>
      <c r="U238" s="120"/>
      <c r="AT238" s="108" t="s">
        <v>112</v>
      </c>
      <c r="AU238" s="108" t="s">
        <v>61</v>
      </c>
    </row>
    <row r="239" spans="2:65" s="76" customFormat="1" ht="16.5" customHeight="1" x14ac:dyDescent="0.2">
      <c r="B239" s="117"/>
      <c r="C239" s="140" t="s">
        <v>287</v>
      </c>
      <c r="D239" s="140" t="s">
        <v>26</v>
      </c>
      <c r="E239" s="139" t="s">
        <v>288</v>
      </c>
      <c r="F239" s="135" t="s">
        <v>2640</v>
      </c>
      <c r="G239" s="138" t="s">
        <v>133</v>
      </c>
      <c r="H239" s="137">
        <v>10</v>
      </c>
      <c r="I239" s="136">
        <v>55.93</v>
      </c>
      <c r="J239" s="136">
        <f>ROUND(I239*H239,2)</f>
        <v>559.29999999999995</v>
      </c>
      <c r="K239" s="135" t="s">
        <v>3201</v>
      </c>
      <c r="L239" s="75"/>
      <c r="M239" s="134" t="s">
        <v>31</v>
      </c>
      <c r="N239" s="133" t="s">
        <v>2542</v>
      </c>
      <c r="O239" s="132">
        <v>0.1</v>
      </c>
      <c r="P239" s="132">
        <f>O239*H239</f>
        <v>1</v>
      </c>
      <c r="Q239" s="132">
        <v>0</v>
      </c>
      <c r="R239" s="132">
        <f>Q239*H239</f>
        <v>0</v>
      </c>
      <c r="S239" s="132">
        <v>0</v>
      </c>
      <c r="T239" s="132">
        <f>S239*H239</f>
        <v>0</v>
      </c>
      <c r="U239" s="131" t="s">
        <v>31</v>
      </c>
      <c r="AR239" s="130" t="s">
        <v>134</v>
      </c>
      <c r="AT239" s="130" t="s">
        <v>26</v>
      </c>
      <c r="AU239" s="130" t="s">
        <v>61</v>
      </c>
      <c r="AY239" s="108" t="s">
        <v>104</v>
      </c>
      <c r="BE239" s="118">
        <f>IF(N239="základní",J239,0)</f>
        <v>559.29999999999995</v>
      </c>
      <c r="BF239" s="118">
        <f>IF(N239="snížená",J239,0)</f>
        <v>0</v>
      </c>
      <c r="BG239" s="118">
        <f>IF(N239="zákl. přenesená",J239,0)</f>
        <v>0</v>
      </c>
      <c r="BH239" s="118">
        <f>IF(N239="sníž. přenesená",J239,0)</f>
        <v>0</v>
      </c>
      <c r="BI239" s="118">
        <f>IF(N239="nulová",J239,0)</f>
        <v>0</v>
      </c>
      <c r="BJ239" s="108" t="s">
        <v>102</v>
      </c>
      <c r="BK239" s="118">
        <f>ROUND(I239*H239,2)</f>
        <v>559.29999999999995</v>
      </c>
      <c r="BL239" s="108" t="s">
        <v>134</v>
      </c>
      <c r="BM239" s="130" t="s">
        <v>289</v>
      </c>
    </row>
    <row r="240" spans="2:65" s="76" customFormat="1" x14ac:dyDescent="0.2">
      <c r="B240" s="75"/>
      <c r="D240" s="129" t="s">
        <v>2597</v>
      </c>
      <c r="F240" s="128" t="s">
        <v>4047</v>
      </c>
      <c r="L240" s="75"/>
      <c r="M240" s="119"/>
      <c r="U240" s="120"/>
      <c r="AT240" s="108" t="s">
        <v>2597</v>
      </c>
      <c r="AU240" s="108" t="s">
        <v>61</v>
      </c>
    </row>
    <row r="241" spans="2:65" s="76" customFormat="1" x14ac:dyDescent="0.2">
      <c r="B241" s="75"/>
      <c r="D241" s="127" t="s">
        <v>112</v>
      </c>
      <c r="F241" s="126" t="s">
        <v>4046</v>
      </c>
      <c r="L241" s="75"/>
      <c r="M241" s="119"/>
      <c r="U241" s="120"/>
      <c r="AT241" s="108" t="s">
        <v>112</v>
      </c>
      <c r="AU241" s="108" t="s">
        <v>61</v>
      </c>
    </row>
    <row r="242" spans="2:65" s="76" customFormat="1" ht="16.5" customHeight="1" x14ac:dyDescent="0.2">
      <c r="B242" s="117"/>
      <c r="C242" s="140" t="s">
        <v>290</v>
      </c>
      <c r="D242" s="140" t="s">
        <v>26</v>
      </c>
      <c r="E242" s="139" t="s">
        <v>291</v>
      </c>
      <c r="F242" s="135" t="s">
        <v>2641</v>
      </c>
      <c r="G242" s="138" t="s">
        <v>133</v>
      </c>
      <c r="H242" s="137">
        <v>5</v>
      </c>
      <c r="I242" s="136">
        <v>67.12</v>
      </c>
      <c r="J242" s="136">
        <f>ROUND(I242*H242,2)</f>
        <v>335.6</v>
      </c>
      <c r="K242" s="135" t="s">
        <v>3201</v>
      </c>
      <c r="L242" s="75"/>
      <c r="M242" s="134" t="s">
        <v>31</v>
      </c>
      <c r="N242" s="133" t="s">
        <v>2542</v>
      </c>
      <c r="O242" s="132">
        <v>0.12</v>
      </c>
      <c r="P242" s="132">
        <f>O242*H242</f>
        <v>0.6</v>
      </c>
      <c r="Q242" s="132">
        <v>0</v>
      </c>
      <c r="R242" s="132">
        <f>Q242*H242</f>
        <v>0</v>
      </c>
      <c r="S242" s="132">
        <v>0</v>
      </c>
      <c r="T242" s="132">
        <f>S242*H242</f>
        <v>0</v>
      </c>
      <c r="U242" s="131" t="s">
        <v>31</v>
      </c>
      <c r="AR242" s="130" t="s">
        <v>134</v>
      </c>
      <c r="AT242" s="130" t="s">
        <v>26</v>
      </c>
      <c r="AU242" s="130" t="s">
        <v>61</v>
      </c>
      <c r="AY242" s="108" t="s">
        <v>104</v>
      </c>
      <c r="BE242" s="118">
        <f>IF(N242="základní",J242,0)</f>
        <v>335.6</v>
      </c>
      <c r="BF242" s="118">
        <f>IF(N242="snížená",J242,0)</f>
        <v>0</v>
      </c>
      <c r="BG242" s="118">
        <f>IF(N242="zákl. přenesená",J242,0)</f>
        <v>0</v>
      </c>
      <c r="BH242" s="118">
        <f>IF(N242="sníž. přenesená",J242,0)</f>
        <v>0</v>
      </c>
      <c r="BI242" s="118">
        <f>IF(N242="nulová",J242,0)</f>
        <v>0</v>
      </c>
      <c r="BJ242" s="108" t="s">
        <v>102</v>
      </c>
      <c r="BK242" s="118">
        <f>ROUND(I242*H242,2)</f>
        <v>335.6</v>
      </c>
      <c r="BL242" s="108" t="s">
        <v>134</v>
      </c>
      <c r="BM242" s="130" t="s">
        <v>292</v>
      </c>
    </row>
    <row r="243" spans="2:65" s="76" customFormat="1" x14ac:dyDescent="0.2">
      <c r="B243" s="75"/>
      <c r="D243" s="129" t="s">
        <v>2597</v>
      </c>
      <c r="F243" s="128" t="s">
        <v>4045</v>
      </c>
      <c r="L243" s="75"/>
      <c r="M243" s="119"/>
      <c r="U243" s="120"/>
      <c r="AT243" s="108" t="s">
        <v>2597</v>
      </c>
      <c r="AU243" s="108" t="s">
        <v>61</v>
      </c>
    </row>
    <row r="244" spans="2:65" s="76" customFormat="1" x14ac:dyDescent="0.2">
      <c r="B244" s="75"/>
      <c r="D244" s="127" t="s">
        <v>112</v>
      </c>
      <c r="F244" s="126" t="s">
        <v>4044</v>
      </c>
      <c r="L244" s="75"/>
      <c r="M244" s="119"/>
      <c r="U244" s="120"/>
      <c r="AT244" s="108" t="s">
        <v>112</v>
      </c>
      <c r="AU244" s="108" t="s">
        <v>61</v>
      </c>
    </row>
    <row r="245" spans="2:65" s="76" customFormat="1" ht="16.5" customHeight="1" x14ac:dyDescent="0.2">
      <c r="B245" s="117"/>
      <c r="C245" s="140" t="s">
        <v>293</v>
      </c>
      <c r="D245" s="140" t="s">
        <v>26</v>
      </c>
      <c r="E245" s="139" t="s">
        <v>294</v>
      </c>
      <c r="F245" s="135" t="s">
        <v>2642</v>
      </c>
      <c r="G245" s="138" t="s">
        <v>121</v>
      </c>
      <c r="H245" s="137">
        <v>40</v>
      </c>
      <c r="I245" s="136">
        <v>370.92</v>
      </c>
      <c r="J245" s="136">
        <f>ROUND(I245*H245,2)</f>
        <v>14836.8</v>
      </c>
      <c r="K245" s="135" t="s">
        <v>3201</v>
      </c>
      <c r="L245" s="75"/>
      <c r="M245" s="134" t="s">
        <v>31</v>
      </c>
      <c r="N245" s="133" t="s">
        <v>2542</v>
      </c>
      <c r="O245" s="132">
        <v>0.55600000000000005</v>
      </c>
      <c r="P245" s="132">
        <f>O245*H245</f>
        <v>22.240000000000002</v>
      </c>
      <c r="Q245" s="132">
        <v>5.0540000000000003E-4</v>
      </c>
      <c r="R245" s="132">
        <f>Q245*H245</f>
        <v>2.0216000000000001E-2</v>
      </c>
      <c r="S245" s="132">
        <v>0</v>
      </c>
      <c r="T245" s="132">
        <f>S245*H245</f>
        <v>0</v>
      </c>
      <c r="U245" s="131" t="s">
        <v>31</v>
      </c>
      <c r="AR245" s="130" t="s">
        <v>134</v>
      </c>
      <c r="AT245" s="130" t="s">
        <v>26</v>
      </c>
      <c r="AU245" s="130" t="s">
        <v>61</v>
      </c>
      <c r="AY245" s="108" t="s">
        <v>104</v>
      </c>
      <c r="BE245" s="118">
        <f>IF(N245="základní",J245,0)</f>
        <v>14836.8</v>
      </c>
      <c r="BF245" s="118">
        <f>IF(N245="snížená",J245,0)</f>
        <v>0</v>
      </c>
      <c r="BG245" s="118">
        <f>IF(N245="zákl. přenesená",J245,0)</f>
        <v>0</v>
      </c>
      <c r="BH245" s="118">
        <f>IF(N245="sníž. přenesená",J245,0)</f>
        <v>0</v>
      </c>
      <c r="BI245" s="118">
        <f>IF(N245="nulová",J245,0)</f>
        <v>0</v>
      </c>
      <c r="BJ245" s="108" t="s">
        <v>102</v>
      </c>
      <c r="BK245" s="118">
        <f>ROUND(I245*H245,2)</f>
        <v>14836.8</v>
      </c>
      <c r="BL245" s="108" t="s">
        <v>134</v>
      </c>
      <c r="BM245" s="130" t="s">
        <v>295</v>
      </c>
    </row>
    <row r="246" spans="2:65" s="76" customFormat="1" x14ac:dyDescent="0.2">
      <c r="B246" s="75"/>
      <c r="D246" s="129" t="s">
        <v>2597</v>
      </c>
      <c r="F246" s="128" t="s">
        <v>4043</v>
      </c>
      <c r="L246" s="75"/>
      <c r="M246" s="119"/>
      <c r="U246" s="120"/>
      <c r="AT246" s="108" t="s">
        <v>2597</v>
      </c>
      <c r="AU246" s="108" t="s">
        <v>61</v>
      </c>
    </row>
    <row r="247" spans="2:65" s="76" customFormat="1" x14ac:dyDescent="0.2">
      <c r="B247" s="75"/>
      <c r="D247" s="127" t="s">
        <v>112</v>
      </c>
      <c r="F247" s="126" t="s">
        <v>4042</v>
      </c>
      <c r="L247" s="75"/>
      <c r="M247" s="119"/>
      <c r="U247" s="120"/>
      <c r="AT247" s="108" t="s">
        <v>112</v>
      </c>
      <c r="AU247" s="108" t="s">
        <v>61</v>
      </c>
    </row>
    <row r="248" spans="2:65" s="76" customFormat="1" ht="16.5" customHeight="1" x14ac:dyDescent="0.2">
      <c r="B248" s="117"/>
      <c r="C248" s="140" t="s">
        <v>296</v>
      </c>
      <c r="D248" s="140" t="s">
        <v>26</v>
      </c>
      <c r="E248" s="139" t="s">
        <v>297</v>
      </c>
      <c r="F248" s="135" t="s">
        <v>2643</v>
      </c>
      <c r="G248" s="138" t="s">
        <v>121</v>
      </c>
      <c r="H248" s="137">
        <v>14</v>
      </c>
      <c r="I248" s="136">
        <v>366.27</v>
      </c>
      <c r="J248" s="136">
        <f>ROUND(I248*H248,2)</f>
        <v>5127.78</v>
      </c>
      <c r="K248" s="135" t="s">
        <v>3201</v>
      </c>
      <c r="L248" s="75"/>
      <c r="M248" s="134" t="s">
        <v>31</v>
      </c>
      <c r="N248" s="133" t="s">
        <v>2542</v>
      </c>
      <c r="O248" s="132">
        <v>0.52900000000000003</v>
      </c>
      <c r="P248" s="132">
        <f>O248*H248</f>
        <v>7.4060000000000006</v>
      </c>
      <c r="Q248" s="132">
        <v>8.4230000000000004E-4</v>
      </c>
      <c r="R248" s="132">
        <f>Q248*H248</f>
        <v>1.1792200000000001E-2</v>
      </c>
      <c r="S248" s="132">
        <v>0</v>
      </c>
      <c r="T248" s="132">
        <f>S248*H248</f>
        <v>0</v>
      </c>
      <c r="U248" s="131" t="s">
        <v>31</v>
      </c>
      <c r="AR248" s="130" t="s">
        <v>134</v>
      </c>
      <c r="AT248" s="130" t="s">
        <v>26</v>
      </c>
      <c r="AU248" s="130" t="s">
        <v>61</v>
      </c>
      <c r="AY248" s="108" t="s">
        <v>104</v>
      </c>
      <c r="BE248" s="118">
        <f>IF(N248="základní",J248,0)</f>
        <v>5127.78</v>
      </c>
      <c r="BF248" s="118">
        <f>IF(N248="snížená",J248,0)</f>
        <v>0</v>
      </c>
      <c r="BG248" s="118">
        <f>IF(N248="zákl. přenesená",J248,0)</f>
        <v>0</v>
      </c>
      <c r="BH248" s="118">
        <f>IF(N248="sníž. přenesená",J248,0)</f>
        <v>0</v>
      </c>
      <c r="BI248" s="118">
        <f>IF(N248="nulová",J248,0)</f>
        <v>0</v>
      </c>
      <c r="BJ248" s="108" t="s">
        <v>102</v>
      </c>
      <c r="BK248" s="118">
        <f>ROUND(I248*H248,2)</f>
        <v>5127.78</v>
      </c>
      <c r="BL248" s="108" t="s">
        <v>134</v>
      </c>
      <c r="BM248" s="130" t="s">
        <v>298</v>
      </c>
    </row>
    <row r="249" spans="2:65" s="76" customFormat="1" x14ac:dyDescent="0.2">
      <c r="B249" s="75"/>
      <c r="D249" s="129" t="s">
        <v>2597</v>
      </c>
      <c r="F249" s="128" t="s">
        <v>4041</v>
      </c>
      <c r="L249" s="75"/>
      <c r="M249" s="119"/>
      <c r="U249" s="120"/>
      <c r="AT249" s="108" t="s">
        <v>2597</v>
      </c>
      <c r="AU249" s="108" t="s">
        <v>61</v>
      </c>
    </row>
    <row r="250" spans="2:65" s="76" customFormat="1" x14ac:dyDescent="0.2">
      <c r="B250" s="75"/>
      <c r="D250" s="127" t="s">
        <v>112</v>
      </c>
      <c r="F250" s="126" t="s">
        <v>4040</v>
      </c>
      <c r="L250" s="75"/>
      <c r="M250" s="119"/>
      <c r="U250" s="120"/>
      <c r="AT250" s="108" t="s">
        <v>112</v>
      </c>
      <c r="AU250" s="108" t="s">
        <v>61</v>
      </c>
    </row>
    <row r="251" spans="2:65" s="76" customFormat="1" ht="16.5" customHeight="1" x14ac:dyDescent="0.2">
      <c r="B251" s="117"/>
      <c r="C251" s="140" t="s">
        <v>299</v>
      </c>
      <c r="D251" s="140" t="s">
        <v>26</v>
      </c>
      <c r="E251" s="139" t="s">
        <v>300</v>
      </c>
      <c r="F251" s="135" t="s">
        <v>2644</v>
      </c>
      <c r="G251" s="138" t="s">
        <v>121</v>
      </c>
      <c r="H251" s="137">
        <v>4</v>
      </c>
      <c r="I251" s="136">
        <v>446.5</v>
      </c>
      <c r="J251" s="136">
        <f>ROUND(I251*H251,2)</f>
        <v>1786</v>
      </c>
      <c r="K251" s="135" t="s">
        <v>3201</v>
      </c>
      <c r="L251" s="75"/>
      <c r="M251" s="134" t="s">
        <v>31</v>
      </c>
      <c r="N251" s="133" t="s">
        <v>2542</v>
      </c>
      <c r="O251" s="132">
        <v>0.61599999999999999</v>
      </c>
      <c r="P251" s="132">
        <f>O251*H251</f>
        <v>2.464</v>
      </c>
      <c r="Q251" s="132">
        <v>1.1590999999999999E-3</v>
      </c>
      <c r="R251" s="132">
        <f>Q251*H251</f>
        <v>4.6363999999999997E-3</v>
      </c>
      <c r="S251" s="132">
        <v>0</v>
      </c>
      <c r="T251" s="132">
        <f>S251*H251</f>
        <v>0</v>
      </c>
      <c r="U251" s="131" t="s">
        <v>31</v>
      </c>
      <c r="AR251" s="130" t="s">
        <v>134</v>
      </c>
      <c r="AT251" s="130" t="s">
        <v>26</v>
      </c>
      <c r="AU251" s="130" t="s">
        <v>61</v>
      </c>
      <c r="AY251" s="108" t="s">
        <v>104</v>
      </c>
      <c r="BE251" s="118">
        <f>IF(N251="základní",J251,0)</f>
        <v>1786</v>
      </c>
      <c r="BF251" s="118">
        <f>IF(N251="snížená",J251,0)</f>
        <v>0</v>
      </c>
      <c r="BG251" s="118">
        <f>IF(N251="zákl. přenesená",J251,0)</f>
        <v>0</v>
      </c>
      <c r="BH251" s="118">
        <f>IF(N251="sníž. přenesená",J251,0)</f>
        <v>0</v>
      </c>
      <c r="BI251" s="118">
        <f>IF(N251="nulová",J251,0)</f>
        <v>0</v>
      </c>
      <c r="BJ251" s="108" t="s">
        <v>102</v>
      </c>
      <c r="BK251" s="118">
        <f>ROUND(I251*H251,2)</f>
        <v>1786</v>
      </c>
      <c r="BL251" s="108" t="s">
        <v>134</v>
      </c>
      <c r="BM251" s="130" t="s">
        <v>301</v>
      </c>
    </row>
    <row r="252" spans="2:65" s="76" customFormat="1" x14ac:dyDescent="0.2">
      <c r="B252" s="75"/>
      <c r="D252" s="129" t="s">
        <v>2597</v>
      </c>
      <c r="F252" s="128" t="s">
        <v>4039</v>
      </c>
      <c r="L252" s="75"/>
      <c r="M252" s="119"/>
      <c r="U252" s="120"/>
      <c r="AT252" s="108" t="s">
        <v>2597</v>
      </c>
      <c r="AU252" s="108" t="s">
        <v>61</v>
      </c>
    </row>
    <row r="253" spans="2:65" s="76" customFormat="1" x14ac:dyDescent="0.2">
      <c r="B253" s="75"/>
      <c r="D253" s="127" t="s">
        <v>112</v>
      </c>
      <c r="F253" s="126" t="s">
        <v>4038</v>
      </c>
      <c r="L253" s="75"/>
      <c r="M253" s="119"/>
      <c r="U253" s="120"/>
      <c r="AT253" s="108" t="s">
        <v>112</v>
      </c>
      <c r="AU253" s="108" t="s">
        <v>61</v>
      </c>
    </row>
    <row r="254" spans="2:65" s="76" customFormat="1" ht="16.5" customHeight="1" x14ac:dyDescent="0.2">
      <c r="B254" s="117"/>
      <c r="C254" s="140" t="s">
        <v>302</v>
      </c>
      <c r="D254" s="140" t="s">
        <v>26</v>
      </c>
      <c r="E254" s="139" t="s">
        <v>303</v>
      </c>
      <c r="F254" s="135" t="s">
        <v>2645</v>
      </c>
      <c r="G254" s="138" t="s">
        <v>121</v>
      </c>
      <c r="H254" s="137">
        <v>16</v>
      </c>
      <c r="I254" s="136">
        <v>384.99</v>
      </c>
      <c r="J254" s="136">
        <f>ROUND(I254*H254,2)</f>
        <v>6159.84</v>
      </c>
      <c r="K254" s="135" t="s">
        <v>3201</v>
      </c>
      <c r="L254" s="75"/>
      <c r="M254" s="134" t="s">
        <v>31</v>
      </c>
      <c r="N254" s="133" t="s">
        <v>2542</v>
      </c>
      <c r="O254" s="132">
        <v>0.55600000000000005</v>
      </c>
      <c r="P254" s="132">
        <f>O254*H254</f>
        <v>8.8960000000000008</v>
      </c>
      <c r="Q254" s="132">
        <v>8.3765E-4</v>
      </c>
      <c r="R254" s="132">
        <f>Q254*H254</f>
        <v>1.34024E-2</v>
      </c>
      <c r="S254" s="132">
        <v>0</v>
      </c>
      <c r="T254" s="132">
        <f>S254*H254</f>
        <v>0</v>
      </c>
      <c r="U254" s="131" t="s">
        <v>31</v>
      </c>
      <c r="AR254" s="130" t="s">
        <v>134</v>
      </c>
      <c r="AT254" s="130" t="s">
        <v>26</v>
      </c>
      <c r="AU254" s="130" t="s">
        <v>61</v>
      </c>
      <c r="AY254" s="108" t="s">
        <v>104</v>
      </c>
      <c r="BE254" s="118">
        <f>IF(N254="základní",J254,0)</f>
        <v>6159.84</v>
      </c>
      <c r="BF254" s="118">
        <f>IF(N254="snížená",J254,0)</f>
        <v>0</v>
      </c>
      <c r="BG254" s="118">
        <f>IF(N254="zákl. přenesená",J254,0)</f>
        <v>0</v>
      </c>
      <c r="BH254" s="118">
        <f>IF(N254="sníž. přenesená",J254,0)</f>
        <v>0</v>
      </c>
      <c r="BI254" s="118">
        <f>IF(N254="nulová",J254,0)</f>
        <v>0</v>
      </c>
      <c r="BJ254" s="108" t="s">
        <v>102</v>
      </c>
      <c r="BK254" s="118">
        <f>ROUND(I254*H254,2)</f>
        <v>6159.84</v>
      </c>
      <c r="BL254" s="108" t="s">
        <v>134</v>
      </c>
      <c r="BM254" s="130" t="s">
        <v>304</v>
      </c>
    </row>
    <row r="255" spans="2:65" s="76" customFormat="1" x14ac:dyDescent="0.2">
      <c r="B255" s="75"/>
      <c r="D255" s="129" t="s">
        <v>2597</v>
      </c>
      <c r="F255" s="128" t="s">
        <v>4037</v>
      </c>
      <c r="L255" s="75"/>
      <c r="M255" s="119"/>
      <c r="U255" s="120"/>
      <c r="AT255" s="108" t="s">
        <v>2597</v>
      </c>
      <c r="AU255" s="108" t="s">
        <v>61</v>
      </c>
    </row>
    <row r="256" spans="2:65" s="76" customFormat="1" x14ac:dyDescent="0.2">
      <c r="B256" s="75"/>
      <c r="D256" s="127" t="s">
        <v>112</v>
      </c>
      <c r="F256" s="126" t="s">
        <v>4036</v>
      </c>
      <c r="L256" s="75"/>
      <c r="M256" s="119"/>
      <c r="U256" s="120"/>
      <c r="AT256" s="108" t="s">
        <v>112</v>
      </c>
      <c r="AU256" s="108" t="s">
        <v>61</v>
      </c>
    </row>
    <row r="257" spans="2:65" s="76" customFormat="1" ht="16.5" customHeight="1" x14ac:dyDescent="0.2">
      <c r="B257" s="117"/>
      <c r="C257" s="140" t="s">
        <v>305</v>
      </c>
      <c r="D257" s="140" t="s">
        <v>26</v>
      </c>
      <c r="E257" s="139" t="s">
        <v>306</v>
      </c>
      <c r="F257" s="135" t="s">
        <v>2646</v>
      </c>
      <c r="G257" s="138" t="s">
        <v>121</v>
      </c>
      <c r="H257" s="137">
        <v>4</v>
      </c>
      <c r="I257" s="136">
        <v>376.51</v>
      </c>
      <c r="J257" s="136">
        <f>ROUND(I257*H257,2)</f>
        <v>1506.04</v>
      </c>
      <c r="K257" s="135" t="s">
        <v>3201</v>
      </c>
      <c r="L257" s="75"/>
      <c r="M257" s="134" t="s">
        <v>31</v>
      </c>
      <c r="N257" s="133" t="s">
        <v>2542</v>
      </c>
      <c r="O257" s="132">
        <v>0.52900000000000003</v>
      </c>
      <c r="P257" s="132">
        <f>O257*H257</f>
        <v>2.1160000000000001</v>
      </c>
      <c r="Q257" s="132">
        <v>9.76972E-4</v>
      </c>
      <c r="R257" s="132">
        <f>Q257*H257</f>
        <v>3.907888E-3</v>
      </c>
      <c r="S257" s="132">
        <v>0</v>
      </c>
      <c r="T257" s="132">
        <f>S257*H257</f>
        <v>0</v>
      </c>
      <c r="U257" s="131" t="s">
        <v>31</v>
      </c>
      <c r="AR257" s="130" t="s">
        <v>134</v>
      </c>
      <c r="AT257" s="130" t="s">
        <v>26</v>
      </c>
      <c r="AU257" s="130" t="s">
        <v>61</v>
      </c>
      <c r="AY257" s="108" t="s">
        <v>104</v>
      </c>
      <c r="BE257" s="118">
        <f>IF(N257="základní",J257,0)</f>
        <v>1506.04</v>
      </c>
      <c r="BF257" s="118">
        <f>IF(N257="snížená",J257,0)</f>
        <v>0</v>
      </c>
      <c r="BG257" s="118">
        <f>IF(N257="zákl. přenesená",J257,0)</f>
        <v>0</v>
      </c>
      <c r="BH257" s="118">
        <f>IF(N257="sníž. přenesená",J257,0)</f>
        <v>0</v>
      </c>
      <c r="BI257" s="118">
        <f>IF(N257="nulová",J257,0)</f>
        <v>0</v>
      </c>
      <c r="BJ257" s="108" t="s">
        <v>102</v>
      </c>
      <c r="BK257" s="118">
        <f>ROUND(I257*H257,2)</f>
        <v>1506.04</v>
      </c>
      <c r="BL257" s="108" t="s">
        <v>134</v>
      </c>
      <c r="BM257" s="130" t="s">
        <v>307</v>
      </c>
    </row>
    <row r="258" spans="2:65" s="76" customFormat="1" x14ac:dyDescent="0.2">
      <c r="B258" s="75"/>
      <c r="D258" s="129" t="s">
        <v>2597</v>
      </c>
      <c r="F258" s="128" t="s">
        <v>4035</v>
      </c>
      <c r="L258" s="75"/>
      <c r="M258" s="119"/>
      <c r="U258" s="120"/>
      <c r="AT258" s="108" t="s">
        <v>2597</v>
      </c>
      <c r="AU258" s="108" t="s">
        <v>61</v>
      </c>
    </row>
    <row r="259" spans="2:65" s="76" customFormat="1" x14ac:dyDescent="0.2">
      <c r="B259" s="75"/>
      <c r="D259" s="127" t="s">
        <v>112</v>
      </c>
      <c r="F259" s="126" t="s">
        <v>4034</v>
      </c>
      <c r="L259" s="75"/>
      <c r="M259" s="119"/>
      <c r="U259" s="120"/>
      <c r="AT259" s="108" t="s">
        <v>112</v>
      </c>
      <c r="AU259" s="108" t="s">
        <v>61</v>
      </c>
    </row>
    <row r="260" spans="2:65" s="76" customFormat="1" ht="16.5" customHeight="1" x14ac:dyDescent="0.2">
      <c r="B260" s="117"/>
      <c r="C260" s="140" t="s">
        <v>308</v>
      </c>
      <c r="D260" s="140" t="s">
        <v>26</v>
      </c>
      <c r="E260" s="139" t="s">
        <v>309</v>
      </c>
      <c r="F260" s="135" t="s">
        <v>2647</v>
      </c>
      <c r="G260" s="138" t="s">
        <v>133</v>
      </c>
      <c r="H260" s="137">
        <v>2</v>
      </c>
      <c r="I260" s="136">
        <v>277.25</v>
      </c>
      <c r="J260" s="136">
        <f>ROUND(I260*H260,2)</f>
        <v>554.5</v>
      </c>
      <c r="K260" s="135" t="s">
        <v>3201</v>
      </c>
      <c r="L260" s="75"/>
      <c r="M260" s="134" t="s">
        <v>31</v>
      </c>
      <c r="N260" s="133" t="s">
        <v>2542</v>
      </c>
      <c r="O260" s="132">
        <v>0.34300000000000003</v>
      </c>
      <c r="P260" s="132">
        <f>O260*H260</f>
        <v>0.68600000000000005</v>
      </c>
      <c r="Q260" s="132">
        <v>3.1100000000000002E-4</v>
      </c>
      <c r="R260" s="132">
        <f>Q260*H260</f>
        <v>6.2200000000000005E-4</v>
      </c>
      <c r="S260" s="132">
        <v>0</v>
      </c>
      <c r="T260" s="132">
        <f>S260*H260</f>
        <v>0</v>
      </c>
      <c r="U260" s="131" t="s">
        <v>31</v>
      </c>
      <c r="AR260" s="130" t="s">
        <v>134</v>
      </c>
      <c r="AT260" s="130" t="s">
        <v>26</v>
      </c>
      <c r="AU260" s="130" t="s">
        <v>61</v>
      </c>
      <c r="AY260" s="108" t="s">
        <v>104</v>
      </c>
      <c r="BE260" s="118">
        <f>IF(N260="základní",J260,0)</f>
        <v>554.5</v>
      </c>
      <c r="BF260" s="118">
        <f>IF(N260="snížená",J260,0)</f>
        <v>0</v>
      </c>
      <c r="BG260" s="118">
        <f>IF(N260="zákl. přenesená",J260,0)</f>
        <v>0</v>
      </c>
      <c r="BH260" s="118">
        <f>IF(N260="sníž. přenesená",J260,0)</f>
        <v>0</v>
      </c>
      <c r="BI260" s="118">
        <f>IF(N260="nulová",J260,0)</f>
        <v>0</v>
      </c>
      <c r="BJ260" s="108" t="s">
        <v>102</v>
      </c>
      <c r="BK260" s="118">
        <f>ROUND(I260*H260,2)</f>
        <v>554.5</v>
      </c>
      <c r="BL260" s="108" t="s">
        <v>134</v>
      </c>
      <c r="BM260" s="130" t="s">
        <v>310</v>
      </c>
    </row>
    <row r="261" spans="2:65" s="76" customFormat="1" x14ac:dyDescent="0.2">
      <c r="B261" s="75"/>
      <c r="D261" s="129" t="s">
        <v>2597</v>
      </c>
      <c r="F261" s="128" t="s">
        <v>4033</v>
      </c>
      <c r="L261" s="75"/>
      <c r="M261" s="119"/>
      <c r="U261" s="120"/>
      <c r="AT261" s="108" t="s">
        <v>2597</v>
      </c>
      <c r="AU261" s="108" t="s">
        <v>61</v>
      </c>
    </row>
    <row r="262" spans="2:65" s="76" customFormat="1" x14ac:dyDescent="0.2">
      <c r="B262" s="75"/>
      <c r="D262" s="127" t="s">
        <v>112</v>
      </c>
      <c r="F262" s="126" t="s">
        <v>4032</v>
      </c>
      <c r="L262" s="75"/>
      <c r="M262" s="119"/>
      <c r="U262" s="120"/>
      <c r="AT262" s="108" t="s">
        <v>112</v>
      </c>
      <c r="AU262" s="108" t="s">
        <v>61</v>
      </c>
    </row>
    <row r="263" spans="2:65" s="76" customFormat="1" ht="16.5" customHeight="1" x14ac:dyDescent="0.2">
      <c r="B263" s="117"/>
      <c r="C263" s="140" t="s">
        <v>311</v>
      </c>
      <c r="D263" s="140" t="s">
        <v>26</v>
      </c>
      <c r="E263" s="139" t="s">
        <v>312</v>
      </c>
      <c r="F263" s="135" t="s">
        <v>2648</v>
      </c>
      <c r="G263" s="138" t="s">
        <v>133</v>
      </c>
      <c r="H263" s="137">
        <v>2</v>
      </c>
      <c r="I263" s="136">
        <v>273.13</v>
      </c>
      <c r="J263" s="136">
        <f>ROUND(I263*H263,2)</f>
        <v>546.26</v>
      </c>
      <c r="K263" s="135" t="s">
        <v>3201</v>
      </c>
      <c r="L263" s="75"/>
      <c r="M263" s="134" t="s">
        <v>31</v>
      </c>
      <c r="N263" s="133" t="s">
        <v>2542</v>
      </c>
      <c r="O263" s="132">
        <v>0.38400000000000001</v>
      </c>
      <c r="P263" s="132">
        <f>O263*H263</f>
        <v>0.76800000000000002</v>
      </c>
      <c r="Q263" s="132">
        <v>7.0100000000000002E-4</v>
      </c>
      <c r="R263" s="132">
        <f>Q263*H263</f>
        <v>1.402E-3</v>
      </c>
      <c r="S263" s="132">
        <v>0</v>
      </c>
      <c r="T263" s="132">
        <f>S263*H263</f>
        <v>0</v>
      </c>
      <c r="U263" s="131" t="s">
        <v>31</v>
      </c>
      <c r="AR263" s="130" t="s">
        <v>134</v>
      </c>
      <c r="AT263" s="130" t="s">
        <v>26</v>
      </c>
      <c r="AU263" s="130" t="s">
        <v>61</v>
      </c>
      <c r="AY263" s="108" t="s">
        <v>104</v>
      </c>
      <c r="BE263" s="118">
        <f>IF(N263="základní",J263,0)</f>
        <v>546.26</v>
      </c>
      <c r="BF263" s="118">
        <f>IF(N263="snížená",J263,0)</f>
        <v>0</v>
      </c>
      <c r="BG263" s="118">
        <f>IF(N263="zákl. přenesená",J263,0)</f>
        <v>0</v>
      </c>
      <c r="BH263" s="118">
        <f>IF(N263="sníž. přenesená",J263,0)</f>
        <v>0</v>
      </c>
      <c r="BI263" s="118">
        <f>IF(N263="nulová",J263,0)</f>
        <v>0</v>
      </c>
      <c r="BJ263" s="108" t="s">
        <v>102</v>
      </c>
      <c r="BK263" s="118">
        <f>ROUND(I263*H263,2)</f>
        <v>546.26</v>
      </c>
      <c r="BL263" s="108" t="s">
        <v>134</v>
      </c>
      <c r="BM263" s="130" t="s">
        <v>313</v>
      </c>
    </row>
    <row r="264" spans="2:65" s="76" customFormat="1" x14ac:dyDescent="0.2">
      <c r="B264" s="75"/>
      <c r="D264" s="129" t="s">
        <v>2597</v>
      </c>
      <c r="F264" s="128" t="s">
        <v>4031</v>
      </c>
      <c r="L264" s="75"/>
      <c r="M264" s="119"/>
      <c r="U264" s="120"/>
      <c r="AT264" s="108" t="s">
        <v>2597</v>
      </c>
      <c r="AU264" s="108" t="s">
        <v>61</v>
      </c>
    </row>
    <row r="265" spans="2:65" s="76" customFormat="1" x14ac:dyDescent="0.2">
      <c r="B265" s="75"/>
      <c r="D265" s="127" t="s">
        <v>112</v>
      </c>
      <c r="F265" s="126" t="s">
        <v>4030</v>
      </c>
      <c r="L265" s="75"/>
      <c r="M265" s="119"/>
      <c r="U265" s="120"/>
      <c r="AT265" s="108" t="s">
        <v>112</v>
      </c>
      <c r="AU265" s="108" t="s">
        <v>61</v>
      </c>
    </row>
    <row r="266" spans="2:65" s="76" customFormat="1" ht="16.5" customHeight="1" x14ac:dyDescent="0.2">
      <c r="B266" s="117"/>
      <c r="C266" s="140" t="s">
        <v>314</v>
      </c>
      <c r="D266" s="140" t="s">
        <v>26</v>
      </c>
      <c r="E266" s="139" t="s">
        <v>315</v>
      </c>
      <c r="F266" s="135" t="s">
        <v>2649</v>
      </c>
      <c r="G266" s="138" t="s">
        <v>121</v>
      </c>
      <c r="H266" s="137">
        <v>40</v>
      </c>
      <c r="I266" s="136">
        <v>62.95</v>
      </c>
      <c r="J266" s="136">
        <f>ROUND(I266*H266,2)</f>
        <v>2518</v>
      </c>
      <c r="K266" s="135" t="s">
        <v>3201</v>
      </c>
      <c r="L266" s="75"/>
      <c r="M266" s="134" t="s">
        <v>31</v>
      </c>
      <c r="N266" s="133" t="s">
        <v>2542</v>
      </c>
      <c r="O266" s="132">
        <v>9.7000000000000003E-2</v>
      </c>
      <c r="P266" s="132">
        <f>O266*H266</f>
        <v>3.88</v>
      </c>
      <c r="Q266" s="132">
        <v>4.3999999999999999E-5</v>
      </c>
      <c r="R266" s="132">
        <f>Q266*H266</f>
        <v>1.7599999999999998E-3</v>
      </c>
      <c r="S266" s="132">
        <v>0</v>
      </c>
      <c r="T266" s="132">
        <f>S266*H266</f>
        <v>0</v>
      </c>
      <c r="U266" s="131" t="s">
        <v>31</v>
      </c>
      <c r="AR266" s="130" t="s">
        <v>134</v>
      </c>
      <c r="AT266" s="130" t="s">
        <v>26</v>
      </c>
      <c r="AU266" s="130" t="s">
        <v>61</v>
      </c>
      <c r="AY266" s="108" t="s">
        <v>104</v>
      </c>
      <c r="BE266" s="118">
        <f>IF(N266="základní",J266,0)</f>
        <v>2518</v>
      </c>
      <c r="BF266" s="118">
        <f>IF(N266="snížená",J266,0)</f>
        <v>0</v>
      </c>
      <c r="BG266" s="118">
        <f>IF(N266="zákl. přenesená",J266,0)</f>
        <v>0</v>
      </c>
      <c r="BH266" s="118">
        <f>IF(N266="sníž. přenesená",J266,0)</f>
        <v>0</v>
      </c>
      <c r="BI266" s="118">
        <f>IF(N266="nulová",J266,0)</f>
        <v>0</v>
      </c>
      <c r="BJ266" s="108" t="s">
        <v>102</v>
      </c>
      <c r="BK266" s="118">
        <f>ROUND(I266*H266,2)</f>
        <v>2518</v>
      </c>
      <c r="BL266" s="108" t="s">
        <v>134</v>
      </c>
      <c r="BM266" s="130" t="s">
        <v>316</v>
      </c>
    </row>
    <row r="267" spans="2:65" s="76" customFormat="1" x14ac:dyDescent="0.2">
      <c r="B267" s="75"/>
      <c r="D267" s="129" t="s">
        <v>2597</v>
      </c>
      <c r="F267" s="128" t="s">
        <v>317</v>
      </c>
      <c r="L267" s="75"/>
      <c r="M267" s="119"/>
      <c r="U267" s="120"/>
      <c r="AT267" s="108" t="s">
        <v>2597</v>
      </c>
      <c r="AU267" s="108" t="s">
        <v>61</v>
      </c>
    </row>
    <row r="268" spans="2:65" s="76" customFormat="1" x14ac:dyDescent="0.2">
      <c r="B268" s="75"/>
      <c r="D268" s="127" t="s">
        <v>112</v>
      </c>
      <c r="F268" s="126" t="s">
        <v>4029</v>
      </c>
      <c r="L268" s="75"/>
      <c r="M268" s="119"/>
      <c r="U268" s="120"/>
      <c r="AT268" s="108" t="s">
        <v>112</v>
      </c>
      <c r="AU268" s="108" t="s">
        <v>61</v>
      </c>
    </row>
    <row r="269" spans="2:65" s="76" customFormat="1" ht="16.5" customHeight="1" x14ac:dyDescent="0.2">
      <c r="B269" s="117"/>
      <c r="C269" s="159" t="s">
        <v>318</v>
      </c>
      <c r="D269" s="159" t="s">
        <v>243</v>
      </c>
      <c r="E269" s="158" t="s">
        <v>244</v>
      </c>
      <c r="F269" s="154" t="s">
        <v>4028</v>
      </c>
      <c r="G269" s="157" t="s">
        <v>121</v>
      </c>
      <c r="H269" s="156">
        <v>41.2</v>
      </c>
      <c r="I269" s="155">
        <v>29.4</v>
      </c>
      <c r="J269" s="155">
        <f>ROUND(I269*H269,2)</f>
        <v>1211.28</v>
      </c>
      <c r="K269" s="154" t="s">
        <v>3201</v>
      </c>
      <c r="L269" s="153"/>
      <c r="M269" s="152" t="s">
        <v>31</v>
      </c>
      <c r="N269" s="151" t="s">
        <v>2542</v>
      </c>
      <c r="O269" s="132">
        <v>0</v>
      </c>
      <c r="P269" s="132">
        <f>O269*H269</f>
        <v>0</v>
      </c>
      <c r="Q269" s="132">
        <v>2.0000000000000001E-4</v>
      </c>
      <c r="R269" s="132">
        <f>Q269*H269</f>
        <v>8.2400000000000008E-3</v>
      </c>
      <c r="S269" s="132">
        <v>0</v>
      </c>
      <c r="T269" s="132">
        <f>S269*H269</f>
        <v>0</v>
      </c>
      <c r="U269" s="131" t="s">
        <v>31</v>
      </c>
      <c r="AR269" s="130" t="s">
        <v>189</v>
      </c>
      <c r="AT269" s="130" t="s">
        <v>243</v>
      </c>
      <c r="AU269" s="130" t="s">
        <v>61</v>
      </c>
      <c r="AY269" s="108" t="s">
        <v>104</v>
      </c>
      <c r="BE269" s="118">
        <f>IF(N269="základní",J269,0)</f>
        <v>1211.28</v>
      </c>
      <c r="BF269" s="118">
        <f>IF(N269="snížená",J269,0)</f>
        <v>0</v>
      </c>
      <c r="BG269" s="118">
        <f>IF(N269="zákl. přenesená",J269,0)</f>
        <v>0</v>
      </c>
      <c r="BH269" s="118">
        <f>IF(N269="sníž. přenesená",J269,0)</f>
        <v>0</v>
      </c>
      <c r="BI269" s="118">
        <f>IF(N269="nulová",J269,0)</f>
        <v>0</v>
      </c>
      <c r="BJ269" s="108" t="s">
        <v>102</v>
      </c>
      <c r="BK269" s="118">
        <f>ROUND(I269*H269,2)</f>
        <v>1211.28</v>
      </c>
      <c r="BL269" s="108" t="s">
        <v>134</v>
      </c>
      <c r="BM269" s="130" t="s">
        <v>319</v>
      </c>
    </row>
    <row r="270" spans="2:65" s="76" customFormat="1" x14ac:dyDescent="0.2">
      <c r="B270" s="75"/>
      <c r="D270" s="129" t="s">
        <v>2597</v>
      </c>
      <c r="F270" s="128" t="s">
        <v>4028</v>
      </c>
      <c r="L270" s="75"/>
      <c r="M270" s="119"/>
      <c r="U270" s="120"/>
      <c r="AT270" s="108" t="s">
        <v>2597</v>
      </c>
      <c r="AU270" s="108" t="s">
        <v>61</v>
      </c>
    </row>
    <row r="271" spans="2:65" s="160" customFormat="1" x14ac:dyDescent="0.2">
      <c r="B271" s="164"/>
      <c r="D271" s="129" t="s">
        <v>246</v>
      </c>
      <c r="F271" s="166" t="s">
        <v>2563</v>
      </c>
      <c r="H271" s="165">
        <v>41.2</v>
      </c>
      <c r="L271" s="164"/>
      <c r="M271" s="163"/>
      <c r="U271" s="162"/>
      <c r="AT271" s="161" t="s">
        <v>246</v>
      </c>
      <c r="AU271" s="161" t="s">
        <v>61</v>
      </c>
      <c r="AV271" s="160" t="s">
        <v>61</v>
      </c>
      <c r="AW271" s="160" t="s">
        <v>64</v>
      </c>
      <c r="AX271" s="160" t="s">
        <v>102</v>
      </c>
      <c r="AY271" s="161" t="s">
        <v>104</v>
      </c>
    </row>
    <row r="272" spans="2:65" s="76" customFormat="1" ht="16.5" customHeight="1" x14ac:dyDescent="0.2">
      <c r="B272" s="117"/>
      <c r="C272" s="140" t="s">
        <v>320</v>
      </c>
      <c r="D272" s="140" t="s">
        <v>26</v>
      </c>
      <c r="E272" s="139" t="s">
        <v>321</v>
      </c>
      <c r="F272" s="135" t="s">
        <v>2650</v>
      </c>
      <c r="G272" s="138" t="s">
        <v>121</v>
      </c>
      <c r="H272" s="137">
        <v>30</v>
      </c>
      <c r="I272" s="136">
        <v>64.680000000000007</v>
      </c>
      <c r="J272" s="136">
        <f>ROUND(I272*H272,2)</f>
        <v>1940.4</v>
      </c>
      <c r="K272" s="135" t="s">
        <v>3201</v>
      </c>
      <c r="L272" s="75"/>
      <c r="M272" s="134" t="s">
        <v>31</v>
      </c>
      <c r="N272" s="133" t="s">
        <v>2542</v>
      </c>
      <c r="O272" s="132">
        <v>0.1</v>
      </c>
      <c r="P272" s="132">
        <f>O272*H272</f>
        <v>3</v>
      </c>
      <c r="Q272" s="132">
        <v>4.3999999999999999E-5</v>
      </c>
      <c r="R272" s="132">
        <f>Q272*H272</f>
        <v>1.32E-3</v>
      </c>
      <c r="S272" s="132">
        <v>0</v>
      </c>
      <c r="T272" s="132">
        <f>S272*H272</f>
        <v>0</v>
      </c>
      <c r="U272" s="131" t="s">
        <v>31</v>
      </c>
      <c r="AR272" s="130" t="s">
        <v>134</v>
      </c>
      <c r="AT272" s="130" t="s">
        <v>26</v>
      </c>
      <c r="AU272" s="130" t="s">
        <v>61</v>
      </c>
      <c r="AY272" s="108" t="s">
        <v>104</v>
      </c>
      <c r="BE272" s="118">
        <f>IF(N272="základní",J272,0)</f>
        <v>1940.4</v>
      </c>
      <c r="BF272" s="118">
        <f>IF(N272="snížená",J272,0)</f>
        <v>0</v>
      </c>
      <c r="BG272" s="118">
        <f>IF(N272="zákl. přenesená",J272,0)</f>
        <v>0</v>
      </c>
      <c r="BH272" s="118">
        <f>IF(N272="sníž. přenesená",J272,0)</f>
        <v>0</v>
      </c>
      <c r="BI272" s="118">
        <f>IF(N272="nulová",J272,0)</f>
        <v>0</v>
      </c>
      <c r="BJ272" s="108" t="s">
        <v>102</v>
      </c>
      <c r="BK272" s="118">
        <f>ROUND(I272*H272,2)</f>
        <v>1940.4</v>
      </c>
      <c r="BL272" s="108" t="s">
        <v>134</v>
      </c>
      <c r="BM272" s="130" t="s">
        <v>322</v>
      </c>
    </row>
    <row r="273" spans="2:65" s="76" customFormat="1" x14ac:dyDescent="0.2">
      <c r="B273" s="75"/>
      <c r="D273" s="129" t="s">
        <v>2597</v>
      </c>
      <c r="F273" s="128" t="s">
        <v>323</v>
      </c>
      <c r="L273" s="75"/>
      <c r="M273" s="119"/>
      <c r="U273" s="120"/>
      <c r="AT273" s="108" t="s">
        <v>2597</v>
      </c>
      <c r="AU273" s="108" t="s">
        <v>61</v>
      </c>
    </row>
    <row r="274" spans="2:65" s="76" customFormat="1" x14ac:dyDescent="0.2">
      <c r="B274" s="75"/>
      <c r="D274" s="127" t="s">
        <v>112</v>
      </c>
      <c r="F274" s="126" t="s">
        <v>4027</v>
      </c>
      <c r="L274" s="75"/>
      <c r="M274" s="119"/>
      <c r="U274" s="120"/>
      <c r="AT274" s="108" t="s">
        <v>112</v>
      </c>
      <c r="AU274" s="108" t="s">
        <v>61</v>
      </c>
    </row>
    <row r="275" spans="2:65" s="76" customFormat="1" ht="16.5" customHeight="1" x14ac:dyDescent="0.2">
      <c r="B275" s="117"/>
      <c r="C275" s="159" t="s">
        <v>324</v>
      </c>
      <c r="D275" s="159" t="s">
        <v>243</v>
      </c>
      <c r="E275" s="158" t="s">
        <v>252</v>
      </c>
      <c r="F275" s="154" t="s">
        <v>4026</v>
      </c>
      <c r="G275" s="157" t="s">
        <v>121</v>
      </c>
      <c r="H275" s="156">
        <v>30.9</v>
      </c>
      <c r="I275" s="155">
        <v>34.4</v>
      </c>
      <c r="J275" s="155">
        <f>ROUND(I275*H275,2)</f>
        <v>1062.96</v>
      </c>
      <c r="K275" s="154" t="s">
        <v>3201</v>
      </c>
      <c r="L275" s="153"/>
      <c r="M275" s="152" t="s">
        <v>31</v>
      </c>
      <c r="N275" s="151" t="s">
        <v>2542</v>
      </c>
      <c r="O275" s="132">
        <v>0</v>
      </c>
      <c r="P275" s="132">
        <f>O275*H275</f>
        <v>0</v>
      </c>
      <c r="Q275" s="132">
        <v>3.2000000000000003E-4</v>
      </c>
      <c r="R275" s="132">
        <f>Q275*H275</f>
        <v>9.888000000000001E-3</v>
      </c>
      <c r="S275" s="132">
        <v>0</v>
      </c>
      <c r="T275" s="132">
        <f>S275*H275</f>
        <v>0</v>
      </c>
      <c r="U275" s="131" t="s">
        <v>31</v>
      </c>
      <c r="AR275" s="130" t="s">
        <v>189</v>
      </c>
      <c r="AT275" s="130" t="s">
        <v>243</v>
      </c>
      <c r="AU275" s="130" t="s">
        <v>61</v>
      </c>
      <c r="AY275" s="108" t="s">
        <v>104</v>
      </c>
      <c r="BE275" s="118">
        <f>IF(N275="základní",J275,0)</f>
        <v>1062.96</v>
      </c>
      <c r="BF275" s="118">
        <f>IF(N275="snížená",J275,0)</f>
        <v>0</v>
      </c>
      <c r="BG275" s="118">
        <f>IF(N275="zákl. přenesená",J275,0)</f>
        <v>0</v>
      </c>
      <c r="BH275" s="118">
        <f>IF(N275="sníž. přenesená",J275,0)</f>
        <v>0</v>
      </c>
      <c r="BI275" s="118">
        <f>IF(N275="nulová",J275,0)</f>
        <v>0</v>
      </c>
      <c r="BJ275" s="108" t="s">
        <v>102</v>
      </c>
      <c r="BK275" s="118">
        <f>ROUND(I275*H275,2)</f>
        <v>1062.96</v>
      </c>
      <c r="BL275" s="108" t="s">
        <v>134</v>
      </c>
      <c r="BM275" s="130" t="s">
        <v>325</v>
      </c>
    </row>
    <row r="276" spans="2:65" s="76" customFormat="1" x14ac:dyDescent="0.2">
      <c r="B276" s="75"/>
      <c r="D276" s="129" t="s">
        <v>2597</v>
      </c>
      <c r="F276" s="128" t="s">
        <v>4026</v>
      </c>
      <c r="L276" s="75"/>
      <c r="M276" s="119"/>
      <c r="U276" s="120"/>
      <c r="AT276" s="108" t="s">
        <v>2597</v>
      </c>
      <c r="AU276" s="108" t="s">
        <v>61</v>
      </c>
    </row>
    <row r="277" spans="2:65" s="160" customFormat="1" x14ac:dyDescent="0.2">
      <c r="B277" s="164"/>
      <c r="D277" s="129" t="s">
        <v>246</v>
      </c>
      <c r="F277" s="166" t="s">
        <v>2556</v>
      </c>
      <c r="H277" s="165">
        <v>30.9</v>
      </c>
      <c r="L277" s="164"/>
      <c r="M277" s="163"/>
      <c r="U277" s="162"/>
      <c r="AT277" s="161" t="s">
        <v>246</v>
      </c>
      <c r="AU277" s="161" t="s">
        <v>61</v>
      </c>
      <c r="AV277" s="160" t="s">
        <v>61</v>
      </c>
      <c r="AW277" s="160" t="s">
        <v>64</v>
      </c>
      <c r="AX277" s="160" t="s">
        <v>102</v>
      </c>
      <c r="AY277" s="161" t="s">
        <v>104</v>
      </c>
    </row>
    <row r="278" spans="2:65" s="76" customFormat="1" ht="16.5" customHeight="1" x14ac:dyDescent="0.2">
      <c r="B278" s="117"/>
      <c r="C278" s="140" t="s">
        <v>326</v>
      </c>
      <c r="D278" s="140" t="s">
        <v>26</v>
      </c>
      <c r="E278" s="139" t="s">
        <v>327</v>
      </c>
      <c r="F278" s="135" t="s">
        <v>2651</v>
      </c>
      <c r="G278" s="138" t="s">
        <v>121</v>
      </c>
      <c r="H278" s="137">
        <v>10</v>
      </c>
      <c r="I278" s="136">
        <v>66.569999999999993</v>
      </c>
      <c r="J278" s="136">
        <f>ROUND(I278*H278,2)</f>
        <v>665.7</v>
      </c>
      <c r="K278" s="135" t="s">
        <v>3201</v>
      </c>
      <c r="L278" s="75"/>
      <c r="M278" s="134" t="s">
        <v>31</v>
      </c>
      <c r="N278" s="133" t="s">
        <v>2542</v>
      </c>
      <c r="O278" s="132">
        <v>0.10199999999999999</v>
      </c>
      <c r="P278" s="132">
        <f>O278*H278</f>
        <v>1.02</v>
      </c>
      <c r="Q278" s="132">
        <v>5.3999999999999998E-5</v>
      </c>
      <c r="R278" s="132">
        <f>Q278*H278</f>
        <v>5.4000000000000001E-4</v>
      </c>
      <c r="S278" s="132">
        <v>0</v>
      </c>
      <c r="T278" s="132">
        <f>S278*H278</f>
        <v>0</v>
      </c>
      <c r="U278" s="131" t="s">
        <v>31</v>
      </c>
      <c r="AR278" s="130" t="s">
        <v>134</v>
      </c>
      <c r="AT278" s="130" t="s">
        <v>26</v>
      </c>
      <c r="AU278" s="130" t="s">
        <v>61</v>
      </c>
      <c r="AY278" s="108" t="s">
        <v>104</v>
      </c>
      <c r="BE278" s="118">
        <f>IF(N278="základní",J278,0)</f>
        <v>665.7</v>
      </c>
      <c r="BF278" s="118">
        <f>IF(N278="snížená",J278,0)</f>
        <v>0</v>
      </c>
      <c r="BG278" s="118">
        <f>IF(N278="zákl. přenesená",J278,0)</f>
        <v>0</v>
      </c>
      <c r="BH278" s="118">
        <f>IF(N278="sníž. přenesená",J278,0)</f>
        <v>0</v>
      </c>
      <c r="BI278" s="118">
        <f>IF(N278="nulová",J278,0)</f>
        <v>0</v>
      </c>
      <c r="BJ278" s="108" t="s">
        <v>102</v>
      </c>
      <c r="BK278" s="118">
        <f>ROUND(I278*H278,2)</f>
        <v>665.7</v>
      </c>
      <c r="BL278" s="108" t="s">
        <v>134</v>
      </c>
      <c r="BM278" s="130" t="s">
        <v>328</v>
      </c>
    </row>
    <row r="279" spans="2:65" s="76" customFormat="1" x14ac:dyDescent="0.2">
      <c r="B279" s="75"/>
      <c r="D279" s="129" t="s">
        <v>2597</v>
      </c>
      <c r="F279" s="128" t="s">
        <v>329</v>
      </c>
      <c r="L279" s="75"/>
      <c r="M279" s="119"/>
      <c r="U279" s="120"/>
      <c r="AT279" s="108" t="s">
        <v>2597</v>
      </c>
      <c r="AU279" s="108" t="s">
        <v>61</v>
      </c>
    </row>
    <row r="280" spans="2:65" s="76" customFormat="1" x14ac:dyDescent="0.2">
      <c r="B280" s="75"/>
      <c r="D280" s="127" t="s">
        <v>112</v>
      </c>
      <c r="F280" s="126" t="s">
        <v>4025</v>
      </c>
      <c r="L280" s="75"/>
      <c r="M280" s="119"/>
      <c r="U280" s="120"/>
      <c r="AT280" s="108" t="s">
        <v>112</v>
      </c>
      <c r="AU280" s="108" t="s">
        <v>61</v>
      </c>
    </row>
    <row r="281" spans="2:65" s="76" customFormat="1" ht="16.5" customHeight="1" x14ac:dyDescent="0.2">
      <c r="B281" s="117"/>
      <c r="C281" s="159" t="s">
        <v>330</v>
      </c>
      <c r="D281" s="159" t="s">
        <v>243</v>
      </c>
      <c r="E281" s="158" t="s">
        <v>259</v>
      </c>
      <c r="F281" s="154" t="s">
        <v>4024</v>
      </c>
      <c r="G281" s="157" t="s">
        <v>121</v>
      </c>
      <c r="H281" s="156">
        <v>10.3</v>
      </c>
      <c r="I281" s="155">
        <v>54.2</v>
      </c>
      <c r="J281" s="155">
        <f>ROUND(I281*H281,2)</f>
        <v>558.26</v>
      </c>
      <c r="K281" s="154" t="s">
        <v>3201</v>
      </c>
      <c r="L281" s="153"/>
      <c r="M281" s="152" t="s">
        <v>31</v>
      </c>
      <c r="N281" s="151" t="s">
        <v>2542</v>
      </c>
      <c r="O281" s="132">
        <v>0</v>
      </c>
      <c r="P281" s="132">
        <f>O281*H281</f>
        <v>0</v>
      </c>
      <c r="Q281" s="132">
        <v>4.6999999999999999E-4</v>
      </c>
      <c r="R281" s="132">
        <f>Q281*H281</f>
        <v>4.8409999999999998E-3</v>
      </c>
      <c r="S281" s="132">
        <v>0</v>
      </c>
      <c r="T281" s="132">
        <f>S281*H281</f>
        <v>0</v>
      </c>
      <c r="U281" s="131" t="s">
        <v>31</v>
      </c>
      <c r="AR281" s="130" t="s">
        <v>189</v>
      </c>
      <c r="AT281" s="130" t="s">
        <v>243</v>
      </c>
      <c r="AU281" s="130" t="s">
        <v>61</v>
      </c>
      <c r="AY281" s="108" t="s">
        <v>104</v>
      </c>
      <c r="BE281" s="118">
        <f>IF(N281="základní",J281,0)</f>
        <v>558.26</v>
      </c>
      <c r="BF281" s="118">
        <f>IF(N281="snížená",J281,0)</f>
        <v>0</v>
      </c>
      <c r="BG281" s="118">
        <f>IF(N281="zákl. přenesená",J281,0)</f>
        <v>0</v>
      </c>
      <c r="BH281" s="118">
        <f>IF(N281="sníž. přenesená",J281,0)</f>
        <v>0</v>
      </c>
      <c r="BI281" s="118">
        <f>IF(N281="nulová",J281,0)</f>
        <v>0</v>
      </c>
      <c r="BJ281" s="108" t="s">
        <v>102</v>
      </c>
      <c r="BK281" s="118">
        <f>ROUND(I281*H281,2)</f>
        <v>558.26</v>
      </c>
      <c r="BL281" s="108" t="s">
        <v>134</v>
      </c>
      <c r="BM281" s="130" t="s">
        <v>331</v>
      </c>
    </row>
    <row r="282" spans="2:65" s="76" customFormat="1" x14ac:dyDescent="0.2">
      <c r="B282" s="75"/>
      <c r="D282" s="129" t="s">
        <v>2597</v>
      </c>
      <c r="F282" s="128" t="s">
        <v>4024</v>
      </c>
      <c r="L282" s="75"/>
      <c r="M282" s="119"/>
      <c r="U282" s="120"/>
      <c r="AT282" s="108" t="s">
        <v>2597</v>
      </c>
      <c r="AU282" s="108" t="s">
        <v>61</v>
      </c>
    </row>
    <row r="283" spans="2:65" s="160" customFormat="1" x14ac:dyDescent="0.2">
      <c r="B283" s="164"/>
      <c r="D283" s="129" t="s">
        <v>246</v>
      </c>
      <c r="F283" s="166" t="s">
        <v>247</v>
      </c>
      <c r="H283" s="165">
        <v>10.3</v>
      </c>
      <c r="L283" s="164"/>
      <c r="M283" s="163"/>
      <c r="U283" s="162"/>
      <c r="AT283" s="161" t="s">
        <v>246</v>
      </c>
      <c r="AU283" s="161" t="s">
        <v>61</v>
      </c>
      <c r="AV283" s="160" t="s">
        <v>61</v>
      </c>
      <c r="AW283" s="160" t="s">
        <v>64</v>
      </c>
      <c r="AX283" s="160" t="s">
        <v>102</v>
      </c>
      <c r="AY283" s="161" t="s">
        <v>104</v>
      </c>
    </row>
    <row r="284" spans="2:65" s="76" customFormat="1" ht="16.5" customHeight="1" x14ac:dyDescent="0.2">
      <c r="B284" s="117"/>
      <c r="C284" s="140" t="s">
        <v>332</v>
      </c>
      <c r="D284" s="140" t="s">
        <v>26</v>
      </c>
      <c r="E284" s="139" t="s">
        <v>333</v>
      </c>
      <c r="F284" s="135" t="s">
        <v>2652</v>
      </c>
      <c r="G284" s="138" t="s">
        <v>121</v>
      </c>
      <c r="H284" s="137">
        <v>10</v>
      </c>
      <c r="I284" s="136">
        <v>75.02</v>
      </c>
      <c r="J284" s="136">
        <f>ROUND(I284*H284,2)</f>
        <v>750.2</v>
      </c>
      <c r="K284" s="135" t="s">
        <v>3201</v>
      </c>
      <c r="L284" s="75"/>
      <c r="M284" s="134" t="s">
        <v>31</v>
      </c>
      <c r="N284" s="133" t="s">
        <v>2542</v>
      </c>
      <c r="O284" s="132">
        <v>0.11</v>
      </c>
      <c r="P284" s="132">
        <f>O284*H284</f>
        <v>1.1000000000000001</v>
      </c>
      <c r="Q284" s="132">
        <v>5.3999999999999998E-5</v>
      </c>
      <c r="R284" s="132">
        <f>Q284*H284</f>
        <v>5.4000000000000001E-4</v>
      </c>
      <c r="S284" s="132">
        <v>0</v>
      </c>
      <c r="T284" s="132">
        <f>S284*H284</f>
        <v>0</v>
      </c>
      <c r="U284" s="131" t="s">
        <v>31</v>
      </c>
      <c r="AR284" s="130" t="s">
        <v>134</v>
      </c>
      <c r="AT284" s="130" t="s">
        <v>26</v>
      </c>
      <c r="AU284" s="130" t="s">
        <v>61</v>
      </c>
      <c r="AY284" s="108" t="s">
        <v>104</v>
      </c>
      <c r="BE284" s="118">
        <f>IF(N284="základní",J284,0)</f>
        <v>750.2</v>
      </c>
      <c r="BF284" s="118">
        <f>IF(N284="snížená",J284,0)</f>
        <v>0</v>
      </c>
      <c r="BG284" s="118">
        <f>IF(N284="zákl. přenesená",J284,0)</f>
        <v>0</v>
      </c>
      <c r="BH284" s="118">
        <f>IF(N284="sníž. přenesená",J284,0)</f>
        <v>0</v>
      </c>
      <c r="BI284" s="118">
        <f>IF(N284="nulová",J284,0)</f>
        <v>0</v>
      </c>
      <c r="BJ284" s="108" t="s">
        <v>102</v>
      </c>
      <c r="BK284" s="118">
        <f>ROUND(I284*H284,2)</f>
        <v>750.2</v>
      </c>
      <c r="BL284" s="108" t="s">
        <v>134</v>
      </c>
      <c r="BM284" s="130" t="s">
        <v>334</v>
      </c>
    </row>
    <row r="285" spans="2:65" s="76" customFormat="1" x14ac:dyDescent="0.2">
      <c r="B285" s="75"/>
      <c r="D285" s="129" t="s">
        <v>2597</v>
      </c>
      <c r="F285" s="128" t="s">
        <v>335</v>
      </c>
      <c r="L285" s="75"/>
      <c r="M285" s="119"/>
      <c r="U285" s="120"/>
      <c r="AT285" s="108" t="s">
        <v>2597</v>
      </c>
      <c r="AU285" s="108" t="s">
        <v>61</v>
      </c>
    </row>
    <row r="286" spans="2:65" s="76" customFormat="1" x14ac:dyDescent="0.2">
      <c r="B286" s="75"/>
      <c r="D286" s="127" t="s">
        <v>112</v>
      </c>
      <c r="F286" s="126" t="s">
        <v>4023</v>
      </c>
      <c r="L286" s="75"/>
      <c r="M286" s="119"/>
      <c r="U286" s="120"/>
      <c r="AT286" s="108" t="s">
        <v>112</v>
      </c>
      <c r="AU286" s="108" t="s">
        <v>61</v>
      </c>
    </row>
    <row r="287" spans="2:65" s="76" customFormat="1" ht="16.5" customHeight="1" x14ac:dyDescent="0.2">
      <c r="B287" s="117"/>
      <c r="C287" s="159" t="s">
        <v>336</v>
      </c>
      <c r="D287" s="159" t="s">
        <v>243</v>
      </c>
      <c r="E287" s="158" t="s">
        <v>266</v>
      </c>
      <c r="F287" s="154" t="s">
        <v>4022</v>
      </c>
      <c r="G287" s="157" t="s">
        <v>121</v>
      </c>
      <c r="H287" s="156">
        <v>10.3</v>
      </c>
      <c r="I287" s="155">
        <v>87.6</v>
      </c>
      <c r="J287" s="155">
        <f>ROUND(I287*H287,2)</f>
        <v>902.28</v>
      </c>
      <c r="K287" s="154" t="s">
        <v>3201</v>
      </c>
      <c r="L287" s="153"/>
      <c r="M287" s="152" t="s">
        <v>31</v>
      </c>
      <c r="N287" s="151" t="s">
        <v>2542</v>
      </c>
      <c r="O287" s="132">
        <v>0</v>
      </c>
      <c r="P287" s="132">
        <f>O287*H287</f>
        <v>0</v>
      </c>
      <c r="Q287" s="132">
        <v>6.0999999999999997E-4</v>
      </c>
      <c r="R287" s="132">
        <f>Q287*H287</f>
        <v>6.2830000000000004E-3</v>
      </c>
      <c r="S287" s="132">
        <v>0</v>
      </c>
      <c r="T287" s="132">
        <f>S287*H287</f>
        <v>0</v>
      </c>
      <c r="U287" s="131" t="s">
        <v>31</v>
      </c>
      <c r="AR287" s="130" t="s">
        <v>189</v>
      </c>
      <c r="AT287" s="130" t="s">
        <v>243</v>
      </c>
      <c r="AU287" s="130" t="s">
        <v>61</v>
      </c>
      <c r="AY287" s="108" t="s">
        <v>104</v>
      </c>
      <c r="BE287" s="118">
        <f>IF(N287="základní",J287,0)</f>
        <v>902.28</v>
      </c>
      <c r="BF287" s="118">
        <f>IF(N287="snížená",J287,0)</f>
        <v>0</v>
      </c>
      <c r="BG287" s="118">
        <f>IF(N287="zákl. přenesená",J287,0)</f>
        <v>0</v>
      </c>
      <c r="BH287" s="118">
        <f>IF(N287="sníž. přenesená",J287,0)</f>
        <v>0</v>
      </c>
      <c r="BI287" s="118">
        <f>IF(N287="nulová",J287,0)</f>
        <v>0</v>
      </c>
      <c r="BJ287" s="108" t="s">
        <v>102</v>
      </c>
      <c r="BK287" s="118">
        <f>ROUND(I287*H287,2)</f>
        <v>902.28</v>
      </c>
      <c r="BL287" s="108" t="s">
        <v>134</v>
      </c>
      <c r="BM287" s="130" t="s">
        <v>337</v>
      </c>
    </row>
    <row r="288" spans="2:65" s="76" customFormat="1" x14ac:dyDescent="0.2">
      <c r="B288" s="75"/>
      <c r="D288" s="129" t="s">
        <v>2597</v>
      </c>
      <c r="F288" s="128" t="s">
        <v>4022</v>
      </c>
      <c r="L288" s="75"/>
      <c r="M288" s="119"/>
      <c r="U288" s="120"/>
      <c r="AT288" s="108" t="s">
        <v>2597</v>
      </c>
      <c r="AU288" s="108" t="s">
        <v>61</v>
      </c>
    </row>
    <row r="289" spans="2:65" s="160" customFormat="1" x14ac:dyDescent="0.2">
      <c r="B289" s="164"/>
      <c r="D289" s="129" t="s">
        <v>246</v>
      </c>
      <c r="F289" s="166" t="s">
        <v>247</v>
      </c>
      <c r="H289" s="165">
        <v>10.3</v>
      </c>
      <c r="L289" s="164"/>
      <c r="M289" s="163"/>
      <c r="U289" s="162"/>
      <c r="AT289" s="161" t="s">
        <v>246</v>
      </c>
      <c r="AU289" s="161" t="s">
        <v>61</v>
      </c>
      <c r="AV289" s="160" t="s">
        <v>61</v>
      </c>
      <c r="AW289" s="160" t="s">
        <v>64</v>
      </c>
      <c r="AX289" s="160" t="s">
        <v>102</v>
      </c>
      <c r="AY289" s="161" t="s">
        <v>104</v>
      </c>
    </row>
    <row r="290" spans="2:65" s="76" customFormat="1" ht="16.5" customHeight="1" x14ac:dyDescent="0.2">
      <c r="B290" s="117"/>
      <c r="C290" s="140" t="s">
        <v>338</v>
      </c>
      <c r="D290" s="140" t="s">
        <v>26</v>
      </c>
      <c r="E290" s="139" t="s">
        <v>339</v>
      </c>
      <c r="F290" s="135" t="s">
        <v>2653</v>
      </c>
      <c r="G290" s="138" t="s">
        <v>117</v>
      </c>
      <c r="H290" s="137">
        <v>3</v>
      </c>
      <c r="I290" s="136">
        <v>391.52</v>
      </c>
      <c r="J290" s="136">
        <f>ROUND(I290*H290,2)</f>
        <v>1174.56</v>
      </c>
      <c r="K290" s="135" t="s">
        <v>3201</v>
      </c>
      <c r="L290" s="75"/>
      <c r="M290" s="134" t="s">
        <v>31</v>
      </c>
      <c r="N290" s="133" t="s">
        <v>2542</v>
      </c>
      <c r="O290" s="132">
        <v>0.7</v>
      </c>
      <c r="P290" s="132">
        <f>O290*H290</f>
        <v>2.0999999999999996</v>
      </c>
      <c r="Q290" s="132">
        <v>0</v>
      </c>
      <c r="R290" s="132">
        <f>Q290*H290</f>
        <v>0</v>
      </c>
      <c r="S290" s="132">
        <v>0</v>
      </c>
      <c r="T290" s="132">
        <f>S290*H290</f>
        <v>0</v>
      </c>
      <c r="U290" s="131" t="s">
        <v>31</v>
      </c>
      <c r="AR290" s="130" t="s">
        <v>134</v>
      </c>
      <c r="AT290" s="130" t="s">
        <v>26</v>
      </c>
      <c r="AU290" s="130" t="s">
        <v>61</v>
      </c>
      <c r="AY290" s="108" t="s">
        <v>104</v>
      </c>
      <c r="BE290" s="118">
        <f>IF(N290="základní",J290,0)</f>
        <v>1174.56</v>
      </c>
      <c r="BF290" s="118">
        <f>IF(N290="snížená",J290,0)</f>
        <v>0</v>
      </c>
      <c r="BG290" s="118">
        <f>IF(N290="zákl. přenesená",J290,0)</f>
        <v>0</v>
      </c>
      <c r="BH290" s="118">
        <f>IF(N290="sníž. přenesená",J290,0)</f>
        <v>0</v>
      </c>
      <c r="BI290" s="118">
        <f>IF(N290="nulová",J290,0)</f>
        <v>0</v>
      </c>
      <c r="BJ290" s="108" t="s">
        <v>102</v>
      </c>
      <c r="BK290" s="118">
        <f>ROUND(I290*H290,2)</f>
        <v>1174.56</v>
      </c>
      <c r="BL290" s="108" t="s">
        <v>134</v>
      </c>
      <c r="BM290" s="130" t="s">
        <v>340</v>
      </c>
    </row>
    <row r="291" spans="2:65" s="76" customFormat="1" x14ac:dyDescent="0.2">
      <c r="B291" s="75"/>
      <c r="D291" s="129" t="s">
        <v>2597</v>
      </c>
      <c r="F291" s="128" t="s">
        <v>4021</v>
      </c>
      <c r="L291" s="75"/>
      <c r="M291" s="119"/>
      <c r="U291" s="120"/>
      <c r="AT291" s="108" t="s">
        <v>2597</v>
      </c>
      <c r="AU291" s="108" t="s">
        <v>61</v>
      </c>
    </row>
    <row r="292" spans="2:65" s="76" customFormat="1" x14ac:dyDescent="0.2">
      <c r="B292" s="75"/>
      <c r="D292" s="127" t="s">
        <v>112</v>
      </c>
      <c r="F292" s="126" t="s">
        <v>4020</v>
      </c>
      <c r="L292" s="75"/>
      <c r="M292" s="119"/>
      <c r="U292" s="120"/>
      <c r="AT292" s="108" t="s">
        <v>112</v>
      </c>
      <c r="AU292" s="108" t="s">
        <v>61</v>
      </c>
    </row>
    <row r="293" spans="2:65" s="76" customFormat="1" ht="16.5" customHeight="1" x14ac:dyDescent="0.2">
      <c r="B293" s="117"/>
      <c r="C293" s="140" t="s">
        <v>341</v>
      </c>
      <c r="D293" s="140" t="s">
        <v>26</v>
      </c>
      <c r="E293" s="139" t="s">
        <v>342</v>
      </c>
      <c r="F293" s="135" t="s">
        <v>2654</v>
      </c>
      <c r="G293" s="138" t="s">
        <v>117</v>
      </c>
      <c r="H293" s="137">
        <v>2</v>
      </c>
      <c r="I293" s="136">
        <v>279.64999999999998</v>
      </c>
      <c r="J293" s="136">
        <f>ROUND(I293*H293,2)</f>
        <v>559.29999999999995</v>
      </c>
      <c r="K293" s="135" t="s">
        <v>3201</v>
      </c>
      <c r="L293" s="75"/>
      <c r="M293" s="134" t="s">
        <v>31</v>
      </c>
      <c r="N293" s="133" t="s">
        <v>2542</v>
      </c>
      <c r="O293" s="132">
        <v>0.5</v>
      </c>
      <c r="P293" s="132">
        <f>O293*H293</f>
        <v>1</v>
      </c>
      <c r="Q293" s="132">
        <v>0</v>
      </c>
      <c r="R293" s="132">
        <f>Q293*H293</f>
        <v>0</v>
      </c>
      <c r="S293" s="132">
        <v>0</v>
      </c>
      <c r="T293" s="132">
        <f>S293*H293</f>
        <v>0</v>
      </c>
      <c r="U293" s="131" t="s">
        <v>31</v>
      </c>
      <c r="AR293" s="130" t="s">
        <v>134</v>
      </c>
      <c r="AT293" s="130" t="s">
        <v>26</v>
      </c>
      <c r="AU293" s="130" t="s">
        <v>61</v>
      </c>
      <c r="AY293" s="108" t="s">
        <v>104</v>
      </c>
      <c r="BE293" s="118">
        <f>IF(N293="základní",J293,0)</f>
        <v>559.29999999999995</v>
      </c>
      <c r="BF293" s="118">
        <f>IF(N293="snížená",J293,0)</f>
        <v>0</v>
      </c>
      <c r="BG293" s="118">
        <f>IF(N293="zákl. přenesená",J293,0)</f>
        <v>0</v>
      </c>
      <c r="BH293" s="118">
        <f>IF(N293="sníž. přenesená",J293,0)</f>
        <v>0</v>
      </c>
      <c r="BI293" s="118">
        <f>IF(N293="nulová",J293,0)</f>
        <v>0</v>
      </c>
      <c r="BJ293" s="108" t="s">
        <v>102</v>
      </c>
      <c r="BK293" s="118">
        <f>ROUND(I293*H293,2)</f>
        <v>559.29999999999995</v>
      </c>
      <c r="BL293" s="108" t="s">
        <v>134</v>
      </c>
      <c r="BM293" s="130" t="s">
        <v>343</v>
      </c>
    </row>
    <row r="294" spans="2:65" s="76" customFormat="1" x14ac:dyDescent="0.2">
      <c r="B294" s="75"/>
      <c r="D294" s="129" t="s">
        <v>2597</v>
      </c>
      <c r="F294" s="128" t="s">
        <v>4019</v>
      </c>
      <c r="L294" s="75"/>
      <c r="M294" s="119"/>
      <c r="U294" s="120"/>
      <c r="AT294" s="108" t="s">
        <v>2597</v>
      </c>
      <c r="AU294" s="108" t="s">
        <v>61</v>
      </c>
    </row>
    <row r="295" spans="2:65" s="76" customFormat="1" x14ac:dyDescent="0.2">
      <c r="B295" s="75"/>
      <c r="D295" s="127" t="s">
        <v>112</v>
      </c>
      <c r="F295" s="126" t="s">
        <v>4018</v>
      </c>
      <c r="L295" s="75"/>
      <c r="M295" s="119"/>
      <c r="U295" s="120"/>
      <c r="AT295" s="108" t="s">
        <v>112</v>
      </c>
      <c r="AU295" s="108" t="s">
        <v>61</v>
      </c>
    </row>
    <row r="296" spans="2:65" s="76" customFormat="1" ht="16.5" customHeight="1" x14ac:dyDescent="0.2">
      <c r="B296" s="117"/>
      <c r="C296" s="140" t="s">
        <v>344</v>
      </c>
      <c r="D296" s="140" t="s">
        <v>26</v>
      </c>
      <c r="E296" s="139" t="s">
        <v>345</v>
      </c>
      <c r="F296" s="135" t="s">
        <v>2655</v>
      </c>
      <c r="G296" s="138" t="s">
        <v>133</v>
      </c>
      <c r="H296" s="137">
        <v>50</v>
      </c>
      <c r="I296" s="136">
        <v>62.37</v>
      </c>
      <c r="J296" s="136">
        <f>ROUND(I296*H296,2)</f>
        <v>3118.5</v>
      </c>
      <c r="K296" s="135" t="s">
        <v>3201</v>
      </c>
      <c r="L296" s="75"/>
      <c r="M296" s="134" t="s">
        <v>31</v>
      </c>
      <c r="N296" s="133" t="s">
        <v>2542</v>
      </c>
      <c r="O296" s="132">
        <v>3.1E-2</v>
      </c>
      <c r="P296" s="132">
        <f>O296*H296</f>
        <v>1.55</v>
      </c>
      <c r="Q296" s="132">
        <v>7.64E-5</v>
      </c>
      <c r="R296" s="132">
        <f>Q296*H296</f>
        <v>3.82E-3</v>
      </c>
      <c r="S296" s="132">
        <v>0</v>
      </c>
      <c r="T296" s="132">
        <f>S296*H296</f>
        <v>0</v>
      </c>
      <c r="U296" s="131" t="s">
        <v>31</v>
      </c>
      <c r="AR296" s="130" t="s">
        <v>134</v>
      </c>
      <c r="AT296" s="130" t="s">
        <v>26</v>
      </c>
      <c r="AU296" s="130" t="s">
        <v>61</v>
      </c>
      <c r="AY296" s="108" t="s">
        <v>104</v>
      </c>
      <c r="BE296" s="118">
        <f>IF(N296="základní",J296,0)</f>
        <v>3118.5</v>
      </c>
      <c r="BF296" s="118">
        <f>IF(N296="snížená",J296,0)</f>
        <v>0</v>
      </c>
      <c r="BG296" s="118">
        <f>IF(N296="zákl. přenesená",J296,0)</f>
        <v>0</v>
      </c>
      <c r="BH296" s="118">
        <f>IF(N296="sníž. přenesená",J296,0)</f>
        <v>0</v>
      </c>
      <c r="BI296" s="118">
        <f>IF(N296="nulová",J296,0)</f>
        <v>0</v>
      </c>
      <c r="BJ296" s="108" t="s">
        <v>102</v>
      </c>
      <c r="BK296" s="118">
        <f>ROUND(I296*H296,2)</f>
        <v>3118.5</v>
      </c>
      <c r="BL296" s="108" t="s">
        <v>134</v>
      </c>
      <c r="BM296" s="130" t="s">
        <v>346</v>
      </c>
    </row>
    <row r="297" spans="2:65" s="76" customFormat="1" x14ac:dyDescent="0.2">
      <c r="B297" s="75"/>
      <c r="D297" s="129" t="s">
        <v>2597</v>
      </c>
      <c r="F297" s="128" t="s">
        <v>347</v>
      </c>
      <c r="L297" s="75"/>
      <c r="M297" s="119"/>
      <c r="U297" s="120"/>
      <c r="AT297" s="108" t="s">
        <v>2597</v>
      </c>
      <c r="AU297" s="108" t="s">
        <v>61</v>
      </c>
    </row>
    <row r="298" spans="2:65" s="76" customFormat="1" x14ac:dyDescent="0.2">
      <c r="B298" s="75"/>
      <c r="D298" s="127" t="s">
        <v>112</v>
      </c>
      <c r="F298" s="126" t="s">
        <v>4017</v>
      </c>
      <c r="L298" s="75"/>
      <c r="M298" s="119"/>
      <c r="U298" s="120"/>
      <c r="AT298" s="108" t="s">
        <v>112</v>
      </c>
      <c r="AU298" s="108" t="s">
        <v>61</v>
      </c>
    </row>
    <row r="299" spans="2:65" s="76" customFormat="1" ht="21.75" customHeight="1" x14ac:dyDescent="0.2">
      <c r="B299" s="117"/>
      <c r="C299" s="140" t="s">
        <v>348</v>
      </c>
      <c r="D299" s="140" t="s">
        <v>26</v>
      </c>
      <c r="E299" s="139" t="s">
        <v>349</v>
      </c>
      <c r="F299" s="135" t="s">
        <v>2656</v>
      </c>
      <c r="G299" s="138" t="s">
        <v>121</v>
      </c>
      <c r="H299" s="137">
        <v>50</v>
      </c>
      <c r="I299" s="136">
        <v>69.11</v>
      </c>
      <c r="J299" s="136">
        <f>ROUND(I299*H299,2)</f>
        <v>3455.5</v>
      </c>
      <c r="K299" s="135" t="s">
        <v>3201</v>
      </c>
      <c r="L299" s="75"/>
      <c r="M299" s="134" t="s">
        <v>31</v>
      </c>
      <c r="N299" s="133" t="s">
        <v>2542</v>
      </c>
      <c r="O299" s="132">
        <v>0.10299999999999999</v>
      </c>
      <c r="P299" s="132">
        <f>O299*H299</f>
        <v>5.1499999999999995</v>
      </c>
      <c r="Q299" s="132">
        <v>4.6619999999999997E-5</v>
      </c>
      <c r="R299" s="132">
        <f>Q299*H299</f>
        <v>2.3309999999999997E-3</v>
      </c>
      <c r="S299" s="132">
        <v>0</v>
      </c>
      <c r="T299" s="132">
        <f>S299*H299</f>
        <v>0</v>
      </c>
      <c r="U299" s="131" t="s">
        <v>31</v>
      </c>
      <c r="AR299" s="130" t="s">
        <v>134</v>
      </c>
      <c r="AT299" s="130" t="s">
        <v>26</v>
      </c>
      <c r="AU299" s="130" t="s">
        <v>61</v>
      </c>
      <c r="AY299" s="108" t="s">
        <v>104</v>
      </c>
      <c r="BE299" s="118">
        <f>IF(N299="základní",J299,0)</f>
        <v>3455.5</v>
      </c>
      <c r="BF299" s="118">
        <f>IF(N299="snížená",J299,0)</f>
        <v>0</v>
      </c>
      <c r="BG299" s="118">
        <f>IF(N299="zákl. přenesená",J299,0)</f>
        <v>0</v>
      </c>
      <c r="BH299" s="118">
        <f>IF(N299="sníž. přenesená",J299,0)</f>
        <v>0</v>
      </c>
      <c r="BI299" s="118">
        <f>IF(N299="nulová",J299,0)</f>
        <v>0</v>
      </c>
      <c r="BJ299" s="108" t="s">
        <v>102</v>
      </c>
      <c r="BK299" s="118">
        <f>ROUND(I299*H299,2)</f>
        <v>3455.5</v>
      </c>
      <c r="BL299" s="108" t="s">
        <v>134</v>
      </c>
      <c r="BM299" s="130" t="s">
        <v>350</v>
      </c>
    </row>
    <row r="300" spans="2:65" s="76" customFormat="1" ht="19.5" x14ac:dyDescent="0.2">
      <c r="B300" s="75"/>
      <c r="D300" s="129" t="s">
        <v>2597</v>
      </c>
      <c r="F300" s="128" t="s">
        <v>1310</v>
      </c>
      <c r="L300" s="75"/>
      <c r="M300" s="119"/>
      <c r="U300" s="120"/>
      <c r="AT300" s="108" t="s">
        <v>2597</v>
      </c>
      <c r="AU300" s="108" t="s">
        <v>61</v>
      </c>
    </row>
    <row r="301" spans="2:65" s="76" customFormat="1" x14ac:dyDescent="0.2">
      <c r="B301" s="75"/>
      <c r="D301" s="127" t="s">
        <v>112</v>
      </c>
      <c r="F301" s="126" t="s">
        <v>4016</v>
      </c>
      <c r="L301" s="75"/>
      <c r="M301" s="119"/>
      <c r="U301" s="120"/>
      <c r="AT301" s="108" t="s">
        <v>112</v>
      </c>
      <c r="AU301" s="108" t="s">
        <v>61</v>
      </c>
    </row>
    <row r="302" spans="2:65" s="76" customFormat="1" ht="24.2" customHeight="1" x14ac:dyDescent="0.2">
      <c r="B302" s="117"/>
      <c r="C302" s="140" t="s">
        <v>351</v>
      </c>
      <c r="D302" s="140" t="s">
        <v>26</v>
      </c>
      <c r="E302" s="139" t="s">
        <v>352</v>
      </c>
      <c r="F302" s="135" t="s">
        <v>2657</v>
      </c>
      <c r="G302" s="138" t="s">
        <v>121</v>
      </c>
      <c r="H302" s="137">
        <v>25</v>
      </c>
      <c r="I302" s="136">
        <v>78.290000000000006</v>
      </c>
      <c r="J302" s="136">
        <f>ROUND(I302*H302,2)</f>
        <v>1957.25</v>
      </c>
      <c r="K302" s="135" t="s">
        <v>3201</v>
      </c>
      <c r="L302" s="75"/>
      <c r="M302" s="134" t="s">
        <v>31</v>
      </c>
      <c r="N302" s="133" t="s">
        <v>2542</v>
      </c>
      <c r="O302" s="132">
        <v>0.10299999999999999</v>
      </c>
      <c r="P302" s="132">
        <f>O302*H302</f>
        <v>2.5749999999999997</v>
      </c>
      <c r="Q302" s="132">
        <v>6.7399999999999998E-5</v>
      </c>
      <c r="R302" s="132">
        <f>Q302*H302</f>
        <v>1.6849999999999999E-3</v>
      </c>
      <c r="S302" s="132">
        <v>0</v>
      </c>
      <c r="T302" s="132">
        <f>S302*H302</f>
        <v>0</v>
      </c>
      <c r="U302" s="131" t="s">
        <v>31</v>
      </c>
      <c r="AR302" s="130" t="s">
        <v>134</v>
      </c>
      <c r="AT302" s="130" t="s">
        <v>26</v>
      </c>
      <c r="AU302" s="130" t="s">
        <v>61</v>
      </c>
      <c r="AY302" s="108" t="s">
        <v>104</v>
      </c>
      <c r="BE302" s="118">
        <f>IF(N302="základní",J302,0)</f>
        <v>1957.25</v>
      </c>
      <c r="BF302" s="118">
        <f>IF(N302="snížená",J302,0)</f>
        <v>0</v>
      </c>
      <c r="BG302" s="118">
        <f>IF(N302="zákl. přenesená",J302,0)</f>
        <v>0</v>
      </c>
      <c r="BH302" s="118">
        <f>IF(N302="sníž. přenesená",J302,0)</f>
        <v>0</v>
      </c>
      <c r="BI302" s="118">
        <f>IF(N302="nulová",J302,0)</f>
        <v>0</v>
      </c>
      <c r="BJ302" s="108" t="s">
        <v>102</v>
      </c>
      <c r="BK302" s="118">
        <f>ROUND(I302*H302,2)</f>
        <v>1957.25</v>
      </c>
      <c r="BL302" s="108" t="s">
        <v>134</v>
      </c>
      <c r="BM302" s="130" t="s">
        <v>353</v>
      </c>
    </row>
    <row r="303" spans="2:65" s="76" customFormat="1" ht="19.5" x14ac:dyDescent="0.2">
      <c r="B303" s="75"/>
      <c r="D303" s="129" t="s">
        <v>2597</v>
      </c>
      <c r="F303" s="128" t="s">
        <v>4015</v>
      </c>
      <c r="L303" s="75"/>
      <c r="M303" s="119"/>
      <c r="U303" s="120"/>
      <c r="AT303" s="108" t="s">
        <v>2597</v>
      </c>
      <c r="AU303" s="108" t="s">
        <v>61</v>
      </c>
    </row>
    <row r="304" spans="2:65" s="76" customFormat="1" x14ac:dyDescent="0.2">
      <c r="B304" s="75"/>
      <c r="D304" s="127" t="s">
        <v>112</v>
      </c>
      <c r="F304" s="126" t="s">
        <v>4014</v>
      </c>
      <c r="L304" s="75"/>
      <c r="M304" s="119"/>
      <c r="U304" s="120"/>
      <c r="AT304" s="108" t="s">
        <v>112</v>
      </c>
      <c r="AU304" s="108" t="s">
        <v>61</v>
      </c>
    </row>
    <row r="305" spans="2:65" s="76" customFormat="1" ht="16.5" customHeight="1" x14ac:dyDescent="0.2">
      <c r="B305" s="117"/>
      <c r="C305" s="140" t="s">
        <v>354</v>
      </c>
      <c r="D305" s="140" t="s">
        <v>26</v>
      </c>
      <c r="E305" s="139" t="s">
        <v>355</v>
      </c>
      <c r="F305" s="135" t="s">
        <v>2658</v>
      </c>
      <c r="G305" s="138" t="s">
        <v>121</v>
      </c>
      <c r="H305" s="137">
        <v>25</v>
      </c>
      <c r="I305" s="136">
        <v>54.15</v>
      </c>
      <c r="J305" s="136">
        <f>ROUND(I305*H305,2)</f>
        <v>1353.75</v>
      </c>
      <c r="K305" s="135" t="s">
        <v>3201</v>
      </c>
      <c r="L305" s="75"/>
      <c r="M305" s="134" t="s">
        <v>31</v>
      </c>
      <c r="N305" s="133" t="s">
        <v>2542</v>
      </c>
      <c r="O305" s="132">
        <v>1.7000000000000001E-2</v>
      </c>
      <c r="P305" s="132">
        <f>O305*H305</f>
        <v>0.42500000000000004</v>
      </c>
      <c r="Q305" s="132">
        <v>1.919E-4</v>
      </c>
      <c r="R305" s="132">
        <f>Q305*H305</f>
        <v>4.7974999999999997E-3</v>
      </c>
      <c r="S305" s="132">
        <v>0</v>
      </c>
      <c r="T305" s="132">
        <f>S305*H305</f>
        <v>0</v>
      </c>
      <c r="U305" s="131" t="s">
        <v>31</v>
      </c>
      <c r="AR305" s="130" t="s">
        <v>134</v>
      </c>
      <c r="AT305" s="130" t="s">
        <v>26</v>
      </c>
      <c r="AU305" s="130" t="s">
        <v>61</v>
      </c>
      <c r="AY305" s="108" t="s">
        <v>104</v>
      </c>
      <c r="BE305" s="118">
        <f>IF(N305="základní",J305,0)</f>
        <v>1353.75</v>
      </c>
      <c r="BF305" s="118">
        <f>IF(N305="snížená",J305,0)</f>
        <v>0</v>
      </c>
      <c r="BG305" s="118">
        <f>IF(N305="zákl. přenesená",J305,0)</f>
        <v>0</v>
      </c>
      <c r="BH305" s="118">
        <f>IF(N305="sníž. přenesená",J305,0)</f>
        <v>0</v>
      </c>
      <c r="BI305" s="118">
        <f>IF(N305="nulová",J305,0)</f>
        <v>0</v>
      </c>
      <c r="BJ305" s="108" t="s">
        <v>102</v>
      </c>
      <c r="BK305" s="118">
        <f>ROUND(I305*H305,2)</f>
        <v>1353.75</v>
      </c>
      <c r="BL305" s="108" t="s">
        <v>134</v>
      </c>
      <c r="BM305" s="130" t="s">
        <v>356</v>
      </c>
    </row>
    <row r="306" spans="2:65" s="76" customFormat="1" x14ac:dyDescent="0.2">
      <c r="B306" s="75"/>
      <c r="D306" s="129" t="s">
        <v>2597</v>
      </c>
      <c r="F306" s="128" t="s">
        <v>357</v>
      </c>
      <c r="L306" s="75"/>
      <c r="M306" s="119"/>
      <c r="U306" s="120"/>
      <c r="AT306" s="108" t="s">
        <v>2597</v>
      </c>
      <c r="AU306" s="108" t="s">
        <v>61</v>
      </c>
    </row>
    <row r="307" spans="2:65" s="76" customFormat="1" x14ac:dyDescent="0.2">
      <c r="B307" s="75"/>
      <c r="D307" s="127" t="s">
        <v>112</v>
      </c>
      <c r="F307" s="126" t="s">
        <v>4013</v>
      </c>
      <c r="L307" s="75"/>
      <c r="M307" s="119"/>
      <c r="U307" s="120"/>
      <c r="AT307" s="108" t="s">
        <v>112</v>
      </c>
      <c r="AU307" s="108" t="s">
        <v>61</v>
      </c>
    </row>
    <row r="308" spans="2:65" s="76" customFormat="1" ht="16.5" customHeight="1" x14ac:dyDescent="0.2">
      <c r="B308" s="117"/>
      <c r="C308" s="140" t="s">
        <v>358</v>
      </c>
      <c r="D308" s="140" t="s">
        <v>26</v>
      </c>
      <c r="E308" s="139" t="s">
        <v>359</v>
      </c>
      <c r="F308" s="135" t="s">
        <v>2659</v>
      </c>
      <c r="G308" s="138" t="s">
        <v>121</v>
      </c>
      <c r="H308" s="137">
        <v>5</v>
      </c>
      <c r="I308" s="136">
        <v>57.79</v>
      </c>
      <c r="J308" s="136">
        <f>ROUND(I308*H308,2)</f>
        <v>288.95</v>
      </c>
      <c r="K308" s="135" t="s">
        <v>3201</v>
      </c>
      <c r="L308" s="75"/>
      <c r="M308" s="134" t="s">
        <v>31</v>
      </c>
      <c r="N308" s="133" t="s">
        <v>2542</v>
      </c>
      <c r="O308" s="132">
        <v>1.7000000000000001E-2</v>
      </c>
      <c r="P308" s="132">
        <f>O308*H308</f>
        <v>8.5000000000000006E-2</v>
      </c>
      <c r="Q308" s="132">
        <v>2.5250000000000001E-4</v>
      </c>
      <c r="R308" s="132">
        <f>Q308*H308</f>
        <v>1.2625000000000002E-3</v>
      </c>
      <c r="S308" s="132">
        <v>0</v>
      </c>
      <c r="T308" s="132">
        <f>S308*H308</f>
        <v>0</v>
      </c>
      <c r="U308" s="131" t="s">
        <v>31</v>
      </c>
      <c r="AR308" s="130" t="s">
        <v>134</v>
      </c>
      <c r="AT308" s="130" t="s">
        <v>26</v>
      </c>
      <c r="AU308" s="130" t="s">
        <v>61</v>
      </c>
      <c r="AY308" s="108" t="s">
        <v>104</v>
      </c>
      <c r="BE308" s="118">
        <f>IF(N308="základní",J308,0)</f>
        <v>288.95</v>
      </c>
      <c r="BF308" s="118">
        <f>IF(N308="snížená",J308,0)</f>
        <v>0</v>
      </c>
      <c r="BG308" s="118">
        <f>IF(N308="zákl. přenesená",J308,0)</f>
        <v>0</v>
      </c>
      <c r="BH308" s="118">
        <f>IF(N308="sníž. přenesená",J308,0)</f>
        <v>0</v>
      </c>
      <c r="BI308" s="118">
        <f>IF(N308="nulová",J308,0)</f>
        <v>0</v>
      </c>
      <c r="BJ308" s="108" t="s">
        <v>102</v>
      </c>
      <c r="BK308" s="118">
        <f>ROUND(I308*H308,2)</f>
        <v>288.95</v>
      </c>
      <c r="BL308" s="108" t="s">
        <v>134</v>
      </c>
      <c r="BM308" s="130" t="s">
        <v>360</v>
      </c>
    </row>
    <row r="309" spans="2:65" s="76" customFormat="1" x14ac:dyDescent="0.2">
      <c r="B309" s="75"/>
      <c r="D309" s="129" t="s">
        <v>2597</v>
      </c>
      <c r="F309" s="128" t="s">
        <v>361</v>
      </c>
      <c r="L309" s="75"/>
      <c r="M309" s="119"/>
      <c r="U309" s="120"/>
      <c r="AT309" s="108" t="s">
        <v>2597</v>
      </c>
      <c r="AU309" s="108" t="s">
        <v>61</v>
      </c>
    </row>
    <row r="310" spans="2:65" s="76" customFormat="1" x14ac:dyDescent="0.2">
      <c r="B310" s="75"/>
      <c r="D310" s="127" t="s">
        <v>112</v>
      </c>
      <c r="F310" s="126" t="s">
        <v>4012</v>
      </c>
      <c r="L310" s="75"/>
      <c r="M310" s="119"/>
      <c r="U310" s="120"/>
      <c r="AT310" s="108" t="s">
        <v>112</v>
      </c>
      <c r="AU310" s="108" t="s">
        <v>61</v>
      </c>
    </row>
    <row r="311" spans="2:65" s="76" customFormat="1" ht="16.5" customHeight="1" x14ac:dyDescent="0.2">
      <c r="B311" s="117"/>
      <c r="C311" s="140" t="s">
        <v>362</v>
      </c>
      <c r="D311" s="140" t="s">
        <v>26</v>
      </c>
      <c r="E311" s="139" t="s">
        <v>363</v>
      </c>
      <c r="F311" s="135" t="s">
        <v>2660</v>
      </c>
      <c r="G311" s="138" t="s">
        <v>133</v>
      </c>
      <c r="H311" s="137">
        <v>10</v>
      </c>
      <c r="I311" s="136">
        <v>237.71</v>
      </c>
      <c r="J311" s="136">
        <f>ROUND(I311*H311,2)</f>
        <v>2377.1</v>
      </c>
      <c r="K311" s="135" t="s">
        <v>3201</v>
      </c>
      <c r="L311" s="75"/>
      <c r="M311" s="134" t="s">
        <v>31</v>
      </c>
      <c r="N311" s="133" t="s">
        <v>2542</v>
      </c>
      <c r="O311" s="132">
        <v>0.42499999999999999</v>
      </c>
      <c r="P311" s="132">
        <f>O311*H311</f>
        <v>4.25</v>
      </c>
      <c r="Q311" s="132">
        <v>0</v>
      </c>
      <c r="R311" s="132">
        <f>Q311*H311</f>
        <v>0</v>
      </c>
      <c r="S311" s="132">
        <v>0</v>
      </c>
      <c r="T311" s="132">
        <f>S311*H311</f>
        <v>0</v>
      </c>
      <c r="U311" s="131" t="s">
        <v>31</v>
      </c>
      <c r="AR311" s="130" t="s">
        <v>134</v>
      </c>
      <c r="AT311" s="130" t="s">
        <v>26</v>
      </c>
      <c r="AU311" s="130" t="s">
        <v>61</v>
      </c>
      <c r="AY311" s="108" t="s">
        <v>104</v>
      </c>
      <c r="BE311" s="118">
        <f>IF(N311="základní",J311,0)</f>
        <v>2377.1</v>
      </c>
      <c r="BF311" s="118">
        <f>IF(N311="snížená",J311,0)</f>
        <v>0</v>
      </c>
      <c r="BG311" s="118">
        <f>IF(N311="zákl. přenesená",J311,0)</f>
        <v>0</v>
      </c>
      <c r="BH311" s="118">
        <f>IF(N311="sníž. přenesená",J311,0)</f>
        <v>0</v>
      </c>
      <c r="BI311" s="118">
        <f>IF(N311="nulová",J311,0)</f>
        <v>0</v>
      </c>
      <c r="BJ311" s="108" t="s">
        <v>102</v>
      </c>
      <c r="BK311" s="118">
        <f>ROUND(I311*H311,2)</f>
        <v>2377.1</v>
      </c>
      <c r="BL311" s="108" t="s">
        <v>134</v>
      </c>
      <c r="BM311" s="130" t="s">
        <v>364</v>
      </c>
    </row>
    <row r="312" spans="2:65" s="76" customFormat="1" x14ac:dyDescent="0.2">
      <c r="B312" s="75"/>
      <c r="D312" s="129" t="s">
        <v>2597</v>
      </c>
      <c r="F312" s="128" t="s">
        <v>365</v>
      </c>
      <c r="L312" s="75"/>
      <c r="M312" s="119"/>
      <c r="U312" s="120"/>
      <c r="AT312" s="108" t="s">
        <v>2597</v>
      </c>
      <c r="AU312" s="108" t="s">
        <v>61</v>
      </c>
    </row>
    <row r="313" spans="2:65" s="76" customFormat="1" x14ac:dyDescent="0.2">
      <c r="B313" s="75"/>
      <c r="D313" s="127" t="s">
        <v>112</v>
      </c>
      <c r="F313" s="126" t="s">
        <v>4011</v>
      </c>
      <c r="L313" s="75"/>
      <c r="M313" s="119"/>
      <c r="U313" s="120"/>
      <c r="AT313" s="108" t="s">
        <v>112</v>
      </c>
      <c r="AU313" s="108" t="s">
        <v>61</v>
      </c>
    </row>
    <row r="314" spans="2:65" s="76" customFormat="1" ht="16.5" customHeight="1" x14ac:dyDescent="0.2">
      <c r="B314" s="117"/>
      <c r="C314" s="140" t="s">
        <v>366</v>
      </c>
      <c r="D314" s="140" t="s">
        <v>26</v>
      </c>
      <c r="E314" s="139" t="s">
        <v>367</v>
      </c>
      <c r="F314" s="135" t="s">
        <v>2661</v>
      </c>
      <c r="G314" s="138" t="s">
        <v>121</v>
      </c>
      <c r="H314" s="137">
        <v>10</v>
      </c>
      <c r="I314" s="136">
        <v>78.7</v>
      </c>
      <c r="J314" s="136">
        <f>ROUND(I314*H314,2)</f>
        <v>787</v>
      </c>
      <c r="K314" s="135" t="s">
        <v>3201</v>
      </c>
      <c r="L314" s="75"/>
      <c r="M314" s="134" t="s">
        <v>31</v>
      </c>
      <c r="N314" s="133" t="s">
        <v>2542</v>
      </c>
      <c r="O314" s="132">
        <v>0.17599999999999999</v>
      </c>
      <c r="P314" s="132">
        <f>O314*H314</f>
        <v>1.7599999999999998</v>
      </c>
      <c r="Q314" s="132">
        <v>0</v>
      </c>
      <c r="R314" s="132">
        <f>Q314*H314</f>
        <v>0</v>
      </c>
      <c r="S314" s="132">
        <v>3.4499999999999999E-3</v>
      </c>
      <c r="T314" s="132">
        <f>S314*H314</f>
        <v>3.4500000000000003E-2</v>
      </c>
      <c r="U314" s="131" t="s">
        <v>31</v>
      </c>
      <c r="AR314" s="130" t="s">
        <v>134</v>
      </c>
      <c r="AT314" s="130" t="s">
        <v>26</v>
      </c>
      <c r="AU314" s="130" t="s">
        <v>61</v>
      </c>
      <c r="AY314" s="108" t="s">
        <v>104</v>
      </c>
      <c r="BE314" s="118">
        <f>IF(N314="základní",J314,0)</f>
        <v>787</v>
      </c>
      <c r="BF314" s="118">
        <f>IF(N314="snížená",J314,0)</f>
        <v>0</v>
      </c>
      <c r="BG314" s="118">
        <f>IF(N314="zákl. přenesená",J314,0)</f>
        <v>0</v>
      </c>
      <c r="BH314" s="118">
        <f>IF(N314="sníž. přenesená",J314,0)</f>
        <v>0</v>
      </c>
      <c r="BI314" s="118">
        <f>IF(N314="nulová",J314,0)</f>
        <v>0</v>
      </c>
      <c r="BJ314" s="108" t="s">
        <v>102</v>
      </c>
      <c r="BK314" s="118">
        <f>ROUND(I314*H314,2)</f>
        <v>787</v>
      </c>
      <c r="BL314" s="108" t="s">
        <v>134</v>
      </c>
      <c r="BM314" s="130" t="s">
        <v>368</v>
      </c>
    </row>
    <row r="315" spans="2:65" s="76" customFormat="1" x14ac:dyDescent="0.2">
      <c r="B315" s="75"/>
      <c r="D315" s="129" t="s">
        <v>2597</v>
      </c>
      <c r="F315" s="128" t="s">
        <v>4010</v>
      </c>
      <c r="L315" s="75"/>
      <c r="M315" s="119"/>
      <c r="U315" s="120"/>
      <c r="AT315" s="108" t="s">
        <v>2597</v>
      </c>
      <c r="AU315" s="108" t="s">
        <v>61</v>
      </c>
    </row>
    <row r="316" spans="2:65" s="76" customFormat="1" x14ac:dyDescent="0.2">
      <c r="B316" s="75"/>
      <c r="D316" s="127" t="s">
        <v>112</v>
      </c>
      <c r="F316" s="126" t="s">
        <v>4009</v>
      </c>
      <c r="L316" s="75"/>
      <c r="M316" s="119"/>
      <c r="U316" s="120"/>
      <c r="AT316" s="108" t="s">
        <v>112</v>
      </c>
      <c r="AU316" s="108" t="s">
        <v>61</v>
      </c>
    </row>
    <row r="317" spans="2:65" s="76" customFormat="1" ht="16.5" customHeight="1" x14ac:dyDescent="0.2">
      <c r="B317" s="117"/>
      <c r="C317" s="140" t="s">
        <v>369</v>
      </c>
      <c r="D317" s="140" t="s">
        <v>26</v>
      </c>
      <c r="E317" s="139" t="s">
        <v>370</v>
      </c>
      <c r="F317" s="135" t="s">
        <v>2662</v>
      </c>
      <c r="G317" s="138" t="s">
        <v>133</v>
      </c>
      <c r="H317" s="137">
        <v>25</v>
      </c>
      <c r="I317" s="136">
        <v>92.29</v>
      </c>
      <c r="J317" s="136">
        <f>ROUND(I317*H317,2)</f>
        <v>2307.25</v>
      </c>
      <c r="K317" s="135" t="s">
        <v>3201</v>
      </c>
      <c r="L317" s="75"/>
      <c r="M317" s="134" t="s">
        <v>31</v>
      </c>
      <c r="N317" s="133" t="s">
        <v>2542</v>
      </c>
      <c r="O317" s="132">
        <v>0.16500000000000001</v>
      </c>
      <c r="P317" s="132">
        <f>O317*H317</f>
        <v>4.125</v>
      </c>
      <c r="Q317" s="132">
        <v>0</v>
      </c>
      <c r="R317" s="132">
        <f>Q317*H317</f>
        <v>0</v>
      </c>
      <c r="S317" s="132">
        <v>0</v>
      </c>
      <c r="T317" s="132">
        <f>S317*H317</f>
        <v>0</v>
      </c>
      <c r="U317" s="131" t="s">
        <v>31</v>
      </c>
      <c r="AR317" s="130" t="s">
        <v>134</v>
      </c>
      <c r="AT317" s="130" t="s">
        <v>26</v>
      </c>
      <c r="AU317" s="130" t="s">
        <v>61</v>
      </c>
      <c r="AY317" s="108" t="s">
        <v>104</v>
      </c>
      <c r="BE317" s="118">
        <f>IF(N317="základní",J317,0)</f>
        <v>2307.25</v>
      </c>
      <c r="BF317" s="118">
        <f>IF(N317="snížená",J317,0)</f>
        <v>0</v>
      </c>
      <c r="BG317" s="118">
        <f>IF(N317="zákl. přenesená",J317,0)</f>
        <v>0</v>
      </c>
      <c r="BH317" s="118">
        <f>IF(N317="sníž. přenesená",J317,0)</f>
        <v>0</v>
      </c>
      <c r="BI317" s="118">
        <f>IF(N317="nulová",J317,0)</f>
        <v>0</v>
      </c>
      <c r="BJ317" s="108" t="s">
        <v>102</v>
      </c>
      <c r="BK317" s="118">
        <f>ROUND(I317*H317,2)</f>
        <v>2307.25</v>
      </c>
      <c r="BL317" s="108" t="s">
        <v>134</v>
      </c>
      <c r="BM317" s="130" t="s">
        <v>371</v>
      </c>
    </row>
    <row r="318" spans="2:65" s="76" customFormat="1" x14ac:dyDescent="0.2">
      <c r="B318" s="75"/>
      <c r="D318" s="129" t="s">
        <v>2597</v>
      </c>
      <c r="F318" s="128" t="s">
        <v>372</v>
      </c>
      <c r="L318" s="75"/>
      <c r="M318" s="119"/>
      <c r="U318" s="120"/>
      <c r="AT318" s="108" t="s">
        <v>2597</v>
      </c>
      <c r="AU318" s="108" t="s">
        <v>61</v>
      </c>
    </row>
    <row r="319" spans="2:65" s="76" customFormat="1" x14ac:dyDescent="0.2">
      <c r="B319" s="75"/>
      <c r="D319" s="127" t="s">
        <v>112</v>
      </c>
      <c r="F319" s="126" t="s">
        <v>4008</v>
      </c>
      <c r="L319" s="75"/>
      <c r="M319" s="119"/>
      <c r="U319" s="120"/>
      <c r="AT319" s="108" t="s">
        <v>112</v>
      </c>
      <c r="AU319" s="108" t="s">
        <v>61</v>
      </c>
    </row>
    <row r="320" spans="2:65" s="76" customFormat="1" ht="16.5" customHeight="1" x14ac:dyDescent="0.2">
      <c r="B320" s="117"/>
      <c r="C320" s="140" t="s">
        <v>373</v>
      </c>
      <c r="D320" s="140" t="s">
        <v>26</v>
      </c>
      <c r="E320" s="139" t="s">
        <v>374</v>
      </c>
      <c r="F320" s="135" t="s">
        <v>2663</v>
      </c>
      <c r="G320" s="138" t="s">
        <v>133</v>
      </c>
      <c r="H320" s="137">
        <v>10</v>
      </c>
      <c r="I320" s="136">
        <v>162.52000000000001</v>
      </c>
      <c r="J320" s="136">
        <f>ROUND(I320*H320,2)</f>
        <v>1625.2</v>
      </c>
      <c r="K320" s="135" t="s">
        <v>3201</v>
      </c>
      <c r="L320" s="75"/>
      <c r="M320" s="134" t="s">
        <v>31</v>
      </c>
      <c r="N320" s="133" t="s">
        <v>2542</v>
      </c>
      <c r="O320" s="132">
        <v>0.11</v>
      </c>
      <c r="P320" s="132">
        <f>O320*H320</f>
        <v>1.1000000000000001</v>
      </c>
      <c r="Q320" s="132">
        <v>6.9999999999999994E-5</v>
      </c>
      <c r="R320" s="132">
        <f>Q320*H320</f>
        <v>6.9999999999999988E-4</v>
      </c>
      <c r="S320" s="132">
        <v>0</v>
      </c>
      <c r="T320" s="132">
        <f>S320*H320</f>
        <v>0</v>
      </c>
      <c r="U320" s="131" t="s">
        <v>31</v>
      </c>
      <c r="AR320" s="130" t="s">
        <v>134</v>
      </c>
      <c r="AT320" s="130" t="s">
        <v>26</v>
      </c>
      <c r="AU320" s="130" t="s">
        <v>61</v>
      </c>
      <c r="AY320" s="108" t="s">
        <v>104</v>
      </c>
      <c r="BE320" s="118">
        <f>IF(N320="základní",J320,0)</f>
        <v>1625.2</v>
      </c>
      <c r="BF320" s="118">
        <f>IF(N320="snížená",J320,0)</f>
        <v>0</v>
      </c>
      <c r="BG320" s="118">
        <f>IF(N320="zákl. přenesená",J320,0)</f>
        <v>0</v>
      </c>
      <c r="BH320" s="118">
        <f>IF(N320="sníž. přenesená",J320,0)</f>
        <v>0</v>
      </c>
      <c r="BI320" s="118">
        <f>IF(N320="nulová",J320,0)</f>
        <v>0</v>
      </c>
      <c r="BJ320" s="108" t="s">
        <v>102</v>
      </c>
      <c r="BK320" s="118">
        <f>ROUND(I320*H320,2)</f>
        <v>1625.2</v>
      </c>
      <c r="BL320" s="108" t="s">
        <v>134</v>
      </c>
      <c r="BM320" s="130" t="s">
        <v>375</v>
      </c>
    </row>
    <row r="321" spans="2:65" s="76" customFormat="1" x14ac:dyDescent="0.2">
      <c r="B321" s="75"/>
      <c r="D321" s="129" t="s">
        <v>2597</v>
      </c>
      <c r="F321" s="128" t="s">
        <v>4007</v>
      </c>
      <c r="L321" s="75"/>
      <c r="M321" s="119"/>
      <c r="U321" s="120"/>
      <c r="AT321" s="108" t="s">
        <v>2597</v>
      </c>
      <c r="AU321" s="108" t="s">
        <v>61</v>
      </c>
    </row>
    <row r="322" spans="2:65" s="76" customFormat="1" x14ac:dyDescent="0.2">
      <c r="B322" s="75"/>
      <c r="D322" s="127" t="s">
        <v>112</v>
      </c>
      <c r="F322" s="126" t="s">
        <v>4006</v>
      </c>
      <c r="L322" s="75"/>
      <c r="M322" s="119"/>
      <c r="U322" s="120"/>
      <c r="AT322" s="108" t="s">
        <v>112</v>
      </c>
      <c r="AU322" s="108" t="s">
        <v>61</v>
      </c>
    </row>
    <row r="323" spans="2:65" s="76" customFormat="1" ht="16.5" customHeight="1" x14ac:dyDescent="0.2">
      <c r="B323" s="117"/>
      <c r="C323" s="140" t="s">
        <v>376</v>
      </c>
      <c r="D323" s="140" t="s">
        <v>26</v>
      </c>
      <c r="E323" s="139" t="s">
        <v>377</v>
      </c>
      <c r="F323" s="135" t="s">
        <v>2664</v>
      </c>
      <c r="G323" s="138" t="s">
        <v>133</v>
      </c>
      <c r="H323" s="137">
        <v>5</v>
      </c>
      <c r="I323" s="136">
        <v>203.68</v>
      </c>
      <c r="J323" s="136">
        <f>ROUND(I323*H323,2)</f>
        <v>1018.4</v>
      </c>
      <c r="K323" s="135" t="s">
        <v>3201</v>
      </c>
      <c r="L323" s="75"/>
      <c r="M323" s="134" t="s">
        <v>31</v>
      </c>
      <c r="N323" s="133" t="s">
        <v>2542</v>
      </c>
      <c r="O323" s="132">
        <v>0.121</v>
      </c>
      <c r="P323" s="132">
        <f>O323*H323</f>
        <v>0.60499999999999998</v>
      </c>
      <c r="Q323" s="132">
        <v>1.1E-4</v>
      </c>
      <c r="R323" s="132">
        <f>Q323*H323</f>
        <v>5.5000000000000003E-4</v>
      </c>
      <c r="S323" s="132">
        <v>0</v>
      </c>
      <c r="T323" s="132">
        <f>S323*H323</f>
        <v>0</v>
      </c>
      <c r="U323" s="131" t="s">
        <v>31</v>
      </c>
      <c r="AR323" s="130" t="s">
        <v>134</v>
      </c>
      <c r="AT323" s="130" t="s">
        <v>26</v>
      </c>
      <c r="AU323" s="130" t="s">
        <v>61</v>
      </c>
      <c r="AY323" s="108" t="s">
        <v>104</v>
      </c>
      <c r="BE323" s="118">
        <f>IF(N323="základní",J323,0)</f>
        <v>1018.4</v>
      </c>
      <c r="BF323" s="118">
        <f>IF(N323="snížená",J323,0)</f>
        <v>0</v>
      </c>
      <c r="BG323" s="118">
        <f>IF(N323="zákl. přenesená",J323,0)</f>
        <v>0</v>
      </c>
      <c r="BH323" s="118">
        <f>IF(N323="sníž. přenesená",J323,0)</f>
        <v>0</v>
      </c>
      <c r="BI323" s="118">
        <f>IF(N323="nulová",J323,0)</f>
        <v>0</v>
      </c>
      <c r="BJ323" s="108" t="s">
        <v>102</v>
      </c>
      <c r="BK323" s="118">
        <f>ROUND(I323*H323,2)</f>
        <v>1018.4</v>
      </c>
      <c r="BL323" s="108" t="s">
        <v>134</v>
      </c>
      <c r="BM323" s="130" t="s">
        <v>378</v>
      </c>
    </row>
    <row r="324" spans="2:65" s="76" customFormat="1" x14ac:dyDescent="0.2">
      <c r="B324" s="75"/>
      <c r="D324" s="129" t="s">
        <v>2597</v>
      </c>
      <c r="F324" s="128" t="s">
        <v>4005</v>
      </c>
      <c r="L324" s="75"/>
      <c r="M324" s="119"/>
      <c r="U324" s="120"/>
      <c r="AT324" s="108" t="s">
        <v>2597</v>
      </c>
      <c r="AU324" s="108" t="s">
        <v>61</v>
      </c>
    </row>
    <row r="325" spans="2:65" s="76" customFormat="1" x14ac:dyDescent="0.2">
      <c r="B325" s="75"/>
      <c r="D325" s="127" t="s">
        <v>112</v>
      </c>
      <c r="F325" s="126" t="s">
        <v>4004</v>
      </c>
      <c r="L325" s="75"/>
      <c r="M325" s="119"/>
      <c r="U325" s="120"/>
      <c r="AT325" s="108" t="s">
        <v>112</v>
      </c>
      <c r="AU325" s="108" t="s">
        <v>61</v>
      </c>
    </row>
    <row r="326" spans="2:65" s="76" customFormat="1" ht="16.5" customHeight="1" x14ac:dyDescent="0.2">
      <c r="B326" s="117"/>
      <c r="C326" s="140" t="s">
        <v>379</v>
      </c>
      <c r="D326" s="140" t="s">
        <v>26</v>
      </c>
      <c r="E326" s="139" t="s">
        <v>380</v>
      </c>
      <c r="F326" s="135" t="s">
        <v>2665</v>
      </c>
      <c r="G326" s="138" t="s">
        <v>133</v>
      </c>
      <c r="H326" s="137">
        <v>2</v>
      </c>
      <c r="I326" s="136">
        <v>325.42</v>
      </c>
      <c r="J326" s="136">
        <f>ROUND(I326*H326,2)</f>
        <v>650.84</v>
      </c>
      <c r="K326" s="135" t="s">
        <v>3201</v>
      </c>
      <c r="L326" s="75"/>
      <c r="M326" s="134" t="s">
        <v>31</v>
      </c>
      <c r="N326" s="133" t="s">
        <v>2542</v>
      </c>
      <c r="O326" s="132">
        <v>0.14199999999999999</v>
      </c>
      <c r="P326" s="132">
        <f>O326*H326</f>
        <v>0.28399999999999997</v>
      </c>
      <c r="Q326" s="132">
        <v>1.9000000000000001E-4</v>
      </c>
      <c r="R326" s="132">
        <f>Q326*H326</f>
        <v>3.8000000000000002E-4</v>
      </c>
      <c r="S326" s="132">
        <v>0</v>
      </c>
      <c r="T326" s="132">
        <f>S326*H326</f>
        <v>0</v>
      </c>
      <c r="U326" s="131" t="s">
        <v>31</v>
      </c>
      <c r="AR326" s="130" t="s">
        <v>134</v>
      </c>
      <c r="AT326" s="130" t="s">
        <v>26</v>
      </c>
      <c r="AU326" s="130" t="s">
        <v>61</v>
      </c>
      <c r="AY326" s="108" t="s">
        <v>104</v>
      </c>
      <c r="BE326" s="118">
        <f>IF(N326="základní",J326,0)</f>
        <v>650.84</v>
      </c>
      <c r="BF326" s="118">
        <f>IF(N326="snížená",J326,0)</f>
        <v>0</v>
      </c>
      <c r="BG326" s="118">
        <f>IF(N326="zákl. přenesená",J326,0)</f>
        <v>0</v>
      </c>
      <c r="BH326" s="118">
        <f>IF(N326="sníž. přenesená",J326,0)</f>
        <v>0</v>
      </c>
      <c r="BI326" s="118">
        <f>IF(N326="nulová",J326,0)</f>
        <v>0</v>
      </c>
      <c r="BJ326" s="108" t="s">
        <v>102</v>
      </c>
      <c r="BK326" s="118">
        <f>ROUND(I326*H326,2)</f>
        <v>650.84</v>
      </c>
      <c r="BL326" s="108" t="s">
        <v>134</v>
      </c>
      <c r="BM326" s="130" t="s">
        <v>381</v>
      </c>
    </row>
    <row r="327" spans="2:65" s="76" customFormat="1" x14ac:dyDescent="0.2">
      <c r="B327" s="75"/>
      <c r="D327" s="129" t="s">
        <v>2597</v>
      </c>
      <c r="F327" s="128" t="s">
        <v>4003</v>
      </c>
      <c r="L327" s="75"/>
      <c r="M327" s="119"/>
      <c r="U327" s="120"/>
      <c r="AT327" s="108" t="s">
        <v>2597</v>
      </c>
      <c r="AU327" s="108" t="s">
        <v>61</v>
      </c>
    </row>
    <row r="328" spans="2:65" s="76" customFormat="1" x14ac:dyDescent="0.2">
      <c r="B328" s="75"/>
      <c r="D328" s="127" t="s">
        <v>112</v>
      </c>
      <c r="F328" s="126" t="s">
        <v>4002</v>
      </c>
      <c r="L328" s="75"/>
      <c r="M328" s="119"/>
      <c r="U328" s="120"/>
      <c r="AT328" s="108" t="s">
        <v>112</v>
      </c>
      <c r="AU328" s="108" t="s">
        <v>61</v>
      </c>
    </row>
    <row r="329" spans="2:65" s="76" customFormat="1" ht="16.5" customHeight="1" x14ac:dyDescent="0.2">
      <c r="B329" s="117"/>
      <c r="C329" s="140" t="s">
        <v>382</v>
      </c>
      <c r="D329" s="140" t="s">
        <v>26</v>
      </c>
      <c r="E329" s="139" t="s">
        <v>383</v>
      </c>
      <c r="F329" s="135" t="s">
        <v>2666</v>
      </c>
      <c r="G329" s="138" t="s">
        <v>133</v>
      </c>
      <c r="H329" s="137">
        <v>10</v>
      </c>
      <c r="I329" s="136">
        <v>204.36</v>
      </c>
      <c r="J329" s="136">
        <f>ROUND(I329*H329,2)</f>
        <v>2043.6</v>
      </c>
      <c r="K329" s="135" t="s">
        <v>3201</v>
      </c>
      <c r="L329" s="75"/>
      <c r="M329" s="134" t="s">
        <v>31</v>
      </c>
      <c r="N329" s="133" t="s">
        <v>2542</v>
      </c>
      <c r="O329" s="132">
        <v>0.2</v>
      </c>
      <c r="P329" s="132">
        <f>O329*H329</f>
        <v>2</v>
      </c>
      <c r="Q329" s="132">
        <v>8.0000000000000007E-5</v>
      </c>
      <c r="R329" s="132">
        <f>Q329*H329</f>
        <v>8.0000000000000004E-4</v>
      </c>
      <c r="S329" s="132">
        <v>0</v>
      </c>
      <c r="T329" s="132">
        <f>S329*H329</f>
        <v>0</v>
      </c>
      <c r="U329" s="131" t="s">
        <v>31</v>
      </c>
      <c r="AR329" s="130" t="s">
        <v>134</v>
      </c>
      <c r="AT329" s="130" t="s">
        <v>26</v>
      </c>
      <c r="AU329" s="130" t="s">
        <v>61</v>
      </c>
      <c r="AY329" s="108" t="s">
        <v>104</v>
      </c>
      <c r="BE329" s="118">
        <f>IF(N329="základní",J329,0)</f>
        <v>2043.6</v>
      </c>
      <c r="BF329" s="118">
        <f>IF(N329="snížená",J329,0)</f>
        <v>0</v>
      </c>
      <c r="BG329" s="118">
        <f>IF(N329="zákl. přenesená",J329,0)</f>
        <v>0</v>
      </c>
      <c r="BH329" s="118">
        <f>IF(N329="sníž. přenesená",J329,0)</f>
        <v>0</v>
      </c>
      <c r="BI329" s="118">
        <f>IF(N329="nulová",J329,0)</f>
        <v>0</v>
      </c>
      <c r="BJ329" s="108" t="s">
        <v>102</v>
      </c>
      <c r="BK329" s="118">
        <f>ROUND(I329*H329,2)</f>
        <v>2043.6</v>
      </c>
      <c r="BL329" s="108" t="s">
        <v>134</v>
      </c>
      <c r="BM329" s="130" t="s">
        <v>384</v>
      </c>
    </row>
    <row r="330" spans="2:65" s="76" customFormat="1" x14ac:dyDescent="0.2">
      <c r="B330" s="75"/>
      <c r="D330" s="129" t="s">
        <v>2597</v>
      </c>
      <c r="F330" s="128" t="s">
        <v>4001</v>
      </c>
      <c r="L330" s="75"/>
      <c r="M330" s="119"/>
      <c r="U330" s="120"/>
      <c r="AT330" s="108" t="s">
        <v>2597</v>
      </c>
      <c r="AU330" s="108" t="s">
        <v>61</v>
      </c>
    </row>
    <row r="331" spans="2:65" s="76" customFormat="1" x14ac:dyDescent="0.2">
      <c r="B331" s="75"/>
      <c r="D331" s="127" t="s">
        <v>112</v>
      </c>
      <c r="F331" s="126" t="s">
        <v>4000</v>
      </c>
      <c r="L331" s="75"/>
      <c r="M331" s="119"/>
      <c r="U331" s="120"/>
      <c r="AT331" s="108" t="s">
        <v>112</v>
      </c>
      <c r="AU331" s="108" t="s">
        <v>61</v>
      </c>
    </row>
    <row r="332" spans="2:65" s="76" customFormat="1" ht="16.5" customHeight="1" x14ac:dyDescent="0.2">
      <c r="B332" s="117"/>
      <c r="C332" s="140" t="s">
        <v>385</v>
      </c>
      <c r="D332" s="140" t="s">
        <v>26</v>
      </c>
      <c r="E332" s="139" t="s">
        <v>386</v>
      </c>
      <c r="F332" s="135" t="s">
        <v>2667</v>
      </c>
      <c r="G332" s="138" t="s">
        <v>133</v>
      </c>
      <c r="H332" s="137">
        <v>5</v>
      </c>
      <c r="I332" s="136">
        <v>271.61</v>
      </c>
      <c r="J332" s="136">
        <f>ROUND(I332*H332,2)</f>
        <v>1358.05</v>
      </c>
      <c r="K332" s="135" t="s">
        <v>3201</v>
      </c>
      <c r="L332" s="75"/>
      <c r="M332" s="134" t="s">
        <v>31</v>
      </c>
      <c r="N332" s="133" t="s">
        <v>2542</v>
      </c>
      <c r="O332" s="132">
        <v>0.221</v>
      </c>
      <c r="P332" s="132">
        <f>O332*H332</f>
        <v>1.105</v>
      </c>
      <c r="Q332" s="132">
        <v>1E-4</v>
      </c>
      <c r="R332" s="132">
        <f>Q332*H332</f>
        <v>5.0000000000000001E-4</v>
      </c>
      <c r="S332" s="132">
        <v>0</v>
      </c>
      <c r="T332" s="132">
        <f>S332*H332</f>
        <v>0</v>
      </c>
      <c r="U332" s="131" t="s">
        <v>31</v>
      </c>
      <c r="AR332" s="130" t="s">
        <v>134</v>
      </c>
      <c r="AT332" s="130" t="s">
        <v>26</v>
      </c>
      <c r="AU332" s="130" t="s">
        <v>61</v>
      </c>
      <c r="AY332" s="108" t="s">
        <v>104</v>
      </c>
      <c r="BE332" s="118">
        <f>IF(N332="základní",J332,0)</f>
        <v>1358.05</v>
      </c>
      <c r="BF332" s="118">
        <f>IF(N332="snížená",J332,0)</f>
        <v>0</v>
      </c>
      <c r="BG332" s="118">
        <f>IF(N332="zákl. přenesená",J332,0)</f>
        <v>0</v>
      </c>
      <c r="BH332" s="118">
        <f>IF(N332="sníž. přenesená",J332,0)</f>
        <v>0</v>
      </c>
      <c r="BI332" s="118">
        <f>IF(N332="nulová",J332,0)</f>
        <v>0</v>
      </c>
      <c r="BJ332" s="108" t="s">
        <v>102</v>
      </c>
      <c r="BK332" s="118">
        <f>ROUND(I332*H332,2)</f>
        <v>1358.05</v>
      </c>
      <c r="BL332" s="108" t="s">
        <v>134</v>
      </c>
      <c r="BM332" s="130" t="s">
        <v>387</v>
      </c>
    </row>
    <row r="333" spans="2:65" s="76" customFormat="1" x14ac:dyDescent="0.2">
      <c r="B333" s="75"/>
      <c r="D333" s="129" t="s">
        <v>2597</v>
      </c>
      <c r="F333" s="128" t="s">
        <v>3999</v>
      </c>
      <c r="L333" s="75"/>
      <c r="M333" s="119"/>
      <c r="U333" s="120"/>
      <c r="AT333" s="108" t="s">
        <v>2597</v>
      </c>
      <c r="AU333" s="108" t="s">
        <v>61</v>
      </c>
    </row>
    <row r="334" spans="2:65" s="76" customFormat="1" x14ac:dyDescent="0.2">
      <c r="B334" s="75"/>
      <c r="D334" s="127" t="s">
        <v>112</v>
      </c>
      <c r="F334" s="126" t="s">
        <v>3998</v>
      </c>
      <c r="L334" s="75"/>
      <c r="M334" s="119"/>
      <c r="U334" s="120"/>
      <c r="AT334" s="108" t="s">
        <v>112</v>
      </c>
      <c r="AU334" s="108" t="s">
        <v>61</v>
      </c>
    </row>
    <row r="335" spans="2:65" s="76" customFormat="1" ht="16.5" customHeight="1" x14ac:dyDescent="0.2">
      <c r="B335" s="117"/>
      <c r="C335" s="140" t="s">
        <v>388</v>
      </c>
      <c r="D335" s="140" t="s">
        <v>26</v>
      </c>
      <c r="E335" s="139" t="s">
        <v>389</v>
      </c>
      <c r="F335" s="135" t="s">
        <v>2668</v>
      </c>
      <c r="G335" s="138" t="s">
        <v>133</v>
      </c>
      <c r="H335" s="137">
        <v>2</v>
      </c>
      <c r="I335" s="136">
        <v>418.54</v>
      </c>
      <c r="J335" s="136">
        <f>ROUND(I335*H335,2)</f>
        <v>837.08</v>
      </c>
      <c r="K335" s="135" t="s">
        <v>3201</v>
      </c>
      <c r="L335" s="75"/>
      <c r="M335" s="134" t="s">
        <v>31</v>
      </c>
      <c r="N335" s="133" t="s">
        <v>2542</v>
      </c>
      <c r="O335" s="132">
        <v>0.26200000000000001</v>
      </c>
      <c r="P335" s="132">
        <f>O335*H335</f>
        <v>0.52400000000000002</v>
      </c>
      <c r="Q335" s="132">
        <v>2.3000000000000001E-4</v>
      </c>
      <c r="R335" s="132">
        <f>Q335*H335</f>
        <v>4.6000000000000001E-4</v>
      </c>
      <c r="S335" s="132">
        <v>0</v>
      </c>
      <c r="T335" s="132">
        <f>S335*H335</f>
        <v>0</v>
      </c>
      <c r="U335" s="131" t="s">
        <v>31</v>
      </c>
      <c r="AR335" s="130" t="s">
        <v>134</v>
      </c>
      <c r="AT335" s="130" t="s">
        <v>26</v>
      </c>
      <c r="AU335" s="130" t="s">
        <v>61</v>
      </c>
      <c r="AY335" s="108" t="s">
        <v>104</v>
      </c>
      <c r="BE335" s="118">
        <f>IF(N335="základní",J335,0)</f>
        <v>837.08</v>
      </c>
      <c r="BF335" s="118">
        <f>IF(N335="snížená",J335,0)</f>
        <v>0</v>
      </c>
      <c r="BG335" s="118">
        <f>IF(N335="zákl. přenesená",J335,0)</f>
        <v>0</v>
      </c>
      <c r="BH335" s="118">
        <f>IF(N335="sníž. přenesená",J335,0)</f>
        <v>0</v>
      </c>
      <c r="BI335" s="118">
        <f>IF(N335="nulová",J335,0)</f>
        <v>0</v>
      </c>
      <c r="BJ335" s="108" t="s">
        <v>102</v>
      </c>
      <c r="BK335" s="118">
        <f>ROUND(I335*H335,2)</f>
        <v>837.08</v>
      </c>
      <c r="BL335" s="108" t="s">
        <v>134</v>
      </c>
      <c r="BM335" s="130" t="s">
        <v>390</v>
      </c>
    </row>
    <row r="336" spans="2:65" s="76" customFormat="1" x14ac:dyDescent="0.2">
      <c r="B336" s="75"/>
      <c r="D336" s="129" t="s">
        <v>2597</v>
      </c>
      <c r="F336" s="128" t="s">
        <v>3997</v>
      </c>
      <c r="L336" s="75"/>
      <c r="M336" s="119"/>
      <c r="U336" s="120"/>
      <c r="AT336" s="108" t="s">
        <v>2597</v>
      </c>
      <c r="AU336" s="108" t="s">
        <v>61</v>
      </c>
    </row>
    <row r="337" spans="2:65" s="76" customFormat="1" x14ac:dyDescent="0.2">
      <c r="B337" s="75"/>
      <c r="D337" s="127" t="s">
        <v>112</v>
      </c>
      <c r="F337" s="126" t="s">
        <v>3996</v>
      </c>
      <c r="L337" s="75"/>
      <c r="M337" s="119"/>
      <c r="U337" s="120"/>
      <c r="AT337" s="108" t="s">
        <v>112</v>
      </c>
      <c r="AU337" s="108" t="s">
        <v>61</v>
      </c>
    </row>
    <row r="338" spans="2:65" s="76" customFormat="1" ht="16.5" customHeight="1" x14ac:dyDescent="0.2">
      <c r="B338" s="117"/>
      <c r="C338" s="140" t="s">
        <v>391</v>
      </c>
      <c r="D338" s="140" t="s">
        <v>26</v>
      </c>
      <c r="E338" s="139" t="s">
        <v>392</v>
      </c>
      <c r="F338" s="135" t="s">
        <v>2669</v>
      </c>
      <c r="G338" s="138" t="s">
        <v>133</v>
      </c>
      <c r="H338" s="137">
        <v>10</v>
      </c>
      <c r="I338" s="136">
        <v>132.72</v>
      </c>
      <c r="J338" s="136">
        <f>ROUND(I338*H338,2)</f>
        <v>1327.2</v>
      </c>
      <c r="K338" s="135" t="s">
        <v>3201</v>
      </c>
      <c r="L338" s="75"/>
      <c r="M338" s="134" t="s">
        <v>31</v>
      </c>
      <c r="N338" s="133" t="s">
        <v>2542</v>
      </c>
      <c r="O338" s="132">
        <v>0.11</v>
      </c>
      <c r="P338" s="132">
        <f>O338*H338</f>
        <v>1.1000000000000001</v>
      </c>
      <c r="Q338" s="132">
        <v>6.0000000000000002E-5</v>
      </c>
      <c r="R338" s="132">
        <f>Q338*H338</f>
        <v>6.0000000000000006E-4</v>
      </c>
      <c r="S338" s="132">
        <v>0</v>
      </c>
      <c r="T338" s="132">
        <f>S338*H338</f>
        <v>0</v>
      </c>
      <c r="U338" s="131" t="s">
        <v>31</v>
      </c>
      <c r="AR338" s="130" t="s">
        <v>134</v>
      </c>
      <c r="AT338" s="130" t="s">
        <v>26</v>
      </c>
      <c r="AU338" s="130" t="s">
        <v>61</v>
      </c>
      <c r="AY338" s="108" t="s">
        <v>104</v>
      </c>
      <c r="BE338" s="118">
        <f>IF(N338="základní",J338,0)</f>
        <v>1327.2</v>
      </c>
      <c r="BF338" s="118">
        <f>IF(N338="snížená",J338,0)</f>
        <v>0</v>
      </c>
      <c r="BG338" s="118">
        <f>IF(N338="zákl. přenesená",J338,0)</f>
        <v>0</v>
      </c>
      <c r="BH338" s="118">
        <f>IF(N338="sníž. přenesená",J338,0)</f>
        <v>0</v>
      </c>
      <c r="BI338" s="118">
        <f>IF(N338="nulová",J338,0)</f>
        <v>0</v>
      </c>
      <c r="BJ338" s="108" t="s">
        <v>102</v>
      </c>
      <c r="BK338" s="118">
        <f>ROUND(I338*H338,2)</f>
        <v>1327.2</v>
      </c>
      <c r="BL338" s="108" t="s">
        <v>134</v>
      </c>
      <c r="BM338" s="130" t="s">
        <v>393</v>
      </c>
    </row>
    <row r="339" spans="2:65" s="76" customFormat="1" x14ac:dyDescent="0.2">
      <c r="B339" s="75"/>
      <c r="D339" s="129" t="s">
        <v>2597</v>
      </c>
      <c r="F339" s="128" t="s">
        <v>3995</v>
      </c>
      <c r="L339" s="75"/>
      <c r="M339" s="119"/>
      <c r="U339" s="120"/>
      <c r="AT339" s="108" t="s">
        <v>2597</v>
      </c>
      <c r="AU339" s="108" t="s">
        <v>61</v>
      </c>
    </row>
    <row r="340" spans="2:65" s="76" customFormat="1" x14ac:dyDescent="0.2">
      <c r="B340" s="75"/>
      <c r="D340" s="127" t="s">
        <v>112</v>
      </c>
      <c r="F340" s="126" t="s">
        <v>3994</v>
      </c>
      <c r="L340" s="75"/>
      <c r="M340" s="119"/>
      <c r="U340" s="120"/>
      <c r="AT340" s="108" t="s">
        <v>112</v>
      </c>
      <c r="AU340" s="108" t="s">
        <v>61</v>
      </c>
    </row>
    <row r="341" spans="2:65" s="76" customFormat="1" ht="16.5" customHeight="1" x14ac:dyDescent="0.2">
      <c r="B341" s="117"/>
      <c r="C341" s="140" t="s">
        <v>394</v>
      </c>
      <c r="D341" s="140" t="s">
        <v>26</v>
      </c>
      <c r="E341" s="139" t="s">
        <v>395</v>
      </c>
      <c r="F341" s="135" t="s">
        <v>2670</v>
      </c>
      <c r="G341" s="138" t="s">
        <v>133</v>
      </c>
      <c r="H341" s="137">
        <v>5</v>
      </c>
      <c r="I341" s="136">
        <v>176.68</v>
      </c>
      <c r="J341" s="136">
        <f>ROUND(I341*H341,2)</f>
        <v>883.4</v>
      </c>
      <c r="K341" s="135" t="s">
        <v>3201</v>
      </c>
      <c r="L341" s="75"/>
      <c r="M341" s="134" t="s">
        <v>31</v>
      </c>
      <c r="N341" s="133" t="s">
        <v>2542</v>
      </c>
      <c r="O341" s="132">
        <v>0.121</v>
      </c>
      <c r="P341" s="132">
        <f>O341*H341</f>
        <v>0.60499999999999998</v>
      </c>
      <c r="Q341" s="132">
        <v>1E-4</v>
      </c>
      <c r="R341" s="132">
        <f>Q341*H341</f>
        <v>5.0000000000000001E-4</v>
      </c>
      <c r="S341" s="132">
        <v>0</v>
      </c>
      <c r="T341" s="132">
        <f>S341*H341</f>
        <v>0</v>
      </c>
      <c r="U341" s="131" t="s">
        <v>31</v>
      </c>
      <c r="AR341" s="130" t="s">
        <v>134</v>
      </c>
      <c r="AT341" s="130" t="s">
        <v>26</v>
      </c>
      <c r="AU341" s="130" t="s">
        <v>61</v>
      </c>
      <c r="AY341" s="108" t="s">
        <v>104</v>
      </c>
      <c r="BE341" s="118">
        <f>IF(N341="základní",J341,0)</f>
        <v>883.4</v>
      </c>
      <c r="BF341" s="118">
        <f>IF(N341="snížená",J341,0)</f>
        <v>0</v>
      </c>
      <c r="BG341" s="118">
        <f>IF(N341="zákl. přenesená",J341,0)</f>
        <v>0</v>
      </c>
      <c r="BH341" s="118">
        <f>IF(N341="sníž. přenesená",J341,0)</f>
        <v>0</v>
      </c>
      <c r="BI341" s="118">
        <f>IF(N341="nulová",J341,0)</f>
        <v>0</v>
      </c>
      <c r="BJ341" s="108" t="s">
        <v>102</v>
      </c>
      <c r="BK341" s="118">
        <f>ROUND(I341*H341,2)</f>
        <v>883.4</v>
      </c>
      <c r="BL341" s="108" t="s">
        <v>134</v>
      </c>
      <c r="BM341" s="130" t="s">
        <v>396</v>
      </c>
    </row>
    <row r="342" spans="2:65" s="76" customFormat="1" x14ac:dyDescent="0.2">
      <c r="B342" s="75"/>
      <c r="D342" s="129" t="s">
        <v>2597</v>
      </c>
      <c r="F342" s="128" t="s">
        <v>3993</v>
      </c>
      <c r="L342" s="75"/>
      <c r="M342" s="119"/>
      <c r="U342" s="120"/>
      <c r="AT342" s="108" t="s">
        <v>2597</v>
      </c>
      <c r="AU342" s="108" t="s">
        <v>61</v>
      </c>
    </row>
    <row r="343" spans="2:65" s="76" customFormat="1" x14ac:dyDescent="0.2">
      <c r="B343" s="75"/>
      <c r="D343" s="127" t="s">
        <v>112</v>
      </c>
      <c r="F343" s="126" t="s">
        <v>3992</v>
      </c>
      <c r="L343" s="75"/>
      <c r="M343" s="119"/>
      <c r="U343" s="120"/>
      <c r="AT343" s="108" t="s">
        <v>112</v>
      </c>
      <c r="AU343" s="108" t="s">
        <v>61</v>
      </c>
    </row>
    <row r="344" spans="2:65" s="76" customFormat="1" ht="16.5" customHeight="1" x14ac:dyDescent="0.2">
      <c r="B344" s="117"/>
      <c r="C344" s="140" t="s">
        <v>397</v>
      </c>
      <c r="D344" s="140" t="s">
        <v>26</v>
      </c>
      <c r="E344" s="139" t="s">
        <v>398</v>
      </c>
      <c r="F344" s="135" t="s">
        <v>2671</v>
      </c>
      <c r="G344" s="138" t="s">
        <v>133</v>
      </c>
      <c r="H344" s="137">
        <v>2</v>
      </c>
      <c r="I344" s="136">
        <v>282.42</v>
      </c>
      <c r="J344" s="136">
        <f>ROUND(I344*H344,2)</f>
        <v>564.84</v>
      </c>
      <c r="K344" s="135" t="s">
        <v>3201</v>
      </c>
      <c r="L344" s="75"/>
      <c r="M344" s="134" t="s">
        <v>31</v>
      </c>
      <c r="N344" s="133" t="s">
        <v>2542</v>
      </c>
      <c r="O344" s="132">
        <v>0.14199999999999999</v>
      </c>
      <c r="P344" s="132">
        <f>O344*H344</f>
        <v>0.28399999999999997</v>
      </c>
      <c r="Q344" s="132">
        <v>1.8000000000000001E-4</v>
      </c>
      <c r="R344" s="132">
        <f>Q344*H344</f>
        <v>3.6000000000000002E-4</v>
      </c>
      <c r="S344" s="132">
        <v>0</v>
      </c>
      <c r="T344" s="132">
        <f>S344*H344</f>
        <v>0</v>
      </c>
      <c r="U344" s="131" t="s">
        <v>31</v>
      </c>
      <c r="AR344" s="130" t="s">
        <v>134</v>
      </c>
      <c r="AT344" s="130" t="s">
        <v>26</v>
      </c>
      <c r="AU344" s="130" t="s">
        <v>61</v>
      </c>
      <c r="AY344" s="108" t="s">
        <v>104</v>
      </c>
      <c r="BE344" s="118">
        <f>IF(N344="základní",J344,0)</f>
        <v>564.84</v>
      </c>
      <c r="BF344" s="118">
        <f>IF(N344="snížená",J344,0)</f>
        <v>0</v>
      </c>
      <c r="BG344" s="118">
        <f>IF(N344="zákl. přenesená",J344,0)</f>
        <v>0</v>
      </c>
      <c r="BH344" s="118">
        <f>IF(N344="sníž. přenesená",J344,0)</f>
        <v>0</v>
      </c>
      <c r="BI344" s="118">
        <f>IF(N344="nulová",J344,0)</f>
        <v>0</v>
      </c>
      <c r="BJ344" s="108" t="s">
        <v>102</v>
      </c>
      <c r="BK344" s="118">
        <f>ROUND(I344*H344,2)</f>
        <v>564.84</v>
      </c>
      <c r="BL344" s="108" t="s">
        <v>134</v>
      </c>
      <c r="BM344" s="130" t="s">
        <v>399</v>
      </c>
    </row>
    <row r="345" spans="2:65" s="76" customFormat="1" x14ac:dyDescent="0.2">
      <c r="B345" s="75"/>
      <c r="D345" s="129" t="s">
        <v>2597</v>
      </c>
      <c r="F345" s="128" t="s">
        <v>3991</v>
      </c>
      <c r="L345" s="75"/>
      <c r="M345" s="119"/>
      <c r="U345" s="120"/>
      <c r="AT345" s="108" t="s">
        <v>2597</v>
      </c>
      <c r="AU345" s="108" t="s">
        <v>61</v>
      </c>
    </row>
    <row r="346" spans="2:65" s="76" customFormat="1" x14ac:dyDescent="0.2">
      <c r="B346" s="75"/>
      <c r="D346" s="127" t="s">
        <v>112</v>
      </c>
      <c r="F346" s="126" t="s">
        <v>3990</v>
      </c>
      <c r="L346" s="75"/>
      <c r="M346" s="119"/>
      <c r="U346" s="120"/>
      <c r="AT346" s="108" t="s">
        <v>112</v>
      </c>
      <c r="AU346" s="108" t="s">
        <v>61</v>
      </c>
    </row>
    <row r="347" spans="2:65" s="76" customFormat="1" ht="16.5" customHeight="1" x14ac:dyDescent="0.2">
      <c r="B347" s="117"/>
      <c r="C347" s="140" t="s">
        <v>400</v>
      </c>
      <c r="D347" s="140" t="s">
        <v>26</v>
      </c>
      <c r="E347" s="139" t="s">
        <v>401</v>
      </c>
      <c r="F347" s="135" t="s">
        <v>2672</v>
      </c>
      <c r="G347" s="138" t="s">
        <v>133</v>
      </c>
      <c r="H347" s="137">
        <v>10</v>
      </c>
      <c r="I347" s="136">
        <v>245.52</v>
      </c>
      <c r="J347" s="136">
        <f>ROUND(I347*H347,2)</f>
        <v>2455.1999999999998</v>
      </c>
      <c r="K347" s="135" t="s">
        <v>3201</v>
      </c>
      <c r="L347" s="75"/>
      <c r="M347" s="134" t="s">
        <v>31</v>
      </c>
      <c r="N347" s="133" t="s">
        <v>2542</v>
      </c>
      <c r="O347" s="132">
        <v>0.11</v>
      </c>
      <c r="P347" s="132">
        <f>O347*H347</f>
        <v>1.1000000000000001</v>
      </c>
      <c r="Q347" s="132">
        <v>1.1E-4</v>
      </c>
      <c r="R347" s="132">
        <f>Q347*H347</f>
        <v>1.1000000000000001E-3</v>
      </c>
      <c r="S347" s="132">
        <v>0</v>
      </c>
      <c r="T347" s="132">
        <f>S347*H347</f>
        <v>0</v>
      </c>
      <c r="U347" s="131" t="s">
        <v>31</v>
      </c>
      <c r="AR347" s="130" t="s">
        <v>134</v>
      </c>
      <c r="AT347" s="130" t="s">
        <v>26</v>
      </c>
      <c r="AU347" s="130" t="s">
        <v>61</v>
      </c>
      <c r="AY347" s="108" t="s">
        <v>104</v>
      </c>
      <c r="BE347" s="118">
        <f>IF(N347="základní",J347,0)</f>
        <v>2455.1999999999998</v>
      </c>
      <c r="BF347" s="118">
        <f>IF(N347="snížená",J347,0)</f>
        <v>0</v>
      </c>
      <c r="BG347" s="118">
        <f>IF(N347="zákl. přenesená",J347,0)</f>
        <v>0</v>
      </c>
      <c r="BH347" s="118">
        <f>IF(N347="sníž. přenesená",J347,0)</f>
        <v>0</v>
      </c>
      <c r="BI347" s="118">
        <f>IF(N347="nulová",J347,0)</f>
        <v>0</v>
      </c>
      <c r="BJ347" s="108" t="s">
        <v>102</v>
      </c>
      <c r="BK347" s="118">
        <f>ROUND(I347*H347,2)</f>
        <v>2455.1999999999998</v>
      </c>
      <c r="BL347" s="108" t="s">
        <v>134</v>
      </c>
      <c r="BM347" s="130" t="s">
        <v>402</v>
      </c>
    </row>
    <row r="348" spans="2:65" s="76" customFormat="1" ht="19.5" x14ac:dyDescent="0.2">
      <c r="B348" s="75"/>
      <c r="D348" s="129" t="s">
        <v>2597</v>
      </c>
      <c r="F348" s="128" t="s">
        <v>3989</v>
      </c>
      <c r="L348" s="75"/>
      <c r="M348" s="119"/>
      <c r="U348" s="120"/>
      <c r="AT348" s="108" t="s">
        <v>2597</v>
      </c>
      <c r="AU348" s="108" t="s">
        <v>61</v>
      </c>
    </row>
    <row r="349" spans="2:65" s="76" customFormat="1" x14ac:dyDescent="0.2">
      <c r="B349" s="75"/>
      <c r="D349" s="127" t="s">
        <v>112</v>
      </c>
      <c r="F349" s="126" t="s">
        <v>3988</v>
      </c>
      <c r="L349" s="75"/>
      <c r="M349" s="119"/>
      <c r="U349" s="120"/>
      <c r="AT349" s="108" t="s">
        <v>112</v>
      </c>
      <c r="AU349" s="108" t="s">
        <v>61</v>
      </c>
    </row>
    <row r="350" spans="2:65" s="76" customFormat="1" ht="16.5" customHeight="1" x14ac:dyDescent="0.2">
      <c r="B350" s="117"/>
      <c r="C350" s="140" t="s">
        <v>403</v>
      </c>
      <c r="D350" s="140" t="s">
        <v>26</v>
      </c>
      <c r="E350" s="139" t="s">
        <v>404</v>
      </c>
      <c r="F350" s="135" t="s">
        <v>2673</v>
      </c>
      <c r="G350" s="138" t="s">
        <v>133</v>
      </c>
      <c r="H350" s="137">
        <v>5</v>
      </c>
      <c r="I350" s="136">
        <v>454.68</v>
      </c>
      <c r="J350" s="136">
        <f>ROUND(I350*H350,2)</f>
        <v>2273.4</v>
      </c>
      <c r="K350" s="135" t="s">
        <v>3201</v>
      </c>
      <c r="L350" s="75"/>
      <c r="M350" s="134" t="s">
        <v>31</v>
      </c>
      <c r="N350" s="133" t="s">
        <v>2542</v>
      </c>
      <c r="O350" s="132">
        <v>0.121</v>
      </c>
      <c r="P350" s="132">
        <f>O350*H350</f>
        <v>0.60499999999999998</v>
      </c>
      <c r="Q350" s="132">
        <v>2.0000000000000001E-4</v>
      </c>
      <c r="R350" s="132">
        <f>Q350*H350</f>
        <v>1E-3</v>
      </c>
      <c r="S350" s="132">
        <v>0</v>
      </c>
      <c r="T350" s="132">
        <f>S350*H350</f>
        <v>0</v>
      </c>
      <c r="U350" s="131" t="s">
        <v>31</v>
      </c>
      <c r="AR350" s="130" t="s">
        <v>134</v>
      </c>
      <c r="AT350" s="130" t="s">
        <v>26</v>
      </c>
      <c r="AU350" s="130" t="s">
        <v>61</v>
      </c>
      <c r="AY350" s="108" t="s">
        <v>104</v>
      </c>
      <c r="BE350" s="118">
        <f>IF(N350="základní",J350,0)</f>
        <v>2273.4</v>
      </c>
      <c r="BF350" s="118">
        <f>IF(N350="snížená",J350,0)</f>
        <v>0</v>
      </c>
      <c r="BG350" s="118">
        <f>IF(N350="zákl. přenesená",J350,0)</f>
        <v>0</v>
      </c>
      <c r="BH350" s="118">
        <f>IF(N350="sníž. přenesená",J350,0)</f>
        <v>0</v>
      </c>
      <c r="BI350" s="118">
        <f>IF(N350="nulová",J350,0)</f>
        <v>0</v>
      </c>
      <c r="BJ350" s="108" t="s">
        <v>102</v>
      </c>
      <c r="BK350" s="118">
        <f>ROUND(I350*H350,2)</f>
        <v>2273.4</v>
      </c>
      <c r="BL350" s="108" t="s">
        <v>134</v>
      </c>
      <c r="BM350" s="130" t="s">
        <v>405</v>
      </c>
    </row>
    <row r="351" spans="2:65" s="76" customFormat="1" ht="19.5" x14ac:dyDescent="0.2">
      <c r="B351" s="75"/>
      <c r="D351" s="129" t="s">
        <v>2597</v>
      </c>
      <c r="F351" s="128" t="s">
        <v>3987</v>
      </c>
      <c r="L351" s="75"/>
      <c r="M351" s="119"/>
      <c r="U351" s="120"/>
      <c r="AT351" s="108" t="s">
        <v>2597</v>
      </c>
      <c r="AU351" s="108" t="s">
        <v>61</v>
      </c>
    </row>
    <row r="352" spans="2:65" s="76" customFormat="1" x14ac:dyDescent="0.2">
      <c r="B352" s="75"/>
      <c r="D352" s="127" t="s">
        <v>112</v>
      </c>
      <c r="F352" s="126" t="s">
        <v>3986</v>
      </c>
      <c r="L352" s="75"/>
      <c r="M352" s="119"/>
      <c r="U352" s="120"/>
      <c r="AT352" s="108" t="s">
        <v>112</v>
      </c>
      <c r="AU352" s="108" t="s">
        <v>61</v>
      </c>
    </row>
    <row r="353" spans="2:65" s="76" customFormat="1" ht="16.5" customHeight="1" x14ac:dyDescent="0.2">
      <c r="B353" s="117"/>
      <c r="C353" s="140" t="s">
        <v>406</v>
      </c>
      <c r="D353" s="140" t="s">
        <v>26</v>
      </c>
      <c r="E353" s="139" t="s">
        <v>407</v>
      </c>
      <c r="F353" s="135" t="s">
        <v>2674</v>
      </c>
      <c r="G353" s="138" t="s">
        <v>133</v>
      </c>
      <c r="H353" s="137">
        <v>2</v>
      </c>
      <c r="I353" s="136">
        <v>711.42</v>
      </c>
      <c r="J353" s="136">
        <f>ROUND(I353*H353,2)</f>
        <v>1422.84</v>
      </c>
      <c r="K353" s="135" t="s">
        <v>3201</v>
      </c>
      <c r="L353" s="75"/>
      <c r="M353" s="134" t="s">
        <v>31</v>
      </c>
      <c r="N353" s="133" t="s">
        <v>2542</v>
      </c>
      <c r="O353" s="132">
        <v>0.14199999999999999</v>
      </c>
      <c r="P353" s="132">
        <f>O353*H353</f>
        <v>0.28399999999999997</v>
      </c>
      <c r="Q353" s="132">
        <v>2.9999999999999997E-4</v>
      </c>
      <c r="R353" s="132">
        <f>Q353*H353</f>
        <v>5.9999999999999995E-4</v>
      </c>
      <c r="S353" s="132">
        <v>0</v>
      </c>
      <c r="T353" s="132">
        <f>S353*H353</f>
        <v>0</v>
      </c>
      <c r="U353" s="131" t="s">
        <v>31</v>
      </c>
      <c r="AR353" s="130" t="s">
        <v>134</v>
      </c>
      <c r="AT353" s="130" t="s">
        <v>26</v>
      </c>
      <c r="AU353" s="130" t="s">
        <v>61</v>
      </c>
      <c r="AY353" s="108" t="s">
        <v>104</v>
      </c>
      <c r="BE353" s="118">
        <f>IF(N353="základní",J353,0)</f>
        <v>1422.84</v>
      </c>
      <c r="BF353" s="118">
        <f>IF(N353="snížená",J353,0)</f>
        <v>0</v>
      </c>
      <c r="BG353" s="118">
        <f>IF(N353="zákl. přenesená",J353,0)</f>
        <v>0</v>
      </c>
      <c r="BH353" s="118">
        <f>IF(N353="sníž. přenesená",J353,0)</f>
        <v>0</v>
      </c>
      <c r="BI353" s="118">
        <f>IF(N353="nulová",J353,0)</f>
        <v>0</v>
      </c>
      <c r="BJ353" s="108" t="s">
        <v>102</v>
      </c>
      <c r="BK353" s="118">
        <f>ROUND(I353*H353,2)</f>
        <v>1422.84</v>
      </c>
      <c r="BL353" s="108" t="s">
        <v>134</v>
      </c>
      <c r="BM353" s="130" t="s">
        <v>408</v>
      </c>
    </row>
    <row r="354" spans="2:65" s="76" customFormat="1" ht="19.5" x14ac:dyDescent="0.2">
      <c r="B354" s="75"/>
      <c r="D354" s="129" t="s">
        <v>2597</v>
      </c>
      <c r="F354" s="128" t="s">
        <v>3985</v>
      </c>
      <c r="L354" s="75"/>
      <c r="M354" s="119"/>
      <c r="U354" s="120"/>
      <c r="AT354" s="108" t="s">
        <v>2597</v>
      </c>
      <c r="AU354" s="108" t="s">
        <v>61</v>
      </c>
    </row>
    <row r="355" spans="2:65" s="76" customFormat="1" x14ac:dyDescent="0.2">
      <c r="B355" s="75"/>
      <c r="D355" s="127" t="s">
        <v>112</v>
      </c>
      <c r="F355" s="126" t="s">
        <v>3984</v>
      </c>
      <c r="L355" s="75"/>
      <c r="M355" s="119"/>
      <c r="U355" s="120"/>
      <c r="AT355" s="108" t="s">
        <v>112</v>
      </c>
      <c r="AU355" s="108" t="s">
        <v>61</v>
      </c>
    </row>
    <row r="356" spans="2:65" s="76" customFormat="1" ht="16.5" customHeight="1" x14ac:dyDescent="0.2">
      <c r="B356" s="117"/>
      <c r="C356" s="140" t="s">
        <v>409</v>
      </c>
      <c r="D356" s="140" t="s">
        <v>26</v>
      </c>
      <c r="E356" s="139" t="s">
        <v>410</v>
      </c>
      <c r="F356" s="135" t="s">
        <v>2675</v>
      </c>
      <c r="G356" s="138" t="s">
        <v>133</v>
      </c>
      <c r="H356" s="137">
        <v>2</v>
      </c>
      <c r="I356" s="136">
        <v>18.329999999999998</v>
      </c>
      <c r="J356" s="136">
        <f>ROUND(I356*H356,2)</f>
        <v>36.659999999999997</v>
      </c>
      <c r="K356" s="135" t="s">
        <v>3201</v>
      </c>
      <c r="L356" s="75"/>
      <c r="M356" s="134" t="s">
        <v>31</v>
      </c>
      <c r="N356" s="133" t="s">
        <v>2542</v>
      </c>
      <c r="O356" s="132">
        <v>4.1000000000000002E-2</v>
      </c>
      <c r="P356" s="132">
        <f>O356*H356</f>
        <v>8.2000000000000003E-2</v>
      </c>
      <c r="Q356" s="132">
        <v>0</v>
      </c>
      <c r="R356" s="132">
        <f>Q356*H356</f>
        <v>0</v>
      </c>
      <c r="S356" s="132">
        <v>6.8999999999999997E-4</v>
      </c>
      <c r="T356" s="132">
        <f>S356*H356</f>
        <v>1.3799999999999999E-3</v>
      </c>
      <c r="U356" s="131" t="s">
        <v>31</v>
      </c>
      <c r="AR356" s="130" t="s">
        <v>134</v>
      </c>
      <c r="AT356" s="130" t="s">
        <v>26</v>
      </c>
      <c r="AU356" s="130" t="s">
        <v>61</v>
      </c>
      <c r="AY356" s="108" t="s">
        <v>104</v>
      </c>
      <c r="BE356" s="118">
        <f>IF(N356="základní",J356,0)</f>
        <v>36.659999999999997</v>
      </c>
      <c r="BF356" s="118">
        <f>IF(N356="snížená",J356,0)</f>
        <v>0</v>
      </c>
      <c r="BG356" s="118">
        <f>IF(N356="zákl. přenesená",J356,0)</f>
        <v>0</v>
      </c>
      <c r="BH356" s="118">
        <f>IF(N356="sníž. přenesená",J356,0)</f>
        <v>0</v>
      </c>
      <c r="BI356" s="118">
        <f>IF(N356="nulová",J356,0)</f>
        <v>0</v>
      </c>
      <c r="BJ356" s="108" t="s">
        <v>102</v>
      </c>
      <c r="BK356" s="118">
        <f>ROUND(I356*H356,2)</f>
        <v>36.659999999999997</v>
      </c>
      <c r="BL356" s="108" t="s">
        <v>134</v>
      </c>
      <c r="BM356" s="130" t="s">
        <v>411</v>
      </c>
    </row>
    <row r="357" spans="2:65" s="76" customFormat="1" x14ac:dyDescent="0.2">
      <c r="B357" s="75"/>
      <c r="D357" s="129" t="s">
        <v>2597</v>
      </c>
      <c r="F357" s="128" t="s">
        <v>412</v>
      </c>
      <c r="L357" s="75"/>
      <c r="M357" s="119"/>
      <c r="U357" s="120"/>
      <c r="AT357" s="108" t="s">
        <v>2597</v>
      </c>
      <c r="AU357" s="108" t="s">
        <v>61</v>
      </c>
    </row>
    <row r="358" spans="2:65" s="76" customFormat="1" x14ac:dyDescent="0.2">
      <c r="B358" s="75"/>
      <c r="D358" s="127" t="s">
        <v>112</v>
      </c>
      <c r="F358" s="126" t="s">
        <v>3983</v>
      </c>
      <c r="L358" s="75"/>
      <c r="M358" s="119"/>
      <c r="U358" s="120"/>
      <c r="AT358" s="108" t="s">
        <v>112</v>
      </c>
      <c r="AU358" s="108" t="s">
        <v>61</v>
      </c>
    </row>
    <row r="359" spans="2:65" s="76" customFormat="1" ht="16.5" customHeight="1" x14ac:dyDescent="0.2">
      <c r="B359" s="117"/>
      <c r="C359" s="140" t="s">
        <v>413</v>
      </c>
      <c r="D359" s="140" t="s">
        <v>26</v>
      </c>
      <c r="E359" s="139" t="s">
        <v>414</v>
      </c>
      <c r="F359" s="135" t="s">
        <v>2676</v>
      </c>
      <c r="G359" s="138" t="s">
        <v>133</v>
      </c>
      <c r="H359" s="137">
        <v>2</v>
      </c>
      <c r="I359" s="136">
        <v>23.7</v>
      </c>
      <c r="J359" s="136">
        <f>ROUND(I359*H359,2)</f>
        <v>47.4</v>
      </c>
      <c r="K359" s="135" t="s">
        <v>3201</v>
      </c>
      <c r="L359" s="75"/>
      <c r="M359" s="134" t="s">
        <v>31</v>
      </c>
      <c r="N359" s="133" t="s">
        <v>2542</v>
      </c>
      <c r="O359" s="132">
        <v>5.2999999999999999E-2</v>
      </c>
      <c r="P359" s="132">
        <f>O359*H359</f>
        <v>0.106</v>
      </c>
      <c r="Q359" s="132">
        <v>0</v>
      </c>
      <c r="R359" s="132">
        <f>Q359*H359</f>
        <v>0</v>
      </c>
      <c r="S359" s="132">
        <v>1.32E-3</v>
      </c>
      <c r="T359" s="132">
        <f>S359*H359</f>
        <v>2.64E-3</v>
      </c>
      <c r="U359" s="131" t="s">
        <v>31</v>
      </c>
      <c r="AR359" s="130" t="s">
        <v>134</v>
      </c>
      <c r="AT359" s="130" t="s">
        <v>26</v>
      </c>
      <c r="AU359" s="130" t="s">
        <v>61</v>
      </c>
      <c r="AY359" s="108" t="s">
        <v>104</v>
      </c>
      <c r="BE359" s="118">
        <f>IF(N359="základní",J359,0)</f>
        <v>47.4</v>
      </c>
      <c r="BF359" s="118">
        <f>IF(N359="snížená",J359,0)</f>
        <v>0</v>
      </c>
      <c r="BG359" s="118">
        <f>IF(N359="zákl. přenesená",J359,0)</f>
        <v>0</v>
      </c>
      <c r="BH359" s="118">
        <f>IF(N359="sníž. přenesená",J359,0)</f>
        <v>0</v>
      </c>
      <c r="BI359" s="118">
        <f>IF(N359="nulová",J359,0)</f>
        <v>0</v>
      </c>
      <c r="BJ359" s="108" t="s">
        <v>102</v>
      </c>
      <c r="BK359" s="118">
        <f>ROUND(I359*H359,2)</f>
        <v>47.4</v>
      </c>
      <c r="BL359" s="108" t="s">
        <v>134</v>
      </c>
      <c r="BM359" s="130" t="s">
        <v>415</v>
      </c>
    </row>
    <row r="360" spans="2:65" s="76" customFormat="1" x14ac:dyDescent="0.2">
      <c r="B360" s="75"/>
      <c r="D360" s="129" t="s">
        <v>2597</v>
      </c>
      <c r="F360" s="128" t="s">
        <v>416</v>
      </c>
      <c r="L360" s="75"/>
      <c r="M360" s="119"/>
      <c r="U360" s="120"/>
      <c r="AT360" s="108" t="s">
        <v>2597</v>
      </c>
      <c r="AU360" s="108" t="s">
        <v>61</v>
      </c>
    </row>
    <row r="361" spans="2:65" s="76" customFormat="1" x14ac:dyDescent="0.2">
      <c r="B361" s="75"/>
      <c r="D361" s="127" t="s">
        <v>112</v>
      </c>
      <c r="F361" s="126" t="s">
        <v>3982</v>
      </c>
      <c r="L361" s="75"/>
      <c r="M361" s="119"/>
      <c r="U361" s="120"/>
      <c r="AT361" s="108" t="s">
        <v>112</v>
      </c>
      <c r="AU361" s="108" t="s">
        <v>61</v>
      </c>
    </row>
    <row r="362" spans="2:65" s="76" customFormat="1" ht="16.5" customHeight="1" x14ac:dyDescent="0.2">
      <c r="B362" s="117"/>
      <c r="C362" s="140" t="s">
        <v>417</v>
      </c>
      <c r="D362" s="140" t="s">
        <v>26</v>
      </c>
      <c r="E362" s="139" t="s">
        <v>418</v>
      </c>
      <c r="F362" s="135" t="s">
        <v>2677</v>
      </c>
      <c r="G362" s="138" t="s">
        <v>133</v>
      </c>
      <c r="H362" s="137">
        <v>2</v>
      </c>
      <c r="I362" s="136">
        <v>27.72</v>
      </c>
      <c r="J362" s="136">
        <f>ROUND(I362*H362,2)</f>
        <v>55.44</v>
      </c>
      <c r="K362" s="135" t="s">
        <v>3201</v>
      </c>
      <c r="L362" s="75"/>
      <c r="M362" s="134" t="s">
        <v>31</v>
      </c>
      <c r="N362" s="133" t="s">
        <v>2542</v>
      </c>
      <c r="O362" s="132">
        <v>6.2E-2</v>
      </c>
      <c r="P362" s="132">
        <f>O362*H362</f>
        <v>0.124</v>
      </c>
      <c r="Q362" s="132">
        <v>0</v>
      </c>
      <c r="R362" s="132">
        <f>Q362*H362</f>
        <v>0</v>
      </c>
      <c r="S362" s="132">
        <v>5.2999999999999998E-4</v>
      </c>
      <c r="T362" s="132">
        <f>S362*H362</f>
        <v>1.06E-3</v>
      </c>
      <c r="U362" s="131" t="s">
        <v>31</v>
      </c>
      <c r="AR362" s="130" t="s">
        <v>134</v>
      </c>
      <c r="AT362" s="130" t="s">
        <v>26</v>
      </c>
      <c r="AU362" s="130" t="s">
        <v>61</v>
      </c>
      <c r="AY362" s="108" t="s">
        <v>104</v>
      </c>
      <c r="BE362" s="118">
        <f>IF(N362="základní",J362,0)</f>
        <v>55.44</v>
      </c>
      <c r="BF362" s="118">
        <f>IF(N362="snížená",J362,0)</f>
        <v>0</v>
      </c>
      <c r="BG362" s="118">
        <f>IF(N362="zákl. přenesená",J362,0)</f>
        <v>0</v>
      </c>
      <c r="BH362" s="118">
        <f>IF(N362="sníž. přenesená",J362,0)</f>
        <v>0</v>
      </c>
      <c r="BI362" s="118">
        <f>IF(N362="nulová",J362,0)</f>
        <v>0</v>
      </c>
      <c r="BJ362" s="108" t="s">
        <v>102</v>
      </c>
      <c r="BK362" s="118">
        <f>ROUND(I362*H362,2)</f>
        <v>55.44</v>
      </c>
      <c r="BL362" s="108" t="s">
        <v>134</v>
      </c>
      <c r="BM362" s="130" t="s">
        <v>419</v>
      </c>
    </row>
    <row r="363" spans="2:65" s="76" customFormat="1" x14ac:dyDescent="0.2">
      <c r="B363" s="75"/>
      <c r="D363" s="129" t="s">
        <v>2597</v>
      </c>
      <c r="F363" s="128" t="s">
        <v>420</v>
      </c>
      <c r="L363" s="75"/>
      <c r="M363" s="119"/>
      <c r="U363" s="120"/>
      <c r="AT363" s="108" t="s">
        <v>2597</v>
      </c>
      <c r="AU363" s="108" t="s">
        <v>61</v>
      </c>
    </row>
    <row r="364" spans="2:65" s="76" customFormat="1" x14ac:dyDescent="0.2">
      <c r="B364" s="75"/>
      <c r="D364" s="127" t="s">
        <v>112</v>
      </c>
      <c r="F364" s="126" t="s">
        <v>3981</v>
      </c>
      <c r="L364" s="75"/>
      <c r="M364" s="119"/>
      <c r="U364" s="120"/>
      <c r="AT364" s="108" t="s">
        <v>112</v>
      </c>
      <c r="AU364" s="108" t="s">
        <v>61</v>
      </c>
    </row>
    <row r="365" spans="2:65" s="76" customFormat="1" ht="16.5" customHeight="1" x14ac:dyDescent="0.2">
      <c r="B365" s="117"/>
      <c r="C365" s="140" t="s">
        <v>421</v>
      </c>
      <c r="D365" s="140" t="s">
        <v>26</v>
      </c>
      <c r="E365" s="139" t="s">
        <v>422</v>
      </c>
      <c r="F365" s="135" t="s">
        <v>2678</v>
      </c>
      <c r="G365" s="138" t="s">
        <v>133</v>
      </c>
      <c r="H365" s="137">
        <v>2</v>
      </c>
      <c r="I365" s="136">
        <v>32.200000000000003</v>
      </c>
      <c r="J365" s="136">
        <f>ROUND(I365*H365,2)</f>
        <v>64.400000000000006</v>
      </c>
      <c r="K365" s="135" t="s">
        <v>3201</v>
      </c>
      <c r="L365" s="75"/>
      <c r="M365" s="134" t="s">
        <v>31</v>
      </c>
      <c r="N365" s="133" t="s">
        <v>2542</v>
      </c>
      <c r="O365" s="132">
        <v>7.1999999999999995E-2</v>
      </c>
      <c r="P365" s="132">
        <f>O365*H365</f>
        <v>0.14399999999999999</v>
      </c>
      <c r="Q365" s="132">
        <v>0</v>
      </c>
      <c r="R365" s="132">
        <f>Q365*H365</f>
        <v>0</v>
      </c>
      <c r="S365" s="132">
        <v>1.23E-3</v>
      </c>
      <c r="T365" s="132">
        <f>S365*H365</f>
        <v>2.4599999999999999E-3</v>
      </c>
      <c r="U365" s="131" t="s">
        <v>31</v>
      </c>
      <c r="AR365" s="130" t="s">
        <v>134</v>
      </c>
      <c r="AT365" s="130" t="s">
        <v>26</v>
      </c>
      <c r="AU365" s="130" t="s">
        <v>61</v>
      </c>
      <c r="AY365" s="108" t="s">
        <v>104</v>
      </c>
      <c r="BE365" s="118">
        <f>IF(N365="základní",J365,0)</f>
        <v>64.400000000000006</v>
      </c>
      <c r="BF365" s="118">
        <f>IF(N365="snížená",J365,0)</f>
        <v>0</v>
      </c>
      <c r="BG365" s="118">
        <f>IF(N365="zákl. přenesená",J365,0)</f>
        <v>0</v>
      </c>
      <c r="BH365" s="118">
        <f>IF(N365="sníž. přenesená",J365,0)</f>
        <v>0</v>
      </c>
      <c r="BI365" s="118">
        <f>IF(N365="nulová",J365,0)</f>
        <v>0</v>
      </c>
      <c r="BJ365" s="108" t="s">
        <v>102</v>
      </c>
      <c r="BK365" s="118">
        <f>ROUND(I365*H365,2)</f>
        <v>64.400000000000006</v>
      </c>
      <c r="BL365" s="108" t="s">
        <v>134</v>
      </c>
      <c r="BM365" s="130" t="s">
        <v>423</v>
      </c>
    </row>
    <row r="366" spans="2:65" s="76" customFormat="1" x14ac:dyDescent="0.2">
      <c r="B366" s="75"/>
      <c r="D366" s="129" t="s">
        <v>2597</v>
      </c>
      <c r="F366" s="128" t="s">
        <v>424</v>
      </c>
      <c r="L366" s="75"/>
      <c r="M366" s="119"/>
      <c r="U366" s="120"/>
      <c r="AT366" s="108" t="s">
        <v>2597</v>
      </c>
      <c r="AU366" s="108" t="s">
        <v>61</v>
      </c>
    </row>
    <row r="367" spans="2:65" s="76" customFormat="1" x14ac:dyDescent="0.2">
      <c r="B367" s="75"/>
      <c r="D367" s="127" t="s">
        <v>112</v>
      </c>
      <c r="F367" s="126" t="s">
        <v>3980</v>
      </c>
      <c r="L367" s="75"/>
      <c r="M367" s="119"/>
      <c r="U367" s="120"/>
      <c r="AT367" s="108" t="s">
        <v>112</v>
      </c>
      <c r="AU367" s="108" t="s">
        <v>61</v>
      </c>
    </row>
    <row r="368" spans="2:65" s="76" customFormat="1" ht="16.5" customHeight="1" x14ac:dyDescent="0.2">
      <c r="B368" s="117"/>
      <c r="C368" s="140" t="s">
        <v>425</v>
      </c>
      <c r="D368" s="140" t="s">
        <v>26</v>
      </c>
      <c r="E368" s="139" t="s">
        <v>426</v>
      </c>
      <c r="F368" s="135" t="s">
        <v>2679</v>
      </c>
      <c r="G368" s="138" t="s">
        <v>133</v>
      </c>
      <c r="H368" s="137">
        <v>2</v>
      </c>
      <c r="I368" s="136">
        <v>32.200000000000003</v>
      </c>
      <c r="J368" s="136">
        <f>ROUND(I368*H368,2)</f>
        <v>64.400000000000006</v>
      </c>
      <c r="K368" s="135" t="s">
        <v>3201</v>
      </c>
      <c r="L368" s="75"/>
      <c r="M368" s="134" t="s">
        <v>31</v>
      </c>
      <c r="N368" s="133" t="s">
        <v>2542</v>
      </c>
      <c r="O368" s="132">
        <v>7.1999999999999995E-2</v>
      </c>
      <c r="P368" s="132">
        <f>O368*H368</f>
        <v>0.14399999999999999</v>
      </c>
      <c r="Q368" s="132">
        <v>0</v>
      </c>
      <c r="R368" s="132">
        <f>Q368*H368</f>
        <v>0</v>
      </c>
      <c r="S368" s="132">
        <v>4.9100000000000003E-3</v>
      </c>
      <c r="T368" s="132">
        <f>S368*H368</f>
        <v>9.8200000000000006E-3</v>
      </c>
      <c r="U368" s="131" t="s">
        <v>31</v>
      </c>
      <c r="AR368" s="130" t="s">
        <v>134</v>
      </c>
      <c r="AT368" s="130" t="s">
        <v>26</v>
      </c>
      <c r="AU368" s="130" t="s">
        <v>61</v>
      </c>
      <c r="AY368" s="108" t="s">
        <v>104</v>
      </c>
      <c r="BE368" s="118">
        <f>IF(N368="základní",J368,0)</f>
        <v>64.400000000000006</v>
      </c>
      <c r="BF368" s="118">
        <f>IF(N368="snížená",J368,0)</f>
        <v>0</v>
      </c>
      <c r="BG368" s="118">
        <f>IF(N368="zákl. přenesená",J368,0)</f>
        <v>0</v>
      </c>
      <c r="BH368" s="118">
        <f>IF(N368="sníž. přenesená",J368,0)</f>
        <v>0</v>
      </c>
      <c r="BI368" s="118">
        <f>IF(N368="nulová",J368,0)</f>
        <v>0</v>
      </c>
      <c r="BJ368" s="108" t="s">
        <v>102</v>
      </c>
      <c r="BK368" s="118">
        <f>ROUND(I368*H368,2)</f>
        <v>64.400000000000006</v>
      </c>
      <c r="BL368" s="108" t="s">
        <v>134</v>
      </c>
      <c r="BM368" s="130" t="s">
        <v>427</v>
      </c>
    </row>
    <row r="369" spans="2:65" s="76" customFormat="1" x14ac:dyDescent="0.2">
      <c r="B369" s="75"/>
      <c r="D369" s="129" t="s">
        <v>2597</v>
      </c>
      <c r="F369" s="128" t="s">
        <v>428</v>
      </c>
      <c r="L369" s="75"/>
      <c r="M369" s="119"/>
      <c r="U369" s="120"/>
      <c r="AT369" s="108" t="s">
        <v>2597</v>
      </c>
      <c r="AU369" s="108" t="s">
        <v>61</v>
      </c>
    </row>
    <row r="370" spans="2:65" s="76" customFormat="1" x14ac:dyDescent="0.2">
      <c r="B370" s="75"/>
      <c r="D370" s="127" t="s">
        <v>112</v>
      </c>
      <c r="F370" s="126" t="s">
        <v>3979</v>
      </c>
      <c r="L370" s="75"/>
      <c r="M370" s="119"/>
      <c r="U370" s="120"/>
      <c r="AT370" s="108" t="s">
        <v>112</v>
      </c>
      <c r="AU370" s="108" t="s">
        <v>61</v>
      </c>
    </row>
    <row r="371" spans="2:65" s="76" customFormat="1" ht="16.5" customHeight="1" x14ac:dyDescent="0.2">
      <c r="B371" s="117"/>
      <c r="C371" s="140" t="s">
        <v>429</v>
      </c>
      <c r="D371" s="140" t="s">
        <v>26</v>
      </c>
      <c r="E371" s="139" t="s">
        <v>430</v>
      </c>
      <c r="F371" s="135" t="s">
        <v>2680</v>
      </c>
      <c r="G371" s="138" t="s">
        <v>133</v>
      </c>
      <c r="H371" s="137">
        <v>2</v>
      </c>
      <c r="I371" s="136">
        <v>37.11</v>
      </c>
      <c r="J371" s="136">
        <f>ROUND(I371*H371,2)</f>
        <v>74.22</v>
      </c>
      <c r="K371" s="135" t="s">
        <v>3201</v>
      </c>
      <c r="L371" s="75"/>
      <c r="M371" s="134" t="s">
        <v>31</v>
      </c>
      <c r="N371" s="133" t="s">
        <v>2542</v>
      </c>
      <c r="O371" s="132">
        <v>8.3000000000000004E-2</v>
      </c>
      <c r="P371" s="132">
        <f>O371*H371</f>
        <v>0.16600000000000001</v>
      </c>
      <c r="Q371" s="132">
        <v>0</v>
      </c>
      <c r="R371" s="132">
        <f>Q371*H371</f>
        <v>0</v>
      </c>
      <c r="S371" s="132">
        <v>5.11E-3</v>
      </c>
      <c r="T371" s="132">
        <f>S371*H371</f>
        <v>1.022E-2</v>
      </c>
      <c r="U371" s="131" t="s">
        <v>31</v>
      </c>
      <c r="AR371" s="130" t="s">
        <v>134</v>
      </c>
      <c r="AT371" s="130" t="s">
        <v>26</v>
      </c>
      <c r="AU371" s="130" t="s">
        <v>61</v>
      </c>
      <c r="AY371" s="108" t="s">
        <v>104</v>
      </c>
      <c r="BE371" s="118">
        <f>IF(N371="základní",J371,0)</f>
        <v>74.22</v>
      </c>
      <c r="BF371" s="118">
        <f>IF(N371="snížená",J371,0)</f>
        <v>0</v>
      </c>
      <c r="BG371" s="118">
        <f>IF(N371="zákl. přenesená",J371,0)</f>
        <v>0</v>
      </c>
      <c r="BH371" s="118">
        <f>IF(N371="sníž. přenesená",J371,0)</f>
        <v>0</v>
      </c>
      <c r="BI371" s="118">
        <f>IF(N371="nulová",J371,0)</f>
        <v>0</v>
      </c>
      <c r="BJ371" s="108" t="s">
        <v>102</v>
      </c>
      <c r="BK371" s="118">
        <f>ROUND(I371*H371,2)</f>
        <v>74.22</v>
      </c>
      <c r="BL371" s="108" t="s">
        <v>134</v>
      </c>
      <c r="BM371" s="130" t="s">
        <v>431</v>
      </c>
    </row>
    <row r="372" spans="2:65" s="76" customFormat="1" x14ac:dyDescent="0.2">
      <c r="B372" s="75"/>
      <c r="D372" s="129" t="s">
        <v>2597</v>
      </c>
      <c r="F372" s="128" t="s">
        <v>432</v>
      </c>
      <c r="L372" s="75"/>
      <c r="M372" s="119"/>
      <c r="U372" s="120"/>
      <c r="AT372" s="108" t="s">
        <v>2597</v>
      </c>
      <c r="AU372" s="108" t="s">
        <v>61</v>
      </c>
    </row>
    <row r="373" spans="2:65" s="76" customFormat="1" x14ac:dyDescent="0.2">
      <c r="B373" s="75"/>
      <c r="D373" s="127" t="s">
        <v>112</v>
      </c>
      <c r="F373" s="126" t="s">
        <v>3978</v>
      </c>
      <c r="L373" s="75"/>
      <c r="M373" s="119"/>
      <c r="U373" s="120"/>
      <c r="AT373" s="108" t="s">
        <v>112</v>
      </c>
      <c r="AU373" s="108" t="s">
        <v>61</v>
      </c>
    </row>
    <row r="374" spans="2:65" s="76" customFormat="1" ht="16.5" customHeight="1" x14ac:dyDescent="0.2">
      <c r="B374" s="117"/>
      <c r="C374" s="140" t="s">
        <v>433</v>
      </c>
      <c r="D374" s="140" t="s">
        <v>26</v>
      </c>
      <c r="E374" s="139" t="s">
        <v>434</v>
      </c>
      <c r="F374" s="135" t="s">
        <v>2681</v>
      </c>
      <c r="G374" s="138" t="s">
        <v>133</v>
      </c>
      <c r="H374" s="137">
        <v>2</v>
      </c>
      <c r="I374" s="136">
        <v>46.06</v>
      </c>
      <c r="J374" s="136">
        <f>ROUND(I374*H374,2)</f>
        <v>92.12</v>
      </c>
      <c r="K374" s="135" t="s">
        <v>3201</v>
      </c>
      <c r="L374" s="75"/>
      <c r="M374" s="134" t="s">
        <v>31</v>
      </c>
      <c r="N374" s="133" t="s">
        <v>2542</v>
      </c>
      <c r="O374" s="132">
        <v>0.10299999999999999</v>
      </c>
      <c r="P374" s="132">
        <f>O374*H374</f>
        <v>0.20599999999999999</v>
      </c>
      <c r="Q374" s="132">
        <v>0</v>
      </c>
      <c r="R374" s="132">
        <f>Q374*H374</f>
        <v>0</v>
      </c>
      <c r="S374" s="132">
        <v>5.47E-3</v>
      </c>
      <c r="T374" s="132">
        <f>S374*H374</f>
        <v>1.094E-2</v>
      </c>
      <c r="U374" s="131" t="s">
        <v>31</v>
      </c>
      <c r="AR374" s="130" t="s">
        <v>134</v>
      </c>
      <c r="AT374" s="130" t="s">
        <v>26</v>
      </c>
      <c r="AU374" s="130" t="s">
        <v>61</v>
      </c>
      <c r="AY374" s="108" t="s">
        <v>104</v>
      </c>
      <c r="BE374" s="118">
        <f>IF(N374="základní",J374,0)</f>
        <v>92.12</v>
      </c>
      <c r="BF374" s="118">
        <f>IF(N374="snížená",J374,0)</f>
        <v>0</v>
      </c>
      <c r="BG374" s="118">
        <f>IF(N374="zákl. přenesená",J374,0)</f>
        <v>0</v>
      </c>
      <c r="BH374" s="118">
        <f>IF(N374="sníž. přenesená",J374,0)</f>
        <v>0</v>
      </c>
      <c r="BI374" s="118">
        <f>IF(N374="nulová",J374,0)</f>
        <v>0</v>
      </c>
      <c r="BJ374" s="108" t="s">
        <v>102</v>
      </c>
      <c r="BK374" s="118">
        <f>ROUND(I374*H374,2)</f>
        <v>92.12</v>
      </c>
      <c r="BL374" s="108" t="s">
        <v>134</v>
      </c>
      <c r="BM374" s="130" t="s">
        <v>435</v>
      </c>
    </row>
    <row r="375" spans="2:65" s="76" customFormat="1" x14ac:dyDescent="0.2">
      <c r="B375" s="75"/>
      <c r="D375" s="129" t="s">
        <v>2597</v>
      </c>
      <c r="F375" s="128" t="s">
        <v>436</v>
      </c>
      <c r="L375" s="75"/>
      <c r="M375" s="119"/>
      <c r="U375" s="120"/>
      <c r="AT375" s="108" t="s">
        <v>2597</v>
      </c>
      <c r="AU375" s="108" t="s">
        <v>61</v>
      </c>
    </row>
    <row r="376" spans="2:65" s="76" customFormat="1" x14ac:dyDescent="0.2">
      <c r="B376" s="75"/>
      <c r="D376" s="127" t="s">
        <v>112</v>
      </c>
      <c r="F376" s="126" t="s">
        <v>3977</v>
      </c>
      <c r="L376" s="75"/>
      <c r="M376" s="119"/>
      <c r="U376" s="120"/>
      <c r="AT376" s="108" t="s">
        <v>112</v>
      </c>
      <c r="AU376" s="108" t="s">
        <v>61</v>
      </c>
    </row>
    <row r="377" spans="2:65" s="76" customFormat="1" ht="16.5" customHeight="1" x14ac:dyDescent="0.2">
      <c r="B377" s="117"/>
      <c r="C377" s="140" t="s">
        <v>437</v>
      </c>
      <c r="D377" s="140" t="s">
        <v>26</v>
      </c>
      <c r="E377" s="139" t="s">
        <v>438</v>
      </c>
      <c r="F377" s="135" t="s">
        <v>2682</v>
      </c>
      <c r="G377" s="138" t="s">
        <v>117</v>
      </c>
      <c r="H377" s="137">
        <v>5</v>
      </c>
      <c r="I377" s="136">
        <v>563.29999999999995</v>
      </c>
      <c r="J377" s="136">
        <f>ROUND(I377*H377,2)</f>
        <v>2816.5</v>
      </c>
      <c r="K377" s="135" t="s">
        <v>3201</v>
      </c>
      <c r="L377" s="75"/>
      <c r="M377" s="134" t="s">
        <v>31</v>
      </c>
      <c r="N377" s="133" t="s">
        <v>2542</v>
      </c>
      <c r="O377" s="132">
        <v>0.14499999999999999</v>
      </c>
      <c r="P377" s="132">
        <f>O377*H377</f>
        <v>0.72499999999999998</v>
      </c>
      <c r="Q377" s="132">
        <v>5.6957000000000004E-4</v>
      </c>
      <c r="R377" s="132">
        <f>Q377*H377</f>
        <v>2.8478500000000003E-3</v>
      </c>
      <c r="S377" s="132">
        <v>0</v>
      </c>
      <c r="T377" s="132">
        <f>S377*H377</f>
        <v>0</v>
      </c>
      <c r="U377" s="131" t="s">
        <v>31</v>
      </c>
      <c r="AR377" s="130" t="s">
        <v>134</v>
      </c>
      <c r="AT377" s="130" t="s">
        <v>26</v>
      </c>
      <c r="AU377" s="130" t="s">
        <v>61</v>
      </c>
      <c r="AY377" s="108" t="s">
        <v>104</v>
      </c>
      <c r="BE377" s="118">
        <f>IF(N377="základní",J377,0)</f>
        <v>2816.5</v>
      </c>
      <c r="BF377" s="118">
        <f>IF(N377="snížená",J377,0)</f>
        <v>0</v>
      </c>
      <c r="BG377" s="118">
        <f>IF(N377="zákl. přenesená",J377,0)</f>
        <v>0</v>
      </c>
      <c r="BH377" s="118">
        <f>IF(N377="sníž. přenesená",J377,0)</f>
        <v>0</v>
      </c>
      <c r="BI377" s="118">
        <f>IF(N377="nulová",J377,0)</f>
        <v>0</v>
      </c>
      <c r="BJ377" s="108" t="s">
        <v>102</v>
      </c>
      <c r="BK377" s="118">
        <f>ROUND(I377*H377,2)</f>
        <v>2816.5</v>
      </c>
      <c r="BL377" s="108" t="s">
        <v>134</v>
      </c>
      <c r="BM377" s="130" t="s">
        <v>439</v>
      </c>
    </row>
    <row r="378" spans="2:65" s="76" customFormat="1" x14ac:dyDescent="0.2">
      <c r="B378" s="75"/>
      <c r="D378" s="129" t="s">
        <v>2597</v>
      </c>
      <c r="F378" s="128" t="s">
        <v>440</v>
      </c>
      <c r="L378" s="75"/>
      <c r="M378" s="119"/>
      <c r="U378" s="120"/>
      <c r="AT378" s="108" t="s">
        <v>2597</v>
      </c>
      <c r="AU378" s="108" t="s">
        <v>61</v>
      </c>
    </row>
    <row r="379" spans="2:65" s="76" customFormat="1" x14ac:dyDescent="0.2">
      <c r="B379" s="75"/>
      <c r="D379" s="127" t="s">
        <v>112</v>
      </c>
      <c r="F379" s="126" t="s">
        <v>3976</v>
      </c>
      <c r="L379" s="75"/>
      <c r="M379" s="119"/>
      <c r="U379" s="120"/>
      <c r="AT379" s="108" t="s">
        <v>112</v>
      </c>
      <c r="AU379" s="108" t="s">
        <v>61</v>
      </c>
    </row>
    <row r="380" spans="2:65" s="76" customFormat="1" ht="16.5" customHeight="1" x14ac:dyDescent="0.2">
      <c r="B380" s="117"/>
      <c r="C380" s="140" t="s">
        <v>441</v>
      </c>
      <c r="D380" s="140" t="s">
        <v>26</v>
      </c>
      <c r="E380" s="139" t="s">
        <v>442</v>
      </c>
      <c r="F380" s="135" t="s">
        <v>2683</v>
      </c>
      <c r="G380" s="138" t="s">
        <v>117</v>
      </c>
      <c r="H380" s="137">
        <v>3</v>
      </c>
      <c r="I380" s="136">
        <v>772.58</v>
      </c>
      <c r="J380" s="136">
        <f>ROUND(I380*H380,2)</f>
        <v>2317.7399999999998</v>
      </c>
      <c r="K380" s="135" t="s">
        <v>3201</v>
      </c>
      <c r="L380" s="75"/>
      <c r="M380" s="134" t="s">
        <v>31</v>
      </c>
      <c r="N380" s="133" t="s">
        <v>2542</v>
      </c>
      <c r="O380" s="132">
        <v>0.20699999999999999</v>
      </c>
      <c r="P380" s="132">
        <f>O380*H380</f>
        <v>0.621</v>
      </c>
      <c r="Q380" s="132">
        <v>8.9957000000000004E-4</v>
      </c>
      <c r="R380" s="132">
        <f>Q380*H380</f>
        <v>2.69871E-3</v>
      </c>
      <c r="S380" s="132">
        <v>0</v>
      </c>
      <c r="T380" s="132">
        <f>S380*H380</f>
        <v>0</v>
      </c>
      <c r="U380" s="131" t="s">
        <v>31</v>
      </c>
      <c r="AR380" s="130" t="s">
        <v>134</v>
      </c>
      <c r="AT380" s="130" t="s">
        <v>26</v>
      </c>
      <c r="AU380" s="130" t="s">
        <v>61</v>
      </c>
      <c r="AY380" s="108" t="s">
        <v>104</v>
      </c>
      <c r="BE380" s="118">
        <f>IF(N380="základní",J380,0)</f>
        <v>2317.7399999999998</v>
      </c>
      <c r="BF380" s="118">
        <f>IF(N380="snížená",J380,0)</f>
        <v>0</v>
      </c>
      <c r="BG380" s="118">
        <f>IF(N380="zákl. přenesená",J380,0)</f>
        <v>0</v>
      </c>
      <c r="BH380" s="118">
        <f>IF(N380="sníž. přenesená",J380,0)</f>
        <v>0</v>
      </c>
      <c r="BI380" s="118">
        <f>IF(N380="nulová",J380,0)</f>
        <v>0</v>
      </c>
      <c r="BJ380" s="108" t="s">
        <v>102</v>
      </c>
      <c r="BK380" s="118">
        <f>ROUND(I380*H380,2)</f>
        <v>2317.7399999999998</v>
      </c>
      <c r="BL380" s="108" t="s">
        <v>134</v>
      </c>
      <c r="BM380" s="130" t="s">
        <v>443</v>
      </c>
    </row>
    <row r="381" spans="2:65" s="76" customFormat="1" x14ac:dyDescent="0.2">
      <c r="B381" s="75"/>
      <c r="D381" s="129" t="s">
        <v>2597</v>
      </c>
      <c r="F381" s="128" t="s">
        <v>444</v>
      </c>
      <c r="L381" s="75"/>
      <c r="M381" s="119"/>
      <c r="U381" s="120"/>
      <c r="AT381" s="108" t="s">
        <v>2597</v>
      </c>
      <c r="AU381" s="108" t="s">
        <v>61</v>
      </c>
    </row>
    <row r="382" spans="2:65" s="76" customFormat="1" x14ac:dyDescent="0.2">
      <c r="B382" s="75"/>
      <c r="D382" s="127" t="s">
        <v>112</v>
      </c>
      <c r="F382" s="126" t="s">
        <v>3975</v>
      </c>
      <c r="L382" s="75"/>
      <c r="M382" s="119"/>
      <c r="U382" s="120"/>
      <c r="AT382" s="108" t="s">
        <v>112</v>
      </c>
      <c r="AU382" s="108" t="s">
        <v>61</v>
      </c>
    </row>
    <row r="383" spans="2:65" s="76" customFormat="1" ht="16.5" customHeight="1" x14ac:dyDescent="0.2">
      <c r="B383" s="117"/>
      <c r="C383" s="140" t="s">
        <v>445</v>
      </c>
      <c r="D383" s="140" t="s">
        <v>26</v>
      </c>
      <c r="E383" s="139" t="s">
        <v>446</v>
      </c>
      <c r="F383" s="135" t="s">
        <v>2684</v>
      </c>
      <c r="G383" s="138" t="s">
        <v>133</v>
      </c>
      <c r="H383" s="137">
        <v>5</v>
      </c>
      <c r="I383" s="136">
        <v>298.23</v>
      </c>
      <c r="J383" s="136">
        <f>ROUND(I383*H383,2)</f>
        <v>1491.15</v>
      </c>
      <c r="K383" s="135" t="s">
        <v>3201</v>
      </c>
      <c r="L383" s="75"/>
      <c r="M383" s="134" t="s">
        <v>31</v>
      </c>
      <c r="N383" s="133" t="s">
        <v>2542</v>
      </c>
      <c r="O383" s="132">
        <v>8.3000000000000004E-2</v>
      </c>
      <c r="P383" s="132">
        <f>O383*H383</f>
        <v>0.41500000000000004</v>
      </c>
      <c r="Q383" s="132">
        <v>2.1956999999999999E-4</v>
      </c>
      <c r="R383" s="132">
        <f>Q383*H383</f>
        <v>1.09785E-3</v>
      </c>
      <c r="S383" s="132">
        <v>0</v>
      </c>
      <c r="T383" s="132">
        <f>S383*H383</f>
        <v>0</v>
      </c>
      <c r="U383" s="131" t="s">
        <v>31</v>
      </c>
      <c r="AR383" s="130" t="s">
        <v>134</v>
      </c>
      <c r="AT383" s="130" t="s">
        <v>26</v>
      </c>
      <c r="AU383" s="130" t="s">
        <v>61</v>
      </c>
      <c r="AY383" s="108" t="s">
        <v>104</v>
      </c>
      <c r="BE383" s="118">
        <f>IF(N383="základní",J383,0)</f>
        <v>1491.15</v>
      </c>
      <c r="BF383" s="118">
        <f>IF(N383="snížená",J383,0)</f>
        <v>0</v>
      </c>
      <c r="BG383" s="118">
        <f>IF(N383="zákl. přenesená",J383,0)</f>
        <v>0</v>
      </c>
      <c r="BH383" s="118">
        <f>IF(N383="sníž. přenesená",J383,0)</f>
        <v>0</v>
      </c>
      <c r="BI383" s="118">
        <f>IF(N383="nulová",J383,0)</f>
        <v>0</v>
      </c>
      <c r="BJ383" s="108" t="s">
        <v>102</v>
      </c>
      <c r="BK383" s="118">
        <f>ROUND(I383*H383,2)</f>
        <v>1491.15</v>
      </c>
      <c r="BL383" s="108" t="s">
        <v>134</v>
      </c>
      <c r="BM383" s="130" t="s">
        <v>447</v>
      </c>
    </row>
    <row r="384" spans="2:65" s="76" customFormat="1" x14ac:dyDescent="0.2">
      <c r="B384" s="75"/>
      <c r="D384" s="129" t="s">
        <v>2597</v>
      </c>
      <c r="F384" s="128" t="s">
        <v>448</v>
      </c>
      <c r="L384" s="75"/>
      <c r="M384" s="119"/>
      <c r="U384" s="120"/>
      <c r="AT384" s="108" t="s">
        <v>2597</v>
      </c>
      <c r="AU384" s="108" t="s">
        <v>61</v>
      </c>
    </row>
    <row r="385" spans="2:65" s="76" customFormat="1" x14ac:dyDescent="0.2">
      <c r="B385" s="75"/>
      <c r="D385" s="127" t="s">
        <v>112</v>
      </c>
      <c r="F385" s="126" t="s">
        <v>3974</v>
      </c>
      <c r="L385" s="75"/>
      <c r="M385" s="119"/>
      <c r="U385" s="120"/>
      <c r="AT385" s="108" t="s">
        <v>112</v>
      </c>
      <c r="AU385" s="108" t="s">
        <v>61</v>
      </c>
    </row>
    <row r="386" spans="2:65" s="76" customFormat="1" ht="16.5" customHeight="1" x14ac:dyDescent="0.2">
      <c r="B386" s="117"/>
      <c r="C386" s="140" t="s">
        <v>449</v>
      </c>
      <c r="D386" s="140" t="s">
        <v>26</v>
      </c>
      <c r="E386" s="139" t="s">
        <v>450</v>
      </c>
      <c r="F386" s="135" t="s">
        <v>2685</v>
      </c>
      <c r="G386" s="138" t="s">
        <v>133</v>
      </c>
      <c r="H386" s="137">
        <v>3</v>
      </c>
      <c r="I386" s="136">
        <v>400.57</v>
      </c>
      <c r="J386" s="136">
        <f>ROUND(I386*H386,2)</f>
        <v>1201.71</v>
      </c>
      <c r="K386" s="135" t="s">
        <v>3201</v>
      </c>
      <c r="L386" s="75"/>
      <c r="M386" s="134" t="s">
        <v>31</v>
      </c>
      <c r="N386" s="133" t="s">
        <v>2542</v>
      </c>
      <c r="O386" s="132">
        <v>0.114</v>
      </c>
      <c r="P386" s="132">
        <f>O386*H386</f>
        <v>0.34200000000000003</v>
      </c>
      <c r="Q386" s="132">
        <v>2.6957000000000001E-4</v>
      </c>
      <c r="R386" s="132">
        <f>Q386*H386</f>
        <v>8.0871000000000003E-4</v>
      </c>
      <c r="S386" s="132">
        <v>0</v>
      </c>
      <c r="T386" s="132">
        <f>S386*H386</f>
        <v>0</v>
      </c>
      <c r="U386" s="131" t="s">
        <v>31</v>
      </c>
      <c r="AR386" s="130" t="s">
        <v>134</v>
      </c>
      <c r="AT386" s="130" t="s">
        <v>26</v>
      </c>
      <c r="AU386" s="130" t="s">
        <v>61</v>
      </c>
      <c r="AY386" s="108" t="s">
        <v>104</v>
      </c>
      <c r="BE386" s="118">
        <f>IF(N386="základní",J386,0)</f>
        <v>1201.71</v>
      </c>
      <c r="BF386" s="118">
        <f>IF(N386="snížená",J386,0)</f>
        <v>0</v>
      </c>
      <c r="BG386" s="118">
        <f>IF(N386="zákl. přenesená",J386,0)</f>
        <v>0</v>
      </c>
      <c r="BH386" s="118">
        <f>IF(N386="sníž. přenesená",J386,0)</f>
        <v>0</v>
      </c>
      <c r="BI386" s="118">
        <f>IF(N386="nulová",J386,0)</f>
        <v>0</v>
      </c>
      <c r="BJ386" s="108" t="s">
        <v>102</v>
      </c>
      <c r="BK386" s="118">
        <f>ROUND(I386*H386,2)</f>
        <v>1201.71</v>
      </c>
      <c r="BL386" s="108" t="s">
        <v>134</v>
      </c>
      <c r="BM386" s="130" t="s">
        <v>451</v>
      </c>
    </row>
    <row r="387" spans="2:65" s="76" customFormat="1" x14ac:dyDescent="0.2">
      <c r="B387" s="75"/>
      <c r="D387" s="129" t="s">
        <v>2597</v>
      </c>
      <c r="F387" s="128" t="s">
        <v>452</v>
      </c>
      <c r="L387" s="75"/>
      <c r="M387" s="119"/>
      <c r="U387" s="120"/>
      <c r="AT387" s="108" t="s">
        <v>2597</v>
      </c>
      <c r="AU387" s="108" t="s">
        <v>61</v>
      </c>
    </row>
    <row r="388" spans="2:65" s="76" customFormat="1" x14ac:dyDescent="0.2">
      <c r="B388" s="75"/>
      <c r="D388" s="127" t="s">
        <v>112</v>
      </c>
      <c r="F388" s="126" t="s">
        <v>3973</v>
      </c>
      <c r="L388" s="75"/>
      <c r="M388" s="119"/>
      <c r="U388" s="120"/>
      <c r="AT388" s="108" t="s">
        <v>112</v>
      </c>
      <c r="AU388" s="108" t="s">
        <v>61</v>
      </c>
    </row>
    <row r="389" spans="2:65" s="76" customFormat="1" ht="16.5" customHeight="1" x14ac:dyDescent="0.2">
      <c r="B389" s="117"/>
      <c r="C389" s="140" t="s">
        <v>453</v>
      </c>
      <c r="D389" s="140" t="s">
        <v>26</v>
      </c>
      <c r="E389" s="139" t="s">
        <v>454</v>
      </c>
      <c r="F389" s="135" t="s">
        <v>2686</v>
      </c>
      <c r="G389" s="138" t="s">
        <v>133</v>
      </c>
      <c r="H389" s="137">
        <v>3</v>
      </c>
      <c r="I389" s="136">
        <v>126.82</v>
      </c>
      <c r="J389" s="136">
        <f>ROUND(I389*H389,2)</f>
        <v>380.46</v>
      </c>
      <c r="K389" s="135" t="s">
        <v>3201</v>
      </c>
      <c r="L389" s="75"/>
      <c r="M389" s="134" t="s">
        <v>31</v>
      </c>
      <c r="N389" s="133" t="s">
        <v>2542</v>
      </c>
      <c r="O389" s="132">
        <v>8.3000000000000004E-2</v>
      </c>
      <c r="P389" s="132">
        <f>O389*H389</f>
        <v>0.249</v>
      </c>
      <c r="Q389" s="132">
        <v>4.9570000000000001E-5</v>
      </c>
      <c r="R389" s="132">
        <f>Q389*H389</f>
        <v>1.4871E-4</v>
      </c>
      <c r="S389" s="132">
        <v>0</v>
      </c>
      <c r="T389" s="132">
        <f>S389*H389</f>
        <v>0</v>
      </c>
      <c r="U389" s="131" t="s">
        <v>31</v>
      </c>
      <c r="AR389" s="130" t="s">
        <v>134</v>
      </c>
      <c r="AT389" s="130" t="s">
        <v>26</v>
      </c>
      <c r="AU389" s="130" t="s">
        <v>61</v>
      </c>
      <c r="AY389" s="108" t="s">
        <v>104</v>
      </c>
      <c r="BE389" s="118">
        <f>IF(N389="základní",J389,0)</f>
        <v>380.46</v>
      </c>
      <c r="BF389" s="118">
        <f>IF(N389="snížená",J389,0)</f>
        <v>0</v>
      </c>
      <c r="BG389" s="118">
        <f>IF(N389="zákl. přenesená",J389,0)</f>
        <v>0</v>
      </c>
      <c r="BH389" s="118">
        <f>IF(N389="sníž. přenesená",J389,0)</f>
        <v>0</v>
      </c>
      <c r="BI389" s="118">
        <f>IF(N389="nulová",J389,0)</f>
        <v>0</v>
      </c>
      <c r="BJ389" s="108" t="s">
        <v>102</v>
      </c>
      <c r="BK389" s="118">
        <f>ROUND(I389*H389,2)</f>
        <v>380.46</v>
      </c>
      <c r="BL389" s="108" t="s">
        <v>134</v>
      </c>
      <c r="BM389" s="130" t="s">
        <v>455</v>
      </c>
    </row>
    <row r="390" spans="2:65" s="76" customFormat="1" x14ac:dyDescent="0.2">
      <c r="B390" s="75"/>
      <c r="D390" s="129" t="s">
        <v>2597</v>
      </c>
      <c r="F390" s="128" t="s">
        <v>456</v>
      </c>
      <c r="L390" s="75"/>
      <c r="M390" s="119"/>
      <c r="U390" s="120"/>
      <c r="AT390" s="108" t="s">
        <v>2597</v>
      </c>
      <c r="AU390" s="108" t="s">
        <v>61</v>
      </c>
    </row>
    <row r="391" spans="2:65" s="76" customFormat="1" x14ac:dyDescent="0.2">
      <c r="B391" s="75"/>
      <c r="D391" s="127" t="s">
        <v>112</v>
      </c>
      <c r="F391" s="126" t="s">
        <v>3972</v>
      </c>
      <c r="L391" s="75"/>
      <c r="M391" s="119"/>
      <c r="U391" s="120"/>
      <c r="AT391" s="108" t="s">
        <v>112</v>
      </c>
      <c r="AU391" s="108" t="s">
        <v>61</v>
      </c>
    </row>
    <row r="392" spans="2:65" s="76" customFormat="1" ht="16.5" customHeight="1" x14ac:dyDescent="0.2">
      <c r="B392" s="117"/>
      <c r="C392" s="140" t="s">
        <v>457</v>
      </c>
      <c r="D392" s="140" t="s">
        <v>26</v>
      </c>
      <c r="E392" s="139" t="s">
        <v>458</v>
      </c>
      <c r="F392" s="135" t="s">
        <v>2687</v>
      </c>
      <c r="G392" s="138" t="s">
        <v>133</v>
      </c>
      <c r="H392" s="137">
        <v>10</v>
      </c>
      <c r="I392" s="136">
        <v>417.2</v>
      </c>
      <c r="J392" s="136">
        <f>ROUND(I392*H392,2)</f>
        <v>4172</v>
      </c>
      <c r="K392" s="135" t="s">
        <v>3201</v>
      </c>
      <c r="L392" s="75"/>
      <c r="M392" s="134" t="s">
        <v>31</v>
      </c>
      <c r="N392" s="133" t="s">
        <v>2542</v>
      </c>
      <c r="O392" s="132">
        <v>0.14000000000000001</v>
      </c>
      <c r="P392" s="132">
        <f>O392*H392</f>
        <v>1.4000000000000001</v>
      </c>
      <c r="Q392" s="132">
        <v>1.7956999999999999E-4</v>
      </c>
      <c r="R392" s="132">
        <f>Q392*H392</f>
        <v>1.7956999999999999E-3</v>
      </c>
      <c r="S392" s="132">
        <v>0</v>
      </c>
      <c r="T392" s="132">
        <f>S392*H392</f>
        <v>0</v>
      </c>
      <c r="U392" s="131" t="s">
        <v>31</v>
      </c>
      <c r="AR392" s="130" t="s">
        <v>134</v>
      </c>
      <c r="AT392" s="130" t="s">
        <v>26</v>
      </c>
      <c r="AU392" s="130" t="s">
        <v>61</v>
      </c>
      <c r="AY392" s="108" t="s">
        <v>104</v>
      </c>
      <c r="BE392" s="118">
        <f>IF(N392="základní",J392,0)</f>
        <v>4172</v>
      </c>
      <c r="BF392" s="118">
        <f>IF(N392="snížená",J392,0)</f>
        <v>0</v>
      </c>
      <c r="BG392" s="118">
        <f>IF(N392="zákl. přenesená",J392,0)</f>
        <v>0</v>
      </c>
      <c r="BH392" s="118">
        <f>IF(N392="sníž. přenesená",J392,0)</f>
        <v>0</v>
      </c>
      <c r="BI392" s="118">
        <f>IF(N392="nulová",J392,0)</f>
        <v>0</v>
      </c>
      <c r="BJ392" s="108" t="s">
        <v>102</v>
      </c>
      <c r="BK392" s="118">
        <f>ROUND(I392*H392,2)</f>
        <v>4172</v>
      </c>
      <c r="BL392" s="108" t="s">
        <v>134</v>
      </c>
      <c r="BM392" s="130" t="s">
        <v>459</v>
      </c>
    </row>
    <row r="393" spans="2:65" s="76" customFormat="1" x14ac:dyDescent="0.2">
      <c r="B393" s="75"/>
      <c r="D393" s="129" t="s">
        <v>2597</v>
      </c>
      <c r="F393" s="128" t="s">
        <v>460</v>
      </c>
      <c r="L393" s="75"/>
      <c r="M393" s="119"/>
      <c r="U393" s="120"/>
      <c r="AT393" s="108" t="s">
        <v>2597</v>
      </c>
      <c r="AU393" s="108" t="s">
        <v>61</v>
      </c>
    </row>
    <row r="394" spans="2:65" s="76" customFormat="1" x14ac:dyDescent="0.2">
      <c r="B394" s="75"/>
      <c r="D394" s="127" t="s">
        <v>112</v>
      </c>
      <c r="F394" s="126" t="s">
        <v>3971</v>
      </c>
      <c r="L394" s="75"/>
      <c r="M394" s="119"/>
      <c r="U394" s="120"/>
      <c r="AT394" s="108" t="s">
        <v>112</v>
      </c>
      <c r="AU394" s="108" t="s">
        <v>61</v>
      </c>
    </row>
    <row r="395" spans="2:65" s="76" customFormat="1" ht="16.5" customHeight="1" x14ac:dyDescent="0.2">
      <c r="B395" s="117"/>
      <c r="C395" s="140" t="s">
        <v>461</v>
      </c>
      <c r="D395" s="140" t="s">
        <v>26</v>
      </c>
      <c r="E395" s="139" t="s">
        <v>462</v>
      </c>
      <c r="F395" s="135" t="s">
        <v>2688</v>
      </c>
      <c r="G395" s="138" t="s">
        <v>133</v>
      </c>
      <c r="H395" s="137">
        <v>5</v>
      </c>
      <c r="I395" s="136">
        <v>257.39</v>
      </c>
      <c r="J395" s="136">
        <f>ROUND(I395*H395,2)</f>
        <v>1286.95</v>
      </c>
      <c r="K395" s="135" t="s">
        <v>3201</v>
      </c>
      <c r="L395" s="75"/>
      <c r="M395" s="134" t="s">
        <v>31</v>
      </c>
      <c r="N395" s="133" t="s">
        <v>2542</v>
      </c>
      <c r="O395" s="132">
        <v>0.16</v>
      </c>
      <c r="P395" s="132">
        <f>O395*H395</f>
        <v>0.8</v>
      </c>
      <c r="Q395" s="132">
        <v>2.1956999999999999E-4</v>
      </c>
      <c r="R395" s="132">
        <f>Q395*H395</f>
        <v>1.09785E-3</v>
      </c>
      <c r="S395" s="132">
        <v>0</v>
      </c>
      <c r="T395" s="132">
        <f>S395*H395</f>
        <v>0</v>
      </c>
      <c r="U395" s="131" t="s">
        <v>31</v>
      </c>
      <c r="AR395" s="130" t="s">
        <v>134</v>
      </c>
      <c r="AT395" s="130" t="s">
        <v>26</v>
      </c>
      <c r="AU395" s="130" t="s">
        <v>61</v>
      </c>
      <c r="AY395" s="108" t="s">
        <v>104</v>
      </c>
      <c r="BE395" s="118">
        <f>IF(N395="základní",J395,0)</f>
        <v>1286.95</v>
      </c>
      <c r="BF395" s="118">
        <f>IF(N395="snížená",J395,0)</f>
        <v>0</v>
      </c>
      <c r="BG395" s="118">
        <f>IF(N395="zákl. přenesená",J395,0)</f>
        <v>0</v>
      </c>
      <c r="BH395" s="118">
        <f>IF(N395="sníž. přenesená",J395,0)</f>
        <v>0</v>
      </c>
      <c r="BI395" s="118">
        <f>IF(N395="nulová",J395,0)</f>
        <v>0</v>
      </c>
      <c r="BJ395" s="108" t="s">
        <v>102</v>
      </c>
      <c r="BK395" s="118">
        <f>ROUND(I395*H395,2)</f>
        <v>1286.95</v>
      </c>
      <c r="BL395" s="108" t="s">
        <v>134</v>
      </c>
      <c r="BM395" s="130" t="s">
        <v>463</v>
      </c>
    </row>
    <row r="396" spans="2:65" s="76" customFormat="1" x14ac:dyDescent="0.2">
      <c r="B396" s="75"/>
      <c r="D396" s="129" t="s">
        <v>2597</v>
      </c>
      <c r="F396" s="128" t="s">
        <v>464</v>
      </c>
      <c r="L396" s="75"/>
      <c r="M396" s="119"/>
      <c r="U396" s="120"/>
      <c r="AT396" s="108" t="s">
        <v>2597</v>
      </c>
      <c r="AU396" s="108" t="s">
        <v>61</v>
      </c>
    </row>
    <row r="397" spans="2:65" s="76" customFormat="1" x14ac:dyDescent="0.2">
      <c r="B397" s="75"/>
      <c r="D397" s="127" t="s">
        <v>112</v>
      </c>
      <c r="F397" s="126" t="s">
        <v>3970</v>
      </c>
      <c r="L397" s="75"/>
      <c r="M397" s="119"/>
      <c r="U397" s="120"/>
      <c r="AT397" s="108" t="s">
        <v>112</v>
      </c>
      <c r="AU397" s="108" t="s">
        <v>61</v>
      </c>
    </row>
    <row r="398" spans="2:65" s="76" customFormat="1" ht="16.5" customHeight="1" x14ac:dyDescent="0.2">
      <c r="B398" s="117"/>
      <c r="C398" s="140" t="s">
        <v>465</v>
      </c>
      <c r="D398" s="140" t="s">
        <v>26</v>
      </c>
      <c r="E398" s="139" t="s">
        <v>466</v>
      </c>
      <c r="F398" s="135" t="s">
        <v>2689</v>
      </c>
      <c r="G398" s="138" t="s">
        <v>133</v>
      </c>
      <c r="H398" s="137">
        <v>3</v>
      </c>
      <c r="I398" s="136">
        <v>361.76</v>
      </c>
      <c r="J398" s="136">
        <f>ROUND(I398*H398,2)</f>
        <v>1085.28</v>
      </c>
      <c r="K398" s="135" t="s">
        <v>3201</v>
      </c>
      <c r="L398" s="75"/>
      <c r="M398" s="134" t="s">
        <v>31</v>
      </c>
      <c r="N398" s="133" t="s">
        <v>2542</v>
      </c>
      <c r="O398" s="132">
        <v>0.2</v>
      </c>
      <c r="P398" s="132">
        <f>O398*H398</f>
        <v>0.60000000000000009</v>
      </c>
      <c r="Q398" s="132">
        <v>2.5956999999999998E-4</v>
      </c>
      <c r="R398" s="132">
        <f>Q398*H398</f>
        <v>7.7870999999999995E-4</v>
      </c>
      <c r="S398" s="132">
        <v>0</v>
      </c>
      <c r="T398" s="132">
        <f>S398*H398</f>
        <v>0</v>
      </c>
      <c r="U398" s="131" t="s">
        <v>31</v>
      </c>
      <c r="AR398" s="130" t="s">
        <v>134</v>
      </c>
      <c r="AT398" s="130" t="s">
        <v>26</v>
      </c>
      <c r="AU398" s="130" t="s">
        <v>61</v>
      </c>
      <c r="AY398" s="108" t="s">
        <v>104</v>
      </c>
      <c r="BE398" s="118">
        <f>IF(N398="základní",J398,0)</f>
        <v>1085.28</v>
      </c>
      <c r="BF398" s="118">
        <f>IF(N398="snížená",J398,0)</f>
        <v>0</v>
      </c>
      <c r="BG398" s="118">
        <f>IF(N398="zákl. přenesená",J398,0)</f>
        <v>0</v>
      </c>
      <c r="BH398" s="118">
        <f>IF(N398="sníž. přenesená",J398,0)</f>
        <v>0</v>
      </c>
      <c r="BI398" s="118">
        <f>IF(N398="nulová",J398,0)</f>
        <v>0</v>
      </c>
      <c r="BJ398" s="108" t="s">
        <v>102</v>
      </c>
      <c r="BK398" s="118">
        <f>ROUND(I398*H398,2)</f>
        <v>1085.28</v>
      </c>
      <c r="BL398" s="108" t="s">
        <v>134</v>
      </c>
      <c r="BM398" s="130" t="s">
        <v>467</v>
      </c>
    </row>
    <row r="399" spans="2:65" s="76" customFormat="1" x14ac:dyDescent="0.2">
      <c r="B399" s="75"/>
      <c r="D399" s="129" t="s">
        <v>2597</v>
      </c>
      <c r="F399" s="128" t="s">
        <v>468</v>
      </c>
      <c r="L399" s="75"/>
      <c r="M399" s="119"/>
      <c r="U399" s="120"/>
      <c r="AT399" s="108" t="s">
        <v>2597</v>
      </c>
      <c r="AU399" s="108" t="s">
        <v>61</v>
      </c>
    </row>
    <row r="400" spans="2:65" s="76" customFormat="1" x14ac:dyDescent="0.2">
      <c r="B400" s="75"/>
      <c r="D400" s="127" t="s">
        <v>112</v>
      </c>
      <c r="F400" s="126" t="s">
        <v>3969</v>
      </c>
      <c r="L400" s="75"/>
      <c r="M400" s="119"/>
      <c r="U400" s="120"/>
      <c r="AT400" s="108" t="s">
        <v>112</v>
      </c>
      <c r="AU400" s="108" t="s">
        <v>61</v>
      </c>
    </row>
    <row r="401" spans="2:65" s="76" customFormat="1" ht="16.5" customHeight="1" x14ac:dyDescent="0.2">
      <c r="B401" s="117"/>
      <c r="C401" s="140" t="s">
        <v>469</v>
      </c>
      <c r="D401" s="140" t="s">
        <v>26</v>
      </c>
      <c r="E401" s="139" t="s">
        <v>470</v>
      </c>
      <c r="F401" s="135" t="s">
        <v>2690</v>
      </c>
      <c r="G401" s="138" t="s">
        <v>133</v>
      </c>
      <c r="H401" s="137">
        <v>8</v>
      </c>
      <c r="I401" s="136">
        <v>450.37</v>
      </c>
      <c r="J401" s="136">
        <f>ROUND(I401*H401,2)</f>
        <v>3602.96</v>
      </c>
      <c r="K401" s="135" t="s">
        <v>3201</v>
      </c>
      <c r="L401" s="75"/>
      <c r="M401" s="134" t="s">
        <v>31</v>
      </c>
      <c r="N401" s="133" t="s">
        <v>2542</v>
      </c>
      <c r="O401" s="132">
        <v>0.158</v>
      </c>
      <c r="P401" s="132">
        <f>O401*H401</f>
        <v>1.264</v>
      </c>
      <c r="Q401" s="132">
        <v>1E-4</v>
      </c>
      <c r="R401" s="132">
        <f>Q401*H401</f>
        <v>8.0000000000000004E-4</v>
      </c>
      <c r="S401" s="132">
        <v>0</v>
      </c>
      <c r="T401" s="132">
        <f>S401*H401</f>
        <v>0</v>
      </c>
      <c r="U401" s="131" t="s">
        <v>31</v>
      </c>
      <c r="AR401" s="130" t="s">
        <v>134</v>
      </c>
      <c r="AT401" s="130" t="s">
        <v>26</v>
      </c>
      <c r="AU401" s="130" t="s">
        <v>61</v>
      </c>
      <c r="AY401" s="108" t="s">
        <v>104</v>
      </c>
      <c r="BE401" s="118">
        <f>IF(N401="základní",J401,0)</f>
        <v>3602.96</v>
      </c>
      <c r="BF401" s="118">
        <f>IF(N401="snížená",J401,0)</f>
        <v>0</v>
      </c>
      <c r="BG401" s="118">
        <f>IF(N401="zákl. přenesená",J401,0)</f>
        <v>0</v>
      </c>
      <c r="BH401" s="118">
        <f>IF(N401="sníž. přenesená",J401,0)</f>
        <v>0</v>
      </c>
      <c r="BI401" s="118">
        <f>IF(N401="nulová",J401,0)</f>
        <v>0</v>
      </c>
      <c r="BJ401" s="108" t="s">
        <v>102</v>
      </c>
      <c r="BK401" s="118">
        <f>ROUND(I401*H401,2)</f>
        <v>3602.96</v>
      </c>
      <c r="BL401" s="108" t="s">
        <v>134</v>
      </c>
      <c r="BM401" s="130" t="s">
        <v>471</v>
      </c>
    </row>
    <row r="402" spans="2:65" s="76" customFormat="1" x14ac:dyDescent="0.2">
      <c r="B402" s="75"/>
      <c r="D402" s="129" t="s">
        <v>2597</v>
      </c>
      <c r="F402" s="128" t="s">
        <v>472</v>
      </c>
      <c r="L402" s="75"/>
      <c r="M402" s="119"/>
      <c r="U402" s="120"/>
      <c r="AT402" s="108" t="s">
        <v>2597</v>
      </c>
      <c r="AU402" s="108" t="s">
        <v>61</v>
      </c>
    </row>
    <row r="403" spans="2:65" s="76" customFormat="1" x14ac:dyDescent="0.2">
      <c r="B403" s="75"/>
      <c r="D403" s="127" t="s">
        <v>112</v>
      </c>
      <c r="F403" s="126" t="s">
        <v>3968</v>
      </c>
      <c r="L403" s="75"/>
      <c r="M403" s="119"/>
      <c r="U403" s="120"/>
      <c r="AT403" s="108" t="s">
        <v>112</v>
      </c>
      <c r="AU403" s="108" t="s">
        <v>61</v>
      </c>
    </row>
    <row r="404" spans="2:65" s="76" customFormat="1" ht="16.5" customHeight="1" x14ac:dyDescent="0.2">
      <c r="B404" s="117"/>
      <c r="C404" s="140" t="s">
        <v>473</v>
      </c>
      <c r="D404" s="140" t="s">
        <v>26</v>
      </c>
      <c r="E404" s="139" t="s">
        <v>474</v>
      </c>
      <c r="F404" s="135" t="s">
        <v>2691</v>
      </c>
      <c r="G404" s="138" t="s">
        <v>133</v>
      </c>
      <c r="H404" s="137">
        <v>4</v>
      </c>
      <c r="I404" s="136">
        <v>462.12</v>
      </c>
      <c r="J404" s="136">
        <f>ROUND(I404*H404,2)</f>
        <v>1848.48</v>
      </c>
      <c r="K404" s="135" t="s">
        <v>3201</v>
      </c>
      <c r="L404" s="75"/>
      <c r="M404" s="134" t="s">
        <v>31</v>
      </c>
      <c r="N404" s="133" t="s">
        <v>2542</v>
      </c>
      <c r="O404" s="132">
        <v>0.17899999999999999</v>
      </c>
      <c r="P404" s="132">
        <f>O404*H404</f>
        <v>0.71599999999999997</v>
      </c>
      <c r="Q404" s="132">
        <v>1.3999999999999999E-4</v>
      </c>
      <c r="R404" s="132">
        <f>Q404*H404</f>
        <v>5.5999999999999995E-4</v>
      </c>
      <c r="S404" s="132">
        <v>0</v>
      </c>
      <c r="T404" s="132">
        <f>S404*H404</f>
        <v>0</v>
      </c>
      <c r="U404" s="131" t="s">
        <v>31</v>
      </c>
      <c r="AR404" s="130" t="s">
        <v>134</v>
      </c>
      <c r="AT404" s="130" t="s">
        <v>26</v>
      </c>
      <c r="AU404" s="130" t="s">
        <v>61</v>
      </c>
      <c r="AY404" s="108" t="s">
        <v>104</v>
      </c>
      <c r="BE404" s="118">
        <f>IF(N404="základní",J404,0)</f>
        <v>1848.48</v>
      </c>
      <c r="BF404" s="118">
        <f>IF(N404="snížená",J404,0)</f>
        <v>0</v>
      </c>
      <c r="BG404" s="118">
        <f>IF(N404="zákl. přenesená",J404,0)</f>
        <v>0</v>
      </c>
      <c r="BH404" s="118">
        <f>IF(N404="sníž. přenesená",J404,0)</f>
        <v>0</v>
      </c>
      <c r="BI404" s="118">
        <f>IF(N404="nulová",J404,0)</f>
        <v>0</v>
      </c>
      <c r="BJ404" s="108" t="s">
        <v>102</v>
      </c>
      <c r="BK404" s="118">
        <f>ROUND(I404*H404,2)</f>
        <v>1848.48</v>
      </c>
      <c r="BL404" s="108" t="s">
        <v>134</v>
      </c>
      <c r="BM404" s="130" t="s">
        <v>475</v>
      </c>
    </row>
    <row r="405" spans="2:65" s="76" customFormat="1" x14ac:dyDescent="0.2">
      <c r="B405" s="75"/>
      <c r="D405" s="129" t="s">
        <v>2597</v>
      </c>
      <c r="F405" s="128" t="s">
        <v>476</v>
      </c>
      <c r="L405" s="75"/>
      <c r="M405" s="119"/>
      <c r="U405" s="120"/>
      <c r="AT405" s="108" t="s">
        <v>2597</v>
      </c>
      <c r="AU405" s="108" t="s">
        <v>61</v>
      </c>
    </row>
    <row r="406" spans="2:65" s="76" customFormat="1" x14ac:dyDescent="0.2">
      <c r="B406" s="75"/>
      <c r="D406" s="127" t="s">
        <v>112</v>
      </c>
      <c r="F406" s="126" t="s">
        <v>3967</v>
      </c>
      <c r="L406" s="75"/>
      <c r="M406" s="119"/>
      <c r="U406" s="120"/>
      <c r="AT406" s="108" t="s">
        <v>112</v>
      </c>
      <c r="AU406" s="108" t="s">
        <v>61</v>
      </c>
    </row>
    <row r="407" spans="2:65" s="76" customFormat="1" ht="16.5" customHeight="1" x14ac:dyDescent="0.2">
      <c r="B407" s="117"/>
      <c r="C407" s="140" t="s">
        <v>477</v>
      </c>
      <c r="D407" s="140" t="s">
        <v>26</v>
      </c>
      <c r="E407" s="139" t="s">
        <v>478</v>
      </c>
      <c r="F407" s="135" t="s">
        <v>2692</v>
      </c>
      <c r="G407" s="138" t="s">
        <v>133</v>
      </c>
      <c r="H407" s="137">
        <v>2</v>
      </c>
      <c r="I407" s="136">
        <v>548.27</v>
      </c>
      <c r="J407" s="136">
        <f>ROUND(I407*H407,2)</f>
        <v>1096.54</v>
      </c>
      <c r="K407" s="135" t="s">
        <v>3201</v>
      </c>
      <c r="L407" s="75"/>
      <c r="M407" s="134" t="s">
        <v>31</v>
      </c>
      <c r="N407" s="133" t="s">
        <v>2542</v>
      </c>
      <c r="O407" s="132">
        <v>0.19</v>
      </c>
      <c r="P407" s="132">
        <f>O407*H407</f>
        <v>0.38</v>
      </c>
      <c r="Q407" s="132">
        <v>2.0000000000000001E-4</v>
      </c>
      <c r="R407" s="132">
        <f>Q407*H407</f>
        <v>4.0000000000000002E-4</v>
      </c>
      <c r="S407" s="132">
        <v>0</v>
      </c>
      <c r="T407" s="132">
        <f>S407*H407</f>
        <v>0</v>
      </c>
      <c r="U407" s="131" t="s">
        <v>31</v>
      </c>
      <c r="AR407" s="130" t="s">
        <v>134</v>
      </c>
      <c r="AT407" s="130" t="s">
        <v>26</v>
      </c>
      <c r="AU407" s="130" t="s">
        <v>61</v>
      </c>
      <c r="AY407" s="108" t="s">
        <v>104</v>
      </c>
      <c r="BE407" s="118">
        <f>IF(N407="základní",J407,0)</f>
        <v>1096.54</v>
      </c>
      <c r="BF407" s="118">
        <f>IF(N407="snížená",J407,0)</f>
        <v>0</v>
      </c>
      <c r="BG407" s="118">
        <f>IF(N407="zákl. přenesená",J407,0)</f>
        <v>0</v>
      </c>
      <c r="BH407" s="118">
        <f>IF(N407="sníž. přenesená",J407,0)</f>
        <v>0</v>
      </c>
      <c r="BI407" s="118">
        <f>IF(N407="nulová",J407,0)</f>
        <v>0</v>
      </c>
      <c r="BJ407" s="108" t="s">
        <v>102</v>
      </c>
      <c r="BK407" s="118">
        <f>ROUND(I407*H407,2)</f>
        <v>1096.54</v>
      </c>
      <c r="BL407" s="108" t="s">
        <v>134</v>
      </c>
      <c r="BM407" s="130" t="s">
        <v>479</v>
      </c>
    </row>
    <row r="408" spans="2:65" s="76" customFormat="1" x14ac:dyDescent="0.2">
      <c r="B408" s="75"/>
      <c r="D408" s="129" t="s">
        <v>2597</v>
      </c>
      <c r="F408" s="128" t="s">
        <v>480</v>
      </c>
      <c r="L408" s="75"/>
      <c r="M408" s="119"/>
      <c r="U408" s="120"/>
      <c r="AT408" s="108" t="s">
        <v>2597</v>
      </c>
      <c r="AU408" s="108" t="s">
        <v>61</v>
      </c>
    </row>
    <row r="409" spans="2:65" s="76" customFormat="1" x14ac:dyDescent="0.2">
      <c r="B409" s="75"/>
      <c r="D409" s="127" t="s">
        <v>112</v>
      </c>
      <c r="F409" s="126" t="s">
        <v>3966</v>
      </c>
      <c r="L409" s="75"/>
      <c r="M409" s="119"/>
      <c r="U409" s="120"/>
      <c r="AT409" s="108" t="s">
        <v>112</v>
      </c>
      <c r="AU409" s="108" t="s">
        <v>61</v>
      </c>
    </row>
    <row r="410" spans="2:65" s="76" customFormat="1" ht="16.5" customHeight="1" x14ac:dyDescent="0.2">
      <c r="B410" s="117"/>
      <c r="C410" s="140" t="s">
        <v>481</v>
      </c>
      <c r="D410" s="140" t="s">
        <v>26</v>
      </c>
      <c r="E410" s="139" t="s">
        <v>482</v>
      </c>
      <c r="F410" s="135" t="s">
        <v>2693</v>
      </c>
      <c r="G410" s="138" t="s">
        <v>133</v>
      </c>
      <c r="H410" s="137">
        <v>2</v>
      </c>
      <c r="I410" s="136">
        <v>970.64</v>
      </c>
      <c r="J410" s="136">
        <f>ROUND(I410*H410,2)</f>
        <v>1941.28</v>
      </c>
      <c r="K410" s="135" t="s">
        <v>3201</v>
      </c>
      <c r="L410" s="75"/>
      <c r="M410" s="134" t="s">
        <v>31</v>
      </c>
      <c r="N410" s="133" t="s">
        <v>2542</v>
      </c>
      <c r="O410" s="132">
        <v>0.23</v>
      </c>
      <c r="P410" s="132">
        <f>O410*H410</f>
        <v>0.46</v>
      </c>
      <c r="Q410" s="132">
        <v>3.2000000000000003E-4</v>
      </c>
      <c r="R410" s="132">
        <f>Q410*H410</f>
        <v>6.4000000000000005E-4</v>
      </c>
      <c r="S410" s="132">
        <v>0</v>
      </c>
      <c r="T410" s="132">
        <f>S410*H410</f>
        <v>0</v>
      </c>
      <c r="U410" s="131" t="s">
        <v>31</v>
      </c>
      <c r="AR410" s="130" t="s">
        <v>134</v>
      </c>
      <c r="AT410" s="130" t="s">
        <v>26</v>
      </c>
      <c r="AU410" s="130" t="s">
        <v>61</v>
      </c>
      <c r="AY410" s="108" t="s">
        <v>104</v>
      </c>
      <c r="BE410" s="118">
        <f>IF(N410="základní",J410,0)</f>
        <v>1941.28</v>
      </c>
      <c r="BF410" s="118">
        <f>IF(N410="snížená",J410,0)</f>
        <v>0</v>
      </c>
      <c r="BG410" s="118">
        <f>IF(N410="zákl. přenesená",J410,0)</f>
        <v>0</v>
      </c>
      <c r="BH410" s="118">
        <f>IF(N410="sníž. přenesená",J410,0)</f>
        <v>0</v>
      </c>
      <c r="BI410" s="118">
        <f>IF(N410="nulová",J410,0)</f>
        <v>0</v>
      </c>
      <c r="BJ410" s="108" t="s">
        <v>102</v>
      </c>
      <c r="BK410" s="118">
        <f>ROUND(I410*H410,2)</f>
        <v>1941.28</v>
      </c>
      <c r="BL410" s="108" t="s">
        <v>134</v>
      </c>
      <c r="BM410" s="130" t="s">
        <v>483</v>
      </c>
    </row>
    <row r="411" spans="2:65" s="76" customFormat="1" x14ac:dyDescent="0.2">
      <c r="B411" s="75"/>
      <c r="D411" s="129" t="s">
        <v>2597</v>
      </c>
      <c r="F411" s="128" t="s">
        <v>484</v>
      </c>
      <c r="L411" s="75"/>
      <c r="M411" s="119"/>
      <c r="U411" s="120"/>
      <c r="AT411" s="108" t="s">
        <v>2597</v>
      </c>
      <c r="AU411" s="108" t="s">
        <v>61</v>
      </c>
    </row>
    <row r="412" spans="2:65" s="76" customFormat="1" x14ac:dyDescent="0.2">
      <c r="B412" s="75"/>
      <c r="D412" s="127" t="s">
        <v>112</v>
      </c>
      <c r="F412" s="126" t="s">
        <v>3965</v>
      </c>
      <c r="L412" s="75"/>
      <c r="M412" s="119"/>
      <c r="U412" s="120"/>
      <c r="AT412" s="108" t="s">
        <v>112</v>
      </c>
      <c r="AU412" s="108" t="s">
        <v>61</v>
      </c>
    </row>
    <row r="413" spans="2:65" s="76" customFormat="1" ht="16.5" customHeight="1" x14ac:dyDescent="0.2">
      <c r="B413" s="117"/>
      <c r="C413" s="140" t="s">
        <v>485</v>
      </c>
      <c r="D413" s="140" t="s">
        <v>26</v>
      </c>
      <c r="E413" s="139" t="s">
        <v>486</v>
      </c>
      <c r="F413" s="135" t="s">
        <v>2694</v>
      </c>
      <c r="G413" s="138" t="s">
        <v>133</v>
      </c>
      <c r="H413" s="137">
        <v>5</v>
      </c>
      <c r="I413" s="136">
        <v>418.19</v>
      </c>
      <c r="J413" s="136">
        <f>ROUND(I413*H413,2)</f>
        <v>2090.9499999999998</v>
      </c>
      <c r="K413" s="135" t="s">
        <v>3201</v>
      </c>
      <c r="L413" s="75"/>
      <c r="M413" s="134" t="s">
        <v>31</v>
      </c>
      <c r="N413" s="133" t="s">
        <v>2542</v>
      </c>
      <c r="O413" s="132">
        <v>0.16500000000000001</v>
      </c>
      <c r="P413" s="132">
        <f>O413*H413</f>
        <v>0.82500000000000007</v>
      </c>
      <c r="Q413" s="132">
        <v>3.4957E-4</v>
      </c>
      <c r="R413" s="132">
        <f>Q413*H413</f>
        <v>1.74785E-3</v>
      </c>
      <c r="S413" s="132">
        <v>0</v>
      </c>
      <c r="T413" s="132">
        <f>S413*H413</f>
        <v>0</v>
      </c>
      <c r="U413" s="131" t="s">
        <v>31</v>
      </c>
      <c r="AR413" s="130" t="s">
        <v>134</v>
      </c>
      <c r="AT413" s="130" t="s">
        <v>26</v>
      </c>
      <c r="AU413" s="130" t="s">
        <v>61</v>
      </c>
      <c r="AY413" s="108" t="s">
        <v>104</v>
      </c>
      <c r="BE413" s="118">
        <f>IF(N413="základní",J413,0)</f>
        <v>2090.9499999999998</v>
      </c>
      <c r="BF413" s="118">
        <f>IF(N413="snížená",J413,0)</f>
        <v>0</v>
      </c>
      <c r="BG413" s="118">
        <f>IF(N413="zákl. přenesená",J413,0)</f>
        <v>0</v>
      </c>
      <c r="BH413" s="118">
        <f>IF(N413="sníž. přenesená",J413,0)</f>
        <v>0</v>
      </c>
      <c r="BI413" s="118">
        <f>IF(N413="nulová",J413,0)</f>
        <v>0</v>
      </c>
      <c r="BJ413" s="108" t="s">
        <v>102</v>
      </c>
      <c r="BK413" s="118">
        <f>ROUND(I413*H413,2)</f>
        <v>2090.9499999999998</v>
      </c>
      <c r="BL413" s="108" t="s">
        <v>134</v>
      </c>
      <c r="BM413" s="130" t="s">
        <v>487</v>
      </c>
    </row>
    <row r="414" spans="2:65" s="76" customFormat="1" x14ac:dyDescent="0.2">
      <c r="B414" s="75"/>
      <c r="D414" s="129" t="s">
        <v>2597</v>
      </c>
      <c r="F414" s="128" t="s">
        <v>488</v>
      </c>
      <c r="L414" s="75"/>
      <c r="M414" s="119"/>
      <c r="U414" s="120"/>
      <c r="AT414" s="108" t="s">
        <v>2597</v>
      </c>
      <c r="AU414" s="108" t="s">
        <v>61</v>
      </c>
    </row>
    <row r="415" spans="2:65" s="76" customFormat="1" x14ac:dyDescent="0.2">
      <c r="B415" s="75"/>
      <c r="D415" s="127" t="s">
        <v>112</v>
      </c>
      <c r="F415" s="126" t="s">
        <v>3964</v>
      </c>
      <c r="L415" s="75"/>
      <c r="M415" s="119"/>
      <c r="U415" s="120"/>
      <c r="AT415" s="108" t="s">
        <v>112</v>
      </c>
      <c r="AU415" s="108" t="s">
        <v>61</v>
      </c>
    </row>
    <row r="416" spans="2:65" s="76" customFormat="1" ht="16.5" customHeight="1" x14ac:dyDescent="0.2">
      <c r="B416" s="117"/>
      <c r="C416" s="140" t="s">
        <v>489</v>
      </c>
      <c r="D416" s="140" t="s">
        <v>26</v>
      </c>
      <c r="E416" s="139" t="s">
        <v>490</v>
      </c>
      <c r="F416" s="135" t="s">
        <v>2695</v>
      </c>
      <c r="G416" s="138" t="s">
        <v>133</v>
      </c>
      <c r="H416" s="137">
        <v>5</v>
      </c>
      <c r="I416" s="136">
        <v>570.67999999999995</v>
      </c>
      <c r="J416" s="136">
        <f>ROUND(I416*H416,2)</f>
        <v>2853.4</v>
      </c>
      <c r="K416" s="135" t="s">
        <v>3201</v>
      </c>
      <c r="L416" s="75"/>
      <c r="M416" s="134" t="s">
        <v>31</v>
      </c>
      <c r="N416" s="133" t="s">
        <v>2542</v>
      </c>
      <c r="O416" s="132">
        <v>0.20699999999999999</v>
      </c>
      <c r="P416" s="132">
        <f>O416*H416</f>
        <v>1.0349999999999999</v>
      </c>
      <c r="Q416" s="132">
        <v>5.6957000000000004E-4</v>
      </c>
      <c r="R416" s="132">
        <f>Q416*H416</f>
        <v>2.8478500000000003E-3</v>
      </c>
      <c r="S416" s="132">
        <v>0</v>
      </c>
      <c r="T416" s="132">
        <f>S416*H416</f>
        <v>0</v>
      </c>
      <c r="U416" s="131" t="s">
        <v>31</v>
      </c>
      <c r="AR416" s="130" t="s">
        <v>134</v>
      </c>
      <c r="AT416" s="130" t="s">
        <v>26</v>
      </c>
      <c r="AU416" s="130" t="s">
        <v>61</v>
      </c>
      <c r="AY416" s="108" t="s">
        <v>104</v>
      </c>
      <c r="BE416" s="118">
        <f>IF(N416="základní",J416,0)</f>
        <v>2853.4</v>
      </c>
      <c r="BF416" s="118">
        <f>IF(N416="snížená",J416,0)</f>
        <v>0</v>
      </c>
      <c r="BG416" s="118">
        <f>IF(N416="zákl. přenesená",J416,0)</f>
        <v>0</v>
      </c>
      <c r="BH416" s="118">
        <f>IF(N416="sníž. přenesená",J416,0)</f>
        <v>0</v>
      </c>
      <c r="BI416" s="118">
        <f>IF(N416="nulová",J416,0)</f>
        <v>0</v>
      </c>
      <c r="BJ416" s="108" t="s">
        <v>102</v>
      </c>
      <c r="BK416" s="118">
        <f>ROUND(I416*H416,2)</f>
        <v>2853.4</v>
      </c>
      <c r="BL416" s="108" t="s">
        <v>134</v>
      </c>
      <c r="BM416" s="130" t="s">
        <v>491</v>
      </c>
    </row>
    <row r="417" spans="2:65" s="76" customFormat="1" x14ac:dyDescent="0.2">
      <c r="B417" s="75"/>
      <c r="D417" s="129" t="s">
        <v>2597</v>
      </c>
      <c r="F417" s="128" t="s">
        <v>492</v>
      </c>
      <c r="L417" s="75"/>
      <c r="M417" s="119"/>
      <c r="U417" s="120"/>
      <c r="AT417" s="108" t="s">
        <v>2597</v>
      </c>
      <c r="AU417" s="108" t="s">
        <v>61</v>
      </c>
    </row>
    <row r="418" spans="2:65" s="76" customFormat="1" x14ac:dyDescent="0.2">
      <c r="B418" s="75"/>
      <c r="D418" s="127" t="s">
        <v>112</v>
      </c>
      <c r="F418" s="126" t="s">
        <v>3963</v>
      </c>
      <c r="L418" s="75"/>
      <c r="M418" s="119"/>
      <c r="U418" s="120"/>
      <c r="AT418" s="108" t="s">
        <v>112</v>
      </c>
      <c r="AU418" s="108" t="s">
        <v>61</v>
      </c>
    </row>
    <row r="419" spans="2:65" s="76" customFormat="1" ht="16.5" customHeight="1" x14ac:dyDescent="0.2">
      <c r="B419" s="117"/>
      <c r="C419" s="140" t="s">
        <v>493</v>
      </c>
      <c r="D419" s="140" t="s">
        <v>26</v>
      </c>
      <c r="E419" s="139" t="s">
        <v>494</v>
      </c>
      <c r="F419" s="135" t="s">
        <v>2696</v>
      </c>
      <c r="G419" s="138" t="s">
        <v>133</v>
      </c>
      <c r="H419" s="137">
        <v>2</v>
      </c>
      <c r="I419" s="136">
        <v>828.86</v>
      </c>
      <c r="J419" s="136">
        <f>ROUND(I419*H419,2)</f>
        <v>1657.72</v>
      </c>
      <c r="K419" s="135" t="s">
        <v>3201</v>
      </c>
      <c r="L419" s="75"/>
      <c r="M419" s="134" t="s">
        <v>31</v>
      </c>
      <c r="N419" s="133" t="s">
        <v>2542</v>
      </c>
      <c r="O419" s="132">
        <v>0.22700000000000001</v>
      </c>
      <c r="P419" s="132">
        <f>O419*H419</f>
        <v>0.45400000000000001</v>
      </c>
      <c r="Q419" s="132">
        <v>7.1957E-4</v>
      </c>
      <c r="R419" s="132">
        <f>Q419*H419</f>
        <v>1.43914E-3</v>
      </c>
      <c r="S419" s="132">
        <v>0</v>
      </c>
      <c r="T419" s="132">
        <f>S419*H419</f>
        <v>0</v>
      </c>
      <c r="U419" s="131" t="s">
        <v>31</v>
      </c>
      <c r="AR419" s="130" t="s">
        <v>134</v>
      </c>
      <c r="AT419" s="130" t="s">
        <v>26</v>
      </c>
      <c r="AU419" s="130" t="s">
        <v>61</v>
      </c>
      <c r="AY419" s="108" t="s">
        <v>104</v>
      </c>
      <c r="BE419" s="118">
        <f>IF(N419="základní",J419,0)</f>
        <v>1657.72</v>
      </c>
      <c r="BF419" s="118">
        <f>IF(N419="snížená",J419,0)</f>
        <v>0</v>
      </c>
      <c r="BG419" s="118">
        <f>IF(N419="zákl. přenesená",J419,0)</f>
        <v>0</v>
      </c>
      <c r="BH419" s="118">
        <f>IF(N419="sníž. přenesená",J419,0)</f>
        <v>0</v>
      </c>
      <c r="BI419" s="118">
        <f>IF(N419="nulová",J419,0)</f>
        <v>0</v>
      </c>
      <c r="BJ419" s="108" t="s">
        <v>102</v>
      </c>
      <c r="BK419" s="118">
        <f>ROUND(I419*H419,2)</f>
        <v>1657.72</v>
      </c>
      <c r="BL419" s="108" t="s">
        <v>134</v>
      </c>
      <c r="BM419" s="130" t="s">
        <v>495</v>
      </c>
    </row>
    <row r="420" spans="2:65" s="76" customFormat="1" x14ac:dyDescent="0.2">
      <c r="B420" s="75"/>
      <c r="D420" s="129" t="s">
        <v>2597</v>
      </c>
      <c r="F420" s="128" t="s">
        <v>496</v>
      </c>
      <c r="L420" s="75"/>
      <c r="M420" s="119"/>
      <c r="U420" s="120"/>
      <c r="AT420" s="108" t="s">
        <v>2597</v>
      </c>
      <c r="AU420" s="108" t="s">
        <v>61</v>
      </c>
    </row>
    <row r="421" spans="2:65" s="76" customFormat="1" x14ac:dyDescent="0.2">
      <c r="B421" s="75"/>
      <c r="D421" s="127" t="s">
        <v>112</v>
      </c>
      <c r="F421" s="126" t="s">
        <v>3962</v>
      </c>
      <c r="L421" s="75"/>
      <c r="M421" s="119"/>
      <c r="U421" s="120"/>
      <c r="AT421" s="108" t="s">
        <v>112</v>
      </c>
      <c r="AU421" s="108" t="s">
        <v>61</v>
      </c>
    </row>
    <row r="422" spans="2:65" s="76" customFormat="1" ht="16.5" customHeight="1" x14ac:dyDescent="0.2">
      <c r="B422" s="117"/>
      <c r="C422" s="140" t="s">
        <v>497</v>
      </c>
      <c r="D422" s="140" t="s">
        <v>26</v>
      </c>
      <c r="E422" s="139" t="s">
        <v>498</v>
      </c>
      <c r="F422" s="135" t="s">
        <v>2697</v>
      </c>
      <c r="G422" s="138" t="s">
        <v>133</v>
      </c>
      <c r="H422" s="137">
        <v>1</v>
      </c>
      <c r="I422" s="136">
        <v>1404.35</v>
      </c>
      <c r="J422" s="136">
        <f>ROUND(I422*H422,2)</f>
        <v>1404.35</v>
      </c>
      <c r="K422" s="135" t="s">
        <v>3201</v>
      </c>
      <c r="L422" s="75"/>
      <c r="M422" s="134" t="s">
        <v>31</v>
      </c>
      <c r="N422" s="133" t="s">
        <v>2542</v>
      </c>
      <c r="O422" s="132">
        <v>0.26900000000000002</v>
      </c>
      <c r="P422" s="132">
        <f>O422*H422</f>
        <v>0.26900000000000002</v>
      </c>
      <c r="Q422" s="132">
        <v>1.3195699999999999E-3</v>
      </c>
      <c r="R422" s="132">
        <f>Q422*H422</f>
        <v>1.3195699999999999E-3</v>
      </c>
      <c r="S422" s="132">
        <v>0</v>
      </c>
      <c r="T422" s="132">
        <f>S422*H422</f>
        <v>0</v>
      </c>
      <c r="U422" s="131" t="s">
        <v>31</v>
      </c>
      <c r="AR422" s="130" t="s">
        <v>134</v>
      </c>
      <c r="AT422" s="130" t="s">
        <v>26</v>
      </c>
      <c r="AU422" s="130" t="s">
        <v>61</v>
      </c>
      <c r="AY422" s="108" t="s">
        <v>104</v>
      </c>
      <c r="BE422" s="118">
        <f>IF(N422="základní",J422,0)</f>
        <v>1404.35</v>
      </c>
      <c r="BF422" s="118">
        <f>IF(N422="snížená",J422,0)</f>
        <v>0</v>
      </c>
      <c r="BG422" s="118">
        <f>IF(N422="zákl. přenesená",J422,0)</f>
        <v>0</v>
      </c>
      <c r="BH422" s="118">
        <f>IF(N422="sníž. přenesená",J422,0)</f>
        <v>0</v>
      </c>
      <c r="BI422" s="118">
        <f>IF(N422="nulová",J422,0)</f>
        <v>0</v>
      </c>
      <c r="BJ422" s="108" t="s">
        <v>102</v>
      </c>
      <c r="BK422" s="118">
        <f>ROUND(I422*H422,2)</f>
        <v>1404.35</v>
      </c>
      <c r="BL422" s="108" t="s">
        <v>134</v>
      </c>
      <c r="BM422" s="130" t="s">
        <v>499</v>
      </c>
    </row>
    <row r="423" spans="2:65" s="76" customFormat="1" x14ac:dyDescent="0.2">
      <c r="B423" s="75"/>
      <c r="D423" s="129" t="s">
        <v>2597</v>
      </c>
      <c r="F423" s="128" t="s">
        <v>500</v>
      </c>
      <c r="L423" s="75"/>
      <c r="M423" s="119"/>
      <c r="U423" s="120"/>
      <c r="AT423" s="108" t="s">
        <v>2597</v>
      </c>
      <c r="AU423" s="108" t="s">
        <v>61</v>
      </c>
    </row>
    <row r="424" spans="2:65" s="76" customFormat="1" x14ac:dyDescent="0.2">
      <c r="B424" s="75"/>
      <c r="D424" s="127" t="s">
        <v>112</v>
      </c>
      <c r="F424" s="126" t="s">
        <v>3961</v>
      </c>
      <c r="L424" s="75"/>
      <c r="M424" s="119"/>
      <c r="U424" s="120"/>
      <c r="AT424" s="108" t="s">
        <v>112</v>
      </c>
      <c r="AU424" s="108" t="s">
        <v>61</v>
      </c>
    </row>
    <row r="425" spans="2:65" s="76" customFormat="1" ht="16.5" customHeight="1" x14ac:dyDescent="0.2">
      <c r="B425" s="117"/>
      <c r="C425" s="140" t="s">
        <v>501</v>
      </c>
      <c r="D425" s="140" t="s">
        <v>26</v>
      </c>
      <c r="E425" s="139" t="s">
        <v>502</v>
      </c>
      <c r="F425" s="135" t="s">
        <v>2698</v>
      </c>
      <c r="G425" s="138" t="s">
        <v>133</v>
      </c>
      <c r="H425" s="137">
        <v>1</v>
      </c>
      <c r="I425" s="136">
        <v>1630.78</v>
      </c>
      <c r="J425" s="136">
        <f>ROUND(I425*H425,2)</f>
        <v>1630.78</v>
      </c>
      <c r="K425" s="135" t="s">
        <v>3201</v>
      </c>
      <c r="L425" s="75"/>
      <c r="M425" s="134" t="s">
        <v>31</v>
      </c>
      <c r="N425" s="133" t="s">
        <v>2542</v>
      </c>
      <c r="O425" s="132">
        <v>0.35199999999999998</v>
      </c>
      <c r="P425" s="132">
        <f>O425*H425</f>
        <v>0.35199999999999998</v>
      </c>
      <c r="Q425" s="132">
        <v>1.51957E-3</v>
      </c>
      <c r="R425" s="132">
        <f>Q425*H425</f>
        <v>1.51957E-3</v>
      </c>
      <c r="S425" s="132">
        <v>0</v>
      </c>
      <c r="T425" s="132">
        <f>S425*H425</f>
        <v>0</v>
      </c>
      <c r="U425" s="131" t="s">
        <v>31</v>
      </c>
      <c r="AR425" s="130" t="s">
        <v>134</v>
      </c>
      <c r="AT425" s="130" t="s">
        <v>26</v>
      </c>
      <c r="AU425" s="130" t="s">
        <v>61</v>
      </c>
      <c r="AY425" s="108" t="s">
        <v>104</v>
      </c>
      <c r="BE425" s="118">
        <f>IF(N425="základní",J425,0)</f>
        <v>1630.78</v>
      </c>
      <c r="BF425" s="118">
        <f>IF(N425="snížená",J425,0)</f>
        <v>0</v>
      </c>
      <c r="BG425" s="118">
        <f>IF(N425="zákl. přenesená",J425,0)</f>
        <v>0</v>
      </c>
      <c r="BH425" s="118">
        <f>IF(N425="sníž. přenesená",J425,0)</f>
        <v>0</v>
      </c>
      <c r="BI425" s="118">
        <f>IF(N425="nulová",J425,0)</f>
        <v>0</v>
      </c>
      <c r="BJ425" s="108" t="s">
        <v>102</v>
      </c>
      <c r="BK425" s="118">
        <f>ROUND(I425*H425,2)</f>
        <v>1630.78</v>
      </c>
      <c r="BL425" s="108" t="s">
        <v>134</v>
      </c>
      <c r="BM425" s="130" t="s">
        <v>503</v>
      </c>
    </row>
    <row r="426" spans="2:65" s="76" customFormat="1" x14ac:dyDescent="0.2">
      <c r="B426" s="75"/>
      <c r="D426" s="129" t="s">
        <v>2597</v>
      </c>
      <c r="F426" s="128" t="s">
        <v>504</v>
      </c>
      <c r="L426" s="75"/>
      <c r="M426" s="119"/>
      <c r="U426" s="120"/>
      <c r="AT426" s="108" t="s">
        <v>2597</v>
      </c>
      <c r="AU426" s="108" t="s">
        <v>61</v>
      </c>
    </row>
    <row r="427" spans="2:65" s="76" customFormat="1" x14ac:dyDescent="0.2">
      <c r="B427" s="75"/>
      <c r="D427" s="127" t="s">
        <v>112</v>
      </c>
      <c r="F427" s="126" t="s">
        <v>3960</v>
      </c>
      <c r="L427" s="75"/>
      <c r="M427" s="119"/>
      <c r="U427" s="120"/>
      <c r="AT427" s="108" t="s">
        <v>112</v>
      </c>
      <c r="AU427" s="108" t="s">
        <v>61</v>
      </c>
    </row>
    <row r="428" spans="2:65" s="76" customFormat="1" ht="16.5" customHeight="1" x14ac:dyDescent="0.2">
      <c r="B428" s="117"/>
      <c r="C428" s="140" t="s">
        <v>505</v>
      </c>
      <c r="D428" s="140" t="s">
        <v>26</v>
      </c>
      <c r="E428" s="139" t="s">
        <v>506</v>
      </c>
      <c r="F428" s="135" t="s">
        <v>2699</v>
      </c>
      <c r="G428" s="138" t="s">
        <v>133</v>
      </c>
      <c r="H428" s="137">
        <v>1</v>
      </c>
      <c r="I428" s="136">
        <v>2461.0500000000002</v>
      </c>
      <c r="J428" s="136">
        <f>ROUND(I428*H428,2)</f>
        <v>2461.0500000000002</v>
      </c>
      <c r="K428" s="135" t="s">
        <v>3201</v>
      </c>
      <c r="L428" s="75"/>
      <c r="M428" s="134" t="s">
        <v>31</v>
      </c>
      <c r="N428" s="133" t="s">
        <v>2542</v>
      </c>
      <c r="O428" s="132">
        <v>0.42399999999999999</v>
      </c>
      <c r="P428" s="132">
        <f>O428*H428</f>
        <v>0.42399999999999999</v>
      </c>
      <c r="Q428" s="132">
        <v>2.6195699999999999E-3</v>
      </c>
      <c r="R428" s="132">
        <f>Q428*H428</f>
        <v>2.6195699999999999E-3</v>
      </c>
      <c r="S428" s="132">
        <v>0</v>
      </c>
      <c r="T428" s="132">
        <f>S428*H428</f>
        <v>0</v>
      </c>
      <c r="U428" s="131" t="s">
        <v>31</v>
      </c>
      <c r="AR428" s="130" t="s">
        <v>134</v>
      </c>
      <c r="AT428" s="130" t="s">
        <v>26</v>
      </c>
      <c r="AU428" s="130" t="s">
        <v>61</v>
      </c>
      <c r="AY428" s="108" t="s">
        <v>104</v>
      </c>
      <c r="BE428" s="118">
        <f>IF(N428="základní",J428,0)</f>
        <v>2461.0500000000002</v>
      </c>
      <c r="BF428" s="118">
        <f>IF(N428="snížená",J428,0)</f>
        <v>0</v>
      </c>
      <c r="BG428" s="118">
        <f>IF(N428="zákl. přenesená",J428,0)</f>
        <v>0</v>
      </c>
      <c r="BH428" s="118">
        <f>IF(N428="sníž. přenesená",J428,0)</f>
        <v>0</v>
      </c>
      <c r="BI428" s="118">
        <f>IF(N428="nulová",J428,0)</f>
        <v>0</v>
      </c>
      <c r="BJ428" s="108" t="s">
        <v>102</v>
      </c>
      <c r="BK428" s="118">
        <f>ROUND(I428*H428,2)</f>
        <v>2461.0500000000002</v>
      </c>
      <c r="BL428" s="108" t="s">
        <v>134</v>
      </c>
      <c r="BM428" s="130" t="s">
        <v>507</v>
      </c>
    </row>
    <row r="429" spans="2:65" s="76" customFormat="1" x14ac:dyDescent="0.2">
      <c r="B429" s="75"/>
      <c r="D429" s="129" t="s">
        <v>2597</v>
      </c>
      <c r="F429" s="128" t="s">
        <v>508</v>
      </c>
      <c r="L429" s="75"/>
      <c r="M429" s="119"/>
      <c r="U429" s="120"/>
      <c r="AT429" s="108" t="s">
        <v>2597</v>
      </c>
      <c r="AU429" s="108" t="s">
        <v>61</v>
      </c>
    </row>
    <row r="430" spans="2:65" s="76" customFormat="1" x14ac:dyDescent="0.2">
      <c r="B430" s="75"/>
      <c r="D430" s="127" t="s">
        <v>112</v>
      </c>
      <c r="F430" s="126" t="s">
        <v>3959</v>
      </c>
      <c r="L430" s="75"/>
      <c r="M430" s="119"/>
      <c r="U430" s="120"/>
      <c r="AT430" s="108" t="s">
        <v>112</v>
      </c>
      <c r="AU430" s="108" t="s">
        <v>61</v>
      </c>
    </row>
    <row r="431" spans="2:65" s="76" customFormat="1" ht="16.5" customHeight="1" x14ac:dyDescent="0.2">
      <c r="B431" s="117"/>
      <c r="C431" s="140" t="s">
        <v>509</v>
      </c>
      <c r="D431" s="140" t="s">
        <v>26</v>
      </c>
      <c r="E431" s="139" t="s">
        <v>510</v>
      </c>
      <c r="F431" s="135" t="s">
        <v>2700</v>
      </c>
      <c r="G431" s="138" t="s">
        <v>133</v>
      </c>
      <c r="H431" s="137">
        <v>2</v>
      </c>
      <c r="I431" s="136">
        <v>518.75</v>
      </c>
      <c r="J431" s="136">
        <f>ROUND(I431*H431,2)</f>
        <v>1037.5</v>
      </c>
      <c r="K431" s="135" t="s">
        <v>3201</v>
      </c>
      <c r="L431" s="75"/>
      <c r="M431" s="134" t="s">
        <v>31</v>
      </c>
      <c r="N431" s="133" t="s">
        <v>2542</v>
      </c>
      <c r="O431" s="132">
        <v>0.16600000000000001</v>
      </c>
      <c r="P431" s="132">
        <f>O431*H431</f>
        <v>0.33200000000000002</v>
      </c>
      <c r="Q431" s="132">
        <v>3.4957E-4</v>
      </c>
      <c r="R431" s="132">
        <f>Q431*H431</f>
        <v>6.9914E-4</v>
      </c>
      <c r="S431" s="132">
        <v>0</v>
      </c>
      <c r="T431" s="132">
        <f>S431*H431</f>
        <v>0</v>
      </c>
      <c r="U431" s="131" t="s">
        <v>31</v>
      </c>
      <c r="AR431" s="130" t="s">
        <v>134</v>
      </c>
      <c r="AT431" s="130" t="s">
        <v>26</v>
      </c>
      <c r="AU431" s="130" t="s">
        <v>61</v>
      </c>
      <c r="AY431" s="108" t="s">
        <v>104</v>
      </c>
      <c r="BE431" s="118">
        <f>IF(N431="základní",J431,0)</f>
        <v>1037.5</v>
      </c>
      <c r="BF431" s="118">
        <f>IF(N431="snížená",J431,0)</f>
        <v>0</v>
      </c>
      <c r="BG431" s="118">
        <f>IF(N431="zákl. přenesená",J431,0)</f>
        <v>0</v>
      </c>
      <c r="BH431" s="118">
        <f>IF(N431="sníž. přenesená",J431,0)</f>
        <v>0</v>
      </c>
      <c r="BI431" s="118">
        <f>IF(N431="nulová",J431,0)</f>
        <v>0</v>
      </c>
      <c r="BJ431" s="108" t="s">
        <v>102</v>
      </c>
      <c r="BK431" s="118">
        <f>ROUND(I431*H431,2)</f>
        <v>1037.5</v>
      </c>
      <c r="BL431" s="108" t="s">
        <v>134</v>
      </c>
      <c r="BM431" s="130" t="s">
        <v>511</v>
      </c>
    </row>
    <row r="432" spans="2:65" s="76" customFormat="1" x14ac:dyDescent="0.2">
      <c r="B432" s="75"/>
      <c r="D432" s="129" t="s">
        <v>2597</v>
      </c>
      <c r="F432" s="128" t="s">
        <v>3958</v>
      </c>
      <c r="L432" s="75"/>
      <c r="M432" s="119"/>
      <c r="U432" s="120"/>
      <c r="AT432" s="108" t="s">
        <v>2597</v>
      </c>
      <c r="AU432" s="108" t="s">
        <v>61</v>
      </c>
    </row>
    <row r="433" spans="2:65" s="76" customFormat="1" x14ac:dyDescent="0.2">
      <c r="B433" s="75"/>
      <c r="D433" s="127" t="s">
        <v>112</v>
      </c>
      <c r="F433" s="126" t="s">
        <v>3957</v>
      </c>
      <c r="L433" s="75"/>
      <c r="M433" s="119"/>
      <c r="U433" s="120"/>
      <c r="AT433" s="108" t="s">
        <v>112</v>
      </c>
      <c r="AU433" s="108" t="s">
        <v>61</v>
      </c>
    </row>
    <row r="434" spans="2:65" s="76" customFormat="1" ht="16.5" customHeight="1" x14ac:dyDescent="0.2">
      <c r="B434" s="117"/>
      <c r="C434" s="140" t="s">
        <v>512</v>
      </c>
      <c r="D434" s="140" t="s">
        <v>26</v>
      </c>
      <c r="E434" s="139" t="s">
        <v>513</v>
      </c>
      <c r="F434" s="135" t="s">
        <v>2701</v>
      </c>
      <c r="G434" s="138" t="s">
        <v>133</v>
      </c>
      <c r="H434" s="137">
        <v>1</v>
      </c>
      <c r="I434" s="136">
        <v>633.67999999999995</v>
      </c>
      <c r="J434" s="136">
        <f>ROUND(I434*H434,2)</f>
        <v>633.67999999999995</v>
      </c>
      <c r="K434" s="135" t="s">
        <v>3201</v>
      </c>
      <c r="L434" s="75"/>
      <c r="M434" s="134" t="s">
        <v>31</v>
      </c>
      <c r="N434" s="133" t="s">
        <v>2542</v>
      </c>
      <c r="O434" s="132">
        <v>0.20699999999999999</v>
      </c>
      <c r="P434" s="132">
        <f>O434*H434</f>
        <v>0.20699999999999999</v>
      </c>
      <c r="Q434" s="132">
        <v>5.6957000000000004E-4</v>
      </c>
      <c r="R434" s="132">
        <f>Q434*H434</f>
        <v>5.6957000000000004E-4</v>
      </c>
      <c r="S434" s="132">
        <v>0</v>
      </c>
      <c r="T434" s="132">
        <f>S434*H434</f>
        <v>0</v>
      </c>
      <c r="U434" s="131" t="s">
        <v>31</v>
      </c>
      <c r="AR434" s="130" t="s">
        <v>134</v>
      </c>
      <c r="AT434" s="130" t="s">
        <v>26</v>
      </c>
      <c r="AU434" s="130" t="s">
        <v>61</v>
      </c>
      <c r="AY434" s="108" t="s">
        <v>104</v>
      </c>
      <c r="BE434" s="118">
        <f>IF(N434="základní",J434,0)</f>
        <v>633.67999999999995</v>
      </c>
      <c r="BF434" s="118">
        <f>IF(N434="snížená",J434,0)</f>
        <v>0</v>
      </c>
      <c r="BG434" s="118">
        <f>IF(N434="zákl. přenesená",J434,0)</f>
        <v>0</v>
      </c>
      <c r="BH434" s="118">
        <f>IF(N434="sníž. přenesená",J434,0)</f>
        <v>0</v>
      </c>
      <c r="BI434" s="118">
        <f>IF(N434="nulová",J434,0)</f>
        <v>0</v>
      </c>
      <c r="BJ434" s="108" t="s">
        <v>102</v>
      </c>
      <c r="BK434" s="118">
        <f>ROUND(I434*H434,2)</f>
        <v>633.67999999999995</v>
      </c>
      <c r="BL434" s="108" t="s">
        <v>134</v>
      </c>
      <c r="BM434" s="130" t="s">
        <v>514</v>
      </c>
    </row>
    <row r="435" spans="2:65" s="76" customFormat="1" x14ac:dyDescent="0.2">
      <c r="B435" s="75"/>
      <c r="D435" s="129" t="s">
        <v>2597</v>
      </c>
      <c r="F435" s="128" t="s">
        <v>3956</v>
      </c>
      <c r="L435" s="75"/>
      <c r="M435" s="119"/>
      <c r="U435" s="120"/>
      <c r="AT435" s="108" t="s">
        <v>2597</v>
      </c>
      <c r="AU435" s="108" t="s">
        <v>61</v>
      </c>
    </row>
    <row r="436" spans="2:65" s="76" customFormat="1" x14ac:dyDescent="0.2">
      <c r="B436" s="75"/>
      <c r="D436" s="127" t="s">
        <v>112</v>
      </c>
      <c r="F436" s="126" t="s">
        <v>3955</v>
      </c>
      <c r="L436" s="75"/>
      <c r="M436" s="119"/>
      <c r="U436" s="120"/>
      <c r="AT436" s="108" t="s">
        <v>112</v>
      </c>
      <c r="AU436" s="108" t="s">
        <v>61</v>
      </c>
    </row>
    <row r="437" spans="2:65" s="76" customFormat="1" ht="16.5" customHeight="1" x14ac:dyDescent="0.2">
      <c r="B437" s="117"/>
      <c r="C437" s="140" t="s">
        <v>515</v>
      </c>
      <c r="D437" s="140" t="s">
        <v>26</v>
      </c>
      <c r="E437" s="139" t="s">
        <v>516</v>
      </c>
      <c r="F437" s="135" t="s">
        <v>2702</v>
      </c>
      <c r="G437" s="138" t="s">
        <v>133</v>
      </c>
      <c r="H437" s="137">
        <v>1</v>
      </c>
      <c r="I437" s="136">
        <v>985.42</v>
      </c>
      <c r="J437" s="136">
        <f>ROUND(I437*H437,2)</f>
        <v>985.42</v>
      </c>
      <c r="K437" s="135" t="s">
        <v>3201</v>
      </c>
      <c r="L437" s="75"/>
      <c r="M437" s="134" t="s">
        <v>31</v>
      </c>
      <c r="N437" s="133" t="s">
        <v>2542</v>
      </c>
      <c r="O437" s="132">
        <v>0.22800000000000001</v>
      </c>
      <c r="P437" s="132">
        <f>O437*H437</f>
        <v>0.22800000000000001</v>
      </c>
      <c r="Q437" s="132">
        <v>7.1957E-4</v>
      </c>
      <c r="R437" s="132">
        <f>Q437*H437</f>
        <v>7.1957E-4</v>
      </c>
      <c r="S437" s="132">
        <v>0</v>
      </c>
      <c r="T437" s="132">
        <f>S437*H437</f>
        <v>0</v>
      </c>
      <c r="U437" s="131" t="s">
        <v>31</v>
      </c>
      <c r="AR437" s="130" t="s">
        <v>134</v>
      </c>
      <c r="AT437" s="130" t="s">
        <v>26</v>
      </c>
      <c r="AU437" s="130" t="s">
        <v>61</v>
      </c>
      <c r="AY437" s="108" t="s">
        <v>104</v>
      </c>
      <c r="BE437" s="118">
        <f>IF(N437="základní",J437,0)</f>
        <v>985.42</v>
      </c>
      <c r="BF437" s="118">
        <f>IF(N437="snížená",J437,0)</f>
        <v>0</v>
      </c>
      <c r="BG437" s="118">
        <f>IF(N437="zákl. přenesená",J437,0)</f>
        <v>0</v>
      </c>
      <c r="BH437" s="118">
        <f>IF(N437="sníž. přenesená",J437,0)</f>
        <v>0</v>
      </c>
      <c r="BI437" s="118">
        <f>IF(N437="nulová",J437,0)</f>
        <v>0</v>
      </c>
      <c r="BJ437" s="108" t="s">
        <v>102</v>
      </c>
      <c r="BK437" s="118">
        <f>ROUND(I437*H437,2)</f>
        <v>985.42</v>
      </c>
      <c r="BL437" s="108" t="s">
        <v>134</v>
      </c>
      <c r="BM437" s="130" t="s">
        <v>517</v>
      </c>
    </row>
    <row r="438" spans="2:65" s="76" customFormat="1" x14ac:dyDescent="0.2">
      <c r="B438" s="75"/>
      <c r="D438" s="129" t="s">
        <v>2597</v>
      </c>
      <c r="F438" s="128" t="s">
        <v>3954</v>
      </c>
      <c r="L438" s="75"/>
      <c r="M438" s="119"/>
      <c r="U438" s="120"/>
      <c r="AT438" s="108" t="s">
        <v>2597</v>
      </c>
      <c r="AU438" s="108" t="s">
        <v>61</v>
      </c>
    </row>
    <row r="439" spans="2:65" s="76" customFormat="1" x14ac:dyDescent="0.2">
      <c r="B439" s="75"/>
      <c r="D439" s="127" t="s">
        <v>112</v>
      </c>
      <c r="F439" s="126" t="s">
        <v>3953</v>
      </c>
      <c r="L439" s="75"/>
      <c r="M439" s="119"/>
      <c r="U439" s="120"/>
      <c r="AT439" s="108" t="s">
        <v>112</v>
      </c>
      <c r="AU439" s="108" t="s">
        <v>61</v>
      </c>
    </row>
    <row r="440" spans="2:65" s="76" customFormat="1" ht="16.5" customHeight="1" x14ac:dyDescent="0.2">
      <c r="B440" s="117"/>
      <c r="C440" s="140" t="s">
        <v>518</v>
      </c>
      <c r="D440" s="140" t="s">
        <v>26</v>
      </c>
      <c r="E440" s="139" t="s">
        <v>519</v>
      </c>
      <c r="F440" s="135" t="s">
        <v>2703</v>
      </c>
      <c r="G440" s="138" t="s">
        <v>133</v>
      </c>
      <c r="H440" s="137">
        <v>1</v>
      </c>
      <c r="I440" s="136">
        <v>1344.35</v>
      </c>
      <c r="J440" s="136">
        <f>ROUND(I440*H440,2)</f>
        <v>1344.35</v>
      </c>
      <c r="K440" s="135" t="s">
        <v>3201</v>
      </c>
      <c r="L440" s="75"/>
      <c r="M440" s="134" t="s">
        <v>31</v>
      </c>
      <c r="N440" s="133" t="s">
        <v>2542</v>
      </c>
      <c r="O440" s="132">
        <v>0.26900000000000002</v>
      </c>
      <c r="P440" s="132">
        <f>O440*H440</f>
        <v>0.26900000000000002</v>
      </c>
      <c r="Q440" s="132">
        <v>1.3195699999999999E-3</v>
      </c>
      <c r="R440" s="132">
        <f>Q440*H440</f>
        <v>1.3195699999999999E-3</v>
      </c>
      <c r="S440" s="132">
        <v>0</v>
      </c>
      <c r="T440" s="132">
        <f>S440*H440</f>
        <v>0</v>
      </c>
      <c r="U440" s="131" t="s">
        <v>31</v>
      </c>
      <c r="AR440" s="130" t="s">
        <v>134</v>
      </c>
      <c r="AT440" s="130" t="s">
        <v>26</v>
      </c>
      <c r="AU440" s="130" t="s">
        <v>61</v>
      </c>
      <c r="AY440" s="108" t="s">
        <v>104</v>
      </c>
      <c r="BE440" s="118">
        <f>IF(N440="základní",J440,0)</f>
        <v>1344.35</v>
      </c>
      <c r="BF440" s="118">
        <f>IF(N440="snížená",J440,0)</f>
        <v>0</v>
      </c>
      <c r="BG440" s="118">
        <f>IF(N440="zákl. přenesená",J440,0)</f>
        <v>0</v>
      </c>
      <c r="BH440" s="118">
        <f>IF(N440="sníž. přenesená",J440,0)</f>
        <v>0</v>
      </c>
      <c r="BI440" s="118">
        <f>IF(N440="nulová",J440,0)</f>
        <v>0</v>
      </c>
      <c r="BJ440" s="108" t="s">
        <v>102</v>
      </c>
      <c r="BK440" s="118">
        <f>ROUND(I440*H440,2)</f>
        <v>1344.35</v>
      </c>
      <c r="BL440" s="108" t="s">
        <v>134</v>
      </c>
      <c r="BM440" s="130" t="s">
        <v>520</v>
      </c>
    </row>
    <row r="441" spans="2:65" s="76" customFormat="1" x14ac:dyDescent="0.2">
      <c r="B441" s="75"/>
      <c r="D441" s="129" t="s">
        <v>2597</v>
      </c>
      <c r="F441" s="128" t="s">
        <v>3952</v>
      </c>
      <c r="L441" s="75"/>
      <c r="M441" s="119"/>
      <c r="U441" s="120"/>
      <c r="AT441" s="108" t="s">
        <v>2597</v>
      </c>
      <c r="AU441" s="108" t="s">
        <v>61</v>
      </c>
    </row>
    <row r="442" spans="2:65" s="76" customFormat="1" x14ac:dyDescent="0.2">
      <c r="B442" s="75"/>
      <c r="D442" s="127" t="s">
        <v>112</v>
      </c>
      <c r="F442" s="126" t="s">
        <v>3951</v>
      </c>
      <c r="L442" s="75"/>
      <c r="M442" s="119"/>
      <c r="U442" s="120"/>
      <c r="AT442" s="108" t="s">
        <v>112</v>
      </c>
      <c r="AU442" s="108" t="s">
        <v>61</v>
      </c>
    </row>
    <row r="443" spans="2:65" s="76" customFormat="1" ht="16.5" customHeight="1" x14ac:dyDescent="0.2">
      <c r="B443" s="117"/>
      <c r="C443" s="140" t="s">
        <v>521</v>
      </c>
      <c r="D443" s="140" t="s">
        <v>26</v>
      </c>
      <c r="E443" s="139" t="s">
        <v>522</v>
      </c>
      <c r="F443" s="135" t="s">
        <v>2704</v>
      </c>
      <c r="G443" s="138" t="s">
        <v>133</v>
      </c>
      <c r="H443" s="137">
        <v>1</v>
      </c>
      <c r="I443" s="136">
        <v>565.04</v>
      </c>
      <c r="J443" s="136">
        <f>ROUND(I443*H443,2)</f>
        <v>565.04</v>
      </c>
      <c r="K443" s="135" t="s">
        <v>3201</v>
      </c>
      <c r="L443" s="75"/>
      <c r="M443" s="134" t="s">
        <v>31</v>
      </c>
      <c r="N443" s="133" t="s">
        <v>2542</v>
      </c>
      <c r="O443" s="132">
        <v>0.16500000000000001</v>
      </c>
      <c r="P443" s="132">
        <f>O443*H443</f>
        <v>0.16500000000000001</v>
      </c>
      <c r="Q443" s="132">
        <v>2.8626880000000001E-4</v>
      </c>
      <c r="R443" s="132">
        <f>Q443*H443</f>
        <v>2.8626880000000001E-4</v>
      </c>
      <c r="S443" s="132">
        <v>0</v>
      </c>
      <c r="T443" s="132">
        <f>S443*H443</f>
        <v>0</v>
      </c>
      <c r="U443" s="131" t="s">
        <v>31</v>
      </c>
      <c r="AR443" s="130" t="s">
        <v>134</v>
      </c>
      <c r="AT443" s="130" t="s">
        <v>26</v>
      </c>
      <c r="AU443" s="130" t="s">
        <v>61</v>
      </c>
      <c r="AY443" s="108" t="s">
        <v>104</v>
      </c>
      <c r="BE443" s="118">
        <f>IF(N443="základní",J443,0)</f>
        <v>565.04</v>
      </c>
      <c r="BF443" s="118">
        <f>IF(N443="snížená",J443,0)</f>
        <v>0</v>
      </c>
      <c r="BG443" s="118">
        <f>IF(N443="zákl. přenesená",J443,0)</f>
        <v>0</v>
      </c>
      <c r="BH443" s="118">
        <f>IF(N443="sníž. přenesená",J443,0)</f>
        <v>0</v>
      </c>
      <c r="BI443" s="118">
        <f>IF(N443="nulová",J443,0)</f>
        <v>0</v>
      </c>
      <c r="BJ443" s="108" t="s">
        <v>102</v>
      </c>
      <c r="BK443" s="118">
        <f>ROUND(I443*H443,2)</f>
        <v>565.04</v>
      </c>
      <c r="BL443" s="108" t="s">
        <v>134</v>
      </c>
      <c r="BM443" s="130" t="s">
        <v>523</v>
      </c>
    </row>
    <row r="444" spans="2:65" s="76" customFormat="1" x14ac:dyDescent="0.2">
      <c r="B444" s="75"/>
      <c r="D444" s="129" t="s">
        <v>2597</v>
      </c>
      <c r="F444" s="128" t="s">
        <v>524</v>
      </c>
      <c r="L444" s="75"/>
      <c r="M444" s="119"/>
      <c r="U444" s="120"/>
      <c r="AT444" s="108" t="s">
        <v>2597</v>
      </c>
      <c r="AU444" s="108" t="s">
        <v>61</v>
      </c>
    </row>
    <row r="445" spans="2:65" s="76" customFormat="1" x14ac:dyDescent="0.2">
      <c r="B445" s="75"/>
      <c r="D445" s="127" t="s">
        <v>112</v>
      </c>
      <c r="F445" s="126" t="s">
        <v>3950</v>
      </c>
      <c r="L445" s="75"/>
      <c r="M445" s="119"/>
      <c r="U445" s="120"/>
      <c r="AT445" s="108" t="s">
        <v>112</v>
      </c>
      <c r="AU445" s="108" t="s">
        <v>61</v>
      </c>
    </row>
    <row r="446" spans="2:65" s="76" customFormat="1" ht="16.5" customHeight="1" x14ac:dyDescent="0.2">
      <c r="B446" s="117"/>
      <c r="C446" s="140" t="s">
        <v>525</v>
      </c>
      <c r="D446" s="140" t="s">
        <v>26</v>
      </c>
      <c r="E446" s="139" t="s">
        <v>526</v>
      </c>
      <c r="F446" s="135" t="s">
        <v>2705</v>
      </c>
      <c r="G446" s="138" t="s">
        <v>133</v>
      </c>
      <c r="H446" s="137">
        <v>1</v>
      </c>
      <c r="I446" s="136">
        <v>473.53</v>
      </c>
      <c r="J446" s="136">
        <f>ROUND(I446*H446,2)</f>
        <v>473.53</v>
      </c>
      <c r="K446" s="135" t="s">
        <v>3201</v>
      </c>
      <c r="L446" s="75"/>
      <c r="M446" s="134" t="s">
        <v>31</v>
      </c>
      <c r="N446" s="133" t="s">
        <v>2542</v>
      </c>
      <c r="O446" s="132">
        <v>0.20699999999999999</v>
      </c>
      <c r="P446" s="132">
        <f>O446*H446</f>
        <v>0.20699999999999999</v>
      </c>
      <c r="Q446" s="132">
        <v>4.062688E-4</v>
      </c>
      <c r="R446" s="132">
        <f>Q446*H446</f>
        <v>4.062688E-4</v>
      </c>
      <c r="S446" s="132">
        <v>0</v>
      </c>
      <c r="T446" s="132">
        <f>S446*H446</f>
        <v>0</v>
      </c>
      <c r="U446" s="131" t="s">
        <v>31</v>
      </c>
      <c r="AR446" s="130" t="s">
        <v>134</v>
      </c>
      <c r="AT446" s="130" t="s">
        <v>26</v>
      </c>
      <c r="AU446" s="130" t="s">
        <v>61</v>
      </c>
      <c r="AY446" s="108" t="s">
        <v>104</v>
      </c>
      <c r="BE446" s="118">
        <f>IF(N446="základní",J446,0)</f>
        <v>473.53</v>
      </c>
      <c r="BF446" s="118">
        <f>IF(N446="snížená",J446,0)</f>
        <v>0</v>
      </c>
      <c r="BG446" s="118">
        <f>IF(N446="zákl. přenesená",J446,0)</f>
        <v>0</v>
      </c>
      <c r="BH446" s="118">
        <f>IF(N446="sníž. přenesená",J446,0)</f>
        <v>0</v>
      </c>
      <c r="BI446" s="118">
        <f>IF(N446="nulová",J446,0)</f>
        <v>0</v>
      </c>
      <c r="BJ446" s="108" t="s">
        <v>102</v>
      </c>
      <c r="BK446" s="118">
        <f>ROUND(I446*H446,2)</f>
        <v>473.53</v>
      </c>
      <c r="BL446" s="108" t="s">
        <v>134</v>
      </c>
      <c r="BM446" s="130" t="s">
        <v>527</v>
      </c>
    </row>
    <row r="447" spans="2:65" s="76" customFormat="1" x14ac:dyDescent="0.2">
      <c r="B447" s="75"/>
      <c r="D447" s="129" t="s">
        <v>2597</v>
      </c>
      <c r="F447" s="128" t="s">
        <v>528</v>
      </c>
      <c r="L447" s="75"/>
      <c r="M447" s="119"/>
      <c r="U447" s="120"/>
      <c r="AT447" s="108" t="s">
        <v>2597</v>
      </c>
      <c r="AU447" s="108" t="s">
        <v>61</v>
      </c>
    </row>
    <row r="448" spans="2:65" s="76" customFormat="1" x14ac:dyDescent="0.2">
      <c r="B448" s="75"/>
      <c r="D448" s="127" t="s">
        <v>112</v>
      </c>
      <c r="F448" s="126" t="s">
        <v>3949</v>
      </c>
      <c r="L448" s="75"/>
      <c r="M448" s="119"/>
      <c r="U448" s="120"/>
      <c r="AT448" s="108" t="s">
        <v>112</v>
      </c>
      <c r="AU448" s="108" t="s">
        <v>61</v>
      </c>
    </row>
    <row r="449" spans="2:65" s="76" customFormat="1" ht="16.5" customHeight="1" x14ac:dyDescent="0.2">
      <c r="B449" s="117"/>
      <c r="C449" s="140" t="s">
        <v>529</v>
      </c>
      <c r="D449" s="140" t="s">
        <v>26</v>
      </c>
      <c r="E449" s="139" t="s">
        <v>530</v>
      </c>
      <c r="F449" s="135" t="s">
        <v>2706</v>
      </c>
      <c r="G449" s="138" t="s">
        <v>133</v>
      </c>
      <c r="H449" s="137">
        <v>1</v>
      </c>
      <c r="I449" s="136">
        <v>838.72</v>
      </c>
      <c r="J449" s="136">
        <f>ROUND(I449*H449,2)</f>
        <v>838.72</v>
      </c>
      <c r="K449" s="135" t="s">
        <v>3201</v>
      </c>
      <c r="L449" s="75"/>
      <c r="M449" s="134" t="s">
        <v>31</v>
      </c>
      <c r="N449" s="133" t="s">
        <v>2542</v>
      </c>
      <c r="O449" s="132">
        <v>0.22700000000000001</v>
      </c>
      <c r="P449" s="132">
        <f>O449*H449</f>
        <v>0.22700000000000001</v>
      </c>
      <c r="Q449" s="132">
        <v>7.6626880000000002E-4</v>
      </c>
      <c r="R449" s="132">
        <f>Q449*H449</f>
        <v>7.6626880000000002E-4</v>
      </c>
      <c r="S449" s="132">
        <v>0</v>
      </c>
      <c r="T449" s="132">
        <f>S449*H449</f>
        <v>0</v>
      </c>
      <c r="U449" s="131" t="s">
        <v>31</v>
      </c>
      <c r="AR449" s="130" t="s">
        <v>134</v>
      </c>
      <c r="AT449" s="130" t="s">
        <v>26</v>
      </c>
      <c r="AU449" s="130" t="s">
        <v>61</v>
      </c>
      <c r="AY449" s="108" t="s">
        <v>104</v>
      </c>
      <c r="BE449" s="118">
        <f>IF(N449="základní",J449,0)</f>
        <v>838.72</v>
      </c>
      <c r="BF449" s="118">
        <f>IF(N449="snížená",J449,0)</f>
        <v>0</v>
      </c>
      <c r="BG449" s="118">
        <f>IF(N449="zákl. přenesená",J449,0)</f>
        <v>0</v>
      </c>
      <c r="BH449" s="118">
        <f>IF(N449="sníž. přenesená",J449,0)</f>
        <v>0</v>
      </c>
      <c r="BI449" s="118">
        <f>IF(N449="nulová",J449,0)</f>
        <v>0</v>
      </c>
      <c r="BJ449" s="108" t="s">
        <v>102</v>
      </c>
      <c r="BK449" s="118">
        <f>ROUND(I449*H449,2)</f>
        <v>838.72</v>
      </c>
      <c r="BL449" s="108" t="s">
        <v>134</v>
      </c>
      <c r="BM449" s="130" t="s">
        <v>531</v>
      </c>
    </row>
    <row r="450" spans="2:65" s="76" customFormat="1" x14ac:dyDescent="0.2">
      <c r="B450" s="75"/>
      <c r="D450" s="129" t="s">
        <v>2597</v>
      </c>
      <c r="F450" s="128" t="s">
        <v>532</v>
      </c>
      <c r="L450" s="75"/>
      <c r="M450" s="119"/>
      <c r="U450" s="120"/>
      <c r="AT450" s="108" t="s">
        <v>2597</v>
      </c>
      <c r="AU450" s="108" t="s">
        <v>61</v>
      </c>
    </row>
    <row r="451" spans="2:65" s="76" customFormat="1" x14ac:dyDescent="0.2">
      <c r="B451" s="75"/>
      <c r="D451" s="127" t="s">
        <v>112</v>
      </c>
      <c r="F451" s="126" t="s">
        <v>3948</v>
      </c>
      <c r="L451" s="75"/>
      <c r="M451" s="119"/>
      <c r="U451" s="120"/>
      <c r="AT451" s="108" t="s">
        <v>112</v>
      </c>
      <c r="AU451" s="108" t="s">
        <v>61</v>
      </c>
    </row>
    <row r="452" spans="2:65" s="76" customFormat="1" ht="16.5" customHeight="1" x14ac:dyDescent="0.2">
      <c r="B452" s="117"/>
      <c r="C452" s="140" t="s">
        <v>533</v>
      </c>
      <c r="D452" s="140" t="s">
        <v>26</v>
      </c>
      <c r="E452" s="139" t="s">
        <v>534</v>
      </c>
      <c r="F452" s="135" t="s">
        <v>2707</v>
      </c>
      <c r="G452" s="138" t="s">
        <v>133</v>
      </c>
      <c r="H452" s="137">
        <v>5</v>
      </c>
      <c r="I452" s="136">
        <v>187.83</v>
      </c>
      <c r="J452" s="136">
        <f>ROUND(I452*H452,2)</f>
        <v>939.15</v>
      </c>
      <c r="K452" s="135" t="s">
        <v>3201</v>
      </c>
      <c r="L452" s="75"/>
      <c r="M452" s="134" t="s">
        <v>31</v>
      </c>
      <c r="N452" s="133" t="s">
        <v>2542</v>
      </c>
      <c r="O452" s="132">
        <v>0.1</v>
      </c>
      <c r="P452" s="132">
        <f>O452*H452</f>
        <v>0.5</v>
      </c>
      <c r="Q452" s="132">
        <v>2.1956999999999999E-4</v>
      </c>
      <c r="R452" s="132">
        <f>Q452*H452</f>
        <v>1.09785E-3</v>
      </c>
      <c r="S452" s="132">
        <v>0</v>
      </c>
      <c r="T452" s="132">
        <f>S452*H452</f>
        <v>0</v>
      </c>
      <c r="U452" s="131" t="s">
        <v>31</v>
      </c>
      <c r="AR452" s="130" t="s">
        <v>134</v>
      </c>
      <c r="AT452" s="130" t="s">
        <v>26</v>
      </c>
      <c r="AU452" s="130" t="s">
        <v>61</v>
      </c>
      <c r="AY452" s="108" t="s">
        <v>104</v>
      </c>
      <c r="BE452" s="118">
        <f>IF(N452="základní",J452,0)</f>
        <v>939.15</v>
      </c>
      <c r="BF452" s="118">
        <f>IF(N452="snížená",J452,0)</f>
        <v>0</v>
      </c>
      <c r="BG452" s="118">
        <f>IF(N452="zákl. přenesená",J452,0)</f>
        <v>0</v>
      </c>
      <c r="BH452" s="118">
        <f>IF(N452="sníž. přenesená",J452,0)</f>
        <v>0</v>
      </c>
      <c r="BI452" s="118">
        <f>IF(N452="nulová",J452,0)</f>
        <v>0</v>
      </c>
      <c r="BJ452" s="108" t="s">
        <v>102</v>
      </c>
      <c r="BK452" s="118">
        <f>ROUND(I452*H452,2)</f>
        <v>939.15</v>
      </c>
      <c r="BL452" s="108" t="s">
        <v>134</v>
      </c>
      <c r="BM452" s="130" t="s">
        <v>535</v>
      </c>
    </row>
    <row r="453" spans="2:65" s="76" customFormat="1" x14ac:dyDescent="0.2">
      <c r="B453" s="75"/>
      <c r="D453" s="129" t="s">
        <v>2597</v>
      </c>
      <c r="F453" s="128" t="s">
        <v>536</v>
      </c>
      <c r="L453" s="75"/>
      <c r="M453" s="119"/>
      <c r="U453" s="120"/>
      <c r="AT453" s="108" t="s">
        <v>2597</v>
      </c>
      <c r="AU453" s="108" t="s">
        <v>61</v>
      </c>
    </row>
    <row r="454" spans="2:65" s="76" customFormat="1" x14ac:dyDescent="0.2">
      <c r="B454" s="75"/>
      <c r="D454" s="127" t="s">
        <v>112</v>
      </c>
      <c r="F454" s="126" t="s">
        <v>3947</v>
      </c>
      <c r="L454" s="75"/>
      <c r="M454" s="119"/>
      <c r="U454" s="120"/>
      <c r="AT454" s="108" t="s">
        <v>112</v>
      </c>
      <c r="AU454" s="108" t="s">
        <v>61</v>
      </c>
    </row>
    <row r="455" spans="2:65" s="76" customFormat="1" ht="16.5" customHeight="1" x14ac:dyDescent="0.2">
      <c r="B455" s="117"/>
      <c r="C455" s="140" t="s">
        <v>537</v>
      </c>
      <c r="D455" s="140" t="s">
        <v>26</v>
      </c>
      <c r="E455" s="139" t="s">
        <v>538</v>
      </c>
      <c r="F455" s="135" t="s">
        <v>2708</v>
      </c>
      <c r="G455" s="138" t="s">
        <v>133</v>
      </c>
      <c r="H455" s="137">
        <v>4</v>
      </c>
      <c r="I455" s="136">
        <v>210.2</v>
      </c>
      <c r="J455" s="136">
        <f>ROUND(I455*H455,2)</f>
        <v>840.8</v>
      </c>
      <c r="K455" s="135" t="s">
        <v>3201</v>
      </c>
      <c r="L455" s="75"/>
      <c r="M455" s="134" t="s">
        <v>31</v>
      </c>
      <c r="N455" s="133" t="s">
        <v>2542</v>
      </c>
      <c r="O455" s="132">
        <v>0.14000000000000001</v>
      </c>
      <c r="P455" s="132">
        <f>O455*H455</f>
        <v>0.56000000000000005</v>
      </c>
      <c r="Q455" s="132">
        <v>1.6956999999999999E-4</v>
      </c>
      <c r="R455" s="132">
        <f>Q455*H455</f>
        <v>6.7827999999999996E-4</v>
      </c>
      <c r="S455" s="132">
        <v>0</v>
      </c>
      <c r="T455" s="132">
        <f>S455*H455</f>
        <v>0</v>
      </c>
      <c r="U455" s="131" t="s">
        <v>31</v>
      </c>
      <c r="AR455" s="130" t="s">
        <v>134</v>
      </c>
      <c r="AT455" s="130" t="s">
        <v>26</v>
      </c>
      <c r="AU455" s="130" t="s">
        <v>61</v>
      </c>
      <c r="AY455" s="108" t="s">
        <v>104</v>
      </c>
      <c r="BE455" s="118">
        <f>IF(N455="základní",J455,0)</f>
        <v>840.8</v>
      </c>
      <c r="BF455" s="118">
        <f>IF(N455="snížená",J455,0)</f>
        <v>0</v>
      </c>
      <c r="BG455" s="118">
        <f>IF(N455="zákl. přenesená",J455,0)</f>
        <v>0</v>
      </c>
      <c r="BH455" s="118">
        <f>IF(N455="sníž. přenesená",J455,0)</f>
        <v>0</v>
      </c>
      <c r="BI455" s="118">
        <f>IF(N455="nulová",J455,0)</f>
        <v>0</v>
      </c>
      <c r="BJ455" s="108" t="s">
        <v>102</v>
      </c>
      <c r="BK455" s="118">
        <f>ROUND(I455*H455,2)</f>
        <v>840.8</v>
      </c>
      <c r="BL455" s="108" t="s">
        <v>134</v>
      </c>
      <c r="BM455" s="130" t="s">
        <v>539</v>
      </c>
    </row>
    <row r="456" spans="2:65" s="76" customFormat="1" x14ac:dyDescent="0.2">
      <c r="B456" s="75"/>
      <c r="D456" s="129" t="s">
        <v>2597</v>
      </c>
      <c r="F456" s="128" t="s">
        <v>540</v>
      </c>
      <c r="L456" s="75"/>
      <c r="M456" s="119"/>
      <c r="U456" s="120"/>
      <c r="AT456" s="108" t="s">
        <v>2597</v>
      </c>
      <c r="AU456" s="108" t="s">
        <v>61</v>
      </c>
    </row>
    <row r="457" spans="2:65" s="76" customFormat="1" x14ac:dyDescent="0.2">
      <c r="B457" s="75"/>
      <c r="D457" s="127" t="s">
        <v>112</v>
      </c>
      <c r="F457" s="126" t="s">
        <v>3946</v>
      </c>
      <c r="L457" s="75"/>
      <c r="M457" s="119"/>
      <c r="U457" s="120"/>
      <c r="AT457" s="108" t="s">
        <v>112</v>
      </c>
      <c r="AU457" s="108" t="s">
        <v>61</v>
      </c>
    </row>
    <row r="458" spans="2:65" s="76" customFormat="1" ht="16.5" customHeight="1" x14ac:dyDescent="0.2">
      <c r="B458" s="117"/>
      <c r="C458" s="140" t="s">
        <v>541</v>
      </c>
      <c r="D458" s="140" t="s">
        <v>26</v>
      </c>
      <c r="E458" s="139" t="s">
        <v>542</v>
      </c>
      <c r="F458" s="135" t="s">
        <v>2709</v>
      </c>
      <c r="G458" s="138" t="s">
        <v>133</v>
      </c>
      <c r="H458" s="137">
        <v>5</v>
      </c>
      <c r="I458" s="136">
        <v>215.39</v>
      </c>
      <c r="J458" s="136">
        <f>ROUND(I458*H458,2)</f>
        <v>1076.95</v>
      </c>
      <c r="K458" s="135" t="s">
        <v>3201</v>
      </c>
      <c r="L458" s="75"/>
      <c r="M458" s="134" t="s">
        <v>31</v>
      </c>
      <c r="N458" s="133" t="s">
        <v>2542</v>
      </c>
      <c r="O458" s="132">
        <v>0.16</v>
      </c>
      <c r="P458" s="132">
        <f>O458*H458</f>
        <v>0.8</v>
      </c>
      <c r="Q458" s="132">
        <v>1.4956999999999999E-4</v>
      </c>
      <c r="R458" s="132">
        <f>Q458*H458</f>
        <v>7.4784999999999999E-4</v>
      </c>
      <c r="S458" s="132">
        <v>0</v>
      </c>
      <c r="T458" s="132">
        <f>S458*H458</f>
        <v>0</v>
      </c>
      <c r="U458" s="131" t="s">
        <v>31</v>
      </c>
      <c r="AR458" s="130" t="s">
        <v>134</v>
      </c>
      <c r="AT458" s="130" t="s">
        <v>26</v>
      </c>
      <c r="AU458" s="130" t="s">
        <v>61</v>
      </c>
      <c r="AY458" s="108" t="s">
        <v>104</v>
      </c>
      <c r="BE458" s="118">
        <f>IF(N458="základní",J458,0)</f>
        <v>1076.95</v>
      </c>
      <c r="BF458" s="118">
        <f>IF(N458="snížená",J458,0)</f>
        <v>0</v>
      </c>
      <c r="BG458" s="118">
        <f>IF(N458="zákl. přenesená",J458,0)</f>
        <v>0</v>
      </c>
      <c r="BH458" s="118">
        <f>IF(N458="sníž. přenesená",J458,0)</f>
        <v>0</v>
      </c>
      <c r="BI458" s="118">
        <f>IF(N458="nulová",J458,0)</f>
        <v>0</v>
      </c>
      <c r="BJ458" s="108" t="s">
        <v>102</v>
      </c>
      <c r="BK458" s="118">
        <f>ROUND(I458*H458,2)</f>
        <v>1076.95</v>
      </c>
      <c r="BL458" s="108" t="s">
        <v>134</v>
      </c>
      <c r="BM458" s="130" t="s">
        <v>543</v>
      </c>
    </row>
    <row r="459" spans="2:65" s="76" customFormat="1" x14ac:dyDescent="0.2">
      <c r="B459" s="75"/>
      <c r="D459" s="129" t="s">
        <v>2597</v>
      </c>
      <c r="F459" s="128" t="s">
        <v>544</v>
      </c>
      <c r="L459" s="75"/>
      <c r="M459" s="119"/>
      <c r="U459" s="120"/>
      <c r="AT459" s="108" t="s">
        <v>2597</v>
      </c>
      <c r="AU459" s="108" t="s">
        <v>61</v>
      </c>
    </row>
    <row r="460" spans="2:65" s="76" customFormat="1" x14ac:dyDescent="0.2">
      <c r="B460" s="75"/>
      <c r="D460" s="127" t="s">
        <v>112</v>
      </c>
      <c r="F460" s="126" t="s">
        <v>3945</v>
      </c>
      <c r="L460" s="75"/>
      <c r="M460" s="119"/>
      <c r="U460" s="120"/>
      <c r="AT460" s="108" t="s">
        <v>112</v>
      </c>
      <c r="AU460" s="108" t="s">
        <v>61</v>
      </c>
    </row>
    <row r="461" spans="2:65" s="76" customFormat="1" ht="16.5" customHeight="1" x14ac:dyDescent="0.2">
      <c r="B461" s="117"/>
      <c r="C461" s="140" t="s">
        <v>545</v>
      </c>
      <c r="D461" s="140" t="s">
        <v>26</v>
      </c>
      <c r="E461" s="139" t="s">
        <v>546</v>
      </c>
      <c r="F461" s="135" t="s">
        <v>2710</v>
      </c>
      <c r="G461" s="138" t="s">
        <v>133</v>
      </c>
      <c r="H461" s="137">
        <v>2</v>
      </c>
      <c r="I461" s="136">
        <v>283.76</v>
      </c>
      <c r="J461" s="136">
        <f>ROUND(I461*H461,2)</f>
        <v>567.52</v>
      </c>
      <c r="K461" s="135" t="s">
        <v>3201</v>
      </c>
      <c r="L461" s="75"/>
      <c r="M461" s="134" t="s">
        <v>31</v>
      </c>
      <c r="N461" s="133" t="s">
        <v>2542</v>
      </c>
      <c r="O461" s="132">
        <v>0.2</v>
      </c>
      <c r="P461" s="132">
        <f>O461*H461</f>
        <v>0.4</v>
      </c>
      <c r="Q461" s="132">
        <v>2.1956999999999999E-4</v>
      </c>
      <c r="R461" s="132">
        <f>Q461*H461</f>
        <v>4.3913999999999997E-4</v>
      </c>
      <c r="S461" s="132">
        <v>0</v>
      </c>
      <c r="T461" s="132">
        <f>S461*H461</f>
        <v>0</v>
      </c>
      <c r="U461" s="131" t="s">
        <v>31</v>
      </c>
      <c r="AR461" s="130" t="s">
        <v>134</v>
      </c>
      <c r="AT461" s="130" t="s">
        <v>26</v>
      </c>
      <c r="AU461" s="130" t="s">
        <v>61</v>
      </c>
      <c r="AY461" s="108" t="s">
        <v>104</v>
      </c>
      <c r="BE461" s="118">
        <f>IF(N461="základní",J461,0)</f>
        <v>567.52</v>
      </c>
      <c r="BF461" s="118">
        <f>IF(N461="snížená",J461,0)</f>
        <v>0</v>
      </c>
      <c r="BG461" s="118">
        <f>IF(N461="zákl. přenesená",J461,0)</f>
        <v>0</v>
      </c>
      <c r="BH461" s="118">
        <f>IF(N461="sníž. přenesená",J461,0)</f>
        <v>0</v>
      </c>
      <c r="BI461" s="118">
        <f>IF(N461="nulová",J461,0)</f>
        <v>0</v>
      </c>
      <c r="BJ461" s="108" t="s">
        <v>102</v>
      </c>
      <c r="BK461" s="118">
        <f>ROUND(I461*H461,2)</f>
        <v>567.52</v>
      </c>
      <c r="BL461" s="108" t="s">
        <v>134</v>
      </c>
      <c r="BM461" s="130" t="s">
        <v>547</v>
      </c>
    </row>
    <row r="462" spans="2:65" s="76" customFormat="1" x14ac:dyDescent="0.2">
      <c r="B462" s="75"/>
      <c r="D462" s="129" t="s">
        <v>2597</v>
      </c>
      <c r="F462" s="128" t="s">
        <v>548</v>
      </c>
      <c r="L462" s="75"/>
      <c r="M462" s="119"/>
      <c r="U462" s="120"/>
      <c r="AT462" s="108" t="s">
        <v>2597</v>
      </c>
      <c r="AU462" s="108" t="s">
        <v>61</v>
      </c>
    </row>
    <row r="463" spans="2:65" s="76" customFormat="1" x14ac:dyDescent="0.2">
      <c r="B463" s="75"/>
      <c r="D463" s="127" t="s">
        <v>112</v>
      </c>
      <c r="F463" s="126" t="s">
        <v>3944</v>
      </c>
      <c r="L463" s="75"/>
      <c r="M463" s="119"/>
      <c r="U463" s="120"/>
      <c r="AT463" s="108" t="s">
        <v>112</v>
      </c>
      <c r="AU463" s="108" t="s">
        <v>61</v>
      </c>
    </row>
    <row r="464" spans="2:65" s="76" customFormat="1" ht="16.5" customHeight="1" x14ac:dyDescent="0.2">
      <c r="B464" s="117"/>
      <c r="C464" s="140" t="s">
        <v>549</v>
      </c>
      <c r="D464" s="140" t="s">
        <v>26</v>
      </c>
      <c r="E464" s="139" t="s">
        <v>550</v>
      </c>
      <c r="F464" s="135" t="s">
        <v>2711</v>
      </c>
      <c r="G464" s="138" t="s">
        <v>133</v>
      </c>
      <c r="H464" s="137">
        <v>1</v>
      </c>
      <c r="I464" s="136">
        <v>548.95000000000005</v>
      </c>
      <c r="J464" s="136">
        <f>ROUND(I464*H464,2)</f>
        <v>548.95000000000005</v>
      </c>
      <c r="K464" s="135" t="s">
        <v>3201</v>
      </c>
      <c r="L464" s="75"/>
      <c r="M464" s="134" t="s">
        <v>31</v>
      </c>
      <c r="N464" s="133" t="s">
        <v>2542</v>
      </c>
      <c r="O464" s="132">
        <v>0.22</v>
      </c>
      <c r="P464" s="132">
        <f>O464*H464</f>
        <v>0.22</v>
      </c>
      <c r="Q464" s="132">
        <v>3.0957000000000001E-4</v>
      </c>
      <c r="R464" s="132">
        <f>Q464*H464</f>
        <v>3.0957000000000001E-4</v>
      </c>
      <c r="S464" s="132">
        <v>0</v>
      </c>
      <c r="T464" s="132">
        <f>S464*H464</f>
        <v>0</v>
      </c>
      <c r="U464" s="131" t="s">
        <v>31</v>
      </c>
      <c r="AR464" s="130" t="s">
        <v>134</v>
      </c>
      <c r="AT464" s="130" t="s">
        <v>26</v>
      </c>
      <c r="AU464" s="130" t="s">
        <v>61</v>
      </c>
      <c r="AY464" s="108" t="s">
        <v>104</v>
      </c>
      <c r="BE464" s="118">
        <f>IF(N464="základní",J464,0)</f>
        <v>548.95000000000005</v>
      </c>
      <c r="BF464" s="118">
        <f>IF(N464="snížená",J464,0)</f>
        <v>0</v>
      </c>
      <c r="BG464" s="118">
        <f>IF(N464="zákl. přenesená",J464,0)</f>
        <v>0</v>
      </c>
      <c r="BH464" s="118">
        <f>IF(N464="sníž. přenesená",J464,0)</f>
        <v>0</v>
      </c>
      <c r="BI464" s="118">
        <f>IF(N464="nulová",J464,0)</f>
        <v>0</v>
      </c>
      <c r="BJ464" s="108" t="s">
        <v>102</v>
      </c>
      <c r="BK464" s="118">
        <f>ROUND(I464*H464,2)</f>
        <v>548.95000000000005</v>
      </c>
      <c r="BL464" s="108" t="s">
        <v>134</v>
      </c>
      <c r="BM464" s="130" t="s">
        <v>551</v>
      </c>
    </row>
    <row r="465" spans="2:65" s="76" customFormat="1" x14ac:dyDescent="0.2">
      <c r="B465" s="75"/>
      <c r="D465" s="129" t="s">
        <v>2597</v>
      </c>
      <c r="F465" s="128" t="s">
        <v>552</v>
      </c>
      <c r="L465" s="75"/>
      <c r="M465" s="119"/>
      <c r="U465" s="120"/>
      <c r="AT465" s="108" t="s">
        <v>2597</v>
      </c>
      <c r="AU465" s="108" t="s">
        <v>61</v>
      </c>
    </row>
    <row r="466" spans="2:65" s="76" customFormat="1" x14ac:dyDescent="0.2">
      <c r="B466" s="75"/>
      <c r="D466" s="127" t="s">
        <v>112</v>
      </c>
      <c r="F466" s="126" t="s">
        <v>3943</v>
      </c>
      <c r="L466" s="75"/>
      <c r="M466" s="119"/>
      <c r="U466" s="120"/>
      <c r="AT466" s="108" t="s">
        <v>112</v>
      </c>
      <c r="AU466" s="108" t="s">
        <v>61</v>
      </c>
    </row>
    <row r="467" spans="2:65" s="76" customFormat="1" ht="16.5" customHeight="1" x14ac:dyDescent="0.2">
      <c r="B467" s="117"/>
      <c r="C467" s="140" t="s">
        <v>553</v>
      </c>
      <c r="D467" s="140" t="s">
        <v>26</v>
      </c>
      <c r="E467" s="139" t="s">
        <v>554</v>
      </c>
      <c r="F467" s="135" t="s">
        <v>2712</v>
      </c>
      <c r="G467" s="138" t="s">
        <v>133</v>
      </c>
      <c r="H467" s="137">
        <v>5</v>
      </c>
      <c r="I467" s="136">
        <v>333.48</v>
      </c>
      <c r="J467" s="136">
        <f>ROUND(I467*H467,2)</f>
        <v>1667.4</v>
      </c>
      <c r="K467" s="135" t="s">
        <v>3201</v>
      </c>
      <c r="L467" s="75"/>
      <c r="M467" s="134" t="s">
        <v>31</v>
      </c>
      <c r="N467" s="133" t="s">
        <v>2542</v>
      </c>
      <c r="O467" s="132">
        <v>0.20399999999999999</v>
      </c>
      <c r="P467" s="132">
        <f>O467*H467</f>
        <v>1.02</v>
      </c>
      <c r="Q467" s="132">
        <v>7.6099999999999996E-4</v>
      </c>
      <c r="R467" s="132">
        <f>Q467*H467</f>
        <v>3.8049999999999998E-3</v>
      </c>
      <c r="S467" s="132">
        <v>0</v>
      </c>
      <c r="T467" s="132">
        <f>S467*H467</f>
        <v>0</v>
      </c>
      <c r="U467" s="131" t="s">
        <v>31</v>
      </c>
      <c r="AR467" s="130" t="s">
        <v>134</v>
      </c>
      <c r="AT467" s="130" t="s">
        <v>26</v>
      </c>
      <c r="AU467" s="130" t="s">
        <v>61</v>
      </c>
      <c r="AY467" s="108" t="s">
        <v>104</v>
      </c>
      <c r="BE467" s="118">
        <f>IF(N467="základní",J467,0)</f>
        <v>1667.4</v>
      </c>
      <c r="BF467" s="118">
        <f>IF(N467="snížená",J467,0)</f>
        <v>0</v>
      </c>
      <c r="BG467" s="118">
        <f>IF(N467="zákl. přenesená",J467,0)</f>
        <v>0</v>
      </c>
      <c r="BH467" s="118">
        <f>IF(N467="sníž. přenesená",J467,0)</f>
        <v>0</v>
      </c>
      <c r="BI467" s="118">
        <f>IF(N467="nulová",J467,0)</f>
        <v>0</v>
      </c>
      <c r="BJ467" s="108" t="s">
        <v>102</v>
      </c>
      <c r="BK467" s="118">
        <f>ROUND(I467*H467,2)</f>
        <v>1667.4</v>
      </c>
      <c r="BL467" s="108" t="s">
        <v>134</v>
      </c>
      <c r="BM467" s="130" t="s">
        <v>555</v>
      </c>
    </row>
    <row r="468" spans="2:65" s="76" customFormat="1" x14ac:dyDescent="0.2">
      <c r="B468" s="75"/>
      <c r="D468" s="129" t="s">
        <v>2597</v>
      </c>
      <c r="F468" s="128" t="s">
        <v>3942</v>
      </c>
      <c r="L468" s="75"/>
      <c r="M468" s="119"/>
      <c r="U468" s="120"/>
      <c r="AT468" s="108" t="s">
        <v>2597</v>
      </c>
      <c r="AU468" s="108" t="s">
        <v>61</v>
      </c>
    </row>
    <row r="469" spans="2:65" s="76" customFormat="1" x14ac:dyDescent="0.2">
      <c r="B469" s="75"/>
      <c r="D469" s="127" t="s">
        <v>112</v>
      </c>
      <c r="F469" s="126" t="s">
        <v>3941</v>
      </c>
      <c r="L469" s="75"/>
      <c r="M469" s="119"/>
      <c r="U469" s="120"/>
      <c r="AT469" s="108" t="s">
        <v>112</v>
      </c>
      <c r="AU469" s="108" t="s">
        <v>61</v>
      </c>
    </row>
    <row r="470" spans="2:65" s="76" customFormat="1" ht="16.5" customHeight="1" x14ac:dyDescent="0.2">
      <c r="B470" s="117"/>
      <c r="C470" s="140" t="s">
        <v>556</v>
      </c>
      <c r="D470" s="140" t="s">
        <v>26</v>
      </c>
      <c r="E470" s="139" t="s">
        <v>557</v>
      </c>
      <c r="F470" s="135" t="s">
        <v>2713</v>
      </c>
      <c r="G470" s="138" t="s">
        <v>133</v>
      </c>
      <c r="H470" s="137">
        <v>3</v>
      </c>
      <c r="I470" s="136">
        <v>434.42</v>
      </c>
      <c r="J470" s="136">
        <f>ROUND(I470*H470,2)</f>
        <v>1303.26</v>
      </c>
      <c r="K470" s="135" t="s">
        <v>3201</v>
      </c>
      <c r="L470" s="75"/>
      <c r="M470" s="134" t="s">
        <v>31</v>
      </c>
      <c r="N470" s="133" t="s">
        <v>2542</v>
      </c>
      <c r="O470" s="132">
        <v>0.22500000000000001</v>
      </c>
      <c r="P470" s="132">
        <f>O470*H470</f>
        <v>0.67500000000000004</v>
      </c>
      <c r="Q470" s="132">
        <v>9.5350000000000003E-4</v>
      </c>
      <c r="R470" s="132">
        <f>Q470*H470</f>
        <v>2.8605000000000002E-3</v>
      </c>
      <c r="S470" s="132">
        <v>0</v>
      </c>
      <c r="T470" s="132">
        <f>S470*H470</f>
        <v>0</v>
      </c>
      <c r="U470" s="131" t="s">
        <v>31</v>
      </c>
      <c r="AR470" s="130" t="s">
        <v>134</v>
      </c>
      <c r="AT470" s="130" t="s">
        <v>26</v>
      </c>
      <c r="AU470" s="130" t="s">
        <v>61</v>
      </c>
      <c r="AY470" s="108" t="s">
        <v>104</v>
      </c>
      <c r="BE470" s="118">
        <f>IF(N470="základní",J470,0)</f>
        <v>1303.26</v>
      </c>
      <c r="BF470" s="118">
        <f>IF(N470="snížená",J470,0)</f>
        <v>0</v>
      </c>
      <c r="BG470" s="118">
        <f>IF(N470="zákl. přenesená",J470,0)</f>
        <v>0</v>
      </c>
      <c r="BH470" s="118">
        <f>IF(N470="sníž. přenesená",J470,0)</f>
        <v>0</v>
      </c>
      <c r="BI470" s="118">
        <f>IF(N470="nulová",J470,0)</f>
        <v>0</v>
      </c>
      <c r="BJ470" s="108" t="s">
        <v>102</v>
      </c>
      <c r="BK470" s="118">
        <f>ROUND(I470*H470,2)</f>
        <v>1303.26</v>
      </c>
      <c r="BL470" s="108" t="s">
        <v>134</v>
      </c>
      <c r="BM470" s="130" t="s">
        <v>558</v>
      </c>
    </row>
    <row r="471" spans="2:65" s="76" customFormat="1" x14ac:dyDescent="0.2">
      <c r="B471" s="75"/>
      <c r="D471" s="129" t="s">
        <v>2597</v>
      </c>
      <c r="F471" s="128" t="s">
        <v>3940</v>
      </c>
      <c r="L471" s="75"/>
      <c r="M471" s="119"/>
      <c r="U471" s="120"/>
      <c r="AT471" s="108" t="s">
        <v>2597</v>
      </c>
      <c r="AU471" s="108" t="s">
        <v>61</v>
      </c>
    </row>
    <row r="472" spans="2:65" s="76" customFormat="1" x14ac:dyDescent="0.2">
      <c r="B472" s="75"/>
      <c r="D472" s="127" t="s">
        <v>112</v>
      </c>
      <c r="F472" s="126" t="s">
        <v>3939</v>
      </c>
      <c r="L472" s="75"/>
      <c r="M472" s="119"/>
      <c r="U472" s="120"/>
      <c r="AT472" s="108" t="s">
        <v>112</v>
      </c>
      <c r="AU472" s="108" t="s">
        <v>61</v>
      </c>
    </row>
    <row r="473" spans="2:65" s="76" customFormat="1" ht="16.5" customHeight="1" x14ac:dyDescent="0.2">
      <c r="B473" s="117"/>
      <c r="C473" s="140" t="s">
        <v>559</v>
      </c>
      <c r="D473" s="140" t="s">
        <v>26</v>
      </c>
      <c r="E473" s="139" t="s">
        <v>560</v>
      </c>
      <c r="F473" s="135" t="s">
        <v>2714</v>
      </c>
      <c r="G473" s="138" t="s">
        <v>133</v>
      </c>
      <c r="H473" s="137">
        <v>7</v>
      </c>
      <c r="I473" s="136">
        <v>307.70999999999998</v>
      </c>
      <c r="J473" s="136">
        <f>ROUND(I473*H473,2)</f>
        <v>2153.9699999999998</v>
      </c>
      <c r="K473" s="135" t="s">
        <v>3201</v>
      </c>
      <c r="L473" s="75"/>
      <c r="M473" s="134" t="s">
        <v>31</v>
      </c>
      <c r="N473" s="133" t="s">
        <v>2542</v>
      </c>
      <c r="O473" s="132">
        <v>0.183</v>
      </c>
      <c r="P473" s="132">
        <f>O473*H473</f>
        <v>1.2809999999999999</v>
      </c>
      <c r="Q473" s="132">
        <v>6.0099999999999997E-4</v>
      </c>
      <c r="R473" s="132">
        <f>Q473*H473</f>
        <v>4.2069999999999998E-3</v>
      </c>
      <c r="S473" s="132">
        <v>0</v>
      </c>
      <c r="T473" s="132">
        <f>S473*H473</f>
        <v>0</v>
      </c>
      <c r="U473" s="131" t="s">
        <v>31</v>
      </c>
      <c r="AR473" s="130" t="s">
        <v>134</v>
      </c>
      <c r="AT473" s="130" t="s">
        <v>26</v>
      </c>
      <c r="AU473" s="130" t="s">
        <v>61</v>
      </c>
      <c r="AY473" s="108" t="s">
        <v>104</v>
      </c>
      <c r="BE473" s="118">
        <f>IF(N473="základní",J473,0)</f>
        <v>2153.9699999999998</v>
      </c>
      <c r="BF473" s="118">
        <f>IF(N473="snížená",J473,0)</f>
        <v>0</v>
      </c>
      <c r="BG473" s="118">
        <f>IF(N473="zákl. přenesená",J473,0)</f>
        <v>0</v>
      </c>
      <c r="BH473" s="118">
        <f>IF(N473="sníž. přenesená",J473,0)</f>
        <v>0</v>
      </c>
      <c r="BI473" s="118">
        <f>IF(N473="nulová",J473,0)</f>
        <v>0</v>
      </c>
      <c r="BJ473" s="108" t="s">
        <v>102</v>
      </c>
      <c r="BK473" s="118">
        <f>ROUND(I473*H473,2)</f>
        <v>2153.9699999999998</v>
      </c>
      <c r="BL473" s="108" t="s">
        <v>134</v>
      </c>
      <c r="BM473" s="130" t="s">
        <v>561</v>
      </c>
    </row>
    <row r="474" spans="2:65" s="76" customFormat="1" x14ac:dyDescent="0.2">
      <c r="B474" s="75"/>
      <c r="D474" s="129" t="s">
        <v>2597</v>
      </c>
      <c r="F474" s="128" t="s">
        <v>3938</v>
      </c>
      <c r="L474" s="75"/>
      <c r="M474" s="119"/>
      <c r="U474" s="120"/>
      <c r="AT474" s="108" t="s">
        <v>2597</v>
      </c>
      <c r="AU474" s="108" t="s">
        <v>61</v>
      </c>
    </row>
    <row r="475" spans="2:65" s="76" customFormat="1" x14ac:dyDescent="0.2">
      <c r="B475" s="75"/>
      <c r="D475" s="127" t="s">
        <v>112</v>
      </c>
      <c r="F475" s="126" t="s">
        <v>3937</v>
      </c>
      <c r="L475" s="75"/>
      <c r="M475" s="119"/>
      <c r="U475" s="120"/>
      <c r="AT475" s="108" t="s">
        <v>112</v>
      </c>
      <c r="AU475" s="108" t="s">
        <v>61</v>
      </c>
    </row>
    <row r="476" spans="2:65" s="76" customFormat="1" ht="16.5" customHeight="1" x14ac:dyDescent="0.2">
      <c r="B476" s="117"/>
      <c r="C476" s="140" t="s">
        <v>562</v>
      </c>
      <c r="D476" s="140" t="s">
        <v>26</v>
      </c>
      <c r="E476" s="139" t="s">
        <v>563</v>
      </c>
      <c r="F476" s="135" t="s">
        <v>2715</v>
      </c>
      <c r="G476" s="138" t="s">
        <v>133</v>
      </c>
      <c r="H476" s="137">
        <v>3</v>
      </c>
      <c r="I476" s="136">
        <v>310.48</v>
      </c>
      <c r="J476" s="136">
        <f>ROUND(I476*H476,2)</f>
        <v>931.44</v>
      </c>
      <c r="K476" s="135" t="s">
        <v>3201</v>
      </c>
      <c r="L476" s="75"/>
      <c r="M476" s="134" t="s">
        <v>31</v>
      </c>
      <c r="N476" s="133" t="s">
        <v>2542</v>
      </c>
      <c r="O476" s="132">
        <v>0.20399999999999999</v>
      </c>
      <c r="P476" s="132">
        <f>O476*H476</f>
        <v>0.61199999999999999</v>
      </c>
      <c r="Q476" s="132">
        <v>7.5100000000000004E-4</v>
      </c>
      <c r="R476" s="132">
        <f>Q476*H476</f>
        <v>2.2530000000000002E-3</v>
      </c>
      <c r="S476" s="132">
        <v>0</v>
      </c>
      <c r="T476" s="132">
        <f>S476*H476</f>
        <v>0</v>
      </c>
      <c r="U476" s="131" t="s">
        <v>31</v>
      </c>
      <c r="AR476" s="130" t="s">
        <v>134</v>
      </c>
      <c r="AT476" s="130" t="s">
        <v>26</v>
      </c>
      <c r="AU476" s="130" t="s">
        <v>61</v>
      </c>
      <c r="AY476" s="108" t="s">
        <v>104</v>
      </c>
      <c r="BE476" s="118">
        <f>IF(N476="základní",J476,0)</f>
        <v>931.44</v>
      </c>
      <c r="BF476" s="118">
        <f>IF(N476="snížená",J476,0)</f>
        <v>0</v>
      </c>
      <c r="BG476" s="118">
        <f>IF(N476="zákl. přenesená",J476,0)</f>
        <v>0</v>
      </c>
      <c r="BH476" s="118">
        <f>IF(N476="sníž. přenesená",J476,0)</f>
        <v>0</v>
      </c>
      <c r="BI476" s="118">
        <f>IF(N476="nulová",J476,0)</f>
        <v>0</v>
      </c>
      <c r="BJ476" s="108" t="s">
        <v>102</v>
      </c>
      <c r="BK476" s="118">
        <f>ROUND(I476*H476,2)</f>
        <v>931.44</v>
      </c>
      <c r="BL476" s="108" t="s">
        <v>134</v>
      </c>
      <c r="BM476" s="130" t="s">
        <v>564</v>
      </c>
    </row>
    <row r="477" spans="2:65" s="76" customFormat="1" x14ac:dyDescent="0.2">
      <c r="B477" s="75"/>
      <c r="D477" s="129" t="s">
        <v>2597</v>
      </c>
      <c r="F477" s="128" t="s">
        <v>3936</v>
      </c>
      <c r="L477" s="75"/>
      <c r="M477" s="119"/>
      <c r="U477" s="120"/>
      <c r="AT477" s="108" t="s">
        <v>2597</v>
      </c>
      <c r="AU477" s="108" t="s">
        <v>61</v>
      </c>
    </row>
    <row r="478" spans="2:65" s="76" customFormat="1" x14ac:dyDescent="0.2">
      <c r="B478" s="75"/>
      <c r="D478" s="127" t="s">
        <v>112</v>
      </c>
      <c r="F478" s="126" t="s">
        <v>3935</v>
      </c>
      <c r="L478" s="75"/>
      <c r="M478" s="119"/>
      <c r="U478" s="120"/>
      <c r="AT478" s="108" t="s">
        <v>112</v>
      </c>
      <c r="AU478" s="108" t="s">
        <v>61</v>
      </c>
    </row>
    <row r="479" spans="2:65" s="76" customFormat="1" ht="16.5" customHeight="1" x14ac:dyDescent="0.2">
      <c r="B479" s="117"/>
      <c r="C479" s="140" t="s">
        <v>565</v>
      </c>
      <c r="D479" s="140" t="s">
        <v>26</v>
      </c>
      <c r="E479" s="139" t="s">
        <v>566</v>
      </c>
      <c r="F479" s="135" t="s">
        <v>2716</v>
      </c>
      <c r="G479" s="138" t="s">
        <v>133</v>
      </c>
      <c r="H479" s="137">
        <v>1</v>
      </c>
      <c r="I479" s="136">
        <v>387.42</v>
      </c>
      <c r="J479" s="136">
        <f>ROUND(I479*H479,2)</f>
        <v>387.42</v>
      </c>
      <c r="K479" s="135" t="s">
        <v>3201</v>
      </c>
      <c r="L479" s="75"/>
      <c r="M479" s="134" t="s">
        <v>31</v>
      </c>
      <c r="N479" s="133" t="s">
        <v>2542</v>
      </c>
      <c r="O479" s="132">
        <v>0.22500000000000001</v>
      </c>
      <c r="P479" s="132">
        <f>O479*H479</f>
        <v>0.22500000000000001</v>
      </c>
      <c r="Q479" s="132">
        <v>9.7349999999999997E-4</v>
      </c>
      <c r="R479" s="132">
        <f>Q479*H479</f>
        <v>9.7349999999999997E-4</v>
      </c>
      <c r="S479" s="132">
        <v>0</v>
      </c>
      <c r="T479" s="132">
        <f>S479*H479</f>
        <v>0</v>
      </c>
      <c r="U479" s="131" t="s">
        <v>31</v>
      </c>
      <c r="AR479" s="130" t="s">
        <v>134</v>
      </c>
      <c r="AT479" s="130" t="s">
        <v>26</v>
      </c>
      <c r="AU479" s="130" t="s">
        <v>61</v>
      </c>
      <c r="AY479" s="108" t="s">
        <v>104</v>
      </c>
      <c r="BE479" s="118">
        <f>IF(N479="základní",J479,0)</f>
        <v>387.42</v>
      </c>
      <c r="BF479" s="118">
        <f>IF(N479="snížená",J479,0)</f>
        <v>0</v>
      </c>
      <c r="BG479" s="118">
        <f>IF(N479="zákl. přenesená",J479,0)</f>
        <v>0</v>
      </c>
      <c r="BH479" s="118">
        <f>IF(N479="sníž. přenesená",J479,0)</f>
        <v>0</v>
      </c>
      <c r="BI479" s="118">
        <f>IF(N479="nulová",J479,0)</f>
        <v>0</v>
      </c>
      <c r="BJ479" s="108" t="s">
        <v>102</v>
      </c>
      <c r="BK479" s="118">
        <f>ROUND(I479*H479,2)</f>
        <v>387.42</v>
      </c>
      <c r="BL479" s="108" t="s">
        <v>134</v>
      </c>
      <c r="BM479" s="130" t="s">
        <v>567</v>
      </c>
    </row>
    <row r="480" spans="2:65" s="76" customFormat="1" x14ac:dyDescent="0.2">
      <c r="B480" s="75"/>
      <c r="D480" s="129" t="s">
        <v>2597</v>
      </c>
      <c r="F480" s="128" t="s">
        <v>3934</v>
      </c>
      <c r="L480" s="75"/>
      <c r="M480" s="119"/>
      <c r="U480" s="120"/>
      <c r="AT480" s="108" t="s">
        <v>2597</v>
      </c>
      <c r="AU480" s="108" t="s">
        <v>61</v>
      </c>
    </row>
    <row r="481" spans="2:65" s="76" customFormat="1" x14ac:dyDescent="0.2">
      <c r="B481" s="75"/>
      <c r="D481" s="127" t="s">
        <v>112</v>
      </c>
      <c r="F481" s="126" t="s">
        <v>3933</v>
      </c>
      <c r="L481" s="75"/>
      <c r="M481" s="119"/>
      <c r="U481" s="120"/>
      <c r="AT481" s="108" t="s">
        <v>112</v>
      </c>
      <c r="AU481" s="108" t="s">
        <v>61</v>
      </c>
    </row>
    <row r="482" spans="2:65" s="76" customFormat="1" ht="16.5" customHeight="1" x14ac:dyDescent="0.2">
      <c r="B482" s="117"/>
      <c r="C482" s="140" t="s">
        <v>568</v>
      </c>
      <c r="D482" s="140" t="s">
        <v>26</v>
      </c>
      <c r="E482" s="139" t="s">
        <v>569</v>
      </c>
      <c r="F482" s="135" t="s">
        <v>570</v>
      </c>
      <c r="G482" s="138" t="s">
        <v>133</v>
      </c>
      <c r="H482" s="137">
        <v>3</v>
      </c>
      <c r="I482" s="136">
        <v>27.72</v>
      </c>
      <c r="J482" s="136">
        <f>ROUND(I482*H482,2)</f>
        <v>83.16</v>
      </c>
      <c r="K482" s="135" t="s">
        <v>3201</v>
      </c>
      <c r="L482" s="75"/>
      <c r="M482" s="134" t="s">
        <v>31</v>
      </c>
      <c r="N482" s="133" t="s">
        <v>2542</v>
      </c>
      <c r="O482" s="132">
        <v>6.2E-2</v>
      </c>
      <c r="P482" s="132">
        <f>O482*H482</f>
        <v>0.186</v>
      </c>
      <c r="Q482" s="132">
        <v>0</v>
      </c>
      <c r="R482" s="132">
        <f>Q482*H482</f>
        <v>0</v>
      </c>
      <c r="S482" s="132">
        <v>5.4900000000000001E-3</v>
      </c>
      <c r="T482" s="132">
        <f>S482*H482</f>
        <v>1.6469999999999999E-2</v>
      </c>
      <c r="U482" s="131" t="s">
        <v>31</v>
      </c>
      <c r="AR482" s="130" t="s">
        <v>134</v>
      </c>
      <c r="AT482" s="130" t="s">
        <v>26</v>
      </c>
      <c r="AU482" s="130" t="s">
        <v>61</v>
      </c>
      <c r="AY482" s="108" t="s">
        <v>104</v>
      </c>
      <c r="BE482" s="118">
        <f>IF(N482="základní",J482,0)</f>
        <v>83.16</v>
      </c>
      <c r="BF482" s="118">
        <f>IF(N482="snížená",J482,0)</f>
        <v>0</v>
      </c>
      <c r="BG482" s="118">
        <f>IF(N482="zákl. přenesená",J482,0)</f>
        <v>0</v>
      </c>
      <c r="BH482" s="118">
        <f>IF(N482="sníž. přenesená",J482,0)</f>
        <v>0</v>
      </c>
      <c r="BI482" s="118">
        <f>IF(N482="nulová",J482,0)</f>
        <v>0</v>
      </c>
      <c r="BJ482" s="108" t="s">
        <v>102</v>
      </c>
      <c r="BK482" s="118">
        <f>ROUND(I482*H482,2)</f>
        <v>83.16</v>
      </c>
      <c r="BL482" s="108" t="s">
        <v>134</v>
      </c>
      <c r="BM482" s="130" t="s">
        <v>571</v>
      </c>
    </row>
    <row r="483" spans="2:65" s="76" customFormat="1" x14ac:dyDescent="0.2">
      <c r="B483" s="75"/>
      <c r="D483" s="129" t="s">
        <v>2597</v>
      </c>
      <c r="F483" s="128" t="s">
        <v>570</v>
      </c>
      <c r="L483" s="75"/>
      <c r="M483" s="119"/>
      <c r="U483" s="120"/>
      <c r="AT483" s="108" t="s">
        <v>2597</v>
      </c>
      <c r="AU483" s="108" t="s">
        <v>61</v>
      </c>
    </row>
    <row r="484" spans="2:65" s="76" customFormat="1" x14ac:dyDescent="0.2">
      <c r="B484" s="75"/>
      <c r="D484" s="127" t="s">
        <v>112</v>
      </c>
      <c r="F484" s="126" t="s">
        <v>3932</v>
      </c>
      <c r="L484" s="75"/>
      <c r="M484" s="119"/>
      <c r="U484" s="120"/>
      <c r="AT484" s="108" t="s">
        <v>112</v>
      </c>
      <c r="AU484" s="108" t="s">
        <v>61</v>
      </c>
    </row>
    <row r="485" spans="2:65" s="76" customFormat="1" ht="16.5" customHeight="1" x14ac:dyDescent="0.2">
      <c r="B485" s="117"/>
      <c r="C485" s="140" t="s">
        <v>572</v>
      </c>
      <c r="D485" s="140" t="s">
        <v>26</v>
      </c>
      <c r="E485" s="139" t="s">
        <v>573</v>
      </c>
      <c r="F485" s="135" t="s">
        <v>574</v>
      </c>
      <c r="G485" s="138" t="s">
        <v>133</v>
      </c>
      <c r="H485" s="137">
        <v>2</v>
      </c>
      <c r="I485" s="136">
        <v>32.200000000000003</v>
      </c>
      <c r="J485" s="136">
        <f>ROUND(I485*H485,2)</f>
        <v>64.400000000000006</v>
      </c>
      <c r="K485" s="135" t="s">
        <v>3201</v>
      </c>
      <c r="L485" s="75"/>
      <c r="M485" s="134" t="s">
        <v>31</v>
      </c>
      <c r="N485" s="133" t="s">
        <v>2542</v>
      </c>
      <c r="O485" s="132">
        <v>7.1999999999999995E-2</v>
      </c>
      <c r="P485" s="132">
        <f>O485*H485</f>
        <v>0.14399999999999999</v>
      </c>
      <c r="Q485" s="132">
        <v>0</v>
      </c>
      <c r="R485" s="132">
        <f>Q485*H485</f>
        <v>0</v>
      </c>
      <c r="S485" s="132">
        <v>5.5999999999999999E-3</v>
      </c>
      <c r="T485" s="132">
        <f>S485*H485</f>
        <v>1.12E-2</v>
      </c>
      <c r="U485" s="131" t="s">
        <v>31</v>
      </c>
      <c r="AR485" s="130" t="s">
        <v>134</v>
      </c>
      <c r="AT485" s="130" t="s">
        <v>26</v>
      </c>
      <c r="AU485" s="130" t="s">
        <v>61</v>
      </c>
      <c r="AY485" s="108" t="s">
        <v>104</v>
      </c>
      <c r="BE485" s="118">
        <f>IF(N485="základní",J485,0)</f>
        <v>64.400000000000006</v>
      </c>
      <c r="BF485" s="118">
        <f>IF(N485="snížená",J485,0)</f>
        <v>0</v>
      </c>
      <c r="BG485" s="118">
        <f>IF(N485="zákl. přenesená",J485,0)</f>
        <v>0</v>
      </c>
      <c r="BH485" s="118">
        <f>IF(N485="sníž. přenesená",J485,0)</f>
        <v>0</v>
      </c>
      <c r="BI485" s="118">
        <f>IF(N485="nulová",J485,0)</f>
        <v>0</v>
      </c>
      <c r="BJ485" s="108" t="s">
        <v>102</v>
      </c>
      <c r="BK485" s="118">
        <f>ROUND(I485*H485,2)</f>
        <v>64.400000000000006</v>
      </c>
      <c r="BL485" s="108" t="s">
        <v>134</v>
      </c>
      <c r="BM485" s="130" t="s">
        <v>575</v>
      </c>
    </row>
    <row r="486" spans="2:65" s="76" customFormat="1" x14ac:dyDescent="0.2">
      <c r="B486" s="75"/>
      <c r="D486" s="129" t="s">
        <v>2597</v>
      </c>
      <c r="F486" s="128" t="s">
        <v>574</v>
      </c>
      <c r="L486" s="75"/>
      <c r="M486" s="119"/>
      <c r="U486" s="120"/>
      <c r="AT486" s="108" t="s">
        <v>2597</v>
      </c>
      <c r="AU486" s="108" t="s">
        <v>61</v>
      </c>
    </row>
    <row r="487" spans="2:65" s="76" customFormat="1" x14ac:dyDescent="0.2">
      <c r="B487" s="75"/>
      <c r="D487" s="127" t="s">
        <v>112</v>
      </c>
      <c r="F487" s="126" t="s">
        <v>3931</v>
      </c>
      <c r="L487" s="75"/>
      <c r="M487" s="119"/>
      <c r="U487" s="120"/>
      <c r="AT487" s="108" t="s">
        <v>112</v>
      </c>
      <c r="AU487" s="108" t="s">
        <v>61</v>
      </c>
    </row>
    <row r="488" spans="2:65" s="76" customFormat="1" ht="16.5" customHeight="1" x14ac:dyDescent="0.2">
      <c r="B488" s="117"/>
      <c r="C488" s="140" t="s">
        <v>576</v>
      </c>
      <c r="D488" s="140" t="s">
        <v>26</v>
      </c>
      <c r="E488" s="139" t="s">
        <v>577</v>
      </c>
      <c r="F488" s="135" t="s">
        <v>578</v>
      </c>
      <c r="G488" s="138" t="s">
        <v>133</v>
      </c>
      <c r="H488" s="137">
        <v>1</v>
      </c>
      <c r="I488" s="136">
        <v>32.200000000000003</v>
      </c>
      <c r="J488" s="136">
        <f>ROUND(I488*H488,2)</f>
        <v>32.200000000000003</v>
      </c>
      <c r="K488" s="135" t="s">
        <v>3201</v>
      </c>
      <c r="L488" s="75"/>
      <c r="M488" s="134" t="s">
        <v>31</v>
      </c>
      <c r="N488" s="133" t="s">
        <v>2542</v>
      </c>
      <c r="O488" s="132">
        <v>7.1999999999999995E-2</v>
      </c>
      <c r="P488" s="132">
        <f>O488*H488</f>
        <v>7.1999999999999995E-2</v>
      </c>
      <c r="Q488" s="132">
        <v>0</v>
      </c>
      <c r="R488" s="132">
        <f>Q488*H488</f>
        <v>0</v>
      </c>
      <c r="S488" s="132">
        <v>7.2199999999999999E-3</v>
      </c>
      <c r="T488" s="132">
        <f>S488*H488</f>
        <v>7.2199999999999999E-3</v>
      </c>
      <c r="U488" s="131" t="s">
        <v>31</v>
      </c>
      <c r="AR488" s="130" t="s">
        <v>134</v>
      </c>
      <c r="AT488" s="130" t="s">
        <v>26</v>
      </c>
      <c r="AU488" s="130" t="s">
        <v>61</v>
      </c>
      <c r="AY488" s="108" t="s">
        <v>104</v>
      </c>
      <c r="BE488" s="118">
        <f>IF(N488="základní",J488,0)</f>
        <v>32.200000000000003</v>
      </c>
      <c r="BF488" s="118">
        <f>IF(N488="snížená",J488,0)</f>
        <v>0</v>
      </c>
      <c r="BG488" s="118">
        <f>IF(N488="zákl. přenesená",J488,0)</f>
        <v>0</v>
      </c>
      <c r="BH488" s="118">
        <f>IF(N488="sníž. přenesená",J488,0)</f>
        <v>0</v>
      </c>
      <c r="BI488" s="118">
        <f>IF(N488="nulová",J488,0)</f>
        <v>0</v>
      </c>
      <c r="BJ488" s="108" t="s">
        <v>102</v>
      </c>
      <c r="BK488" s="118">
        <f>ROUND(I488*H488,2)</f>
        <v>32.200000000000003</v>
      </c>
      <c r="BL488" s="108" t="s">
        <v>134</v>
      </c>
      <c r="BM488" s="130" t="s">
        <v>579</v>
      </c>
    </row>
    <row r="489" spans="2:65" s="76" customFormat="1" x14ac:dyDescent="0.2">
      <c r="B489" s="75"/>
      <c r="D489" s="129" t="s">
        <v>2597</v>
      </c>
      <c r="F489" s="128" t="s">
        <v>578</v>
      </c>
      <c r="L489" s="75"/>
      <c r="M489" s="119"/>
      <c r="U489" s="120"/>
      <c r="AT489" s="108" t="s">
        <v>2597</v>
      </c>
      <c r="AU489" s="108" t="s">
        <v>61</v>
      </c>
    </row>
    <row r="490" spans="2:65" s="76" customFormat="1" x14ac:dyDescent="0.2">
      <c r="B490" s="75"/>
      <c r="D490" s="127" t="s">
        <v>112</v>
      </c>
      <c r="F490" s="126" t="s">
        <v>3930</v>
      </c>
      <c r="L490" s="75"/>
      <c r="M490" s="119"/>
      <c r="U490" s="120"/>
      <c r="AT490" s="108" t="s">
        <v>112</v>
      </c>
      <c r="AU490" s="108" t="s">
        <v>61</v>
      </c>
    </row>
    <row r="491" spans="2:65" s="76" customFormat="1" ht="16.5" customHeight="1" x14ac:dyDescent="0.2">
      <c r="B491" s="117"/>
      <c r="C491" s="140" t="s">
        <v>580</v>
      </c>
      <c r="D491" s="140" t="s">
        <v>26</v>
      </c>
      <c r="E491" s="139" t="s">
        <v>581</v>
      </c>
      <c r="F491" s="135" t="s">
        <v>2717</v>
      </c>
      <c r="G491" s="138" t="s">
        <v>133</v>
      </c>
      <c r="H491" s="137">
        <v>2</v>
      </c>
      <c r="I491" s="136">
        <v>88.17</v>
      </c>
      <c r="J491" s="136">
        <f>ROUND(I491*H491,2)</f>
        <v>176.34</v>
      </c>
      <c r="K491" s="135" t="s">
        <v>3201</v>
      </c>
      <c r="L491" s="75"/>
      <c r="M491" s="134" t="s">
        <v>31</v>
      </c>
      <c r="N491" s="133" t="s">
        <v>2542</v>
      </c>
      <c r="O491" s="132">
        <v>0.153</v>
      </c>
      <c r="P491" s="132">
        <f>O491*H491</f>
        <v>0.30599999999999999</v>
      </c>
      <c r="Q491" s="132">
        <v>1.5860000000000001E-5</v>
      </c>
      <c r="R491" s="132">
        <f>Q491*H491</f>
        <v>3.1720000000000001E-5</v>
      </c>
      <c r="S491" s="132">
        <v>2.0000000000000002E-5</v>
      </c>
      <c r="T491" s="132">
        <f>S491*H491</f>
        <v>4.0000000000000003E-5</v>
      </c>
      <c r="U491" s="131" t="s">
        <v>31</v>
      </c>
      <c r="AR491" s="130" t="s">
        <v>134</v>
      </c>
      <c r="AT491" s="130" t="s">
        <v>26</v>
      </c>
      <c r="AU491" s="130" t="s">
        <v>61</v>
      </c>
      <c r="AY491" s="108" t="s">
        <v>104</v>
      </c>
      <c r="BE491" s="118">
        <f>IF(N491="základní",J491,0)</f>
        <v>176.34</v>
      </c>
      <c r="BF491" s="118">
        <f>IF(N491="snížená",J491,0)</f>
        <v>0</v>
      </c>
      <c r="BG491" s="118">
        <f>IF(N491="zákl. přenesená",J491,0)</f>
        <v>0</v>
      </c>
      <c r="BH491" s="118">
        <f>IF(N491="sníž. přenesená",J491,0)</f>
        <v>0</v>
      </c>
      <c r="BI491" s="118">
        <f>IF(N491="nulová",J491,0)</f>
        <v>0</v>
      </c>
      <c r="BJ491" s="108" t="s">
        <v>102</v>
      </c>
      <c r="BK491" s="118">
        <f>ROUND(I491*H491,2)</f>
        <v>176.34</v>
      </c>
      <c r="BL491" s="108" t="s">
        <v>134</v>
      </c>
      <c r="BM491" s="130" t="s">
        <v>582</v>
      </c>
    </row>
    <row r="492" spans="2:65" s="76" customFormat="1" x14ac:dyDescent="0.2">
      <c r="B492" s="75"/>
      <c r="D492" s="129" t="s">
        <v>2597</v>
      </c>
      <c r="F492" s="128" t="s">
        <v>583</v>
      </c>
      <c r="L492" s="75"/>
      <c r="M492" s="119"/>
      <c r="U492" s="120"/>
      <c r="AT492" s="108" t="s">
        <v>2597</v>
      </c>
      <c r="AU492" s="108" t="s">
        <v>61</v>
      </c>
    </row>
    <row r="493" spans="2:65" s="76" customFormat="1" x14ac:dyDescent="0.2">
      <c r="B493" s="75"/>
      <c r="D493" s="127" t="s">
        <v>112</v>
      </c>
      <c r="F493" s="126" t="s">
        <v>3929</v>
      </c>
      <c r="L493" s="75"/>
      <c r="M493" s="119"/>
      <c r="U493" s="120"/>
      <c r="AT493" s="108" t="s">
        <v>112</v>
      </c>
      <c r="AU493" s="108" t="s">
        <v>61</v>
      </c>
    </row>
    <row r="494" spans="2:65" s="76" customFormat="1" ht="16.5" customHeight="1" x14ac:dyDescent="0.2">
      <c r="B494" s="117"/>
      <c r="C494" s="140" t="s">
        <v>584</v>
      </c>
      <c r="D494" s="140" t="s">
        <v>26</v>
      </c>
      <c r="E494" s="139" t="s">
        <v>585</v>
      </c>
      <c r="F494" s="135" t="s">
        <v>2718</v>
      </c>
      <c r="G494" s="138" t="s">
        <v>133</v>
      </c>
      <c r="H494" s="137">
        <v>1</v>
      </c>
      <c r="I494" s="136">
        <v>100.87</v>
      </c>
      <c r="J494" s="136">
        <f>ROUND(I494*H494,2)</f>
        <v>100.87</v>
      </c>
      <c r="K494" s="135" t="s">
        <v>3201</v>
      </c>
      <c r="L494" s="75"/>
      <c r="M494" s="134" t="s">
        <v>31</v>
      </c>
      <c r="N494" s="133" t="s">
        <v>2542</v>
      </c>
      <c r="O494" s="132">
        <v>0.17499999999999999</v>
      </c>
      <c r="P494" s="132">
        <f>O494*H494</f>
        <v>0.17499999999999999</v>
      </c>
      <c r="Q494" s="132">
        <v>1.7859999999999998E-5</v>
      </c>
      <c r="R494" s="132">
        <f>Q494*H494</f>
        <v>1.7859999999999998E-5</v>
      </c>
      <c r="S494" s="132">
        <v>2.0000000000000002E-5</v>
      </c>
      <c r="T494" s="132">
        <f>S494*H494</f>
        <v>2.0000000000000002E-5</v>
      </c>
      <c r="U494" s="131" t="s">
        <v>31</v>
      </c>
      <c r="AR494" s="130" t="s">
        <v>134</v>
      </c>
      <c r="AT494" s="130" t="s">
        <v>26</v>
      </c>
      <c r="AU494" s="130" t="s">
        <v>61</v>
      </c>
      <c r="AY494" s="108" t="s">
        <v>104</v>
      </c>
      <c r="BE494" s="118">
        <f>IF(N494="základní",J494,0)</f>
        <v>100.87</v>
      </c>
      <c r="BF494" s="118">
        <f>IF(N494="snížená",J494,0)</f>
        <v>0</v>
      </c>
      <c r="BG494" s="118">
        <f>IF(N494="zákl. přenesená",J494,0)</f>
        <v>0</v>
      </c>
      <c r="BH494" s="118">
        <f>IF(N494="sníž. přenesená",J494,0)</f>
        <v>0</v>
      </c>
      <c r="BI494" s="118">
        <f>IF(N494="nulová",J494,0)</f>
        <v>0</v>
      </c>
      <c r="BJ494" s="108" t="s">
        <v>102</v>
      </c>
      <c r="BK494" s="118">
        <f>ROUND(I494*H494,2)</f>
        <v>100.87</v>
      </c>
      <c r="BL494" s="108" t="s">
        <v>134</v>
      </c>
      <c r="BM494" s="130" t="s">
        <v>586</v>
      </c>
    </row>
    <row r="495" spans="2:65" s="76" customFormat="1" x14ac:dyDescent="0.2">
      <c r="B495" s="75"/>
      <c r="D495" s="129" t="s">
        <v>2597</v>
      </c>
      <c r="F495" s="128" t="s">
        <v>587</v>
      </c>
      <c r="L495" s="75"/>
      <c r="M495" s="119"/>
      <c r="U495" s="120"/>
      <c r="AT495" s="108" t="s">
        <v>2597</v>
      </c>
      <c r="AU495" s="108" t="s">
        <v>61</v>
      </c>
    </row>
    <row r="496" spans="2:65" s="76" customFormat="1" x14ac:dyDescent="0.2">
      <c r="B496" s="75"/>
      <c r="D496" s="127" t="s">
        <v>112</v>
      </c>
      <c r="F496" s="126" t="s">
        <v>3928</v>
      </c>
      <c r="L496" s="75"/>
      <c r="M496" s="119"/>
      <c r="U496" s="120"/>
      <c r="AT496" s="108" t="s">
        <v>112</v>
      </c>
      <c r="AU496" s="108" t="s">
        <v>61</v>
      </c>
    </row>
    <row r="497" spans="2:65" s="76" customFormat="1" ht="16.5" customHeight="1" x14ac:dyDescent="0.2">
      <c r="B497" s="117"/>
      <c r="C497" s="140" t="s">
        <v>588</v>
      </c>
      <c r="D497" s="140" t="s">
        <v>26</v>
      </c>
      <c r="E497" s="139" t="s">
        <v>589</v>
      </c>
      <c r="F497" s="135" t="s">
        <v>2719</v>
      </c>
      <c r="G497" s="138" t="s">
        <v>133</v>
      </c>
      <c r="H497" s="137">
        <v>1</v>
      </c>
      <c r="I497" s="136">
        <v>126.49</v>
      </c>
      <c r="J497" s="136">
        <f>ROUND(I497*H497,2)</f>
        <v>126.49</v>
      </c>
      <c r="K497" s="135" t="s">
        <v>3201</v>
      </c>
      <c r="L497" s="75"/>
      <c r="M497" s="134" t="s">
        <v>31</v>
      </c>
      <c r="N497" s="133" t="s">
        <v>2542</v>
      </c>
      <c r="O497" s="132">
        <v>0.219</v>
      </c>
      <c r="P497" s="132">
        <f>O497*H497</f>
        <v>0.219</v>
      </c>
      <c r="Q497" s="132">
        <v>2.5709999999999999E-5</v>
      </c>
      <c r="R497" s="132">
        <f>Q497*H497</f>
        <v>2.5709999999999999E-5</v>
      </c>
      <c r="S497" s="132">
        <v>3.0000000000000001E-5</v>
      </c>
      <c r="T497" s="132">
        <f>S497*H497</f>
        <v>3.0000000000000001E-5</v>
      </c>
      <c r="U497" s="131" t="s">
        <v>31</v>
      </c>
      <c r="AR497" s="130" t="s">
        <v>134</v>
      </c>
      <c r="AT497" s="130" t="s">
        <v>26</v>
      </c>
      <c r="AU497" s="130" t="s">
        <v>61</v>
      </c>
      <c r="AY497" s="108" t="s">
        <v>104</v>
      </c>
      <c r="BE497" s="118">
        <f>IF(N497="základní",J497,0)</f>
        <v>126.49</v>
      </c>
      <c r="BF497" s="118">
        <f>IF(N497="snížená",J497,0)</f>
        <v>0</v>
      </c>
      <c r="BG497" s="118">
        <f>IF(N497="zákl. přenesená",J497,0)</f>
        <v>0</v>
      </c>
      <c r="BH497" s="118">
        <f>IF(N497="sníž. přenesená",J497,0)</f>
        <v>0</v>
      </c>
      <c r="BI497" s="118">
        <f>IF(N497="nulová",J497,0)</f>
        <v>0</v>
      </c>
      <c r="BJ497" s="108" t="s">
        <v>102</v>
      </c>
      <c r="BK497" s="118">
        <f>ROUND(I497*H497,2)</f>
        <v>126.49</v>
      </c>
      <c r="BL497" s="108" t="s">
        <v>134</v>
      </c>
      <c r="BM497" s="130" t="s">
        <v>590</v>
      </c>
    </row>
    <row r="498" spans="2:65" s="76" customFormat="1" x14ac:dyDescent="0.2">
      <c r="B498" s="75"/>
      <c r="D498" s="129" t="s">
        <v>2597</v>
      </c>
      <c r="F498" s="128" t="s">
        <v>591</v>
      </c>
      <c r="L498" s="75"/>
      <c r="M498" s="119"/>
      <c r="U498" s="120"/>
      <c r="AT498" s="108" t="s">
        <v>2597</v>
      </c>
      <c r="AU498" s="108" t="s">
        <v>61</v>
      </c>
    </row>
    <row r="499" spans="2:65" s="76" customFormat="1" x14ac:dyDescent="0.2">
      <c r="B499" s="75"/>
      <c r="D499" s="127" t="s">
        <v>112</v>
      </c>
      <c r="F499" s="126" t="s">
        <v>3927</v>
      </c>
      <c r="L499" s="75"/>
      <c r="M499" s="119"/>
      <c r="U499" s="120"/>
      <c r="AT499" s="108" t="s">
        <v>112</v>
      </c>
      <c r="AU499" s="108" t="s">
        <v>61</v>
      </c>
    </row>
    <row r="500" spans="2:65" s="76" customFormat="1" ht="16.5" customHeight="1" x14ac:dyDescent="0.2">
      <c r="B500" s="117"/>
      <c r="C500" s="140" t="s">
        <v>592</v>
      </c>
      <c r="D500" s="140" t="s">
        <v>26</v>
      </c>
      <c r="E500" s="139" t="s">
        <v>593</v>
      </c>
      <c r="F500" s="135" t="s">
        <v>2720</v>
      </c>
      <c r="G500" s="138" t="s">
        <v>133</v>
      </c>
      <c r="H500" s="137">
        <v>1</v>
      </c>
      <c r="I500" s="136">
        <v>1042.48</v>
      </c>
      <c r="J500" s="136">
        <f>ROUND(I500*H500,2)</f>
        <v>1042.48</v>
      </c>
      <c r="K500" s="135" t="s">
        <v>3201</v>
      </c>
      <c r="L500" s="75"/>
      <c r="M500" s="134" t="s">
        <v>31</v>
      </c>
      <c r="N500" s="133" t="s">
        <v>2542</v>
      </c>
      <c r="O500" s="132">
        <v>0.375</v>
      </c>
      <c r="P500" s="132">
        <f>O500*H500</f>
        <v>0.375</v>
      </c>
      <c r="Q500" s="132">
        <v>1.27429E-3</v>
      </c>
      <c r="R500" s="132">
        <f>Q500*H500</f>
        <v>1.27429E-3</v>
      </c>
      <c r="S500" s="132">
        <v>0</v>
      </c>
      <c r="T500" s="132">
        <f>S500*H500</f>
        <v>0</v>
      </c>
      <c r="U500" s="131" t="s">
        <v>31</v>
      </c>
      <c r="AR500" s="130" t="s">
        <v>134</v>
      </c>
      <c r="AT500" s="130" t="s">
        <v>26</v>
      </c>
      <c r="AU500" s="130" t="s">
        <v>61</v>
      </c>
      <c r="AY500" s="108" t="s">
        <v>104</v>
      </c>
      <c r="BE500" s="118">
        <f>IF(N500="základní",J500,0)</f>
        <v>1042.48</v>
      </c>
      <c r="BF500" s="118">
        <f>IF(N500="snížená",J500,0)</f>
        <v>0</v>
      </c>
      <c r="BG500" s="118">
        <f>IF(N500="zákl. přenesená",J500,0)</f>
        <v>0</v>
      </c>
      <c r="BH500" s="118">
        <f>IF(N500="sníž. přenesená",J500,0)</f>
        <v>0</v>
      </c>
      <c r="BI500" s="118">
        <f>IF(N500="nulová",J500,0)</f>
        <v>0</v>
      </c>
      <c r="BJ500" s="108" t="s">
        <v>102</v>
      </c>
      <c r="BK500" s="118">
        <f>ROUND(I500*H500,2)</f>
        <v>1042.48</v>
      </c>
      <c r="BL500" s="108" t="s">
        <v>134</v>
      </c>
      <c r="BM500" s="130" t="s">
        <v>594</v>
      </c>
    </row>
    <row r="501" spans="2:65" s="76" customFormat="1" x14ac:dyDescent="0.2">
      <c r="B501" s="75"/>
      <c r="D501" s="129" t="s">
        <v>2597</v>
      </c>
      <c r="F501" s="128" t="s">
        <v>595</v>
      </c>
      <c r="L501" s="75"/>
      <c r="M501" s="119"/>
      <c r="U501" s="120"/>
      <c r="AT501" s="108" t="s">
        <v>2597</v>
      </c>
      <c r="AU501" s="108" t="s">
        <v>61</v>
      </c>
    </row>
    <row r="502" spans="2:65" s="76" customFormat="1" x14ac:dyDescent="0.2">
      <c r="B502" s="75"/>
      <c r="D502" s="127" t="s">
        <v>112</v>
      </c>
      <c r="F502" s="126" t="s">
        <v>3926</v>
      </c>
      <c r="L502" s="75"/>
      <c r="M502" s="119"/>
      <c r="U502" s="120"/>
      <c r="AT502" s="108" t="s">
        <v>112</v>
      </c>
      <c r="AU502" s="108" t="s">
        <v>61</v>
      </c>
    </row>
    <row r="503" spans="2:65" s="76" customFormat="1" ht="16.5" customHeight="1" x14ac:dyDescent="0.2">
      <c r="B503" s="117"/>
      <c r="C503" s="140" t="s">
        <v>596</v>
      </c>
      <c r="D503" s="140" t="s">
        <v>26</v>
      </c>
      <c r="E503" s="139" t="s">
        <v>597</v>
      </c>
      <c r="F503" s="135" t="s">
        <v>2721</v>
      </c>
      <c r="G503" s="138" t="s">
        <v>133</v>
      </c>
      <c r="H503" s="137">
        <v>1</v>
      </c>
      <c r="I503" s="136">
        <v>1031.07</v>
      </c>
      <c r="J503" s="136">
        <f>ROUND(I503*H503,2)</f>
        <v>1031.07</v>
      </c>
      <c r="K503" s="135" t="s">
        <v>3201</v>
      </c>
      <c r="L503" s="75"/>
      <c r="M503" s="134" t="s">
        <v>31</v>
      </c>
      <c r="N503" s="133" t="s">
        <v>2542</v>
      </c>
      <c r="O503" s="132">
        <v>0.38500000000000001</v>
      </c>
      <c r="P503" s="132">
        <f>O503*H503</f>
        <v>0.38500000000000001</v>
      </c>
      <c r="Q503" s="132">
        <v>1.27429E-3</v>
      </c>
      <c r="R503" s="132">
        <f>Q503*H503</f>
        <v>1.27429E-3</v>
      </c>
      <c r="S503" s="132">
        <v>0</v>
      </c>
      <c r="T503" s="132">
        <f>S503*H503</f>
        <v>0</v>
      </c>
      <c r="U503" s="131" t="s">
        <v>31</v>
      </c>
      <c r="AR503" s="130" t="s">
        <v>134</v>
      </c>
      <c r="AT503" s="130" t="s">
        <v>26</v>
      </c>
      <c r="AU503" s="130" t="s">
        <v>61</v>
      </c>
      <c r="AY503" s="108" t="s">
        <v>104</v>
      </c>
      <c r="BE503" s="118">
        <f>IF(N503="základní",J503,0)</f>
        <v>1031.07</v>
      </c>
      <c r="BF503" s="118">
        <f>IF(N503="snížená",J503,0)</f>
        <v>0</v>
      </c>
      <c r="BG503" s="118">
        <f>IF(N503="zákl. přenesená",J503,0)</f>
        <v>0</v>
      </c>
      <c r="BH503" s="118">
        <f>IF(N503="sníž. přenesená",J503,0)</f>
        <v>0</v>
      </c>
      <c r="BI503" s="118">
        <f>IF(N503="nulová",J503,0)</f>
        <v>0</v>
      </c>
      <c r="BJ503" s="108" t="s">
        <v>102</v>
      </c>
      <c r="BK503" s="118">
        <f>ROUND(I503*H503,2)</f>
        <v>1031.07</v>
      </c>
      <c r="BL503" s="108" t="s">
        <v>134</v>
      </c>
      <c r="BM503" s="130" t="s">
        <v>598</v>
      </c>
    </row>
    <row r="504" spans="2:65" s="76" customFormat="1" x14ac:dyDescent="0.2">
      <c r="B504" s="75"/>
      <c r="D504" s="129" t="s">
        <v>2597</v>
      </c>
      <c r="F504" s="128" t="s">
        <v>599</v>
      </c>
      <c r="L504" s="75"/>
      <c r="M504" s="119"/>
      <c r="U504" s="120"/>
      <c r="AT504" s="108" t="s">
        <v>2597</v>
      </c>
      <c r="AU504" s="108" t="s">
        <v>61</v>
      </c>
    </row>
    <row r="505" spans="2:65" s="76" customFormat="1" x14ac:dyDescent="0.2">
      <c r="B505" s="75"/>
      <c r="D505" s="127" t="s">
        <v>112</v>
      </c>
      <c r="F505" s="126" t="s">
        <v>3925</v>
      </c>
      <c r="L505" s="75"/>
      <c r="M505" s="119"/>
      <c r="U505" s="120"/>
      <c r="AT505" s="108" t="s">
        <v>112</v>
      </c>
      <c r="AU505" s="108" t="s">
        <v>61</v>
      </c>
    </row>
    <row r="506" spans="2:65" s="76" customFormat="1" ht="16.5" customHeight="1" x14ac:dyDescent="0.2">
      <c r="B506" s="117"/>
      <c r="C506" s="140" t="s">
        <v>600</v>
      </c>
      <c r="D506" s="140" t="s">
        <v>26</v>
      </c>
      <c r="E506" s="139" t="s">
        <v>601</v>
      </c>
      <c r="F506" s="135" t="s">
        <v>2722</v>
      </c>
      <c r="G506" s="138" t="s">
        <v>133</v>
      </c>
      <c r="H506" s="137">
        <v>1</v>
      </c>
      <c r="I506" s="136">
        <v>2540.06</v>
      </c>
      <c r="J506" s="136">
        <f>ROUND(I506*H506,2)</f>
        <v>2540.06</v>
      </c>
      <c r="K506" s="135" t="s">
        <v>3201</v>
      </c>
      <c r="L506" s="75"/>
      <c r="M506" s="134" t="s">
        <v>31</v>
      </c>
      <c r="N506" s="133" t="s">
        <v>2542</v>
      </c>
      <c r="O506" s="132">
        <v>0.39300000000000002</v>
      </c>
      <c r="P506" s="132">
        <f>O506*H506</f>
        <v>0.39300000000000002</v>
      </c>
      <c r="Q506" s="132">
        <v>3.2748600000000001E-3</v>
      </c>
      <c r="R506" s="132">
        <f>Q506*H506</f>
        <v>3.2748600000000001E-3</v>
      </c>
      <c r="S506" s="132">
        <v>0</v>
      </c>
      <c r="T506" s="132">
        <f>S506*H506</f>
        <v>0</v>
      </c>
      <c r="U506" s="131" t="s">
        <v>31</v>
      </c>
      <c r="AR506" s="130" t="s">
        <v>134</v>
      </c>
      <c r="AT506" s="130" t="s">
        <v>26</v>
      </c>
      <c r="AU506" s="130" t="s">
        <v>61</v>
      </c>
      <c r="AY506" s="108" t="s">
        <v>104</v>
      </c>
      <c r="BE506" s="118">
        <f>IF(N506="základní",J506,0)</f>
        <v>2540.06</v>
      </c>
      <c r="BF506" s="118">
        <f>IF(N506="snížená",J506,0)</f>
        <v>0</v>
      </c>
      <c r="BG506" s="118">
        <f>IF(N506="zákl. přenesená",J506,0)</f>
        <v>0</v>
      </c>
      <c r="BH506" s="118">
        <f>IF(N506="sníž. přenesená",J506,0)</f>
        <v>0</v>
      </c>
      <c r="BI506" s="118">
        <f>IF(N506="nulová",J506,0)</f>
        <v>0</v>
      </c>
      <c r="BJ506" s="108" t="s">
        <v>102</v>
      </c>
      <c r="BK506" s="118">
        <f>ROUND(I506*H506,2)</f>
        <v>2540.06</v>
      </c>
      <c r="BL506" s="108" t="s">
        <v>134</v>
      </c>
      <c r="BM506" s="130" t="s">
        <v>602</v>
      </c>
    </row>
    <row r="507" spans="2:65" s="76" customFormat="1" x14ac:dyDescent="0.2">
      <c r="B507" s="75"/>
      <c r="D507" s="129" t="s">
        <v>2597</v>
      </c>
      <c r="F507" s="128" t="s">
        <v>603</v>
      </c>
      <c r="L507" s="75"/>
      <c r="M507" s="119"/>
      <c r="U507" s="120"/>
      <c r="AT507" s="108" t="s">
        <v>2597</v>
      </c>
      <c r="AU507" s="108" t="s">
        <v>61</v>
      </c>
    </row>
    <row r="508" spans="2:65" s="76" customFormat="1" x14ac:dyDescent="0.2">
      <c r="B508" s="75"/>
      <c r="D508" s="127" t="s">
        <v>112</v>
      </c>
      <c r="F508" s="126" t="s">
        <v>3924</v>
      </c>
      <c r="L508" s="75"/>
      <c r="M508" s="119"/>
      <c r="U508" s="120"/>
      <c r="AT508" s="108" t="s">
        <v>112</v>
      </c>
      <c r="AU508" s="108" t="s">
        <v>61</v>
      </c>
    </row>
    <row r="509" spans="2:65" s="76" customFormat="1" ht="16.5" customHeight="1" x14ac:dyDescent="0.2">
      <c r="B509" s="117"/>
      <c r="C509" s="140" t="s">
        <v>604</v>
      </c>
      <c r="D509" s="140" t="s">
        <v>26</v>
      </c>
      <c r="E509" s="139" t="s">
        <v>605</v>
      </c>
      <c r="F509" s="135" t="s">
        <v>2723</v>
      </c>
      <c r="G509" s="138" t="s">
        <v>133</v>
      </c>
      <c r="H509" s="137">
        <v>1</v>
      </c>
      <c r="I509" s="136">
        <v>1105.48</v>
      </c>
      <c r="J509" s="136">
        <f>ROUND(I509*H509,2)</f>
        <v>1105.48</v>
      </c>
      <c r="K509" s="135" t="s">
        <v>3201</v>
      </c>
      <c r="L509" s="75"/>
      <c r="M509" s="134" t="s">
        <v>31</v>
      </c>
      <c r="N509" s="133" t="s">
        <v>2542</v>
      </c>
      <c r="O509" s="132">
        <v>0.375</v>
      </c>
      <c r="P509" s="132">
        <f>O509*H509</f>
        <v>0.375</v>
      </c>
      <c r="Q509" s="132">
        <v>1.1642899999999999E-3</v>
      </c>
      <c r="R509" s="132">
        <f>Q509*H509</f>
        <v>1.1642899999999999E-3</v>
      </c>
      <c r="S509" s="132">
        <v>0</v>
      </c>
      <c r="T509" s="132">
        <f>S509*H509</f>
        <v>0</v>
      </c>
      <c r="U509" s="131" t="s">
        <v>31</v>
      </c>
      <c r="AR509" s="130" t="s">
        <v>134</v>
      </c>
      <c r="AT509" s="130" t="s">
        <v>26</v>
      </c>
      <c r="AU509" s="130" t="s">
        <v>61</v>
      </c>
      <c r="AY509" s="108" t="s">
        <v>104</v>
      </c>
      <c r="BE509" s="118">
        <f>IF(N509="základní",J509,0)</f>
        <v>1105.48</v>
      </c>
      <c r="BF509" s="118">
        <f>IF(N509="snížená",J509,0)</f>
        <v>0</v>
      </c>
      <c r="BG509" s="118">
        <f>IF(N509="zákl. přenesená",J509,0)</f>
        <v>0</v>
      </c>
      <c r="BH509" s="118">
        <f>IF(N509="sníž. přenesená",J509,0)</f>
        <v>0</v>
      </c>
      <c r="BI509" s="118">
        <f>IF(N509="nulová",J509,0)</f>
        <v>0</v>
      </c>
      <c r="BJ509" s="108" t="s">
        <v>102</v>
      </c>
      <c r="BK509" s="118">
        <f>ROUND(I509*H509,2)</f>
        <v>1105.48</v>
      </c>
      <c r="BL509" s="108" t="s">
        <v>134</v>
      </c>
      <c r="BM509" s="130" t="s">
        <v>606</v>
      </c>
    </row>
    <row r="510" spans="2:65" s="76" customFormat="1" x14ac:dyDescent="0.2">
      <c r="B510" s="75"/>
      <c r="D510" s="129" t="s">
        <v>2597</v>
      </c>
      <c r="F510" s="128" t="s">
        <v>607</v>
      </c>
      <c r="L510" s="75"/>
      <c r="M510" s="119"/>
      <c r="U510" s="120"/>
      <c r="AT510" s="108" t="s">
        <v>2597</v>
      </c>
      <c r="AU510" s="108" t="s">
        <v>61</v>
      </c>
    </row>
    <row r="511" spans="2:65" s="76" customFormat="1" x14ac:dyDescent="0.2">
      <c r="B511" s="75"/>
      <c r="D511" s="127" t="s">
        <v>112</v>
      </c>
      <c r="F511" s="126" t="s">
        <v>3923</v>
      </c>
      <c r="L511" s="75"/>
      <c r="M511" s="119"/>
      <c r="U511" s="120"/>
      <c r="AT511" s="108" t="s">
        <v>112</v>
      </c>
      <c r="AU511" s="108" t="s">
        <v>61</v>
      </c>
    </row>
    <row r="512" spans="2:65" s="76" customFormat="1" ht="16.5" customHeight="1" x14ac:dyDescent="0.2">
      <c r="B512" s="117"/>
      <c r="C512" s="140" t="s">
        <v>608</v>
      </c>
      <c r="D512" s="140" t="s">
        <v>26</v>
      </c>
      <c r="E512" s="139" t="s">
        <v>609</v>
      </c>
      <c r="F512" s="135" t="s">
        <v>2724</v>
      </c>
      <c r="G512" s="138" t="s">
        <v>133</v>
      </c>
      <c r="H512" s="137">
        <v>1</v>
      </c>
      <c r="I512" s="136">
        <v>1060.07</v>
      </c>
      <c r="J512" s="136">
        <f>ROUND(I512*H512,2)</f>
        <v>1060.07</v>
      </c>
      <c r="K512" s="135" t="s">
        <v>3201</v>
      </c>
      <c r="L512" s="75"/>
      <c r="M512" s="134" t="s">
        <v>31</v>
      </c>
      <c r="N512" s="133" t="s">
        <v>2542</v>
      </c>
      <c r="O512" s="132">
        <v>0.38500000000000001</v>
      </c>
      <c r="P512" s="132">
        <f>O512*H512</f>
        <v>0.38500000000000001</v>
      </c>
      <c r="Q512" s="132">
        <v>1.2542899999999999E-3</v>
      </c>
      <c r="R512" s="132">
        <f>Q512*H512</f>
        <v>1.2542899999999999E-3</v>
      </c>
      <c r="S512" s="132">
        <v>0</v>
      </c>
      <c r="T512" s="132">
        <f>S512*H512</f>
        <v>0</v>
      </c>
      <c r="U512" s="131" t="s">
        <v>31</v>
      </c>
      <c r="AR512" s="130" t="s">
        <v>134</v>
      </c>
      <c r="AT512" s="130" t="s">
        <v>26</v>
      </c>
      <c r="AU512" s="130" t="s">
        <v>61</v>
      </c>
      <c r="AY512" s="108" t="s">
        <v>104</v>
      </c>
      <c r="BE512" s="118">
        <f>IF(N512="základní",J512,0)</f>
        <v>1060.07</v>
      </c>
      <c r="BF512" s="118">
        <f>IF(N512="snížená",J512,0)</f>
        <v>0</v>
      </c>
      <c r="BG512" s="118">
        <f>IF(N512="zákl. přenesená",J512,0)</f>
        <v>0</v>
      </c>
      <c r="BH512" s="118">
        <f>IF(N512="sníž. přenesená",J512,0)</f>
        <v>0</v>
      </c>
      <c r="BI512" s="118">
        <f>IF(N512="nulová",J512,0)</f>
        <v>0</v>
      </c>
      <c r="BJ512" s="108" t="s">
        <v>102</v>
      </c>
      <c r="BK512" s="118">
        <f>ROUND(I512*H512,2)</f>
        <v>1060.07</v>
      </c>
      <c r="BL512" s="108" t="s">
        <v>134</v>
      </c>
      <c r="BM512" s="130" t="s">
        <v>610</v>
      </c>
    </row>
    <row r="513" spans="2:65" s="76" customFormat="1" x14ac:dyDescent="0.2">
      <c r="B513" s="75"/>
      <c r="D513" s="129" t="s">
        <v>2597</v>
      </c>
      <c r="F513" s="128" t="s">
        <v>611</v>
      </c>
      <c r="L513" s="75"/>
      <c r="M513" s="119"/>
      <c r="U513" s="120"/>
      <c r="AT513" s="108" t="s">
        <v>2597</v>
      </c>
      <c r="AU513" s="108" t="s">
        <v>61</v>
      </c>
    </row>
    <row r="514" spans="2:65" s="76" customFormat="1" x14ac:dyDescent="0.2">
      <c r="B514" s="75"/>
      <c r="D514" s="127" t="s">
        <v>112</v>
      </c>
      <c r="F514" s="126" t="s">
        <v>3922</v>
      </c>
      <c r="L514" s="75"/>
      <c r="M514" s="119"/>
      <c r="U514" s="120"/>
      <c r="AT514" s="108" t="s">
        <v>112</v>
      </c>
      <c r="AU514" s="108" t="s">
        <v>61</v>
      </c>
    </row>
    <row r="515" spans="2:65" s="76" customFormat="1" ht="16.5" customHeight="1" x14ac:dyDescent="0.2">
      <c r="B515" s="117"/>
      <c r="C515" s="140" t="s">
        <v>612</v>
      </c>
      <c r="D515" s="140" t="s">
        <v>26</v>
      </c>
      <c r="E515" s="139" t="s">
        <v>613</v>
      </c>
      <c r="F515" s="135" t="s">
        <v>2725</v>
      </c>
      <c r="G515" s="138" t="s">
        <v>121</v>
      </c>
      <c r="H515" s="137">
        <v>150</v>
      </c>
      <c r="I515" s="136">
        <v>58.92</v>
      </c>
      <c r="J515" s="136">
        <f>ROUND(I515*H515,2)</f>
        <v>8838</v>
      </c>
      <c r="K515" s="135" t="s">
        <v>3201</v>
      </c>
      <c r="L515" s="75"/>
      <c r="M515" s="134" t="s">
        <v>31</v>
      </c>
      <c r="N515" s="133" t="s">
        <v>2542</v>
      </c>
      <c r="O515" s="132">
        <v>6.7000000000000004E-2</v>
      </c>
      <c r="P515" s="132">
        <f>O515*H515</f>
        <v>10.050000000000001</v>
      </c>
      <c r="Q515" s="132">
        <v>1.8972349999999999E-4</v>
      </c>
      <c r="R515" s="132">
        <f>Q515*H515</f>
        <v>2.8458524999999998E-2</v>
      </c>
      <c r="S515" s="132">
        <v>0</v>
      </c>
      <c r="T515" s="132">
        <f>S515*H515</f>
        <v>0</v>
      </c>
      <c r="U515" s="131" t="s">
        <v>31</v>
      </c>
      <c r="AR515" s="130" t="s">
        <v>134</v>
      </c>
      <c r="AT515" s="130" t="s">
        <v>26</v>
      </c>
      <c r="AU515" s="130" t="s">
        <v>61</v>
      </c>
      <c r="AY515" s="108" t="s">
        <v>104</v>
      </c>
      <c r="BE515" s="118">
        <f>IF(N515="základní",J515,0)</f>
        <v>8838</v>
      </c>
      <c r="BF515" s="118">
        <f>IF(N515="snížená",J515,0)</f>
        <v>0</v>
      </c>
      <c r="BG515" s="118">
        <f>IF(N515="zákl. přenesená",J515,0)</f>
        <v>0</v>
      </c>
      <c r="BH515" s="118">
        <f>IF(N515="sníž. přenesená",J515,0)</f>
        <v>0</v>
      </c>
      <c r="BI515" s="118">
        <f>IF(N515="nulová",J515,0)</f>
        <v>0</v>
      </c>
      <c r="BJ515" s="108" t="s">
        <v>102</v>
      </c>
      <c r="BK515" s="118">
        <f>ROUND(I515*H515,2)</f>
        <v>8838</v>
      </c>
      <c r="BL515" s="108" t="s">
        <v>134</v>
      </c>
      <c r="BM515" s="130" t="s">
        <v>614</v>
      </c>
    </row>
    <row r="516" spans="2:65" s="76" customFormat="1" x14ac:dyDescent="0.2">
      <c r="B516" s="75"/>
      <c r="D516" s="129" t="s">
        <v>2597</v>
      </c>
      <c r="F516" s="128" t="s">
        <v>615</v>
      </c>
      <c r="L516" s="75"/>
      <c r="M516" s="119"/>
      <c r="U516" s="120"/>
      <c r="AT516" s="108" t="s">
        <v>2597</v>
      </c>
      <c r="AU516" s="108" t="s">
        <v>61</v>
      </c>
    </row>
    <row r="517" spans="2:65" s="76" customFormat="1" x14ac:dyDescent="0.2">
      <c r="B517" s="75"/>
      <c r="D517" s="127" t="s">
        <v>112</v>
      </c>
      <c r="F517" s="126" t="s">
        <v>3921</v>
      </c>
      <c r="L517" s="75"/>
      <c r="M517" s="119"/>
      <c r="U517" s="120"/>
      <c r="AT517" s="108" t="s">
        <v>112</v>
      </c>
      <c r="AU517" s="108" t="s">
        <v>61</v>
      </c>
    </row>
    <row r="518" spans="2:65" s="76" customFormat="1" ht="16.5" customHeight="1" x14ac:dyDescent="0.2">
      <c r="B518" s="117"/>
      <c r="C518" s="140" t="s">
        <v>616</v>
      </c>
      <c r="D518" s="140" t="s">
        <v>26</v>
      </c>
      <c r="E518" s="139" t="s">
        <v>617</v>
      </c>
      <c r="F518" s="135" t="s">
        <v>2726</v>
      </c>
      <c r="G518" s="138" t="s">
        <v>121</v>
      </c>
      <c r="H518" s="137">
        <v>50</v>
      </c>
      <c r="I518" s="136">
        <v>50.35</v>
      </c>
      <c r="J518" s="136">
        <f>ROUND(I518*H518,2)</f>
        <v>2517.5</v>
      </c>
      <c r="K518" s="135" t="s">
        <v>3201</v>
      </c>
      <c r="L518" s="75"/>
      <c r="M518" s="134" t="s">
        <v>31</v>
      </c>
      <c r="N518" s="133" t="s">
        <v>2542</v>
      </c>
      <c r="O518" s="132">
        <v>8.2000000000000003E-2</v>
      </c>
      <c r="P518" s="132">
        <f>O518*H518</f>
        <v>4.1000000000000005</v>
      </c>
      <c r="Q518" s="132">
        <v>1.0000000000000001E-5</v>
      </c>
      <c r="R518" s="132">
        <f>Q518*H518</f>
        <v>5.0000000000000001E-4</v>
      </c>
      <c r="S518" s="132">
        <v>0</v>
      </c>
      <c r="T518" s="132">
        <f>S518*H518</f>
        <v>0</v>
      </c>
      <c r="U518" s="131" t="s">
        <v>31</v>
      </c>
      <c r="AR518" s="130" t="s">
        <v>134</v>
      </c>
      <c r="AT518" s="130" t="s">
        <v>26</v>
      </c>
      <c r="AU518" s="130" t="s">
        <v>61</v>
      </c>
      <c r="AY518" s="108" t="s">
        <v>104</v>
      </c>
      <c r="BE518" s="118">
        <f>IF(N518="základní",J518,0)</f>
        <v>2517.5</v>
      </c>
      <c r="BF518" s="118">
        <f>IF(N518="snížená",J518,0)</f>
        <v>0</v>
      </c>
      <c r="BG518" s="118">
        <f>IF(N518="zákl. přenesená",J518,0)</f>
        <v>0</v>
      </c>
      <c r="BH518" s="118">
        <f>IF(N518="sníž. přenesená",J518,0)</f>
        <v>0</v>
      </c>
      <c r="BI518" s="118">
        <f>IF(N518="nulová",J518,0)</f>
        <v>0</v>
      </c>
      <c r="BJ518" s="108" t="s">
        <v>102</v>
      </c>
      <c r="BK518" s="118">
        <f>ROUND(I518*H518,2)</f>
        <v>2517.5</v>
      </c>
      <c r="BL518" s="108" t="s">
        <v>134</v>
      </c>
      <c r="BM518" s="130" t="s">
        <v>618</v>
      </c>
    </row>
    <row r="519" spans="2:65" s="76" customFormat="1" x14ac:dyDescent="0.2">
      <c r="B519" s="75"/>
      <c r="D519" s="129" t="s">
        <v>2597</v>
      </c>
      <c r="F519" s="128" t="s">
        <v>619</v>
      </c>
      <c r="L519" s="75"/>
      <c r="M519" s="119"/>
      <c r="U519" s="120"/>
      <c r="AT519" s="108" t="s">
        <v>2597</v>
      </c>
      <c r="AU519" s="108" t="s">
        <v>61</v>
      </c>
    </row>
    <row r="520" spans="2:65" s="76" customFormat="1" x14ac:dyDescent="0.2">
      <c r="B520" s="75"/>
      <c r="D520" s="127" t="s">
        <v>112</v>
      </c>
      <c r="F520" s="126" t="s">
        <v>3920</v>
      </c>
      <c r="L520" s="75"/>
      <c r="M520" s="119"/>
      <c r="U520" s="120"/>
      <c r="AT520" s="108" t="s">
        <v>112</v>
      </c>
      <c r="AU520" s="108" t="s">
        <v>61</v>
      </c>
    </row>
    <row r="521" spans="2:65" s="76" customFormat="1" ht="16.5" customHeight="1" x14ac:dyDescent="0.2">
      <c r="B521" s="117"/>
      <c r="C521" s="140" t="s">
        <v>620</v>
      </c>
      <c r="D521" s="140" t="s">
        <v>26</v>
      </c>
      <c r="E521" s="139" t="s">
        <v>621</v>
      </c>
      <c r="F521" s="135" t="s">
        <v>2727</v>
      </c>
      <c r="G521" s="138" t="s">
        <v>622</v>
      </c>
      <c r="H521" s="137">
        <v>0.27300000000000002</v>
      </c>
      <c r="I521" s="136">
        <v>693.76</v>
      </c>
      <c r="J521" s="136">
        <f>ROUND(I521*H521,2)</f>
        <v>189.4</v>
      </c>
      <c r="K521" s="135" t="s">
        <v>3201</v>
      </c>
      <c r="L521" s="75"/>
      <c r="M521" s="134" t="s">
        <v>31</v>
      </c>
      <c r="N521" s="133" t="s">
        <v>2542</v>
      </c>
      <c r="O521" s="132">
        <v>1.327</v>
      </c>
      <c r="P521" s="132">
        <f>O521*H521</f>
        <v>0.36227100000000001</v>
      </c>
      <c r="Q521" s="132">
        <v>0</v>
      </c>
      <c r="R521" s="132">
        <f>Q521*H521</f>
        <v>0</v>
      </c>
      <c r="S521" s="132">
        <v>0</v>
      </c>
      <c r="T521" s="132">
        <f>S521*H521</f>
        <v>0</v>
      </c>
      <c r="U521" s="131" t="s">
        <v>31</v>
      </c>
      <c r="AR521" s="130" t="s">
        <v>134</v>
      </c>
      <c r="AT521" s="130" t="s">
        <v>26</v>
      </c>
      <c r="AU521" s="130" t="s">
        <v>61</v>
      </c>
      <c r="AY521" s="108" t="s">
        <v>104</v>
      </c>
      <c r="BE521" s="118">
        <f>IF(N521="základní",J521,0)</f>
        <v>189.4</v>
      </c>
      <c r="BF521" s="118">
        <f>IF(N521="snížená",J521,0)</f>
        <v>0</v>
      </c>
      <c r="BG521" s="118">
        <f>IF(N521="zákl. přenesená",J521,0)</f>
        <v>0</v>
      </c>
      <c r="BH521" s="118">
        <f>IF(N521="sníž. přenesená",J521,0)</f>
        <v>0</v>
      </c>
      <c r="BI521" s="118">
        <f>IF(N521="nulová",J521,0)</f>
        <v>0</v>
      </c>
      <c r="BJ521" s="108" t="s">
        <v>102</v>
      </c>
      <c r="BK521" s="118">
        <f>ROUND(I521*H521,2)</f>
        <v>189.4</v>
      </c>
      <c r="BL521" s="108" t="s">
        <v>134</v>
      </c>
      <c r="BM521" s="130" t="s">
        <v>623</v>
      </c>
    </row>
    <row r="522" spans="2:65" s="76" customFormat="1" ht="19.5" x14ac:dyDescent="0.2">
      <c r="B522" s="75"/>
      <c r="D522" s="129" t="s">
        <v>2597</v>
      </c>
      <c r="F522" s="128" t="s">
        <v>3919</v>
      </c>
      <c r="L522" s="75"/>
      <c r="M522" s="119"/>
      <c r="U522" s="120"/>
      <c r="AT522" s="108" t="s">
        <v>2597</v>
      </c>
      <c r="AU522" s="108" t="s">
        <v>61</v>
      </c>
    </row>
    <row r="523" spans="2:65" s="76" customFormat="1" x14ac:dyDescent="0.2">
      <c r="B523" s="75"/>
      <c r="D523" s="127" t="s">
        <v>112</v>
      </c>
      <c r="F523" s="126" t="s">
        <v>3918</v>
      </c>
      <c r="L523" s="75"/>
      <c r="M523" s="119"/>
      <c r="U523" s="120"/>
      <c r="AT523" s="108" t="s">
        <v>112</v>
      </c>
      <c r="AU523" s="108" t="s">
        <v>61</v>
      </c>
    </row>
    <row r="524" spans="2:65" s="76" customFormat="1" ht="16.5" customHeight="1" x14ac:dyDescent="0.2">
      <c r="B524" s="117"/>
      <c r="C524" s="140" t="s">
        <v>624</v>
      </c>
      <c r="D524" s="140" t="s">
        <v>26</v>
      </c>
      <c r="E524" s="139" t="s">
        <v>625</v>
      </c>
      <c r="F524" s="135" t="s">
        <v>2728</v>
      </c>
      <c r="G524" s="138" t="s">
        <v>622</v>
      </c>
      <c r="H524" s="137">
        <v>0.27300000000000002</v>
      </c>
      <c r="I524" s="136">
        <v>724.1</v>
      </c>
      <c r="J524" s="136">
        <f>ROUND(I524*H524,2)</f>
        <v>197.68</v>
      </c>
      <c r="K524" s="135" t="s">
        <v>3201</v>
      </c>
      <c r="L524" s="75"/>
      <c r="M524" s="134" t="s">
        <v>31</v>
      </c>
      <c r="N524" s="133" t="s">
        <v>2542</v>
      </c>
      <c r="O524" s="132">
        <v>1.3740000000000001</v>
      </c>
      <c r="P524" s="132">
        <f>O524*H524</f>
        <v>0.37510200000000005</v>
      </c>
      <c r="Q524" s="132">
        <v>0</v>
      </c>
      <c r="R524" s="132">
        <f>Q524*H524</f>
        <v>0</v>
      </c>
      <c r="S524" s="132">
        <v>0</v>
      </c>
      <c r="T524" s="132">
        <f>S524*H524</f>
        <v>0</v>
      </c>
      <c r="U524" s="131" t="s">
        <v>31</v>
      </c>
      <c r="AR524" s="130" t="s">
        <v>134</v>
      </c>
      <c r="AT524" s="130" t="s">
        <v>26</v>
      </c>
      <c r="AU524" s="130" t="s">
        <v>61</v>
      </c>
      <c r="AY524" s="108" t="s">
        <v>104</v>
      </c>
      <c r="BE524" s="118">
        <f>IF(N524="základní",J524,0)</f>
        <v>197.68</v>
      </c>
      <c r="BF524" s="118">
        <f>IF(N524="snížená",J524,0)</f>
        <v>0</v>
      </c>
      <c r="BG524" s="118">
        <f>IF(N524="zákl. přenesená",J524,0)</f>
        <v>0</v>
      </c>
      <c r="BH524" s="118">
        <f>IF(N524="sníž. přenesená",J524,0)</f>
        <v>0</v>
      </c>
      <c r="BI524" s="118">
        <f>IF(N524="nulová",J524,0)</f>
        <v>0</v>
      </c>
      <c r="BJ524" s="108" t="s">
        <v>102</v>
      </c>
      <c r="BK524" s="118">
        <f>ROUND(I524*H524,2)</f>
        <v>197.68</v>
      </c>
      <c r="BL524" s="108" t="s">
        <v>134</v>
      </c>
      <c r="BM524" s="130" t="s">
        <v>626</v>
      </c>
    </row>
    <row r="525" spans="2:65" s="76" customFormat="1" ht="19.5" x14ac:dyDescent="0.2">
      <c r="B525" s="75"/>
      <c r="D525" s="129" t="s">
        <v>2597</v>
      </c>
      <c r="F525" s="128" t="s">
        <v>3917</v>
      </c>
      <c r="L525" s="75"/>
      <c r="M525" s="119"/>
      <c r="U525" s="120"/>
      <c r="AT525" s="108" t="s">
        <v>2597</v>
      </c>
      <c r="AU525" s="108" t="s">
        <v>61</v>
      </c>
    </row>
    <row r="526" spans="2:65" s="76" customFormat="1" x14ac:dyDescent="0.2">
      <c r="B526" s="75"/>
      <c r="D526" s="127" t="s">
        <v>112</v>
      </c>
      <c r="F526" s="126" t="s">
        <v>3916</v>
      </c>
      <c r="L526" s="75"/>
      <c r="M526" s="119"/>
      <c r="U526" s="120"/>
      <c r="AT526" s="108" t="s">
        <v>112</v>
      </c>
      <c r="AU526" s="108" t="s">
        <v>61</v>
      </c>
    </row>
    <row r="527" spans="2:65" s="76" customFormat="1" ht="16.5" customHeight="1" x14ac:dyDescent="0.2">
      <c r="B527" s="117"/>
      <c r="C527" s="140" t="s">
        <v>627</v>
      </c>
      <c r="D527" s="140" t="s">
        <v>26</v>
      </c>
      <c r="E527" s="139" t="s">
        <v>628</v>
      </c>
      <c r="F527" s="135" t="s">
        <v>2729</v>
      </c>
      <c r="G527" s="138" t="s">
        <v>622</v>
      </c>
      <c r="H527" s="137">
        <v>0.27300000000000002</v>
      </c>
      <c r="I527" s="136">
        <v>754.44</v>
      </c>
      <c r="J527" s="136">
        <f>ROUND(I527*H527,2)</f>
        <v>205.96</v>
      </c>
      <c r="K527" s="135" t="s">
        <v>3201</v>
      </c>
      <c r="L527" s="75"/>
      <c r="M527" s="134" t="s">
        <v>31</v>
      </c>
      <c r="N527" s="133" t="s">
        <v>2542</v>
      </c>
      <c r="O527" s="132">
        <v>1.421</v>
      </c>
      <c r="P527" s="132">
        <f>O527*H527</f>
        <v>0.38793300000000003</v>
      </c>
      <c r="Q527" s="132">
        <v>0</v>
      </c>
      <c r="R527" s="132">
        <f>Q527*H527</f>
        <v>0</v>
      </c>
      <c r="S527" s="132">
        <v>0</v>
      </c>
      <c r="T527" s="132">
        <f>S527*H527</f>
        <v>0</v>
      </c>
      <c r="U527" s="131" t="s">
        <v>31</v>
      </c>
      <c r="AR527" s="130" t="s">
        <v>134</v>
      </c>
      <c r="AT527" s="130" t="s">
        <v>26</v>
      </c>
      <c r="AU527" s="130" t="s">
        <v>61</v>
      </c>
      <c r="AY527" s="108" t="s">
        <v>104</v>
      </c>
      <c r="BE527" s="118">
        <f>IF(N527="základní",J527,0)</f>
        <v>205.96</v>
      </c>
      <c r="BF527" s="118">
        <f>IF(N527="snížená",J527,0)</f>
        <v>0</v>
      </c>
      <c r="BG527" s="118">
        <f>IF(N527="zákl. přenesená",J527,0)</f>
        <v>0</v>
      </c>
      <c r="BH527" s="118">
        <f>IF(N527="sníž. přenesená",J527,0)</f>
        <v>0</v>
      </c>
      <c r="BI527" s="118">
        <f>IF(N527="nulová",J527,0)</f>
        <v>0</v>
      </c>
      <c r="BJ527" s="108" t="s">
        <v>102</v>
      </c>
      <c r="BK527" s="118">
        <f>ROUND(I527*H527,2)</f>
        <v>205.96</v>
      </c>
      <c r="BL527" s="108" t="s">
        <v>134</v>
      </c>
      <c r="BM527" s="130" t="s">
        <v>629</v>
      </c>
    </row>
    <row r="528" spans="2:65" s="76" customFormat="1" ht="19.5" x14ac:dyDescent="0.2">
      <c r="B528" s="75"/>
      <c r="D528" s="129" t="s">
        <v>2597</v>
      </c>
      <c r="F528" s="128" t="s">
        <v>3915</v>
      </c>
      <c r="L528" s="75"/>
      <c r="M528" s="119"/>
      <c r="U528" s="120"/>
      <c r="AT528" s="108" t="s">
        <v>2597</v>
      </c>
      <c r="AU528" s="108" t="s">
        <v>61</v>
      </c>
    </row>
    <row r="529" spans="2:65" s="76" customFormat="1" x14ac:dyDescent="0.2">
      <c r="B529" s="75"/>
      <c r="D529" s="127" t="s">
        <v>112</v>
      </c>
      <c r="F529" s="126" t="s">
        <v>3914</v>
      </c>
      <c r="L529" s="75"/>
      <c r="M529" s="119"/>
      <c r="U529" s="120"/>
      <c r="AT529" s="108" t="s">
        <v>112</v>
      </c>
      <c r="AU529" s="108" t="s">
        <v>61</v>
      </c>
    </row>
    <row r="530" spans="2:65" s="76" customFormat="1" ht="16.5" customHeight="1" x14ac:dyDescent="0.2">
      <c r="B530" s="117"/>
      <c r="C530" s="140" t="s">
        <v>630</v>
      </c>
      <c r="D530" s="140" t="s">
        <v>26</v>
      </c>
      <c r="E530" s="139" t="s">
        <v>631</v>
      </c>
      <c r="F530" s="135" t="s">
        <v>2730</v>
      </c>
      <c r="G530" s="138" t="s">
        <v>622</v>
      </c>
      <c r="H530" s="137">
        <v>0.27300000000000002</v>
      </c>
      <c r="I530" s="136">
        <v>845.02</v>
      </c>
      <c r="J530" s="136">
        <f>ROUND(I530*H530,2)</f>
        <v>230.69</v>
      </c>
      <c r="K530" s="135" t="s">
        <v>3201</v>
      </c>
      <c r="L530" s="75"/>
      <c r="M530" s="134" t="s">
        <v>31</v>
      </c>
      <c r="N530" s="133" t="s">
        <v>2542</v>
      </c>
      <c r="O530" s="132">
        <v>1.514</v>
      </c>
      <c r="P530" s="132">
        <f>O530*H530</f>
        <v>0.41332200000000002</v>
      </c>
      <c r="Q530" s="132">
        <v>0</v>
      </c>
      <c r="R530" s="132">
        <f>Q530*H530</f>
        <v>0</v>
      </c>
      <c r="S530" s="132">
        <v>0</v>
      </c>
      <c r="T530" s="132">
        <f>S530*H530</f>
        <v>0</v>
      </c>
      <c r="U530" s="131" t="s">
        <v>31</v>
      </c>
      <c r="AR530" s="130" t="s">
        <v>134</v>
      </c>
      <c r="AT530" s="130" t="s">
        <v>26</v>
      </c>
      <c r="AU530" s="130" t="s">
        <v>61</v>
      </c>
      <c r="AY530" s="108" t="s">
        <v>104</v>
      </c>
      <c r="BE530" s="118">
        <f>IF(N530="základní",J530,0)</f>
        <v>230.69</v>
      </c>
      <c r="BF530" s="118">
        <f>IF(N530="snížená",J530,0)</f>
        <v>0</v>
      </c>
      <c r="BG530" s="118">
        <f>IF(N530="zákl. přenesená",J530,0)</f>
        <v>0</v>
      </c>
      <c r="BH530" s="118">
        <f>IF(N530="sníž. přenesená",J530,0)</f>
        <v>0</v>
      </c>
      <c r="BI530" s="118">
        <f>IF(N530="nulová",J530,0)</f>
        <v>0</v>
      </c>
      <c r="BJ530" s="108" t="s">
        <v>102</v>
      </c>
      <c r="BK530" s="118">
        <f>ROUND(I530*H530,2)</f>
        <v>230.69</v>
      </c>
      <c r="BL530" s="108" t="s">
        <v>134</v>
      </c>
      <c r="BM530" s="130" t="s">
        <v>632</v>
      </c>
    </row>
    <row r="531" spans="2:65" s="76" customFormat="1" ht="19.5" x14ac:dyDescent="0.2">
      <c r="B531" s="75"/>
      <c r="D531" s="129" t="s">
        <v>2597</v>
      </c>
      <c r="F531" s="128" t="s">
        <v>3913</v>
      </c>
      <c r="L531" s="75"/>
      <c r="M531" s="119"/>
      <c r="U531" s="120"/>
      <c r="AT531" s="108" t="s">
        <v>2597</v>
      </c>
      <c r="AU531" s="108" t="s">
        <v>61</v>
      </c>
    </row>
    <row r="532" spans="2:65" s="76" customFormat="1" x14ac:dyDescent="0.2">
      <c r="B532" s="75"/>
      <c r="D532" s="127" t="s">
        <v>112</v>
      </c>
      <c r="F532" s="126" t="s">
        <v>3912</v>
      </c>
      <c r="L532" s="75"/>
      <c r="M532" s="119"/>
      <c r="U532" s="120"/>
      <c r="AT532" s="108" t="s">
        <v>112</v>
      </c>
      <c r="AU532" s="108" t="s">
        <v>61</v>
      </c>
    </row>
    <row r="533" spans="2:65" s="76" customFormat="1" ht="16.5" customHeight="1" x14ac:dyDescent="0.2">
      <c r="B533" s="117"/>
      <c r="C533" s="140" t="s">
        <v>633</v>
      </c>
      <c r="D533" s="140" t="s">
        <v>26</v>
      </c>
      <c r="E533" s="139" t="s">
        <v>634</v>
      </c>
      <c r="F533" s="135" t="s">
        <v>3911</v>
      </c>
      <c r="G533" s="138" t="s">
        <v>622</v>
      </c>
      <c r="H533" s="137">
        <v>0.27300000000000002</v>
      </c>
      <c r="I533" s="136">
        <v>545.09</v>
      </c>
      <c r="J533" s="136">
        <f>ROUND(I533*H533,2)</f>
        <v>148.81</v>
      </c>
      <c r="K533" s="135" t="s">
        <v>3201</v>
      </c>
      <c r="L533" s="75"/>
      <c r="M533" s="134" t="s">
        <v>31</v>
      </c>
      <c r="N533" s="133" t="s">
        <v>2542</v>
      </c>
      <c r="O533" s="132">
        <v>1.2190000000000001</v>
      </c>
      <c r="P533" s="132">
        <f>O533*H533</f>
        <v>0.33278700000000005</v>
      </c>
      <c r="Q533" s="132">
        <v>0</v>
      </c>
      <c r="R533" s="132">
        <f>Q533*H533</f>
        <v>0</v>
      </c>
      <c r="S533" s="132">
        <v>0</v>
      </c>
      <c r="T533" s="132">
        <f>S533*H533</f>
        <v>0</v>
      </c>
      <c r="U533" s="131" t="s">
        <v>31</v>
      </c>
      <c r="AR533" s="130" t="s">
        <v>134</v>
      </c>
      <c r="AT533" s="130" t="s">
        <v>26</v>
      </c>
      <c r="AU533" s="130" t="s">
        <v>61</v>
      </c>
      <c r="AY533" s="108" t="s">
        <v>104</v>
      </c>
      <c r="BE533" s="118">
        <f>IF(N533="základní",J533,0)</f>
        <v>148.81</v>
      </c>
      <c r="BF533" s="118">
        <f>IF(N533="snížená",J533,0)</f>
        <v>0</v>
      </c>
      <c r="BG533" s="118">
        <f>IF(N533="zákl. přenesená",J533,0)</f>
        <v>0</v>
      </c>
      <c r="BH533" s="118">
        <f>IF(N533="sníž. přenesená",J533,0)</f>
        <v>0</v>
      </c>
      <c r="BI533" s="118">
        <f>IF(N533="nulová",J533,0)</f>
        <v>0</v>
      </c>
      <c r="BJ533" s="108" t="s">
        <v>102</v>
      </c>
      <c r="BK533" s="118">
        <f>ROUND(I533*H533,2)</f>
        <v>148.81</v>
      </c>
      <c r="BL533" s="108" t="s">
        <v>134</v>
      </c>
      <c r="BM533" s="130" t="s">
        <v>635</v>
      </c>
    </row>
    <row r="534" spans="2:65" s="76" customFormat="1" ht="19.5" x14ac:dyDescent="0.2">
      <c r="B534" s="75"/>
      <c r="D534" s="129" t="s">
        <v>2597</v>
      </c>
      <c r="F534" s="128" t="s">
        <v>3910</v>
      </c>
      <c r="L534" s="75"/>
      <c r="M534" s="119"/>
      <c r="U534" s="120"/>
      <c r="AT534" s="108" t="s">
        <v>2597</v>
      </c>
      <c r="AU534" s="108" t="s">
        <v>61</v>
      </c>
    </row>
    <row r="535" spans="2:65" s="76" customFormat="1" x14ac:dyDescent="0.2">
      <c r="B535" s="75"/>
      <c r="D535" s="127" t="s">
        <v>112</v>
      </c>
      <c r="F535" s="126" t="s">
        <v>3909</v>
      </c>
      <c r="L535" s="75"/>
      <c r="M535" s="119"/>
      <c r="U535" s="120"/>
      <c r="AT535" s="108" t="s">
        <v>112</v>
      </c>
      <c r="AU535" s="108" t="s">
        <v>61</v>
      </c>
    </row>
    <row r="536" spans="2:65" s="141" customFormat="1" ht="22.9" customHeight="1" x14ac:dyDescent="0.2">
      <c r="B536" s="148"/>
      <c r="D536" s="143" t="s">
        <v>99</v>
      </c>
      <c r="E536" s="150" t="s">
        <v>636</v>
      </c>
      <c r="F536" s="150" t="s">
        <v>637</v>
      </c>
      <c r="J536" s="149">
        <f>BK536</f>
        <v>86363.98</v>
      </c>
      <c r="L536" s="148"/>
      <c r="M536" s="147"/>
      <c r="P536" s="146">
        <f>SUM(P537:P668)</f>
        <v>37.397575000000003</v>
      </c>
      <c r="R536" s="146">
        <f>SUM(R537:R668)</f>
        <v>9.9499851999999986E-2</v>
      </c>
      <c r="T536" s="146">
        <f>SUM(T537:T668)</f>
        <v>0.5150300000000001</v>
      </c>
      <c r="U536" s="145"/>
      <c r="AR536" s="143" t="s">
        <v>61</v>
      </c>
      <c r="AT536" s="144" t="s">
        <v>99</v>
      </c>
      <c r="AU536" s="144" t="s">
        <v>102</v>
      </c>
      <c r="AY536" s="143" t="s">
        <v>104</v>
      </c>
      <c r="BK536" s="142">
        <f>SUM(BK537:BK668)</f>
        <v>86363.98</v>
      </c>
    </row>
    <row r="537" spans="2:65" s="76" customFormat="1" ht="16.5" customHeight="1" x14ac:dyDescent="0.2">
      <c r="B537" s="117"/>
      <c r="C537" s="140" t="s">
        <v>638</v>
      </c>
      <c r="D537" s="140" t="s">
        <v>26</v>
      </c>
      <c r="E537" s="139" t="s">
        <v>639</v>
      </c>
      <c r="F537" s="135" t="s">
        <v>2731</v>
      </c>
      <c r="G537" s="138" t="s">
        <v>121</v>
      </c>
      <c r="H537" s="137">
        <v>50</v>
      </c>
      <c r="I537" s="136">
        <v>46.73</v>
      </c>
      <c r="J537" s="136">
        <f>ROUND(I537*H537,2)</f>
        <v>2336.5</v>
      </c>
      <c r="K537" s="135" t="s">
        <v>3201</v>
      </c>
      <c r="L537" s="75"/>
      <c r="M537" s="134" t="s">
        <v>31</v>
      </c>
      <c r="N537" s="133" t="s">
        <v>2542</v>
      </c>
      <c r="O537" s="132">
        <v>0.03</v>
      </c>
      <c r="P537" s="132">
        <f>O537*H537</f>
        <v>1.5</v>
      </c>
      <c r="Q537" s="132">
        <v>1.1242E-4</v>
      </c>
      <c r="R537" s="132">
        <f>Q537*H537</f>
        <v>5.6210000000000001E-3</v>
      </c>
      <c r="S537" s="132">
        <v>2.15E-3</v>
      </c>
      <c r="T537" s="132">
        <f>S537*H537</f>
        <v>0.1075</v>
      </c>
      <c r="U537" s="131" t="s">
        <v>31</v>
      </c>
      <c r="AR537" s="130" t="s">
        <v>134</v>
      </c>
      <c r="AT537" s="130" t="s">
        <v>26</v>
      </c>
      <c r="AU537" s="130" t="s">
        <v>61</v>
      </c>
      <c r="AY537" s="108" t="s">
        <v>104</v>
      </c>
      <c r="BE537" s="118">
        <f>IF(N537="základní",J537,0)</f>
        <v>2336.5</v>
      </c>
      <c r="BF537" s="118">
        <f>IF(N537="snížená",J537,0)</f>
        <v>0</v>
      </c>
      <c r="BG537" s="118">
        <f>IF(N537="zákl. přenesená",J537,0)</f>
        <v>0</v>
      </c>
      <c r="BH537" s="118">
        <f>IF(N537="sníž. přenesená",J537,0)</f>
        <v>0</v>
      </c>
      <c r="BI537" s="118">
        <f>IF(N537="nulová",J537,0)</f>
        <v>0</v>
      </c>
      <c r="BJ537" s="108" t="s">
        <v>102</v>
      </c>
      <c r="BK537" s="118">
        <f>ROUND(I537*H537,2)</f>
        <v>2336.5</v>
      </c>
      <c r="BL537" s="108" t="s">
        <v>134</v>
      </c>
      <c r="BM537" s="130" t="s">
        <v>640</v>
      </c>
    </row>
    <row r="538" spans="2:65" s="76" customFormat="1" x14ac:dyDescent="0.2">
      <c r="B538" s="75"/>
      <c r="D538" s="129" t="s">
        <v>2597</v>
      </c>
      <c r="F538" s="128" t="s">
        <v>641</v>
      </c>
      <c r="L538" s="75"/>
      <c r="M538" s="119"/>
      <c r="U538" s="120"/>
      <c r="AT538" s="108" t="s">
        <v>2597</v>
      </c>
      <c r="AU538" s="108" t="s">
        <v>61</v>
      </c>
    </row>
    <row r="539" spans="2:65" s="76" customFormat="1" x14ac:dyDescent="0.2">
      <c r="B539" s="75"/>
      <c r="D539" s="127" t="s">
        <v>112</v>
      </c>
      <c r="F539" s="126" t="s">
        <v>3908</v>
      </c>
      <c r="L539" s="75"/>
      <c r="M539" s="119"/>
      <c r="U539" s="120"/>
      <c r="AT539" s="108" t="s">
        <v>112</v>
      </c>
      <c r="AU539" s="108" t="s">
        <v>61</v>
      </c>
    </row>
    <row r="540" spans="2:65" s="76" customFormat="1" ht="16.5" customHeight="1" x14ac:dyDescent="0.2">
      <c r="B540" s="117"/>
      <c r="C540" s="140" t="s">
        <v>642</v>
      </c>
      <c r="D540" s="140" t="s">
        <v>26</v>
      </c>
      <c r="E540" s="139" t="s">
        <v>643</v>
      </c>
      <c r="F540" s="135" t="s">
        <v>2732</v>
      </c>
      <c r="G540" s="138" t="s">
        <v>121</v>
      </c>
      <c r="H540" s="137">
        <v>20</v>
      </c>
      <c r="I540" s="136">
        <v>133.05000000000001</v>
      </c>
      <c r="J540" s="136">
        <f>ROUND(I540*H540,2)</f>
        <v>2661</v>
      </c>
      <c r="K540" s="135" t="s">
        <v>3201</v>
      </c>
      <c r="L540" s="75"/>
      <c r="M540" s="134" t="s">
        <v>31</v>
      </c>
      <c r="N540" s="133" t="s">
        <v>2542</v>
      </c>
      <c r="O540" s="132">
        <v>4.3999999999999997E-2</v>
      </c>
      <c r="P540" s="132">
        <f>O540*H540</f>
        <v>0.87999999999999989</v>
      </c>
      <c r="Q540" s="132">
        <v>3.8959999999999998E-4</v>
      </c>
      <c r="R540" s="132">
        <f>Q540*H540</f>
        <v>7.7919999999999994E-3</v>
      </c>
      <c r="S540" s="132">
        <v>3.4199999999999999E-3</v>
      </c>
      <c r="T540" s="132">
        <f>S540*H540</f>
        <v>6.8400000000000002E-2</v>
      </c>
      <c r="U540" s="131" t="s">
        <v>31</v>
      </c>
      <c r="AR540" s="130" t="s">
        <v>134</v>
      </c>
      <c r="AT540" s="130" t="s">
        <v>26</v>
      </c>
      <c r="AU540" s="130" t="s">
        <v>61</v>
      </c>
      <c r="AY540" s="108" t="s">
        <v>104</v>
      </c>
      <c r="BE540" s="118">
        <f>IF(N540="základní",J540,0)</f>
        <v>2661</v>
      </c>
      <c r="BF540" s="118">
        <f>IF(N540="snížená",J540,0)</f>
        <v>0</v>
      </c>
      <c r="BG540" s="118">
        <f>IF(N540="zákl. přenesená",J540,0)</f>
        <v>0</v>
      </c>
      <c r="BH540" s="118">
        <f>IF(N540="sníž. přenesená",J540,0)</f>
        <v>0</v>
      </c>
      <c r="BI540" s="118">
        <f>IF(N540="nulová",J540,0)</f>
        <v>0</v>
      </c>
      <c r="BJ540" s="108" t="s">
        <v>102</v>
      </c>
      <c r="BK540" s="118">
        <f>ROUND(I540*H540,2)</f>
        <v>2661</v>
      </c>
      <c r="BL540" s="108" t="s">
        <v>134</v>
      </c>
      <c r="BM540" s="130" t="s">
        <v>644</v>
      </c>
    </row>
    <row r="541" spans="2:65" s="76" customFormat="1" x14ac:dyDescent="0.2">
      <c r="B541" s="75"/>
      <c r="D541" s="129" t="s">
        <v>2597</v>
      </c>
      <c r="F541" s="128" t="s">
        <v>645</v>
      </c>
      <c r="L541" s="75"/>
      <c r="M541" s="119"/>
      <c r="U541" s="120"/>
      <c r="AT541" s="108" t="s">
        <v>2597</v>
      </c>
      <c r="AU541" s="108" t="s">
        <v>61</v>
      </c>
    </row>
    <row r="542" spans="2:65" s="76" customFormat="1" x14ac:dyDescent="0.2">
      <c r="B542" s="75"/>
      <c r="D542" s="127" t="s">
        <v>112</v>
      </c>
      <c r="F542" s="126" t="s">
        <v>3907</v>
      </c>
      <c r="L542" s="75"/>
      <c r="M542" s="119"/>
      <c r="U542" s="120"/>
      <c r="AT542" s="108" t="s">
        <v>112</v>
      </c>
      <c r="AU542" s="108" t="s">
        <v>61</v>
      </c>
    </row>
    <row r="543" spans="2:65" s="76" customFormat="1" ht="16.5" customHeight="1" x14ac:dyDescent="0.2">
      <c r="B543" s="117"/>
      <c r="C543" s="140" t="s">
        <v>646</v>
      </c>
      <c r="D543" s="140" t="s">
        <v>26</v>
      </c>
      <c r="E543" s="139" t="s">
        <v>647</v>
      </c>
      <c r="F543" s="135" t="s">
        <v>2733</v>
      </c>
      <c r="G543" s="138" t="s">
        <v>121</v>
      </c>
      <c r="H543" s="137">
        <v>2</v>
      </c>
      <c r="I543" s="136">
        <v>46.51</v>
      </c>
      <c r="J543" s="136">
        <f>ROUND(I543*H543,2)</f>
        <v>93.02</v>
      </c>
      <c r="K543" s="135" t="s">
        <v>3201</v>
      </c>
      <c r="L543" s="75"/>
      <c r="M543" s="134" t="s">
        <v>31</v>
      </c>
      <c r="N543" s="133" t="s">
        <v>2542</v>
      </c>
      <c r="O543" s="132">
        <v>0.104</v>
      </c>
      <c r="P543" s="132">
        <f>O543*H543</f>
        <v>0.20799999999999999</v>
      </c>
      <c r="Q543" s="132">
        <v>0</v>
      </c>
      <c r="R543" s="132">
        <f>Q543*H543</f>
        <v>0</v>
      </c>
      <c r="S543" s="132">
        <v>1.9000000000000001E-4</v>
      </c>
      <c r="T543" s="132">
        <f>S543*H543</f>
        <v>3.8000000000000002E-4</v>
      </c>
      <c r="U543" s="131" t="s">
        <v>31</v>
      </c>
      <c r="AR543" s="130" t="s">
        <v>134</v>
      </c>
      <c r="AT543" s="130" t="s">
        <v>26</v>
      </c>
      <c r="AU543" s="130" t="s">
        <v>61</v>
      </c>
      <c r="AY543" s="108" t="s">
        <v>104</v>
      </c>
      <c r="BE543" s="118">
        <f>IF(N543="základní",J543,0)</f>
        <v>93.02</v>
      </c>
      <c r="BF543" s="118">
        <f>IF(N543="snížená",J543,0)</f>
        <v>0</v>
      </c>
      <c r="BG543" s="118">
        <f>IF(N543="zákl. přenesená",J543,0)</f>
        <v>0</v>
      </c>
      <c r="BH543" s="118">
        <f>IF(N543="sníž. přenesená",J543,0)</f>
        <v>0</v>
      </c>
      <c r="BI543" s="118">
        <f>IF(N543="nulová",J543,0)</f>
        <v>0</v>
      </c>
      <c r="BJ543" s="108" t="s">
        <v>102</v>
      </c>
      <c r="BK543" s="118">
        <f>ROUND(I543*H543,2)</f>
        <v>93.02</v>
      </c>
      <c r="BL543" s="108" t="s">
        <v>134</v>
      </c>
      <c r="BM543" s="130" t="s">
        <v>648</v>
      </c>
    </row>
    <row r="544" spans="2:65" s="76" customFormat="1" x14ac:dyDescent="0.2">
      <c r="B544" s="75"/>
      <c r="D544" s="129" t="s">
        <v>2597</v>
      </c>
      <c r="F544" s="128" t="s">
        <v>649</v>
      </c>
      <c r="L544" s="75"/>
      <c r="M544" s="119"/>
      <c r="U544" s="120"/>
      <c r="AT544" s="108" t="s">
        <v>2597</v>
      </c>
      <c r="AU544" s="108" t="s">
        <v>61</v>
      </c>
    </row>
    <row r="545" spans="2:65" s="76" customFormat="1" x14ac:dyDescent="0.2">
      <c r="B545" s="75"/>
      <c r="D545" s="127" t="s">
        <v>112</v>
      </c>
      <c r="F545" s="126" t="s">
        <v>3906</v>
      </c>
      <c r="L545" s="75"/>
      <c r="M545" s="119"/>
      <c r="U545" s="120"/>
      <c r="AT545" s="108" t="s">
        <v>112</v>
      </c>
      <c r="AU545" s="108" t="s">
        <v>61</v>
      </c>
    </row>
    <row r="546" spans="2:65" s="76" customFormat="1" ht="16.5" customHeight="1" x14ac:dyDescent="0.2">
      <c r="B546" s="117"/>
      <c r="C546" s="140" t="s">
        <v>650</v>
      </c>
      <c r="D546" s="140" t="s">
        <v>26</v>
      </c>
      <c r="E546" s="139" t="s">
        <v>651</v>
      </c>
      <c r="F546" s="135" t="s">
        <v>2734</v>
      </c>
      <c r="G546" s="138" t="s">
        <v>121</v>
      </c>
      <c r="H546" s="137">
        <v>20</v>
      </c>
      <c r="I546" s="136">
        <v>84.73</v>
      </c>
      <c r="J546" s="136">
        <f>ROUND(I546*H546,2)</f>
        <v>1694.6</v>
      </c>
      <c r="K546" s="135" t="s">
        <v>3201</v>
      </c>
      <c r="L546" s="75"/>
      <c r="M546" s="134" t="s">
        <v>31</v>
      </c>
      <c r="N546" s="133" t="s">
        <v>2542</v>
      </c>
      <c r="O546" s="132">
        <v>0.03</v>
      </c>
      <c r="P546" s="132">
        <f>O546*H546</f>
        <v>0.6</v>
      </c>
      <c r="Q546" s="132">
        <v>2.4420000000000003E-4</v>
      </c>
      <c r="R546" s="132">
        <f>Q546*H546</f>
        <v>4.8840000000000003E-3</v>
      </c>
      <c r="S546" s="132">
        <v>2.5400000000000002E-3</v>
      </c>
      <c r="T546" s="132">
        <f>S546*H546</f>
        <v>5.0800000000000005E-2</v>
      </c>
      <c r="U546" s="131" t="s">
        <v>31</v>
      </c>
      <c r="AR546" s="130" t="s">
        <v>134</v>
      </c>
      <c r="AT546" s="130" t="s">
        <v>26</v>
      </c>
      <c r="AU546" s="130" t="s">
        <v>61</v>
      </c>
      <c r="AY546" s="108" t="s">
        <v>104</v>
      </c>
      <c r="BE546" s="118">
        <f>IF(N546="základní",J546,0)</f>
        <v>1694.6</v>
      </c>
      <c r="BF546" s="118">
        <f>IF(N546="snížená",J546,0)</f>
        <v>0</v>
      </c>
      <c r="BG546" s="118">
        <f>IF(N546="zákl. přenesená",J546,0)</f>
        <v>0</v>
      </c>
      <c r="BH546" s="118">
        <f>IF(N546="sníž. přenesená",J546,0)</f>
        <v>0</v>
      </c>
      <c r="BI546" s="118">
        <f>IF(N546="nulová",J546,0)</f>
        <v>0</v>
      </c>
      <c r="BJ546" s="108" t="s">
        <v>102</v>
      </c>
      <c r="BK546" s="118">
        <f>ROUND(I546*H546,2)</f>
        <v>1694.6</v>
      </c>
      <c r="BL546" s="108" t="s">
        <v>134</v>
      </c>
      <c r="BM546" s="130" t="s">
        <v>652</v>
      </c>
    </row>
    <row r="547" spans="2:65" s="76" customFormat="1" x14ac:dyDescent="0.2">
      <c r="B547" s="75"/>
      <c r="D547" s="129" t="s">
        <v>2597</v>
      </c>
      <c r="F547" s="128" t="s">
        <v>653</v>
      </c>
      <c r="L547" s="75"/>
      <c r="M547" s="119"/>
      <c r="U547" s="120"/>
      <c r="AT547" s="108" t="s">
        <v>2597</v>
      </c>
      <c r="AU547" s="108" t="s">
        <v>61</v>
      </c>
    </row>
    <row r="548" spans="2:65" s="76" customFormat="1" x14ac:dyDescent="0.2">
      <c r="B548" s="75"/>
      <c r="D548" s="127" t="s">
        <v>112</v>
      </c>
      <c r="F548" s="126" t="s">
        <v>3905</v>
      </c>
      <c r="L548" s="75"/>
      <c r="M548" s="119"/>
      <c r="U548" s="120"/>
      <c r="AT548" s="108" t="s">
        <v>112</v>
      </c>
      <c r="AU548" s="108" t="s">
        <v>61</v>
      </c>
    </row>
    <row r="549" spans="2:65" s="76" customFormat="1" ht="16.5" customHeight="1" x14ac:dyDescent="0.2">
      <c r="B549" s="117"/>
      <c r="C549" s="140" t="s">
        <v>654</v>
      </c>
      <c r="D549" s="140" t="s">
        <v>26</v>
      </c>
      <c r="E549" s="139" t="s">
        <v>655</v>
      </c>
      <c r="F549" s="135" t="s">
        <v>2735</v>
      </c>
      <c r="G549" s="138" t="s">
        <v>121</v>
      </c>
      <c r="H549" s="137">
        <v>5</v>
      </c>
      <c r="I549" s="136">
        <v>88.3</v>
      </c>
      <c r="J549" s="136">
        <f>ROUND(I549*H549,2)</f>
        <v>441.5</v>
      </c>
      <c r="K549" s="135" t="s">
        <v>3201</v>
      </c>
      <c r="L549" s="75"/>
      <c r="M549" s="134" t="s">
        <v>31</v>
      </c>
      <c r="N549" s="133" t="s">
        <v>2542</v>
      </c>
      <c r="O549" s="132">
        <v>3.7999999999999999E-2</v>
      </c>
      <c r="P549" s="132">
        <f>O549*H549</f>
        <v>0.19</v>
      </c>
      <c r="Q549" s="132">
        <v>2.4420000000000003E-4</v>
      </c>
      <c r="R549" s="132">
        <f>Q549*H549</f>
        <v>1.2210000000000001E-3</v>
      </c>
      <c r="S549" s="132">
        <v>4.7299999999999998E-3</v>
      </c>
      <c r="T549" s="132">
        <f>S549*H549</f>
        <v>2.3649999999999997E-2</v>
      </c>
      <c r="U549" s="131" t="s">
        <v>31</v>
      </c>
      <c r="AR549" s="130" t="s">
        <v>134</v>
      </c>
      <c r="AT549" s="130" t="s">
        <v>26</v>
      </c>
      <c r="AU549" s="130" t="s">
        <v>61</v>
      </c>
      <c r="AY549" s="108" t="s">
        <v>104</v>
      </c>
      <c r="BE549" s="118">
        <f>IF(N549="základní",J549,0)</f>
        <v>441.5</v>
      </c>
      <c r="BF549" s="118">
        <f>IF(N549="snížená",J549,0)</f>
        <v>0</v>
      </c>
      <c r="BG549" s="118">
        <f>IF(N549="zákl. přenesená",J549,0)</f>
        <v>0</v>
      </c>
      <c r="BH549" s="118">
        <f>IF(N549="sníž. přenesená",J549,0)</f>
        <v>0</v>
      </c>
      <c r="BI549" s="118">
        <f>IF(N549="nulová",J549,0)</f>
        <v>0</v>
      </c>
      <c r="BJ549" s="108" t="s">
        <v>102</v>
      </c>
      <c r="BK549" s="118">
        <f>ROUND(I549*H549,2)</f>
        <v>441.5</v>
      </c>
      <c r="BL549" s="108" t="s">
        <v>134</v>
      </c>
      <c r="BM549" s="130" t="s">
        <v>656</v>
      </c>
    </row>
    <row r="550" spans="2:65" s="76" customFormat="1" x14ac:dyDescent="0.2">
      <c r="B550" s="75"/>
      <c r="D550" s="129" t="s">
        <v>2597</v>
      </c>
      <c r="F550" s="128" t="s">
        <v>657</v>
      </c>
      <c r="L550" s="75"/>
      <c r="M550" s="119"/>
      <c r="U550" s="120"/>
      <c r="AT550" s="108" t="s">
        <v>2597</v>
      </c>
      <c r="AU550" s="108" t="s">
        <v>61</v>
      </c>
    </row>
    <row r="551" spans="2:65" s="76" customFormat="1" x14ac:dyDescent="0.2">
      <c r="B551" s="75"/>
      <c r="D551" s="127" t="s">
        <v>112</v>
      </c>
      <c r="F551" s="126" t="s">
        <v>3904</v>
      </c>
      <c r="L551" s="75"/>
      <c r="M551" s="119"/>
      <c r="U551" s="120"/>
      <c r="AT551" s="108" t="s">
        <v>112</v>
      </c>
      <c r="AU551" s="108" t="s">
        <v>61</v>
      </c>
    </row>
    <row r="552" spans="2:65" s="76" customFormat="1" ht="16.5" customHeight="1" x14ac:dyDescent="0.2">
      <c r="B552" s="117"/>
      <c r="C552" s="140" t="s">
        <v>658</v>
      </c>
      <c r="D552" s="140" t="s">
        <v>26</v>
      </c>
      <c r="E552" s="139" t="s">
        <v>659</v>
      </c>
      <c r="F552" s="135" t="s">
        <v>2736</v>
      </c>
      <c r="G552" s="138" t="s">
        <v>117</v>
      </c>
      <c r="H552" s="137">
        <v>1</v>
      </c>
      <c r="I552" s="136">
        <v>1939.83</v>
      </c>
      <c r="J552" s="136">
        <f>ROUND(I552*H552,2)</f>
        <v>1939.83</v>
      </c>
      <c r="K552" s="135" t="s">
        <v>3201</v>
      </c>
      <c r="L552" s="75"/>
      <c r="M552" s="134" t="s">
        <v>31</v>
      </c>
      <c r="N552" s="133" t="s">
        <v>2542</v>
      </c>
      <c r="O552" s="132">
        <v>1.78</v>
      </c>
      <c r="P552" s="132">
        <f>O552*H552</f>
        <v>1.78</v>
      </c>
      <c r="Q552" s="132">
        <v>3.3778599999999999E-3</v>
      </c>
      <c r="R552" s="132">
        <f>Q552*H552</f>
        <v>3.3778599999999999E-3</v>
      </c>
      <c r="S552" s="132">
        <v>0</v>
      </c>
      <c r="T552" s="132">
        <f>S552*H552</f>
        <v>0</v>
      </c>
      <c r="U552" s="131" t="s">
        <v>31</v>
      </c>
      <c r="AR552" s="130" t="s">
        <v>134</v>
      </c>
      <c r="AT552" s="130" t="s">
        <v>26</v>
      </c>
      <c r="AU552" s="130" t="s">
        <v>61</v>
      </c>
      <c r="AY552" s="108" t="s">
        <v>104</v>
      </c>
      <c r="BE552" s="118">
        <f>IF(N552="základní",J552,0)</f>
        <v>1939.83</v>
      </c>
      <c r="BF552" s="118">
        <f>IF(N552="snížená",J552,0)</f>
        <v>0</v>
      </c>
      <c r="BG552" s="118">
        <f>IF(N552="zákl. přenesená",J552,0)</f>
        <v>0</v>
      </c>
      <c r="BH552" s="118">
        <f>IF(N552="sníž. přenesená",J552,0)</f>
        <v>0</v>
      </c>
      <c r="BI552" s="118">
        <f>IF(N552="nulová",J552,0)</f>
        <v>0</v>
      </c>
      <c r="BJ552" s="108" t="s">
        <v>102</v>
      </c>
      <c r="BK552" s="118">
        <f>ROUND(I552*H552,2)</f>
        <v>1939.83</v>
      </c>
      <c r="BL552" s="108" t="s">
        <v>134</v>
      </c>
      <c r="BM552" s="130" t="s">
        <v>660</v>
      </c>
    </row>
    <row r="553" spans="2:65" s="76" customFormat="1" x14ac:dyDescent="0.2">
      <c r="B553" s="75"/>
      <c r="D553" s="129" t="s">
        <v>2597</v>
      </c>
      <c r="F553" s="128" t="s">
        <v>661</v>
      </c>
      <c r="L553" s="75"/>
      <c r="M553" s="119"/>
      <c r="U553" s="120"/>
      <c r="AT553" s="108" t="s">
        <v>2597</v>
      </c>
      <c r="AU553" s="108" t="s">
        <v>61</v>
      </c>
    </row>
    <row r="554" spans="2:65" s="76" customFormat="1" x14ac:dyDescent="0.2">
      <c r="B554" s="75"/>
      <c r="D554" s="127" t="s">
        <v>112</v>
      </c>
      <c r="F554" s="126" t="s">
        <v>3903</v>
      </c>
      <c r="L554" s="75"/>
      <c r="M554" s="119"/>
      <c r="U554" s="120"/>
      <c r="AT554" s="108" t="s">
        <v>112</v>
      </c>
      <c r="AU554" s="108" t="s">
        <v>61</v>
      </c>
    </row>
    <row r="555" spans="2:65" s="76" customFormat="1" ht="16.5" customHeight="1" x14ac:dyDescent="0.2">
      <c r="B555" s="117"/>
      <c r="C555" s="140" t="s">
        <v>662</v>
      </c>
      <c r="D555" s="140" t="s">
        <v>26</v>
      </c>
      <c r="E555" s="139" t="s">
        <v>663</v>
      </c>
      <c r="F555" s="135" t="s">
        <v>2737</v>
      </c>
      <c r="G555" s="138" t="s">
        <v>117</v>
      </c>
      <c r="H555" s="137">
        <v>1</v>
      </c>
      <c r="I555" s="136">
        <v>2606.16</v>
      </c>
      <c r="J555" s="136">
        <f>ROUND(I555*H555,2)</f>
        <v>2606.16</v>
      </c>
      <c r="K555" s="135" t="s">
        <v>3201</v>
      </c>
      <c r="L555" s="75"/>
      <c r="M555" s="134" t="s">
        <v>31</v>
      </c>
      <c r="N555" s="133" t="s">
        <v>2542</v>
      </c>
      <c r="O555" s="132">
        <v>1.9450000000000001</v>
      </c>
      <c r="P555" s="132">
        <f>O555*H555</f>
        <v>1.9450000000000001</v>
      </c>
      <c r="Q555" s="132">
        <v>4.5474299999999999E-3</v>
      </c>
      <c r="R555" s="132">
        <f>Q555*H555</f>
        <v>4.5474299999999999E-3</v>
      </c>
      <c r="S555" s="132">
        <v>0</v>
      </c>
      <c r="T555" s="132">
        <f>S555*H555</f>
        <v>0</v>
      </c>
      <c r="U555" s="131" t="s">
        <v>31</v>
      </c>
      <c r="AR555" s="130" t="s">
        <v>134</v>
      </c>
      <c r="AT555" s="130" t="s">
        <v>26</v>
      </c>
      <c r="AU555" s="130" t="s">
        <v>61</v>
      </c>
      <c r="AY555" s="108" t="s">
        <v>104</v>
      </c>
      <c r="BE555" s="118">
        <f>IF(N555="základní",J555,0)</f>
        <v>2606.16</v>
      </c>
      <c r="BF555" s="118">
        <f>IF(N555="snížená",J555,0)</f>
        <v>0</v>
      </c>
      <c r="BG555" s="118">
        <f>IF(N555="zákl. přenesená",J555,0)</f>
        <v>0</v>
      </c>
      <c r="BH555" s="118">
        <f>IF(N555="sníž. přenesená",J555,0)</f>
        <v>0</v>
      </c>
      <c r="BI555" s="118">
        <f>IF(N555="nulová",J555,0)</f>
        <v>0</v>
      </c>
      <c r="BJ555" s="108" t="s">
        <v>102</v>
      </c>
      <c r="BK555" s="118">
        <f>ROUND(I555*H555,2)</f>
        <v>2606.16</v>
      </c>
      <c r="BL555" s="108" t="s">
        <v>134</v>
      </c>
      <c r="BM555" s="130" t="s">
        <v>664</v>
      </c>
    </row>
    <row r="556" spans="2:65" s="76" customFormat="1" x14ac:dyDescent="0.2">
      <c r="B556" s="75"/>
      <c r="D556" s="129" t="s">
        <v>2597</v>
      </c>
      <c r="F556" s="128" t="s">
        <v>665</v>
      </c>
      <c r="L556" s="75"/>
      <c r="M556" s="119"/>
      <c r="U556" s="120"/>
      <c r="AT556" s="108" t="s">
        <v>2597</v>
      </c>
      <c r="AU556" s="108" t="s">
        <v>61</v>
      </c>
    </row>
    <row r="557" spans="2:65" s="76" customFormat="1" x14ac:dyDescent="0.2">
      <c r="B557" s="75"/>
      <c r="D557" s="127" t="s">
        <v>112</v>
      </c>
      <c r="F557" s="126" t="s">
        <v>3902</v>
      </c>
      <c r="L557" s="75"/>
      <c r="M557" s="119"/>
      <c r="U557" s="120"/>
      <c r="AT557" s="108" t="s">
        <v>112</v>
      </c>
      <c r="AU557" s="108" t="s">
        <v>61</v>
      </c>
    </row>
    <row r="558" spans="2:65" s="76" customFormat="1" ht="16.5" customHeight="1" x14ac:dyDescent="0.2">
      <c r="B558" s="117"/>
      <c r="C558" s="140" t="s">
        <v>666</v>
      </c>
      <c r="D558" s="140" t="s">
        <v>26</v>
      </c>
      <c r="E558" s="139" t="s">
        <v>667</v>
      </c>
      <c r="F558" s="135" t="s">
        <v>2738</v>
      </c>
      <c r="G558" s="138" t="s">
        <v>117</v>
      </c>
      <c r="H558" s="137">
        <v>2</v>
      </c>
      <c r="I558" s="136">
        <v>522.48</v>
      </c>
      <c r="J558" s="136">
        <f>ROUND(I558*H558,2)</f>
        <v>1044.96</v>
      </c>
      <c r="K558" s="135" t="s">
        <v>3201</v>
      </c>
      <c r="L558" s="75"/>
      <c r="M558" s="134" t="s">
        <v>31</v>
      </c>
      <c r="N558" s="133" t="s">
        <v>2542</v>
      </c>
      <c r="O558" s="132">
        <v>0.83799999999999997</v>
      </c>
      <c r="P558" s="132">
        <f>O558*H558</f>
        <v>1.6759999999999999</v>
      </c>
      <c r="Q558" s="132">
        <v>2.1880000000000001E-4</v>
      </c>
      <c r="R558" s="132">
        <f>Q558*H558</f>
        <v>4.3760000000000001E-4</v>
      </c>
      <c r="S558" s="132">
        <v>0</v>
      </c>
      <c r="T558" s="132">
        <f>S558*H558</f>
        <v>0</v>
      </c>
      <c r="U558" s="131" t="s">
        <v>31</v>
      </c>
      <c r="AR558" s="130" t="s">
        <v>134</v>
      </c>
      <c r="AT558" s="130" t="s">
        <v>26</v>
      </c>
      <c r="AU558" s="130" t="s">
        <v>61</v>
      </c>
      <c r="AY558" s="108" t="s">
        <v>104</v>
      </c>
      <c r="BE558" s="118">
        <f>IF(N558="základní",J558,0)</f>
        <v>1044.96</v>
      </c>
      <c r="BF558" s="118">
        <f>IF(N558="snížená",J558,0)</f>
        <v>0</v>
      </c>
      <c r="BG558" s="118">
        <f>IF(N558="zákl. přenesená",J558,0)</f>
        <v>0</v>
      </c>
      <c r="BH558" s="118">
        <f>IF(N558="sníž. přenesená",J558,0)</f>
        <v>0</v>
      </c>
      <c r="BI558" s="118">
        <f>IF(N558="nulová",J558,0)</f>
        <v>0</v>
      </c>
      <c r="BJ558" s="108" t="s">
        <v>102</v>
      </c>
      <c r="BK558" s="118">
        <f>ROUND(I558*H558,2)</f>
        <v>1044.96</v>
      </c>
      <c r="BL558" s="108" t="s">
        <v>134</v>
      </c>
      <c r="BM558" s="130" t="s">
        <v>668</v>
      </c>
    </row>
    <row r="559" spans="2:65" s="76" customFormat="1" x14ac:dyDescent="0.2">
      <c r="B559" s="75"/>
      <c r="D559" s="129" t="s">
        <v>2597</v>
      </c>
      <c r="F559" s="128" t="s">
        <v>669</v>
      </c>
      <c r="L559" s="75"/>
      <c r="M559" s="119"/>
      <c r="U559" s="120"/>
      <c r="AT559" s="108" t="s">
        <v>2597</v>
      </c>
      <c r="AU559" s="108" t="s">
        <v>61</v>
      </c>
    </row>
    <row r="560" spans="2:65" s="76" customFormat="1" x14ac:dyDescent="0.2">
      <c r="B560" s="75"/>
      <c r="D560" s="127" t="s">
        <v>112</v>
      </c>
      <c r="F560" s="126" t="s">
        <v>3901</v>
      </c>
      <c r="L560" s="75"/>
      <c r="M560" s="119"/>
      <c r="U560" s="120"/>
      <c r="AT560" s="108" t="s">
        <v>112</v>
      </c>
      <c r="AU560" s="108" t="s">
        <v>61</v>
      </c>
    </row>
    <row r="561" spans="2:65" s="76" customFormat="1" ht="16.5" customHeight="1" x14ac:dyDescent="0.2">
      <c r="B561" s="117"/>
      <c r="C561" s="140" t="s">
        <v>670</v>
      </c>
      <c r="D561" s="140" t="s">
        <v>26</v>
      </c>
      <c r="E561" s="139" t="s">
        <v>671</v>
      </c>
      <c r="F561" s="135" t="s">
        <v>2739</v>
      </c>
      <c r="G561" s="138" t="s">
        <v>117</v>
      </c>
      <c r="H561" s="137">
        <v>2</v>
      </c>
      <c r="I561" s="136">
        <v>532.48</v>
      </c>
      <c r="J561" s="136">
        <f>ROUND(I561*H561,2)</f>
        <v>1064.96</v>
      </c>
      <c r="K561" s="135" t="s">
        <v>3201</v>
      </c>
      <c r="L561" s="75"/>
      <c r="M561" s="134" t="s">
        <v>31</v>
      </c>
      <c r="N561" s="133" t="s">
        <v>2542</v>
      </c>
      <c r="O561" s="132">
        <v>0.83799999999999997</v>
      </c>
      <c r="P561" s="132">
        <f>O561*H561</f>
        <v>1.6759999999999999</v>
      </c>
      <c r="Q561" s="132">
        <v>1.3988E-3</v>
      </c>
      <c r="R561" s="132">
        <f>Q561*H561</f>
        <v>2.7975999999999999E-3</v>
      </c>
      <c r="S561" s="132">
        <v>0</v>
      </c>
      <c r="T561" s="132">
        <f>S561*H561</f>
        <v>0</v>
      </c>
      <c r="U561" s="131" t="s">
        <v>31</v>
      </c>
      <c r="AR561" s="130" t="s">
        <v>134</v>
      </c>
      <c r="AT561" s="130" t="s">
        <v>26</v>
      </c>
      <c r="AU561" s="130" t="s">
        <v>61</v>
      </c>
      <c r="AY561" s="108" t="s">
        <v>104</v>
      </c>
      <c r="BE561" s="118">
        <f>IF(N561="základní",J561,0)</f>
        <v>1064.96</v>
      </c>
      <c r="BF561" s="118">
        <f>IF(N561="snížená",J561,0)</f>
        <v>0</v>
      </c>
      <c r="BG561" s="118">
        <f>IF(N561="zákl. přenesená",J561,0)</f>
        <v>0</v>
      </c>
      <c r="BH561" s="118">
        <f>IF(N561="sníž. přenesená",J561,0)</f>
        <v>0</v>
      </c>
      <c r="BI561" s="118">
        <f>IF(N561="nulová",J561,0)</f>
        <v>0</v>
      </c>
      <c r="BJ561" s="108" t="s">
        <v>102</v>
      </c>
      <c r="BK561" s="118">
        <f>ROUND(I561*H561,2)</f>
        <v>1064.96</v>
      </c>
      <c r="BL561" s="108" t="s">
        <v>134</v>
      </c>
      <c r="BM561" s="130" t="s">
        <v>672</v>
      </c>
    </row>
    <row r="562" spans="2:65" s="76" customFormat="1" x14ac:dyDescent="0.2">
      <c r="B562" s="75"/>
      <c r="D562" s="129" t="s">
        <v>2597</v>
      </c>
      <c r="F562" s="128" t="s">
        <v>673</v>
      </c>
      <c r="L562" s="75"/>
      <c r="M562" s="119"/>
      <c r="U562" s="120"/>
      <c r="AT562" s="108" t="s">
        <v>2597</v>
      </c>
      <c r="AU562" s="108" t="s">
        <v>61</v>
      </c>
    </row>
    <row r="563" spans="2:65" s="76" customFormat="1" x14ac:dyDescent="0.2">
      <c r="B563" s="75"/>
      <c r="D563" s="127" t="s">
        <v>112</v>
      </c>
      <c r="F563" s="126" t="s">
        <v>3900</v>
      </c>
      <c r="L563" s="75"/>
      <c r="M563" s="119"/>
      <c r="U563" s="120"/>
      <c r="AT563" s="108" t="s">
        <v>112</v>
      </c>
      <c r="AU563" s="108" t="s">
        <v>61</v>
      </c>
    </row>
    <row r="564" spans="2:65" s="76" customFormat="1" ht="16.5" customHeight="1" x14ac:dyDescent="0.2">
      <c r="B564" s="117"/>
      <c r="C564" s="140" t="s">
        <v>674</v>
      </c>
      <c r="D564" s="140" t="s">
        <v>26</v>
      </c>
      <c r="E564" s="139" t="s">
        <v>675</v>
      </c>
      <c r="F564" s="135" t="s">
        <v>2740</v>
      </c>
      <c r="G564" s="138" t="s">
        <v>676</v>
      </c>
      <c r="H564" s="137">
        <v>1</v>
      </c>
      <c r="I564" s="136">
        <v>124.76</v>
      </c>
      <c r="J564" s="136">
        <f>ROUND(I564*H564,2)</f>
        <v>124.76</v>
      </c>
      <c r="K564" s="135" t="s">
        <v>3201</v>
      </c>
      <c r="L564" s="75"/>
      <c r="M564" s="134" t="s">
        <v>31</v>
      </c>
      <c r="N564" s="133" t="s">
        <v>2542</v>
      </c>
      <c r="O564" s="132">
        <v>0.27900000000000003</v>
      </c>
      <c r="P564" s="132">
        <f>O564*H564</f>
        <v>0.27900000000000003</v>
      </c>
      <c r="Q564" s="132">
        <v>0</v>
      </c>
      <c r="R564" s="132">
        <f>Q564*H564</f>
        <v>0</v>
      </c>
      <c r="S564" s="132">
        <v>5.13E-3</v>
      </c>
      <c r="T564" s="132">
        <f>S564*H564</f>
        <v>5.13E-3</v>
      </c>
      <c r="U564" s="131" t="s">
        <v>31</v>
      </c>
      <c r="AR564" s="130" t="s">
        <v>134</v>
      </c>
      <c r="AT564" s="130" t="s">
        <v>26</v>
      </c>
      <c r="AU564" s="130" t="s">
        <v>61</v>
      </c>
      <c r="AY564" s="108" t="s">
        <v>104</v>
      </c>
      <c r="BE564" s="118">
        <f>IF(N564="základní",J564,0)</f>
        <v>124.76</v>
      </c>
      <c r="BF564" s="118">
        <f>IF(N564="snížená",J564,0)</f>
        <v>0</v>
      </c>
      <c r="BG564" s="118">
        <f>IF(N564="zákl. přenesená",J564,0)</f>
        <v>0</v>
      </c>
      <c r="BH564" s="118">
        <f>IF(N564="sníž. přenesená",J564,0)</f>
        <v>0</v>
      </c>
      <c r="BI564" s="118">
        <f>IF(N564="nulová",J564,0)</f>
        <v>0</v>
      </c>
      <c r="BJ564" s="108" t="s">
        <v>102</v>
      </c>
      <c r="BK564" s="118">
        <f>ROUND(I564*H564,2)</f>
        <v>124.76</v>
      </c>
      <c r="BL564" s="108" t="s">
        <v>134</v>
      </c>
      <c r="BM564" s="130" t="s">
        <v>677</v>
      </c>
    </row>
    <row r="565" spans="2:65" s="76" customFormat="1" x14ac:dyDescent="0.2">
      <c r="B565" s="75"/>
      <c r="D565" s="129" t="s">
        <v>2597</v>
      </c>
      <c r="F565" s="128" t="s">
        <v>678</v>
      </c>
      <c r="L565" s="75"/>
      <c r="M565" s="119"/>
      <c r="U565" s="120"/>
      <c r="AT565" s="108" t="s">
        <v>2597</v>
      </c>
      <c r="AU565" s="108" t="s">
        <v>61</v>
      </c>
    </row>
    <row r="566" spans="2:65" s="76" customFormat="1" x14ac:dyDescent="0.2">
      <c r="B566" s="75"/>
      <c r="D566" s="127" t="s">
        <v>112</v>
      </c>
      <c r="F566" s="126" t="s">
        <v>3899</v>
      </c>
      <c r="L566" s="75"/>
      <c r="M566" s="119"/>
      <c r="U566" s="120"/>
      <c r="AT566" s="108" t="s">
        <v>112</v>
      </c>
      <c r="AU566" s="108" t="s">
        <v>61</v>
      </c>
    </row>
    <row r="567" spans="2:65" s="76" customFormat="1" ht="16.5" customHeight="1" x14ac:dyDescent="0.2">
      <c r="B567" s="117"/>
      <c r="C567" s="140" t="s">
        <v>679</v>
      </c>
      <c r="D567" s="140" t="s">
        <v>26</v>
      </c>
      <c r="E567" s="139" t="s">
        <v>680</v>
      </c>
      <c r="F567" s="135" t="s">
        <v>2741</v>
      </c>
      <c r="G567" s="138" t="s">
        <v>676</v>
      </c>
      <c r="H567" s="137">
        <v>1</v>
      </c>
      <c r="I567" s="136">
        <v>161.87</v>
      </c>
      <c r="J567" s="136">
        <f>ROUND(I567*H567,2)</f>
        <v>161.87</v>
      </c>
      <c r="K567" s="135" t="s">
        <v>3201</v>
      </c>
      <c r="L567" s="75"/>
      <c r="M567" s="134" t="s">
        <v>31</v>
      </c>
      <c r="N567" s="133" t="s">
        <v>2542</v>
      </c>
      <c r="O567" s="132">
        <v>0.36199999999999999</v>
      </c>
      <c r="P567" s="132">
        <f>O567*H567</f>
        <v>0.36199999999999999</v>
      </c>
      <c r="Q567" s="132">
        <v>0</v>
      </c>
      <c r="R567" s="132">
        <f>Q567*H567</f>
        <v>0</v>
      </c>
      <c r="S567" s="132">
        <v>7.2199999999999999E-3</v>
      </c>
      <c r="T567" s="132">
        <f>S567*H567</f>
        <v>7.2199999999999999E-3</v>
      </c>
      <c r="U567" s="131" t="s">
        <v>31</v>
      </c>
      <c r="AR567" s="130" t="s">
        <v>134</v>
      </c>
      <c r="AT567" s="130" t="s">
        <v>26</v>
      </c>
      <c r="AU567" s="130" t="s">
        <v>61</v>
      </c>
      <c r="AY567" s="108" t="s">
        <v>104</v>
      </c>
      <c r="BE567" s="118">
        <f>IF(N567="základní",J567,0)</f>
        <v>161.87</v>
      </c>
      <c r="BF567" s="118">
        <f>IF(N567="snížená",J567,0)</f>
        <v>0</v>
      </c>
      <c r="BG567" s="118">
        <f>IF(N567="zákl. přenesená",J567,0)</f>
        <v>0</v>
      </c>
      <c r="BH567" s="118">
        <f>IF(N567="sníž. přenesená",J567,0)</f>
        <v>0</v>
      </c>
      <c r="BI567" s="118">
        <f>IF(N567="nulová",J567,0)</f>
        <v>0</v>
      </c>
      <c r="BJ567" s="108" t="s">
        <v>102</v>
      </c>
      <c r="BK567" s="118">
        <f>ROUND(I567*H567,2)</f>
        <v>161.87</v>
      </c>
      <c r="BL567" s="108" t="s">
        <v>134</v>
      </c>
      <c r="BM567" s="130" t="s">
        <v>681</v>
      </c>
    </row>
    <row r="568" spans="2:65" s="76" customFormat="1" x14ac:dyDescent="0.2">
      <c r="B568" s="75"/>
      <c r="D568" s="129" t="s">
        <v>2597</v>
      </c>
      <c r="F568" s="128" t="s">
        <v>682</v>
      </c>
      <c r="L568" s="75"/>
      <c r="M568" s="119"/>
      <c r="U568" s="120"/>
      <c r="AT568" s="108" t="s">
        <v>2597</v>
      </c>
      <c r="AU568" s="108" t="s">
        <v>61</v>
      </c>
    </row>
    <row r="569" spans="2:65" s="76" customFormat="1" x14ac:dyDescent="0.2">
      <c r="B569" s="75"/>
      <c r="D569" s="127" t="s">
        <v>112</v>
      </c>
      <c r="F569" s="126" t="s">
        <v>3898</v>
      </c>
      <c r="L569" s="75"/>
      <c r="M569" s="119"/>
      <c r="U569" s="120"/>
      <c r="AT569" s="108" t="s">
        <v>112</v>
      </c>
      <c r="AU569" s="108" t="s">
        <v>61</v>
      </c>
    </row>
    <row r="570" spans="2:65" s="76" customFormat="1" ht="16.5" customHeight="1" x14ac:dyDescent="0.2">
      <c r="B570" s="117"/>
      <c r="C570" s="140" t="s">
        <v>683</v>
      </c>
      <c r="D570" s="140" t="s">
        <v>26</v>
      </c>
      <c r="E570" s="139" t="s">
        <v>684</v>
      </c>
      <c r="F570" s="135" t="s">
        <v>2742</v>
      </c>
      <c r="G570" s="138" t="s">
        <v>676</v>
      </c>
      <c r="H570" s="137">
        <v>1</v>
      </c>
      <c r="I570" s="136">
        <v>374.28</v>
      </c>
      <c r="J570" s="136">
        <f>ROUND(I570*H570,2)</f>
        <v>374.28</v>
      </c>
      <c r="K570" s="135" t="s">
        <v>3201</v>
      </c>
      <c r="L570" s="75"/>
      <c r="M570" s="134" t="s">
        <v>31</v>
      </c>
      <c r="N570" s="133" t="s">
        <v>2542</v>
      </c>
      <c r="O570" s="132">
        <v>0.83699999999999997</v>
      </c>
      <c r="P570" s="132">
        <f>O570*H570</f>
        <v>0.83699999999999997</v>
      </c>
      <c r="Q570" s="132">
        <v>0</v>
      </c>
      <c r="R570" s="132">
        <f>Q570*H570</f>
        <v>0</v>
      </c>
      <c r="S570" s="132">
        <v>5.0450000000000002E-2</v>
      </c>
      <c r="T570" s="132">
        <f>S570*H570</f>
        <v>5.0450000000000002E-2</v>
      </c>
      <c r="U570" s="131" t="s">
        <v>31</v>
      </c>
      <c r="AR570" s="130" t="s">
        <v>134</v>
      </c>
      <c r="AT570" s="130" t="s">
        <v>26</v>
      </c>
      <c r="AU570" s="130" t="s">
        <v>61</v>
      </c>
      <c r="AY570" s="108" t="s">
        <v>104</v>
      </c>
      <c r="BE570" s="118">
        <f>IF(N570="základní",J570,0)</f>
        <v>374.28</v>
      </c>
      <c r="BF570" s="118">
        <f>IF(N570="snížená",J570,0)</f>
        <v>0</v>
      </c>
      <c r="BG570" s="118">
        <f>IF(N570="zákl. přenesená",J570,0)</f>
        <v>0</v>
      </c>
      <c r="BH570" s="118">
        <f>IF(N570="sníž. přenesená",J570,0)</f>
        <v>0</v>
      </c>
      <c r="BI570" s="118">
        <f>IF(N570="nulová",J570,0)</f>
        <v>0</v>
      </c>
      <c r="BJ570" s="108" t="s">
        <v>102</v>
      </c>
      <c r="BK570" s="118">
        <f>ROUND(I570*H570,2)</f>
        <v>374.28</v>
      </c>
      <c r="BL570" s="108" t="s">
        <v>134</v>
      </c>
      <c r="BM570" s="130" t="s">
        <v>685</v>
      </c>
    </row>
    <row r="571" spans="2:65" s="76" customFormat="1" x14ac:dyDescent="0.2">
      <c r="B571" s="75"/>
      <c r="D571" s="129" t="s">
        <v>2597</v>
      </c>
      <c r="F571" s="128" t="s">
        <v>3897</v>
      </c>
      <c r="L571" s="75"/>
      <c r="M571" s="119"/>
      <c r="U571" s="120"/>
      <c r="AT571" s="108" t="s">
        <v>2597</v>
      </c>
      <c r="AU571" s="108" t="s">
        <v>61</v>
      </c>
    </row>
    <row r="572" spans="2:65" s="76" customFormat="1" x14ac:dyDescent="0.2">
      <c r="B572" s="75"/>
      <c r="D572" s="127" t="s">
        <v>112</v>
      </c>
      <c r="F572" s="126" t="s">
        <v>3896</v>
      </c>
      <c r="L572" s="75"/>
      <c r="M572" s="119"/>
      <c r="U572" s="120"/>
      <c r="AT572" s="108" t="s">
        <v>112</v>
      </c>
      <c r="AU572" s="108" t="s">
        <v>61</v>
      </c>
    </row>
    <row r="573" spans="2:65" s="76" customFormat="1" ht="16.5" customHeight="1" x14ac:dyDescent="0.2">
      <c r="B573" s="117"/>
      <c r="C573" s="140" t="s">
        <v>686</v>
      </c>
      <c r="D573" s="140" t="s">
        <v>26</v>
      </c>
      <c r="E573" s="139" t="s">
        <v>687</v>
      </c>
      <c r="F573" s="135" t="s">
        <v>2743</v>
      </c>
      <c r="G573" s="138" t="s">
        <v>133</v>
      </c>
      <c r="H573" s="137">
        <v>1</v>
      </c>
      <c r="I573" s="136">
        <v>133.69999999999999</v>
      </c>
      <c r="J573" s="136">
        <f>ROUND(I573*H573,2)</f>
        <v>133.69999999999999</v>
      </c>
      <c r="K573" s="135" t="s">
        <v>3201</v>
      </c>
      <c r="L573" s="75"/>
      <c r="M573" s="134" t="s">
        <v>31</v>
      </c>
      <c r="N573" s="133" t="s">
        <v>2542</v>
      </c>
      <c r="O573" s="132">
        <v>0.29899999999999999</v>
      </c>
      <c r="P573" s="132">
        <f>O573*H573</f>
        <v>0.29899999999999999</v>
      </c>
      <c r="Q573" s="132">
        <v>0</v>
      </c>
      <c r="R573" s="132">
        <f>Q573*H573</f>
        <v>0</v>
      </c>
      <c r="S573" s="132">
        <v>8.8999999999999995E-4</v>
      </c>
      <c r="T573" s="132">
        <f>S573*H573</f>
        <v>8.8999999999999995E-4</v>
      </c>
      <c r="U573" s="131" t="s">
        <v>31</v>
      </c>
      <c r="AR573" s="130" t="s">
        <v>134</v>
      </c>
      <c r="AT573" s="130" t="s">
        <v>26</v>
      </c>
      <c r="AU573" s="130" t="s">
        <v>61</v>
      </c>
      <c r="AY573" s="108" t="s">
        <v>104</v>
      </c>
      <c r="BE573" s="118">
        <f>IF(N573="základní",J573,0)</f>
        <v>133.69999999999999</v>
      </c>
      <c r="BF573" s="118">
        <f>IF(N573="snížená",J573,0)</f>
        <v>0</v>
      </c>
      <c r="BG573" s="118">
        <f>IF(N573="zákl. přenesená",J573,0)</f>
        <v>0</v>
      </c>
      <c r="BH573" s="118">
        <f>IF(N573="sníž. přenesená",J573,0)</f>
        <v>0</v>
      </c>
      <c r="BI573" s="118">
        <f>IF(N573="nulová",J573,0)</f>
        <v>0</v>
      </c>
      <c r="BJ573" s="108" t="s">
        <v>102</v>
      </c>
      <c r="BK573" s="118">
        <f>ROUND(I573*H573,2)</f>
        <v>133.69999999999999</v>
      </c>
      <c r="BL573" s="108" t="s">
        <v>134</v>
      </c>
      <c r="BM573" s="130" t="s">
        <v>688</v>
      </c>
    </row>
    <row r="574" spans="2:65" s="76" customFormat="1" x14ac:dyDescent="0.2">
      <c r="B574" s="75"/>
      <c r="D574" s="129" t="s">
        <v>2597</v>
      </c>
      <c r="F574" s="128" t="s">
        <v>689</v>
      </c>
      <c r="L574" s="75"/>
      <c r="M574" s="119"/>
      <c r="U574" s="120"/>
      <c r="AT574" s="108" t="s">
        <v>2597</v>
      </c>
      <c r="AU574" s="108" t="s">
        <v>61</v>
      </c>
    </row>
    <row r="575" spans="2:65" s="76" customFormat="1" x14ac:dyDescent="0.2">
      <c r="B575" s="75"/>
      <c r="D575" s="127" t="s">
        <v>112</v>
      </c>
      <c r="F575" s="126" t="s">
        <v>3895</v>
      </c>
      <c r="L575" s="75"/>
      <c r="M575" s="119"/>
      <c r="U575" s="120"/>
      <c r="AT575" s="108" t="s">
        <v>112</v>
      </c>
      <c r="AU575" s="108" t="s">
        <v>61</v>
      </c>
    </row>
    <row r="576" spans="2:65" s="76" customFormat="1" ht="16.5" customHeight="1" x14ac:dyDescent="0.2">
      <c r="B576" s="117"/>
      <c r="C576" s="140" t="s">
        <v>690</v>
      </c>
      <c r="D576" s="140" t="s">
        <v>26</v>
      </c>
      <c r="E576" s="139" t="s">
        <v>691</v>
      </c>
      <c r="F576" s="135" t="s">
        <v>2744</v>
      </c>
      <c r="G576" s="138" t="s">
        <v>133</v>
      </c>
      <c r="H576" s="137">
        <v>1</v>
      </c>
      <c r="I576" s="136">
        <v>198.99</v>
      </c>
      <c r="J576" s="136">
        <f>ROUND(I576*H576,2)</f>
        <v>198.99</v>
      </c>
      <c r="K576" s="135" t="s">
        <v>3201</v>
      </c>
      <c r="L576" s="75"/>
      <c r="M576" s="134" t="s">
        <v>31</v>
      </c>
      <c r="N576" s="133" t="s">
        <v>2542</v>
      </c>
      <c r="O576" s="132">
        <v>0.44500000000000001</v>
      </c>
      <c r="P576" s="132">
        <f>O576*H576</f>
        <v>0.44500000000000001</v>
      </c>
      <c r="Q576" s="132">
        <v>0</v>
      </c>
      <c r="R576" s="132">
        <f>Q576*H576</f>
        <v>0</v>
      </c>
      <c r="S576" s="132">
        <v>9.1E-4</v>
      </c>
      <c r="T576" s="132">
        <f>S576*H576</f>
        <v>9.1E-4</v>
      </c>
      <c r="U576" s="131" t="s">
        <v>31</v>
      </c>
      <c r="AR576" s="130" t="s">
        <v>134</v>
      </c>
      <c r="AT576" s="130" t="s">
        <v>26</v>
      </c>
      <c r="AU576" s="130" t="s">
        <v>61</v>
      </c>
      <c r="AY576" s="108" t="s">
        <v>104</v>
      </c>
      <c r="BE576" s="118">
        <f>IF(N576="základní",J576,0)</f>
        <v>198.99</v>
      </c>
      <c r="BF576" s="118">
        <f>IF(N576="snížená",J576,0)</f>
        <v>0</v>
      </c>
      <c r="BG576" s="118">
        <f>IF(N576="zákl. přenesená",J576,0)</f>
        <v>0</v>
      </c>
      <c r="BH576" s="118">
        <f>IF(N576="sníž. přenesená",J576,0)</f>
        <v>0</v>
      </c>
      <c r="BI576" s="118">
        <f>IF(N576="nulová",J576,0)</f>
        <v>0</v>
      </c>
      <c r="BJ576" s="108" t="s">
        <v>102</v>
      </c>
      <c r="BK576" s="118">
        <f>ROUND(I576*H576,2)</f>
        <v>198.99</v>
      </c>
      <c r="BL576" s="108" t="s">
        <v>134</v>
      </c>
      <c r="BM576" s="130" t="s">
        <v>692</v>
      </c>
    </row>
    <row r="577" spans="2:65" s="76" customFormat="1" x14ac:dyDescent="0.2">
      <c r="B577" s="75"/>
      <c r="D577" s="129" t="s">
        <v>2597</v>
      </c>
      <c r="F577" s="128" t="s">
        <v>693</v>
      </c>
      <c r="L577" s="75"/>
      <c r="M577" s="119"/>
      <c r="U577" s="120"/>
      <c r="AT577" s="108" t="s">
        <v>2597</v>
      </c>
      <c r="AU577" s="108" t="s">
        <v>61</v>
      </c>
    </row>
    <row r="578" spans="2:65" s="76" customFormat="1" x14ac:dyDescent="0.2">
      <c r="B578" s="75"/>
      <c r="D578" s="127" t="s">
        <v>112</v>
      </c>
      <c r="F578" s="126" t="s">
        <v>3894</v>
      </c>
      <c r="L578" s="75"/>
      <c r="M578" s="119"/>
      <c r="U578" s="120"/>
      <c r="AT578" s="108" t="s">
        <v>112</v>
      </c>
      <c r="AU578" s="108" t="s">
        <v>61</v>
      </c>
    </row>
    <row r="579" spans="2:65" s="76" customFormat="1" ht="16.5" customHeight="1" x14ac:dyDescent="0.2">
      <c r="B579" s="117"/>
      <c r="C579" s="140" t="s">
        <v>694</v>
      </c>
      <c r="D579" s="140" t="s">
        <v>26</v>
      </c>
      <c r="E579" s="139" t="s">
        <v>695</v>
      </c>
      <c r="F579" s="135" t="s">
        <v>2745</v>
      </c>
      <c r="G579" s="138" t="s">
        <v>133</v>
      </c>
      <c r="H579" s="137">
        <v>2</v>
      </c>
      <c r="I579" s="136">
        <v>44.27</v>
      </c>
      <c r="J579" s="136">
        <f>ROUND(I579*H579,2)</f>
        <v>88.54</v>
      </c>
      <c r="K579" s="135" t="s">
        <v>3201</v>
      </c>
      <c r="L579" s="75"/>
      <c r="M579" s="134" t="s">
        <v>31</v>
      </c>
      <c r="N579" s="133" t="s">
        <v>2542</v>
      </c>
      <c r="O579" s="132">
        <v>9.9000000000000005E-2</v>
      </c>
      <c r="P579" s="132">
        <f>O579*H579</f>
        <v>0.19800000000000001</v>
      </c>
      <c r="Q579" s="132">
        <v>0</v>
      </c>
      <c r="R579" s="132">
        <f>Q579*H579</f>
        <v>0</v>
      </c>
      <c r="S579" s="132">
        <v>2.2000000000000001E-4</v>
      </c>
      <c r="T579" s="132">
        <f>S579*H579</f>
        <v>4.4000000000000002E-4</v>
      </c>
      <c r="U579" s="131" t="s">
        <v>31</v>
      </c>
      <c r="AR579" s="130" t="s">
        <v>134</v>
      </c>
      <c r="AT579" s="130" t="s">
        <v>26</v>
      </c>
      <c r="AU579" s="130" t="s">
        <v>61</v>
      </c>
      <c r="AY579" s="108" t="s">
        <v>104</v>
      </c>
      <c r="BE579" s="118">
        <f>IF(N579="základní",J579,0)</f>
        <v>88.54</v>
      </c>
      <c r="BF579" s="118">
        <f>IF(N579="snížená",J579,0)</f>
        <v>0</v>
      </c>
      <c r="BG579" s="118">
        <f>IF(N579="zákl. přenesená",J579,0)</f>
        <v>0</v>
      </c>
      <c r="BH579" s="118">
        <f>IF(N579="sníž. přenesená",J579,0)</f>
        <v>0</v>
      </c>
      <c r="BI579" s="118">
        <f>IF(N579="nulová",J579,0)</f>
        <v>0</v>
      </c>
      <c r="BJ579" s="108" t="s">
        <v>102</v>
      </c>
      <c r="BK579" s="118">
        <f>ROUND(I579*H579,2)</f>
        <v>88.54</v>
      </c>
      <c r="BL579" s="108" t="s">
        <v>134</v>
      </c>
      <c r="BM579" s="130" t="s">
        <v>696</v>
      </c>
    </row>
    <row r="580" spans="2:65" s="76" customFormat="1" x14ac:dyDescent="0.2">
      <c r="B580" s="75"/>
      <c r="D580" s="129" t="s">
        <v>2597</v>
      </c>
      <c r="F580" s="128" t="s">
        <v>697</v>
      </c>
      <c r="L580" s="75"/>
      <c r="M580" s="119"/>
      <c r="U580" s="120"/>
      <c r="AT580" s="108" t="s">
        <v>2597</v>
      </c>
      <c r="AU580" s="108" t="s">
        <v>61</v>
      </c>
    </row>
    <row r="581" spans="2:65" s="76" customFormat="1" x14ac:dyDescent="0.2">
      <c r="B581" s="75"/>
      <c r="D581" s="127" t="s">
        <v>112</v>
      </c>
      <c r="F581" s="126" t="s">
        <v>3893</v>
      </c>
      <c r="L581" s="75"/>
      <c r="M581" s="119"/>
      <c r="U581" s="120"/>
      <c r="AT581" s="108" t="s">
        <v>112</v>
      </c>
      <c r="AU581" s="108" t="s">
        <v>61</v>
      </c>
    </row>
    <row r="582" spans="2:65" s="76" customFormat="1" ht="16.5" customHeight="1" x14ac:dyDescent="0.2">
      <c r="B582" s="117"/>
      <c r="C582" s="140" t="s">
        <v>698</v>
      </c>
      <c r="D582" s="140" t="s">
        <v>26</v>
      </c>
      <c r="E582" s="139" t="s">
        <v>699</v>
      </c>
      <c r="F582" s="135" t="s">
        <v>2746</v>
      </c>
      <c r="G582" s="138" t="s">
        <v>121</v>
      </c>
      <c r="H582" s="137">
        <v>4</v>
      </c>
      <c r="I582" s="136">
        <v>240.53</v>
      </c>
      <c r="J582" s="136">
        <f>ROUND(I582*H582,2)</f>
        <v>962.12</v>
      </c>
      <c r="K582" s="135" t="s">
        <v>3201</v>
      </c>
      <c r="L582" s="75"/>
      <c r="M582" s="134" t="s">
        <v>31</v>
      </c>
      <c r="N582" s="133" t="s">
        <v>2542</v>
      </c>
      <c r="O582" s="132">
        <v>0.22500000000000001</v>
      </c>
      <c r="P582" s="132">
        <f>O582*H582</f>
        <v>0.9</v>
      </c>
      <c r="Q582" s="132">
        <v>2.4743999999999998E-4</v>
      </c>
      <c r="R582" s="132">
        <f>Q582*H582</f>
        <v>9.897599999999999E-4</v>
      </c>
      <c r="S582" s="132">
        <v>0</v>
      </c>
      <c r="T582" s="132">
        <f>S582*H582</f>
        <v>0</v>
      </c>
      <c r="U582" s="131" t="s">
        <v>31</v>
      </c>
      <c r="AR582" s="130" t="s">
        <v>134</v>
      </c>
      <c r="AT582" s="130" t="s">
        <v>26</v>
      </c>
      <c r="AU582" s="130" t="s">
        <v>61</v>
      </c>
      <c r="AY582" s="108" t="s">
        <v>104</v>
      </c>
      <c r="BE582" s="118">
        <f>IF(N582="základní",J582,0)</f>
        <v>962.12</v>
      </c>
      <c r="BF582" s="118">
        <f>IF(N582="snížená",J582,0)</f>
        <v>0</v>
      </c>
      <c r="BG582" s="118">
        <f>IF(N582="zákl. přenesená",J582,0)</f>
        <v>0</v>
      </c>
      <c r="BH582" s="118">
        <f>IF(N582="sníž. přenesená",J582,0)</f>
        <v>0</v>
      </c>
      <c r="BI582" s="118">
        <f>IF(N582="nulová",J582,0)</f>
        <v>0</v>
      </c>
      <c r="BJ582" s="108" t="s">
        <v>102</v>
      </c>
      <c r="BK582" s="118">
        <f>ROUND(I582*H582,2)</f>
        <v>962.12</v>
      </c>
      <c r="BL582" s="108" t="s">
        <v>134</v>
      </c>
      <c r="BM582" s="130" t="s">
        <v>700</v>
      </c>
    </row>
    <row r="583" spans="2:65" s="76" customFormat="1" x14ac:dyDescent="0.2">
      <c r="B583" s="75"/>
      <c r="D583" s="129" t="s">
        <v>2597</v>
      </c>
      <c r="F583" s="128" t="s">
        <v>3892</v>
      </c>
      <c r="L583" s="75"/>
      <c r="M583" s="119"/>
      <c r="U583" s="120"/>
      <c r="AT583" s="108" t="s">
        <v>2597</v>
      </c>
      <c r="AU583" s="108" t="s">
        <v>61</v>
      </c>
    </row>
    <row r="584" spans="2:65" s="76" customFormat="1" x14ac:dyDescent="0.2">
      <c r="B584" s="75"/>
      <c r="D584" s="127" t="s">
        <v>112</v>
      </c>
      <c r="F584" s="126" t="s">
        <v>3891</v>
      </c>
      <c r="L584" s="75"/>
      <c r="M584" s="119"/>
      <c r="U584" s="120"/>
      <c r="AT584" s="108" t="s">
        <v>112</v>
      </c>
      <c r="AU584" s="108" t="s">
        <v>61</v>
      </c>
    </row>
    <row r="585" spans="2:65" s="76" customFormat="1" ht="16.5" customHeight="1" x14ac:dyDescent="0.2">
      <c r="B585" s="117"/>
      <c r="C585" s="140" t="s">
        <v>701</v>
      </c>
      <c r="D585" s="140" t="s">
        <v>26</v>
      </c>
      <c r="E585" s="139" t="s">
        <v>702</v>
      </c>
      <c r="F585" s="135" t="s">
        <v>2747</v>
      </c>
      <c r="G585" s="138" t="s">
        <v>121</v>
      </c>
      <c r="H585" s="137">
        <v>1</v>
      </c>
      <c r="I585" s="136">
        <v>239.87</v>
      </c>
      <c r="J585" s="136">
        <f>ROUND(I585*H585,2)</f>
        <v>239.87</v>
      </c>
      <c r="K585" s="135" t="s">
        <v>3201</v>
      </c>
      <c r="L585" s="75"/>
      <c r="M585" s="134" t="s">
        <v>31</v>
      </c>
      <c r="N585" s="133" t="s">
        <v>2542</v>
      </c>
      <c r="O585" s="132">
        <v>0.22500000000000001</v>
      </c>
      <c r="P585" s="132">
        <f>O585*H585</f>
        <v>0.22500000000000001</v>
      </c>
      <c r="Q585" s="132">
        <v>3.1893999999999998E-4</v>
      </c>
      <c r="R585" s="132">
        <f>Q585*H585</f>
        <v>3.1893999999999998E-4</v>
      </c>
      <c r="S585" s="132">
        <v>0</v>
      </c>
      <c r="T585" s="132">
        <f>S585*H585</f>
        <v>0</v>
      </c>
      <c r="U585" s="131" t="s">
        <v>31</v>
      </c>
      <c r="AR585" s="130" t="s">
        <v>134</v>
      </c>
      <c r="AT585" s="130" t="s">
        <v>26</v>
      </c>
      <c r="AU585" s="130" t="s">
        <v>61</v>
      </c>
      <c r="AY585" s="108" t="s">
        <v>104</v>
      </c>
      <c r="BE585" s="118">
        <f>IF(N585="základní",J585,0)</f>
        <v>239.87</v>
      </c>
      <c r="BF585" s="118">
        <f>IF(N585="snížená",J585,0)</f>
        <v>0</v>
      </c>
      <c r="BG585" s="118">
        <f>IF(N585="zákl. přenesená",J585,0)</f>
        <v>0</v>
      </c>
      <c r="BH585" s="118">
        <f>IF(N585="sníž. přenesená",J585,0)</f>
        <v>0</v>
      </c>
      <c r="BI585" s="118">
        <f>IF(N585="nulová",J585,0)</f>
        <v>0</v>
      </c>
      <c r="BJ585" s="108" t="s">
        <v>102</v>
      </c>
      <c r="BK585" s="118">
        <f>ROUND(I585*H585,2)</f>
        <v>239.87</v>
      </c>
      <c r="BL585" s="108" t="s">
        <v>134</v>
      </c>
      <c r="BM585" s="130" t="s">
        <v>703</v>
      </c>
    </row>
    <row r="586" spans="2:65" s="76" customFormat="1" x14ac:dyDescent="0.2">
      <c r="B586" s="75"/>
      <c r="D586" s="129" t="s">
        <v>2597</v>
      </c>
      <c r="F586" s="128" t="s">
        <v>3890</v>
      </c>
      <c r="L586" s="75"/>
      <c r="M586" s="119"/>
      <c r="U586" s="120"/>
      <c r="AT586" s="108" t="s">
        <v>2597</v>
      </c>
      <c r="AU586" s="108" t="s">
        <v>61</v>
      </c>
    </row>
    <row r="587" spans="2:65" s="76" customFormat="1" x14ac:dyDescent="0.2">
      <c r="B587" s="75"/>
      <c r="D587" s="127" t="s">
        <v>112</v>
      </c>
      <c r="F587" s="126" t="s">
        <v>3889</v>
      </c>
      <c r="L587" s="75"/>
      <c r="M587" s="119"/>
      <c r="U587" s="120"/>
      <c r="AT587" s="108" t="s">
        <v>112</v>
      </c>
      <c r="AU587" s="108" t="s">
        <v>61</v>
      </c>
    </row>
    <row r="588" spans="2:65" s="76" customFormat="1" ht="16.5" customHeight="1" x14ac:dyDescent="0.2">
      <c r="B588" s="117"/>
      <c r="C588" s="140" t="s">
        <v>704</v>
      </c>
      <c r="D588" s="140" t="s">
        <v>26</v>
      </c>
      <c r="E588" s="139" t="s">
        <v>705</v>
      </c>
      <c r="F588" s="135" t="s">
        <v>2748</v>
      </c>
      <c r="G588" s="138" t="s">
        <v>117</v>
      </c>
      <c r="H588" s="137">
        <v>2</v>
      </c>
      <c r="I588" s="136">
        <v>215.15</v>
      </c>
      <c r="J588" s="136">
        <f>ROUND(I588*H588,2)</f>
        <v>430.3</v>
      </c>
      <c r="K588" s="135" t="s">
        <v>3201</v>
      </c>
      <c r="L588" s="75"/>
      <c r="M588" s="134" t="s">
        <v>31</v>
      </c>
      <c r="N588" s="133" t="s">
        <v>2542</v>
      </c>
      <c r="O588" s="132">
        <v>0.193</v>
      </c>
      <c r="P588" s="132">
        <f>O588*H588</f>
        <v>0.38600000000000001</v>
      </c>
      <c r="Q588" s="132">
        <v>1.45E-4</v>
      </c>
      <c r="R588" s="132">
        <f>Q588*H588</f>
        <v>2.9E-4</v>
      </c>
      <c r="S588" s="132">
        <v>0</v>
      </c>
      <c r="T588" s="132">
        <f>S588*H588</f>
        <v>0</v>
      </c>
      <c r="U588" s="131" t="s">
        <v>31</v>
      </c>
      <c r="AR588" s="130" t="s">
        <v>134</v>
      </c>
      <c r="AT588" s="130" t="s">
        <v>26</v>
      </c>
      <c r="AU588" s="130" t="s">
        <v>61</v>
      </c>
      <c r="AY588" s="108" t="s">
        <v>104</v>
      </c>
      <c r="BE588" s="118">
        <f>IF(N588="základní",J588,0)</f>
        <v>430.3</v>
      </c>
      <c r="BF588" s="118">
        <f>IF(N588="snížená",J588,0)</f>
        <v>0</v>
      </c>
      <c r="BG588" s="118">
        <f>IF(N588="zákl. přenesená",J588,0)</f>
        <v>0</v>
      </c>
      <c r="BH588" s="118">
        <f>IF(N588="sníž. přenesená",J588,0)</f>
        <v>0</v>
      </c>
      <c r="BI588" s="118">
        <f>IF(N588="nulová",J588,0)</f>
        <v>0</v>
      </c>
      <c r="BJ588" s="108" t="s">
        <v>102</v>
      </c>
      <c r="BK588" s="118">
        <f>ROUND(I588*H588,2)</f>
        <v>430.3</v>
      </c>
      <c r="BL588" s="108" t="s">
        <v>134</v>
      </c>
      <c r="BM588" s="130" t="s">
        <v>706</v>
      </c>
    </row>
    <row r="589" spans="2:65" s="76" customFormat="1" x14ac:dyDescent="0.2">
      <c r="B589" s="75"/>
      <c r="D589" s="129" t="s">
        <v>2597</v>
      </c>
      <c r="F589" s="128" t="s">
        <v>3888</v>
      </c>
      <c r="L589" s="75"/>
      <c r="M589" s="119"/>
      <c r="U589" s="120"/>
      <c r="AT589" s="108" t="s">
        <v>2597</v>
      </c>
      <c r="AU589" s="108" t="s">
        <v>61</v>
      </c>
    </row>
    <row r="590" spans="2:65" s="76" customFormat="1" x14ac:dyDescent="0.2">
      <c r="B590" s="75"/>
      <c r="D590" s="127" t="s">
        <v>112</v>
      </c>
      <c r="F590" s="126" t="s">
        <v>3887</v>
      </c>
      <c r="L590" s="75"/>
      <c r="M590" s="119"/>
      <c r="U590" s="120"/>
      <c r="AT590" s="108" t="s">
        <v>112</v>
      </c>
      <c r="AU590" s="108" t="s">
        <v>61</v>
      </c>
    </row>
    <row r="591" spans="2:65" s="76" customFormat="1" ht="16.5" customHeight="1" x14ac:dyDescent="0.2">
      <c r="B591" s="117"/>
      <c r="C591" s="140" t="s">
        <v>707</v>
      </c>
      <c r="D591" s="140" t="s">
        <v>26</v>
      </c>
      <c r="E591" s="139" t="s">
        <v>708</v>
      </c>
      <c r="F591" s="135" t="s">
        <v>2749</v>
      </c>
      <c r="G591" s="138" t="s">
        <v>121</v>
      </c>
      <c r="H591" s="137">
        <v>10</v>
      </c>
      <c r="I591" s="136">
        <v>438.14</v>
      </c>
      <c r="J591" s="136">
        <f>ROUND(I591*H591,2)</f>
        <v>4381.3999999999996</v>
      </c>
      <c r="K591" s="135" t="s">
        <v>3201</v>
      </c>
      <c r="L591" s="75"/>
      <c r="M591" s="134" t="s">
        <v>31</v>
      </c>
      <c r="N591" s="133" t="s">
        <v>2542</v>
      </c>
      <c r="O591" s="132">
        <v>0.20699999999999999</v>
      </c>
      <c r="P591" s="132">
        <f>O591*H591</f>
        <v>2.0699999999999998</v>
      </c>
      <c r="Q591" s="132">
        <v>3.81135E-4</v>
      </c>
      <c r="R591" s="132">
        <f>Q591*H591</f>
        <v>3.8113499999999998E-3</v>
      </c>
      <c r="S591" s="132">
        <v>0</v>
      </c>
      <c r="T591" s="132">
        <f>S591*H591</f>
        <v>0</v>
      </c>
      <c r="U591" s="131" t="s">
        <v>31</v>
      </c>
      <c r="AR591" s="130" t="s">
        <v>134</v>
      </c>
      <c r="AT591" s="130" t="s">
        <v>26</v>
      </c>
      <c r="AU591" s="130" t="s">
        <v>61</v>
      </c>
      <c r="AY591" s="108" t="s">
        <v>104</v>
      </c>
      <c r="BE591" s="118">
        <f>IF(N591="základní",J591,0)</f>
        <v>4381.3999999999996</v>
      </c>
      <c r="BF591" s="118">
        <f>IF(N591="snížená",J591,0)</f>
        <v>0</v>
      </c>
      <c r="BG591" s="118">
        <f>IF(N591="zákl. přenesená",J591,0)</f>
        <v>0</v>
      </c>
      <c r="BH591" s="118">
        <f>IF(N591="sníž. přenesená",J591,0)</f>
        <v>0</v>
      </c>
      <c r="BI591" s="118">
        <f>IF(N591="nulová",J591,0)</f>
        <v>0</v>
      </c>
      <c r="BJ591" s="108" t="s">
        <v>102</v>
      </c>
      <c r="BK591" s="118">
        <f>ROUND(I591*H591,2)</f>
        <v>4381.3999999999996</v>
      </c>
      <c r="BL591" s="108" t="s">
        <v>134</v>
      </c>
      <c r="BM591" s="130" t="s">
        <v>709</v>
      </c>
    </row>
    <row r="592" spans="2:65" s="76" customFormat="1" x14ac:dyDescent="0.2">
      <c r="B592" s="75"/>
      <c r="D592" s="129" t="s">
        <v>2597</v>
      </c>
      <c r="F592" s="128" t="s">
        <v>3886</v>
      </c>
      <c r="L592" s="75"/>
      <c r="M592" s="119"/>
      <c r="U592" s="120"/>
      <c r="AT592" s="108" t="s">
        <v>2597</v>
      </c>
      <c r="AU592" s="108" t="s">
        <v>61</v>
      </c>
    </row>
    <row r="593" spans="2:65" s="76" customFormat="1" x14ac:dyDescent="0.2">
      <c r="B593" s="75"/>
      <c r="D593" s="127" t="s">
        <v>112</v>
      </c>
      <c r="F593" s="126" t="s">
        <v>3885</v>
      </c>
      <c r="L593" s="75"/>
      <c r="M593" s="119"/>
      <c r="U593" s="120"/>
      <c r="AT593" s="108" t="s">
        <v>112</v>
      </c>
      <c r="AU593" s="108" t="s">
        <v>61</v>
      </c>
    </row>
    <row r="594" spans="2:65" s="76" customFormat="1" ht="16.5" customHeight="1" x14ac:dyDescent="0.2">
      <c r="B594" s="117"/>
      <c r="C594" s="140" t="s">
        <v>710</v>
      </c>
      <c r="D594" s="140" t="s">
        <v>26</v>
      </c>
      <c r="E594" s="139" t="s">
        <v>711</v>
      </c>
      <c r="F594" s="135" t="s">
        <v>2750</v>
      </c>
      <c r="G594" s="138" t="s">
        <v>121</v>
      </c>
      <c r="H594" s="137">
        <v>10</v>
      </c>
      <c r="I594" s="136">
        <v>561.19000000000005</v>
      </c>
      <c r="J594" s="136">
        <f>ROUND(I594*H594,2)</f>
        <v>5611.9</v>
      </c>
      <c r="K594" s="135" t="s">
        <v>3201</v>
      </c>
      <c r="L594" s="75"/>
      <c r="M594" s="134" t="s">
        <v>31</v>
      </c>
      <c r="N594" s="133" t="s">
        <v>2542</v>
      </c>
      <c r="O594" s="132">
        <v>0.21199999999999999</v>
      </c>
      <c r="P594" s="132">
        <f>O594*H594</f>
        <v>2.12</v>
      </c>
      <c r="Q594" s="132">
        <v>5.5323500000000001E-4</v>
      </c>
      <c r="R594" s="132">
        <f>Q594*H594</f>
        <v>5.5323500000000001E-3</v>
      </c>
      <c r="S594" s="132">
        <v>0</v>
      </c>
      <c r="T594" s="132">
        <f>S594*H594</f>
        <v>0</v>
      </c>
      <c r="U594" s="131" t="s">
        <v>31</v>
      </c>
      <c r="AR594" s="130" t="s">
        <v>134</v>
      </c>
      <c r="AT594" s="130" t="s">
        <v>26</v>
      </c>
      <c r="AU594" s="130" t="s">
        <v>61</v>
      </c>
      <c r="AY594" s="108" t="s">
        <v>104</v>
      </c>
      <c r="BE594" s="118">
        <f>IF(N594="základní",J594,0)</f>
        <v>5611.9</v>
      </c>
      <c r="BF594" s="118">
        <f>IF(N594="snížená",J594,0)</f>
        <v>0</v>
      </c>
      <c r="BG594" s="118">
        <f>IF(N594="zákl. přenesená",J594,0)</f>
        <v>0</v>
      </c>
      <c r="BH594" s="118">
        <f>IF(N594="sníž. přenesená",J594,0)</f>
        <v>0</v>
      </c>
      <c r="BI594" s="118">
        <f>IF(N594="nulová",J594,0)</f>
        <v>0</v>
      </c>
      <c r="BJ594" s="108" t="s">
        <v>102</v>
      </c>
      <c r="BK594" s="118">
        <f>ROUND(I594*H594,2)</f>
        <v>5611.9</v>
      </c>
      <c r="BL594" s="108" t="s">
        <v>134</v>
      </c>
      <c r="BM594" s="130" t="s">
        <v>712</v>
      </c>
    </row>
    <row r="595" spans="2:65" s="76" customFormat="1" x14ac:dyDescent="0.2">
      <c r="B595" s="75"/>
      <c r="D595" s="129" t="s">
        <v>2597</v>
      </c>
      <c r="F595" s="128" t="s">
        <v>3884</v>
      </c>
      <c r="L595" s="75"/>
      <c r="M595" s="119"/>
      <c r="U595" s="120"/>
      <c r="AT595" s="108" t="s">
        <v>2597</v>
      </c>
      <c r="AU595" s="108" t="s">
        <v>61</v>
      </c>
    </row>
    <row r="596" spans="2:65" s="76" customFormat="1" x14ac:dyDescent="0.2">
      <c r="B596" s="75"/>
      <c r="D596" s="127" t="s">
        <v>112</v>
      </c>
      <c r="F596" s="126" t="s">
        <v>3883</v>
      </c>
      <c r="L596" s="75"/>
      <c r="M596" s="119"/>
      <c r="U596" s="120"/>
      <c r="AT596" s="108" t="s">
        <v>112</v>
      </c>
      <c r="AU596" s="108" t="s">
        <v>61</v>
      </c>
    </row>
    <row r="597" spans="2:65" s="76" customFormat="1" ht="16.5" customHeight="1" x14ac:dyDescent="0.2">
      <c r="B597" s="117"/>
      <c r="C597" s="140" t="s">
        <v>713</v>
      </c>
      <c r="D597" s="140" t="s">
        <v>26</v>
      </c>
      <c r="E597" s="139" t="s">
        <v>714</v>
      </c>
      <c r="F597" s="135" t="s">
        <v>2751</v>
      </c>
      <c r="G597" s="138" t="s">
        <v>121</v>
      </c>
      <c r="H597" s="137">
        <v>15</v>
      </c>
      <c r="I597" s="136">
        <v>658.41</v>
      </c>
      <c r="J597" s="136">
        <f>ROUND(I597*H597,2)</f>
        <v>9876.15</v>
      </c>
      <c r="K597" s="135" t="s">
        <v>3201</v>
      </c>
      <c r="L597" s="75"/>
      <c r="M597" s="134" t="s">
        <v>31</v>
      </c>
      <c r="N597" s="133" t="s">
        <v>2542</v>
      </c>
      <c r="O597" s="132">
        <v>0.215</v>
      </c>
      <c r="P597" s="132">
        <f>O597*H597</f>
        <v>3.2250000000000001</v>
      </c>
      <c r="Q597" s="132">
        <v>7.0596500000000002E-4</v>
      </c>
      <c r="R597" s="132">
        <f>Q597*H597</f>
        <v>1.0589475000000001E-2</v>
      </c>
      <c r="S597" s="132">
        <v>0</v>
      </c>
      <c r="T597" s="132">
        <f>S597*H597</f>
        <v>0</v>
      </c>
      <c r="U597" s="131" t="s">
        <v>31</v>
      </c>
      <c r="AR597" s="130" t="s">
        <v>134</v>
      </c>
      <c r="AT597" s="130" t="s">
        <v>26</v>
      </c>
      <c r="AU597" s="130" t="s">
        <v>61</v>
      </c>
      <c r="AY597" s="108" t="s">
        <v>104</v>
      </c>
      <c r="BE597" s="118">
        <f>IF(N597="základní",J597,0)</f>
        <v>9876.15</v>
      </c>
      <c r="BF597" s="118">
        <f>IF(N597="snížená",J597,0)</f>
        <v>0</v>
      </c>
      <c r="BG597" s="118">
        <f>IF(N597="zákl. přenesená",J597,0)</f>
        <v>0</v>
      </c>
      <c r="BH597" s="118">
        <f>IF(N597="sníž. přenesená",J597,0)</f>
        <v>0</v>
      </c>
      <c r="BI597" s="118">
        <f>IF(N597="nulová",J597,0)</f>
        <v>0</v>
      </c>
      <c r="BJ597" s="108" t="s">
        <v>102</v>
      </c>
      <c r="BK597" s="118">
        <f>ROUND(I597*H597,2)</f>
        <v>9876.15</v>
      </c>
      <c r="BL597" s="108" t="s">
        <v>134</v>
      </c>
      <c r="BM597" s="130" t="s">
        <v>715</v>
      </c>
    </row>
    <row r="598" spans="2:65" s="76" customFormat="1" x14ac:dyDescent="0.2">
      <c r="B598" s="75"/>
      <c r="D598" s="129" t="s">
        <v>2597</v>
      </c>
      <c r="F598" s="128" t="s">
        <v>3882</v>
      </c>
      <c r="L598" s="75"/>
      <c r="M598" s="119"/>
      <c r="U598" s="120"/>
      <c r="AT598" s="108" t="s">
        <v>2597</v>
      </c>
      <c r="AU598" s="108" t="s">
        <v>61</v>
      </c>
    </row>
    <row r="599" spans="2:65" s="76" customFormat="1" x14ac:dyDescent="0.2">
      <c r="B599" s="75"/>
      <c r="D599" s="127" t="s">
        <v>112</v>
      </c>
      <c r="F599" s="126" t="s">
        <v>3881</v>
      </c>
      <c r="L599" s="75"/>
      <c r="M599" s="119"/>
      <c r="U599" s="120"/>
      <c r="AT599" s="108" t="s">
        <v>112</v>
      </c>
      <c r="AU599" s="108" t="s">
        <v>61</v>
      </c>
    </row>
    <row r="600" spans="2:65" s="76" customFormat="1" ht="16.5" customHeight="1" x14ac:dyDescent="0.2">
      <c r="B600" s="117"/>
      <c r="C600" s="140" t="s">
        <v>716</v>
      </c>
      <c r="D600" s="140" t="s">
        <v>26</v>
      </c>
      <c r="E600" s="139" t="s">
        <v>717</v>
      </c>
      <c r="F600" s="135" t="s">
        <v>2752</v>
      </c>
      <c r="G600" s="138" t="s">
        <v>121</v>
      </c>
      <c r="H600" s="137">
        <v>5</v>
      </c>
      <c r="I600" s="136">
        <v>1005.52</v>
      </c>
      <c r="J600" s="136">
        <f>ROUND(I600*H600,2)</f>
        <v>5027.6000000000004</v>
      </c>
      <c r="K600" s="135" t="s">
        <v>3201</v>
      </c>
      <c r="L600" s="75"/>
      <c r="M600" s="134" t="s">
        <v>31</v>
      </c>
      <c r="N600" s="133" t="s">
        <v>2542</v>
      </c>
      <c r="O600" s="132">
        <v>0.219</v>
      </c>
      <c r="P600" s="132">
        <f>O600*H600</f>
        <v>1.095</v>
      </c>
      <c r="Q600" s="132">
        <v>1.251135E-3</v>
      </c>
      <c r="R600" s="132">
        <f>Q600*H600</f>
        <v>6.2556750000000005E-3</v>
      </c>
      <c r="S600" s="132">
        <v>0</v>
      </c>
      <c r="T600" s="132">
        <f>S600*H600</f>
        <v>0</v>
      </c>
      <c r="U600" s="131" t="s">
        <v>31</v>
      </c>
      <c r="AR600" s="130" t="s">
        <v>134</v>
      </c>
      <c r="AT600" s="130" t="s">
        <v>26</v>
      </c>
      <c r="AU600" s="130" t="s">
        <v>61</v>
      </c>
      <c r="AY600" s="108" t="s">
        <v>104</v>
      </c>
      <c r="BE600" s="118">
        <f>IF(N600="základní",J600,0)</f>
        <v>5027.6000000000004</v>
      </c>
      <c r="BF600" s="118">
        <f>IF(N600="snížená",J600,0)</f>
        <v>0</v>
      </c>
      <c r="BG600" s="118">
        <f>IF(N600="zákl. přenesená",J600,0)</f>
        <v>0</v>
      </c>
      <c r="BH600" s="118">
        <f>IF(N600="sníž. přenesená",J600,0)</f>
        <v>0</v>
      </c>
      <c r="BI600" s="118">
        <f>IF(N600="nulová",J600,0)</f>
        <v>0</v>
      </c>
      <c r="BJ600" s="108" t="s">
        <v>102</v>
      </c>
      <c r="BK600" s="118">
        <f>ROUND(I600*H600,2)</f>
        <v>5027.6000000000004</v>
      </c>
      <c r="BL600" s="108" t="s">
        <v>134</v>
      </c>
      <c r="BM600" s="130" t="s">
        <v>718</v>
      </c>
    </row>
    <row r="601" spans="2:65" s="76" customFormat="1" x14ac:dyDescent="0.2">
      <c r="B601" s="75"/>
      <c r="D601" s="129" t="s">
        <v>2597</v>
      </c>
      <c r="F601" s="128" t="s">
        <v>3880</v>
      </c>
      <c r="L601" s="75"/>
      <c r="M601" s="119"/>
      <c r="U601" s="120"/>
      <c r="AT601" s="108" t="s">
        <v>2597</v>
      </c>
      <c r="AU601" s="108" t="s">
        <v>61</v>
      </c>
    </row>
    <row r="602" spans="2:65" s="76" customFormat="1" x14ac:dyDescent="0.2">
      <c r="B602" s="75"/>
      <c r="D602" s="127" t="s">
        <v>112</v>
      </c>
      <c r="F602" s="126" t="s">
        <v>3879</v>
      </c>
      <c r="L602" s="75"/>
      <c r="M602" s="119"/>
      <c r="U602" s="120"/>
      <c r="AT602" s="108" t="s">
        <v>112</v>
      </c>
      <c r="AU602" s="108" t="s">
        <v>61</v>
      </c>
    </row>
    <row r="603" spans="2:65" s="76" customFormat="1" ht="16.5" customHeight="1" x14ac:dyDescent="0.2">
      <c r="B603" s="117"/>
      <c r="C603" s="140" t="s">
        <v>719</v>
      </c>
      <c r="D603" s="140" t="s">
        <v>26</v>
      </c>
      <c r="E603" s="139" t="s">
        <v>720</v>
      </c>
      <c r="F603" s="135" t="s">
        <v>2753</v>
      </c>
      <c r="G603" s="138" t="s">
        <v>121</v>
      </c>
      <c r="H603" s="137">
        <v>10</v>
      </c>
      <c r="I603" s="136">
        <v>1332.55</v>
      </c>
      <c r="J603" s="136">
        <f>ROUND(I603*H603,2)</f>
        <v>13325.5</v>
      </c>
      <c r="K603" s="135" t="s">
        <v>3201</v>
      </c>
      <c r="L603" s="75"/>
      <c r="M603" s="134" t="s">
        <v>31</v>
      </c>
      <c r="N603" s="133" t="s">
        <v>2542</v>
      </c>
      <c r="O603" s="132">
        <v>0.222</v>
      </c>
      <c r="P603" s="132">
        <f>O603*H603</f>
        <v>2.2200000000000002</v>
      </c>
      <c r="Q603" s="132">
        <v>1.6151850000000001E-3</v>
      </c>
      <c r="R603" s="132">
        <f>Q603*H603</f>
        <v>1.6151850000000002E-2</v>
      </c>
      <c r="S603" s="132">
        <v>0</v>
      </c>
      <c r="T603" s="132">
        <f>S603*H603</f>
        <v>0</v>
      </c>
      <c r="U603" s="131" t="s">
        <v>31</v>
      </c>
      <c r="AR603" s="130" t="s">
        <v>134</v>
      </c>
      <c r="AT603" s="130" t="s">
        <v>26</v>
      </c>
      <c r="AU603" s="130" t="s">
        <v>61</v>
      </c>
      <c r="AY603" s="108" t="s">
        <v>104</v>
      </c>
      <c r="BE603" s="118">
        <f>IF(N603="základní",J603,0)</f>
        <v>13325.5</v>
      </c>
      <c r="BF603" s="118">
        <f>IF(N603="snížená",J603,0)</f>
        <v>0</v>
      </c>
      <c r="BG603" s="118">
        <f>IF(N603="zákl. přenesená",J603,0)</f>
        <v>0</v>
      </c>
      <c r="BH603" s="118">
        <f>IF(N603="sníž. přenesená",J603,0)</f>
        <v>0</v>
      </c>
      <c r="BI603" s="118">
        <f>IF(N603="nulová",J603,0)</f>
        <v>0</v>
      </c>
      <c r="BJ603" s="108" t="s">
        <v>102</v>
      </c>
      <c r="BK603" s="118">
        <f>ROUND(I603*H603,2)</f>
        <v>13325.5</v>
      </c>
      <c r="BL603" s="108" t="s">
        <v>134</v>
      </c>
      <c r="BM603" s="130" t="s">
        <v>721</v>
      </c>
    </row>
    <row r="604" spans="2:65" s="76" customFormat="1" x14ac:dyDescent="0.2">
      <c r="B604" s="75"/>
      <c r="D604" s="129" t="s">
        <v>2597</v>
      </c>
      <c r="F604" s="128" t="s">
        <v>3878</v>
      </c>
      <c r="L604" s="75"/>
      <c r="M604" s="119"/>
      <c r="U604" s="120"/>
      <c r="AT604" s="108" t="s">
        <v>2597</v>
      </c>
      <c r="AU604" s="108" t="s">
        <v>61</v>
      </c>
    </row>
    <row r="605" spans="2:65" s="76" customFormat="1" x14ac:dyDescent="0.2">
      <c r="B605" s="75"/>
      <c r="D605" s="127" t="s">
        <v>112</v>
      </c>
      <c r="F605" s="126" t="s">
        <v>3877</v>
      </c>
      <c r="L605" s="75"/>
      <c r="M605" s="119"/>
      <c r="U605" s="120"/>
      <c r="AT605" s="108" t="s">
        <v>112</v>
      </c>
      <c r="AU605" s="108" t="s">
        <v>61</v>
      </c>
    </row>
    <row r="606" spans="2:65" s="76" customFormat="1" ht="16.5" customHeight="1" x14ac:dyDescent="0.2">
      <c r="B606" s="117"/>
      <c r="C606" s="140" t="s">
        <v>722</v>
      </c>
      <c r="D606" s="140" t="s">
        <v>26</v>
      </c>
      <c r="E606" s="139" t="s">
        <v>723</v>
      </c>
      <c r="F606" s="135" t="s">
        <v>2754</v>
      </c>
      <c r="G606" s="138" t="s">
        <v>121</v>
      </c>
      <c r="H606" s="137">
        <v>5</v>
      </c>
      <c r="I606" s="136">
        <v>1890.86</v>
      </c>
      <c r="J606" s="136">
        <f>ROUND(I606*H606,2)</f>
        <v>9454.2999999999993</v>
      </c>
      <c r="K606" s="135" t="s">
        <v>3201</v>
      </c>
      <c r="L606" s="75"/>
      <c r="M606" s="134" t="s">
        <v>31</v>
      </c>
      <c r="N606" s="133" t="s">
        <v>2542</v>
      </c>
      <c r="O606" s="132">
        <v>0.23100000000000001</v>
      </c>
      <c r="P606" s="132">
        <f>O606*H606</f>
        <v>1.155</v>
      </c>
      <c r="Q606" s="132">
        <v>1.9662799999999999E-3</v>
      </c>
      <c r="R606" s="132">
        <f>Q606*H606</f>
        <v>9.8314000000000006E-3</v>
      </c>
      <c r="S606" s="132">
        <v>0</v>
      </c>
      <c r="T606" s="132">
        <f>S606*H606</f>
        <v>0</v>
      </c>
      <c r="U606" s="131" t="s">
        <v>31</v>
      </c>
      <c r="AR606" s="130" t="s">
        <v>134</v>
      </c>
      <c r="AT606" s="130" t="s">
        <v>26</v>
      </c>
      <c r="AU606" s="130" t="s">
        <v>61</v>
      </c>
      <c r="AY606" s="108" t="s">
        <v>104</v>
      </c>
      <c r="BE606" s="118">
        <f>IF(N606="základní",J606,0)</f>
        <v>9454.2999999999993</v>
      </c>
      <c r="BF606" s="118">
        <f>IF(N606="snížená",J606,0)</f>
        <v>0</v>
      </c>
      <c r="BG606" s="118">
        <f>IF(N606="zákl. přenesená",J606,0)</f>
        <v>0</v>
      </c>
      <c r="BH606" s="118">
        <f>IF(N606="sníž. přenesená",J606,0)</f>
        <v>0</v>
      </c>
      <c r="BI606" s="118">
        <f>IF(N606="nulová",J606,0)</f>
        <v>0</v>
      </c>
      <c r="BJ606" s="108" t="s">
        <v>102</v>
      </c>
      <c r="BK606" s="118">
        <f>ROUND(I606*H606,2)</f>
        <v>9454.2999999999993</v>
      </c>
      <c r="BL606" s="108" t="s">
        <v>134</v>
      </c>
      <c r="BM606" s="130" t="s">
        <v>724</v>
      </c>
    </row>
    <row r="607" spans="2:65" s="76" customFormat="1" x14ac:dyDescent="0.2">
      <c r="B607" s="75"/>
      <c r="D607" s="129" t="s">
        <v>2597</v>
      </c>
      <c r="F607" s="128" t="s">
        <v>3876</v>
      </c>
      <c r="L607" s="75"/>
      <c r="M607" s="119"/>
      <c r="U607" s="120"/>
      <c r="AT607" s="108" t="s">
        <v>2597</v>
      </c>
      <c r="AU607" s="108" t="s">
        <v>61</v>
      </c>
    </row>
    <row r="608" spans="2:65" s="76" customFormat="1" x14ac:dyDescent="0.2">
      <c r="B608" s="75"/>
      <c r="D608" s="127" t="s">
        <v>112</v>
      </c>
      <c r="F608" s="126" t="s">
        <v>3875</v>
      </c>
      <c r="L608" s="75"/>
      <c r="M608" s="119"/>
      <c r="U608" s="120"/>
      <c r="AT608" s="108" t="s">
        <v>112</v>
      </c>
      <c r="AU608" s="108" t="s">
        <v>61</v>
      </c>
    </row>
    <row r="609" spans="2:65" s="76" customFormat="1" ht="16.5" customHeight="1" x14ac:dyDescent="0.2">
      <c r="B609" s="117"/>
      <c r="C609" s="140" t="s">
        <v>725</v>
      </c>
      <c r="D609" s="140" t="s">
        <v>26</v>
      </c>
      <c r="E609" s="139" t="s">
        <v>726</v>
      </c>
      <c r="F609" s="135" t="s">
        <v>2755</v>
      </c>
      <c r="G609" s="138" t="s">
        <v>117</v>
      </c>
      <c r="H609" s="137">
        <v>1</v>
      </c>
      <c r="I609" s="136">
        <v>1769.43</v>
      </c>
      <c r="J609" s="136">
        <f>ROUND(I609*H609,2)</f>
        <v>1769.43</v>
      </c>
      <c r="K609" s="135" t="s">
        <v>3201</v>
      </c>
      <c r="L609" s="75"/>
      <c r="M609" s="134" t="s">
        <v>31</v>
      </c>
      <c r="N609" s="133" t="s">
        <v>2542</v>
      </c>
      <c r="O609" s="132">
        <v>0.2</v>
      </c>
      <c r="P609" s="132">
        <f>O609*H609</f>
        <v>0.2</v>
      </c>
      <c r="Q609" s="132">
        <v>5.9999999999999995E-4</v>
      </c>
      <c r="R609" s="132">
        <f>Q609*H609</f>
        <v>5.9999999999999995E-4</v>
      </c>
      <c r="S609" s="132">
        <v>0</v>
      </c>
      <c r="T609" s="132">
        <f>S609*H609</f>
        <v>0</v>
      </c>
      <c r="U609" s="131" t="s">
        <v>31</v>
      </c>
      <c r="AR609" s="130" t="s">
        <v>134</v>
      </c>
      <c r="AT609" s="130" t="s">
        <v>26</v>
      </c>
      <c r="AU609" s="130" t="s">
        <v>61</v>
      </c>
      <c r="AY609" s="108" t="s">
        <v>104</v>
      </c>
      <c r="BE609" s="118">
        <f>IF(N609="základní",J609,0)</f>
        <v>1769.43</v>
      </c>
      <c r="BF609" s="118">
        <f>IF(N609="snížená",J609,0)</f>
        <v>0</v>
      </c>
      <c r="BG609" s="118">
        <f>IF(N609="zákl. přenesená",J609,0)</f>
        <v>0</v>
      </c>
      <c r="BH609" s="118">
        <f>IF(N609="sníž. přenesená",J609,0)</f>
        <v>0</v>
      </c>
      <c r="BI609" s="118">
        <f>IF(N609="nulová",J609,0)</f>
        <v>0</v>
      </c>
      <c r="BJ609" s="108" t="s">
        <v>102</v>
      </c>
      <c r="BK609" s="118">
        <f>ROUND(I609*H609,2)</f>
        <v>1769.43</v>
      </c>
      <c r="BL609" s="108" t="s">
        <v>134</v>
      </c>
      <c r="BM609" s="130" t="s">
        <v>727</v>
      </c>
    </row>
    <row r="610" spans="2:65" s="76" customFormat="1" x14ac:dyDescent="0.2">
      <c r="B610" s="75"/>
      <c r="D610" s="129" t="s">
        <v>2597</v>
      </c>
      <c r="F610" s="128" t="s">
        <v>3874</v>
      </c>
      <c r="L610" s="75"/>
      <c r="M610" s="119"/>
      <c r="U610" s="120"/>
      <c r="AT610" s="108" t="s">
        <v>2597</v>
      </c>
      <c r="AU610" s="108" t="s">
        <v>61</v>
      </c>
    </row>
    <row r="611" spans="2:65" s="76" customFormat="1" x14ac:dyDescent="0.2">
      <c r="B611" s="75"/>
      <c r="D611" s="127" t="s">
        <v>112</v>
      </c>
      <c r="F611" s="126" t="s">
        <v>3873</v>
      </c>
      <c r="L611" s="75"/>
      <c r="M611" s="119"/>
      <c r="U611" s="120"/>
      <c r="AT611" s="108" t="s">
        <v>112</v>
      </c>
      <c r="AU611" s="108" t="s">
        <v>61</v>
      </c>
    </row>
    <row r="612" spans="2:65" s="76" customFormat="1" ht="16.5" customHeight="1" x14ac:dyDescent="0.2">
      <c r="B612" s="117"/>
      <c r="C612" s="140" t="s">
        <v>728</v>
      </c>
      <c r="D612" s="140" t="s">
        <v>26</v>
      </c>
      <c r="E612" s="139" t="s">
        <v>729</v>
      </c>
      <c r="F612" s="135" t="s">
        <v>2756</v>
      </c>
      <c r="G612" s="138" t="s">
        <v>133</v>
      </c>
      <c r="H612" s="137">
        <v>5</v>
      </c>
      <c r="I612" s="136">
        <v>39.450000000000003</v>
      </c>
      <c r="J612" s="136">
        <f>ROUND(I612*H612,2)</f>
        <v>197.25</v>
      </c>
      <c r="K612" s="135" t="s">
        <v>3201</v>
      </c>
      <c r="L612" s="75"/>
      <c r="M612" s="134" t="s">
        <v>31</v>
      </c>
      <c r="N612" s="133" t="s">
        <v>2542</v>
      </c>
      <c r="O612" s="132">
        <v>6.4000000000000001E-2</v>
      </c>
      <c r="P612" s="132">
        <f>O612*H612</f>
        <v>0.32</v>
      </c>
      <c r="Q612" s="132">
        <v>0</v>
      </c>
      <c r="R612" s="132">
        <f>Q612*H612</f>
        <v>0</v>
      </c>
      <c r="S612" s="132">
        <v>0</v>
      </c>
      <c r="T612" s="132">
        <f>S612*H612</f>
        <v>0</v>
      </c>
      <c r="U612" s="131" t="s">
        <v>31</v>
      </c>
      <c r="AR612" s="130" t="s">
        <v>134</v>
      </c>
      <c r="AT612" s="130" t="s">
        <v>26</v>
      </c>
      <c r="AU612" s="130" t="s">
        <v>61</v>
      </c>
      <c r="AY612" s="108" t="s">
        <v>104</v>
      </c>
      <c r="BE612" s="118">
        <f>IF(N612="základní",J612,0)</f>
        <v>197.25</v>
      </c>
      <c r="BF612" s="118">
        <f>IF(N612="snížená",J612,0)</f>
        <v>0</v>
      </c>
      <c r="BG612" s="118">
        <f>IF(N612="zákl. přenesená",J612,0)</f>
        <v>0</v>
      </c>
      <c r="BH612" s="118">
        <f>IF(N612="sníž. přenesená",J612,0)</f>
        <v>0</v>
      </c>
      <c r="BI612" s="118">
        <f>IF(N612="nulová",J612,0)</f>
        <v>0</v>
      </c>
      <c r="BJ612" s="108" t="s">
        <v>102</v>
      </c>
      <c r="BK612" s="118">
        <f>ROUND(I612*H612,2)</f>
        <v>197.25</v>
      </c>
      <c r="BL612" s="108" t="s">
        <v>134</v>
      </c>
      <c r="BM612" s="130" t="s">
        <v>730</v>
      </c>
    </row>
    <row r="613" spans="2:65" s="76" customFormat="1" x14ac:dyDescent="0.2">
      <c r="B613" s="75"/>
      <c r="D613" s="129" t="s">
        <v>2597</v>
      </c>
      <c r="F613" s="128" t="s">
        <v>731</v>
      </c>
      <c r="L613" s="75"/>
      <c r="M613" s="119"/>
      <c r="U613" s="120"/>
      <c r="AT613" s="108" t="s">
        <v>2597</v>
      </c>
      <c r="AU613" s="108" t="s">
        <v>61</v>
      </c>
    </row>
    <row r="614" spans="2:65" s="76" customFormat="1" x14ac:dyDescent="0.2">
      <c r="B614" s="75"/>
      <c r="D614" s="127" t="s">
        <v>112</v>
      </c>
      <c r="F614" s="126" t="s">
        <v>3872</v>
      </c>
      <c r="L614" s="75"/>
      <c r="M614" s="119"/>
      <c r="U614" s="120"/>
      <c r="AT614" s="108" t="s">
        <v>112</v>
      </c>
      <c r="AU614" s="108" t="s">
        <v>61</v>
      </c>
    </row>
    <row r="615" spans="2:65" s="76" customFormat="1" ht="16.5" customHeight="1" x14ac:dyDescent="0.2">
      <c r="B615" s="117"/>
      <c r="C615" s="140" t="s">
        <v>732</v>
      </c>
      <c r="D615" s="140" t="s">
        <v>26</v>
      </c>
      <c r="E615" s="139" t="s">
        <v>733</v>
      </c>
      <c r="F615" s="135" t="s">
        <v>2757</v>
      </c>
      <c r="G615" s="138" t="s">
        <v>121</v>
      </c>
      <c r="H615" s="137">
        <v>30</v>
      </c>
      <c r="I615" s="136">
        <v>34.68</v>
      </c>
      <c r="J615" s="136">
        <f>ROUND(I615*H615,2)</f>
        <v>1040.4000000000001</v>
      </c>
      <c r="K615" s="135" t="s">
        <v>3201</v>
      </c>
      <c r="L615" s="75"/>
      <c r="M615" s="134" t="s">
        <v>31</v>
      </c>
      <c r="N615" s="133" t="s">
        <v>2542</v>
      </c>
      <c r="O615" s="132">
        <v>6.2E-2</v>
      </c>
      <c r="P615" s="132">
        <f>O615*H615</f>
        <v>1.8599999999999999</v>
      </c>
      <c r="Q615" s="132">
        <v>0</v>
      </c>
      <c r="R615" s="132">
        <f>Q615*H615</f>
        <v>0</v>
      </c>
      <c r="S615" s="132">
        <v>0</v>
      </c>
      <c r="T615" s="132">
        <f>S615*H615</f>
        <v>0</v>
      </c>
      <c r="U615" s="131" t="s">
        <v>31</v>
      </c>
      <c r="AR615" s="130" t="s">
        <v>134</v>
      </c>
      <c r="AT615" s="130" t="s">
        <v>26</v>
      </c>
      <c r="AU615" s="130" t="s">
        <v>61</v>
      </c>
      <c r="AY615" s="108" t="s">
        <v>104</v>
      </c>
      <c r="BE615" s="118">
        <f>IF(N615="základní",J615,0)</f>
        <v>1040.4000000000001</v>
      </c>
      <c r="BF615" s="118">
        <f>IF(N615="snížená",J615,0)</f>
        <v>0</v>
      </c>
      <c r="BG615" s="118">
        <f>IF(N615="zákl. přenesená",J615,0)</f>
        <v>0</v>
      </c>
      <c r="BH615" s="118">
        <f>IF(N615="sníž. přenesená",J615,0)</f>
        <v>0</v>
      </c>
      <c r="BI615" s="118">
        <f>IF(N615="nulová",J615,0)</f>
        <v>0</v>
      </c>
      <c r="BJ615" s="108" t="s">
        <v>102</v>
      </c>
      <c r="BK615" s="118">
        <f>ROUND(I615*H615,2)</f>
        <v>1040.4000000000001</v>
      </c>
      <c r="BL615" s="108" t="s">
        <v>134</v>
      </c>
      <c r="BM615" s="130" t="s">
        <v>734</v>
      </c>
    </row>
    <row r="616" spans="2:65" s="76" customFormat="1" x14ac:dyDescent="0.2">
      <c r="B616" s="75"/>
      <c r="D616" s="129" t="s">
        <v>2597</v>
      </c>
      <c r="F616" s="128" t="s">
        <v>735</v>
      </c>
      <c r="L616" s="75"/>
      <c r="M616" s="119"/>
      <c r="U616" s="120"/>
      <c r="AT616" s="108" t="s">
        <v>2597</v>
      </c>
      <c r="AU616" s="108" t="s">
        <v>61</v>
      </c>
    </row>
    <row r="617" spans="2:65" s="76" customFormat="1" x14ac:dyDescent="0.2">
      <c r="B617" s="75"/>
      <c r="D617" s="127" t="s">
        <v>112</v>
      </c>
      <c r="F617" s="126" t="s">
        <v>3871</v>
      </c>
      <c r="L617" s="75"/>
      <c r="M617" s="119"/>
      <c r="U617" s="120"/>
      <c r="AT617" s="108" t="s">
        <v>112</v>
      </c>
      <c r="AU617" s="108" t="s">
        <v>61</v>
      </c>
    </row>
    <row r="618" spans="2:65" s="76" customFormat="1" ht="16.5" customHeight="1" x14ac:dyDescent="0.2">
      <c r="B618" s="117"/>
      <c r="C618" s="140" t="s">
        <v>736</v>
      </c>
      <c r="D618" s="140" t="s">
        <v>26</v>
      </c>
      <c r="E618" s="139" t="s">
        <v>737</v>
      </c>
      <c r="F618" s="135" t="s">
        <v>2758</v>
      </c>
      <c r="G618" s="138" t="s">
        <v>133</v>
      </c>
      <c r="H618" s="137">
        <v>5</v>
      </c>
      <c r="I618" s="136">
        <v>297.29000000000002</v>
      </c>
      <c r="J618" s="136">
        <f>ROUND(I618*H618,2)</f>
        <v>1486.45</v>
      </c>
      <c r="K618" s="135" t="s">
        <v>3201</v>
      </c>
      <c r="L618" s="75"/>
      <c r="M618" s="134" t="s">
        <v>31</v>
      </c>
      <c r="N618" s="133" t="s">
        <v>2542</v>
      </c>
      <c r="O618" s="132">
        <v>0.48199999999999998</v>
      </c>
      <c r="P618" s="132">
        <f>O618*H618</f>
        <v>2.41</v>
      </c>
      <c r="Q618" s="132">
        <v>0</v>
      </c>
      <c r="R618" s="132">
        <f>Q618*H618</f>
        <v>0</v>
      </c>
      <c r="S618" s="132">
        <v>0</v>
      </c>
      <c r="T618" s="132">
        <f>S618*H618</f>
        <v>0</v>
      </c>
      <c r="U618" s="131" t="s">
        <v>31</v>
      </c>
      <c r="AR618" s="130" t="s">
        <v>134</v>
      </c>
      <c r="AT618" s="130" t="s">
        <v>26</v>
      </c>
      <c r="AU618" s="130" t="s">
        <v>61</v>
      </c>
      <c r="AY618" s="108" t="s">
        <v>104</v>
      </c>
      <c r="BE618" s="118">
        <f>IF(N618="základní",J618,0)</f>
        <v>1486.45</v>
      </c>
      <c r="BF618" s="118">
        <f>IF(N618="snížená",J618,0)</f>
        <v>0</v>
      </c>
      <c r="BG618" s="118">
        <f>IF(N618="zákl. přenesená",J618,0)</f>
        <v>0</v>
      </c>
      <c r="BH618" s="118">
        <f>IF(N618="sníž. přenesená",J618,0)</f>
        <v>0</v>
      </c>
      <c r="BI618" s="118">
        <f>IF(N618="nulová",J618,0)</f>
        <v>0</v>
      </c>
      <c r="BJ618" s="108" t="s">
        <v>102</v>
      </c>
      <c r="BK618" s="118">
        <f>ROUND(I618*H618,2)</f>
        <v>1486.45</v>
      </c>
      <c r="BL618" s="108" t="s">
        <v>134</v>
      </c>
      <c r="BM618" s="130" t="s">
        <v>738</v>
      </c>
    </row>
    <row r="619" spans="2:65" s="76" customFormat="1" x14ac:dyDescent="0.2">
      <c r="B619" s="75"/>
      <c r="D619" s="129" t="s">
        <v>2597</v>
      </c>
      <c r="F619" s="128" t="s">
        <v>739</v>
      </c>
      <c r="L619" s="75"/>
      <c r="M619" s="119"/>
      <c r="U619" s="120"/>
      <c r="AT619" s="108" t="s">
        <v>2597</v>
      </c>
      <c r="AU619" s="108" t="s">
        <v>61</v>
      </c>
    </row>
    <row r="620" spans="2:65" s="76" customFormat="1" x14ac:dyDescent="0.2">
      <c r="B620" s="75"/>
      <c r="D620" s="127" t="s">
        <v>112</v>
      </c>
      <c r="F620" s="126" t="s">
        <v>3870</v>
      </c>
      <c r="L620" s="75"/>
      <c r="M620" s="119"/>
      <c r="U620" s="120"/>
      <c r="AT620" s="108" t="s">
        <v>112</v>
      </c>
      <c r="AU620" s="108" t="s">
        <v>61</v>
      </c>
    </row>
    <row r="621" spans="2:65" s="76" customFormat="1" ht="16.5" customHeight="1" x14ac:dyDescent="0.2">
      <c r="B621" s="117"/>
      <c r="C621" s="140" t="s">
        <v>740</v>
      </c>
      <c r="D621" s="140" t="s">
        <v>26</v>
      </c>
      <c r="E621" s="139" t="s">
        <v>741</v>
      </c>
      <c r="F621" s="135" t="s">
        <v>2759</v>
      </c>
      <c r="G621" s="138" t="s">
        <v>133</v>
      </c>
      <c r="H621" s="137">
        <v>1</v>
      </c>
      <c r="I621" s="136">
        <v>1265.4000000000001</v>
      </c>
      <c r="J621" s="136">
        <f>ROUND(I621*H621,2)</f>
        <v>1265.4000000000001</v>
      </c>
      <c r="K621" s="135" t="s">
        <v>3201</v>
      </c>
      <c r="L621" s="75"/>
      <c r="M621" s="134" t="s">
        <v>31</v>
      </c>
      <c r="N621" s="133" t="s">
        <v>2542</v>
      </c>
      <c r="O621" s="132">
        <v>0.16600000000000001</v>
      </c>
      <c r="P621" s="132">
        <f>O621*H621</f>
        <v>0.16600000000000001</v>
      </c>
      <c r="Q621" s="132">
        <v>4.4999999999999999E-4</v>
      </c>
      <c r="R621" s="132">
        <f>Q621*H621</f>
        <v>4.4999999999999999E-4</v>
      </c>
      <c r="S621" s="132">
        <v>0</v>
      </c>
      <c r="T621" s="132">
        <f>S621*H621</f>
        <v>0</v>
      </c>
      <c r="U621" s="131" t="s">
        <v>31</v>
      </c>
      <c r="AR621" s="130" t="s">
        <v>134</v>
      </c>
      <c r="AT621" s="130" t="s">
        <v>26</v>
      </c>
      <c r="AU621" s="130" t="s">
        <v>61</v>
      </c>
      <c r="AY621" s="108" t="s">
        <v>104</v>
      </c>
      <c r="BE621" s="118">
        <f>IF(N621="základní",J621,0)</f>
        <v>1265.4000000000001</v>
      </c>
      <c r="BF621" s="118">
        <f>IF(N621="snížená",J621,0)</f>
        <v>0</v>
      </c>
      <c r="BG621" s="118">
        <f>IF(N621="zákl. přenesená",J621,0)</f>
        <v>0</v>
      </c>
      <c r="BH621" s="118">
        <f>IF(N621="sníž. přenesená",J621,0)</f>
        <v>0</v>
      </c>
      <c r="BI621" s="118">
        <f>IF(N621="nulová",J621,0)</f>
        <v>0</v>
      </c>
      <c r="BJ621" s="108" t="s">
        <v>102</v>
      </c>
      <c r="BK621" s="118">
        <f>ROUND(I621*H621,2)</f>
        <v>1265.4000000000001</v>
      </c>
      <c r="BL621" s="108" t="s">
        <v>134</v>
      </c>
      <c r="BM621" s="130" t="s">
        <v>742</v>
      </c>
    </row>
    <row r="622" spans="2:65" s="76" customFormat="1" x14ac:dyDescent="0.2">
      <c r="B622" s="75"/>
      <c r="D622" s="129" t="s">
        <v>2597</v>
      </c>
      <c r="F622" s="128" t="s">
        <v>3869</v>
      </c>
      <c r="L622" s="75"/>
      <c r="M622" s="119"/>
      <c r="U622" s="120"/>
      <c r="AT622" s="108" t="s">
        <v>2597</v>
      </c>
      <c r="AU622" s="108" t="s">
        <v>61</v>
      </c>
    </row>
    <row r="623" spans="2:65" s="76" customFormat="1" x14ac:dyDescent="0.2">
      <c r="B623" s="75"/>
      <c r="D623" s="127" t="s">
        <v>112</v>
      </c>
      <c r="F623" s="126" t="s">
        <v>3868</v>
      </c>
      <c r="L623" s="75"/>
      <c r="M623" s="119"/>
      <c r="U623" s="120"/>
      <c r="AT623" s="108" t="s">
        <v>112</v>
      </c>
      <c r="AU623" s="108" t="s">
        <v>61</v>
      </c>
    </row>
    <row r="624" spans="2:65" s="76" customFormat="1" ht="16.5" customHeight="1" x14ac:dyDescent="0.2">
      <c r="B624" s="117"/>
      <c r="C624" s="140" t="s">
        <v>743</v>
      </c>
      <c r="D624" s="140" t="s">
        <v>26</v>
      </c>
      <c r="E624" s="139" t="s">
        <v>744</v>
      </c>
      <c r="F624" s="135" t="s">
        <v>2760</v>
      </c>
      <c r="G624" s="138" t="s">
        <v>133</v>
      </c>
      <c r="H624" s="137">
        <v>1</v>
      </c>
      <c r="I624" s="136">
        <v>1687.77</v>
      </c>
      <c r="J624" s="136">
        <f>ROUND(I624*H624,2)</f>
        <v>1687.77</v>
      </c>
      <c r="K624" s="135" t="s">
        <v>3201</v>
      </c>
      <c r="L624" s="75"/>
      <c r="M624" s="134" t="s">
        <v>31</v>
      </c>
      <c r="N624" s="133" t="s">
        <v>2542</v>
      </c>
      <c r="O624" s="132">
        <v>0.20599999999999999</v>
      </c>
      <c r="P624" s="132">
        <f>O624*H624</f>
        <v>0.20599999999999999</v>
      </c>
      <c r="Q624" s="132">
        <v>5.9000000000000003E-4</v>
      </c>
      <c r="R624" s="132">
        <f>Q624*H624</f>
        <v>5.9000000000000003E-4</v>
      </c>
      <c r="S624" s="132">
        <v>0</v>
      </c>
      <c r="T624" s="132">
        <f>S624*H624</f>
        <v>0</v>
      </c>
      <c r="U624" s="131" t="s">
        <v>31</v>
      </c>
      <c r="AR624" s="130" t="s">
        <v>134</v>
      </c>
      <c r="AT624" s="130" t="s">
        <v>26</v>
      </c>
      <c r="AU624" s="130" t="s">
        <v>61</v>
      </c>
      <c r="AY624" s="108" t="s">
        <v>104</v>
      </c>
      <c r="BE624" s="118">
        <f>IF(N624="základní",J624,0)</f>
        <v>1687.77</v>
      </c>
      <c r="BF624" s="118">
        <f>IF(N624="snížená",J624,0)</f>
        <v>0</v>
      </c>
      <c r="BG624" s="118">
        <f>IF(N624="zákl. přenesená",J624,0)</f>
        <v>0</v>
      </c>
      <c r="BH624" s="118">
        <f>IF(N624="sníž. přenesená",J624,0)</f>
        <v>0</v>
      </c>
      <c r="BI624" s="118">
        <f>IF(N624="nulová",J624,0)</f>
        <v>0</v>
      </c>
      <c r="BJ624" s="108" t="s">
        <v>102</v>
      </c>
      <c r="BK624" s="118">
        <f>ROUND(I624*H624,2)</f>
        <v>1687.77</v>
      </c>
      <c r="BL624" s="108" t="s">
        <v>134</v>
      </c>
      <c r="BM624" s="130" t="s">
        <v>745</v>
      </c>
    </row>
    <row r="625" spans="2:65" s="76" customFormat="1" x14ac:dyDescent="0.2">
      <c r="B625" s="75"/>
      <c r="D625" s="129" t="s">
        <v>2597</v>
      </c>
      <c r="F625" s="128" t="s">
        <v>3867</v>
      </c>
      <c r="L625" s="75"/>
      <c r="M625" s="119"/>
      <c r="U625" s="120"/>
      <c r="AT625" s="108" t="s">
        <v>2597</v>
      </c>
      <c r="AU625" s="108" t="s">
        <v>61</v>
      </c>
    </row>
    <row r="626" spans="2:65" s="76" customFormat="1" x14ac:dyDescent="0.2">
      <c r="B626" s="75"/>
      <c r="D626" s="127" t="s">
        <v>112</v>
      </c>
      <c r="F626" s="126" t="s">
        <v>3866</v>
      </c>
      <c r="L626" s="75"/>
      <c r="M626" s="119"/>
      <c r="U626" s="120"/>
      <c r="AT626" s="108" t="s">
        <v>112</v>
      </c>
      <c r="AU626" s="108" t="s">
        <v>61</v>
      </c>
    </row>
    <row r="627" spans="2:65" s="76" customFormat="1" ht="16.5" customHeight="1" x14ac:dyDescent="0.2">
      <c r="B627" s="117"/>
      <c r="C627" s="140" t="s">
        <v>746</v>
      </c>
      <c r="D627" s="140" t="s">
        <v>26</v>
      </c>
      <c r="E627" s="139" t="s">
        <v>747</v>
      </c>
      <c r="F627" s="135" t="s">
        <v>2761</v>
      </c>
      <c r="G627" s="138" t="s">
        <v>133</v>
      </c>
      <c r="H627" s="137">
        <v>1</v>
      </c>
      <c r="I627" s="136">
        <v>2469.52</v>
      </c>
      <c r="J627" s="136">
        <f>ROUND(I627*H627,2)</f>
        <v>2469.52</v>
      </c>
      <c r="K627" s="135" t="s">
        <v>3201</v>
      </c>
      <c r="L627" s="75"/>
      <c r="M627" s="134" t="s">
        <v>31</v>
      </c>
      <c r="N627" s="133" t="s">
        <v>2542</v>
      </c>
      <c r="O627" s="132">
        <v>0.22700000000000001</v>
      </c>
      <c r="P627" s="132">
        <f>O627*H627</f>
        <v>0.22700000000000001</v>
      </c>
      <c r="Q627" s="132">
        <v>9.3000000000000005E-4</v>
      </c>
      <c r="R627" s="132">
        <f>Q627*H627</f>
        <v>9.3000000000000005E-4</v>
      </c>
      <c r="S627" s="132">
        <v>0</v>
      </c>
      <c r="T627" s="132">
        <f>S627*H627</f>
        <v>0</v>
      </c>
      <c r="U627" s="131" t="s">
        <v>31</v>
      </c>
      <c r="AR627" s="130" t="s">
        <v>134</v>
      </c>
      <c r="AT627" s="130" t="s">
        <v>26</v>
      </c>
      <c r="AU627" s="130" t="s">
        <v>61</v>
      </c>
      <c r="AY627" s="108" t="s">
        <v>104</v>
      </c>
      <c r="BE627" s="118">
        <f>IF(N627="základní",J627,0)</f>
        <v>2469.52</v>
      </c>
      <c r="BF627" s="118">
        <f>IF(N627="snížená",J627,0)</f>
        <v>0</v>
      </c>
      <c r="BG627" s="118">
        <f>IF(N627="zákl. přenesená",J627,0)</f>
        <v>0</v>
      </c>
      <c r="BH627" s="118">
        <f>IF(N627="sníž. přenesená",J627,0)</f>
        <v>0</v>
      </c>
      <c r="BI627" s="118">
        <f>IF(N627="nulová",J627,0)</f>
        <v>0</v>
      </c>
      <c r="BJ627" s="108" t="s">
        <v>102</v>
      </c>
      <c r="BK627" s="118">
        <f>ROUND(I627*H627,2)</f>
        <v>2469.52</v>
      </c>
      <c r="BL627" s="108" t="s">
        <v>134</v>
      </c>
      <c r="BM627" s="130" t="s">
        <v>748</v>
      </c>
    </row>
    <row r="628" spans="2:65" s="76" customFormat="1" x14ac:dyDescent="0.2">
      <c r="B628" s="75"/>
      <c r="D628" s="129" t="s">
        <v>2597</v>
      </c>
      <c r="F628" s="128" t="s">
        <v>3865</v>
      </c>
      <c r="L628" s="75"/>
      <c r="M628" s="119"/>
      <c r="U628" s="120"/>
      <c r="AT628" s="108" t="s">
        <v>2597</v>
      </c>
      <c r="AU628" s="108" t="s">
        <v>61</v>
      </c>
    </row>
    <row r="629" spans="2:65" s="76" customFormat="1" x14ac:dyDescent="0.2">
      <c r="B629" s="75"/>
      <c r="D629" s="127" t="s">
        <v>112</v>
      </c>
      <c r="F629" s="126" t="s">
        <v>3864</v>
      </c>
      <c r="L629" s="75"/>
      <c r="M629" s="119"/>
      <c r="U629" s="120"/>
      <c r="AT629" s="108" t="s">
        <v>112</v>
      </c>
      <c r="AU629" s="108" t="s">
        <v>61</v>
      </c>
    </row>
    <row r="630" spans="2:65" s="76" customFormat="1" ht="16.5" customHeight="1" x14ac:dyDescent="0.2">
      <c r="B630" s="117"/>
      <c r="C630" s="140" t="s">
        <v>749</v>
      </c>
      <c r="D630" s="140" t="s">
        <v>26</v>
      </c>
      <c r="E630" s="139" t="s">
        <v>750</v>
      </c>
      <c r="F630" s="135" t="s">
        <v>2762</v>
      </c>
      <c r="G630" s="138" t="s">
        <v>133</v>
      </c>
      <c r="H630" s="137">
        <v>1</v>
      </c>
      <c r="I630" s="136">
        <v>1335.4</v>
      </c>
      <c r="J630" s="136">
        <f>ROUND(I630*H630,2)</f>
        <v>1335.4</v>
      </c>
      <c r="K630" s="135" t="s">
        <v>3201</v>
      </c>
      <c r="L630" s="75"/>
      <c r="M630" s="134" t="s">
        <v>31</v>
      </c>
      <c r="N630" s="133" t="s">
        <v>2542</v>
      </c>
      <c r="O630" s="132">
        <v>0.16600000000000001</v>
      </c>
      <c r="P630" s="132">
        <f>O630*H630</f>
        <v>0.16600000000000001</v>
      </c>
      <c r="Q630" s="132">
        <v>3.6999999999999999E-4</v>
      </c>
      <c r="R630" s="132">
        <f>Q630*H630</f>
        <v>3.6999999999999999E-4</v>
      </c>
      <c r="S630" s="132">
        <v>0</v>
      </c>
      <c r="T630" s="132">
        <f>S630*H630</f>
        <v>0</v>
      </c>
      <c r="U630" s="131" t="s">
        <v>31</v>
      </c>
      <c r="AR630" s="130" t="s">
        <v>134</v>
      </c>
      <c r="AT630" s="130" t="s">
        <v>26</v>
      </c>
      <c r="AU630" s="130" t="s">
        <v>61</v>
      </c>
      <c r="AY630" s="108" t="s">
        <v>104</v>
      </c>
      <c r="BE630" s="118">
        <f>IF(N630="základní",J630,0)</f>
        <v>1335.4</v>
      </c>
      <c r="BF630" s="118">
        <f>IF(N630="snížená",J630,0)</f>
        <v>0</v>
      </c>
      <c r="BG630" s="118">
        <f>IF(N630="zákl. přenesená",J630,0)</f>
        <v>0</v>
      </c>
      <c r="BH630" s="118">
        <f>IF(N630="sníž. přenesená",J630,0)</f>
        <v>0</v>
      </c>
      <c r="BI630" s="118">
        <f>IF(N630="nulová",J630,0)</f>
        <v>0</v>
      </c>
      <c r="BJ630" s="108" t="s">
        <v>102</v>
      </c>
      <c r="BK630" s="118">
        <f>ROUND(I630*H630,2)</f>
        <v>1335.4</v>
      </c>
      <c r="BL630" s="108" t="s">
        <v>134</v>
      </c>
      <c r="BM630" s="130" t="s">
        <v>751</v>
      </c>
    </row>
    <row r="631" spans="2:65" s="76" customFormat="1" x14ac:dyDescent="0.2">
      <c r="B631" s="75"/>
      <c r="D631" s="129" t="s">
        <v>2597</v>
      </c>
      <c r="F631" s="128" t="s">
        <v>3863</v>
      </c>
      <c r="L631" s="75"/>
      <c r="M631" s="119"/>
      <c r="U631" s="120"/>
      <c r="AT631" s="108" t="s">
        <v>2597</v>
      </c>
      <c r="AU631" s="108" t="s">
        <v>61</v>
      </c>
    </row>
    <row r="632" spans="2:65" s="76" customFormat="1" x14ac:dyDescent="0.2">
      <c r="B632" s="75"/>
      <c r="D632" s="127" t="s">
        <v>112</v>
      </c>
      <c r="F632" s="126" t="s">
        <v>3862</v>
      </c>
      <c r="L632" s="75"/>
      <c r="M632" s="119"/>
      <c r="U632" s="120"/>
      <c r="AT632" s="108" t="s">
        <v>112</v>
      </c>
      <c r="AU632" s="108" t="s">
        <v>61</v>
      </c>
    </row>
    <row r="633" spans="2:65" s="76" customFormat="1" ht="16.5" customHeight="1" x14ac:dyDescent="0.2">
      <c r="B633" s="117"/>
      <c r="C633" s="140" t="s">
        <v>752</v>
      </c>
      <c r="D633" s="140" t="s">
        <v>26</v>
      </c>
      <c r="E633" s="139" t="s">
        <v>753</v>
      </c>
      <c r="F633" s="135" t="s">
        <v>2763</v>
      </c>
      <c r="G633" s="138" t="s">
        <v>133</v>
      </c>
      <c r="H633" s="137">
        <v>1</v>
      </c>
      <c r="I633" s="136">
        <v>1727.77</v>
      </c>
      <c r="J633" s="136">
        <f>ROUND(I633*H633,2)</f>
        <v>1727.77</v>
      </c>
      <c r="K633" s="135" t="s">
        <v>3201</v>
      </c>
      <c r="L633" s="75"/>
      <c r="M633" s="134" t="s">
        <v>31</v>
      </c>
      <c r="N633" s="133" t="s">
        <v>2542</v>
      </c>
      <c r="O633" s="132">
        <v>0.20599999999999999</v>
      </c>
      <c r="P633" s="132">
        <f>O633*H633</f>
        <v>0.20599999999999999</v>
      </c>
      <c r="Q633" s="132">
        <v>5.0000000000000001E-4</v>
      </c>
      <c r="R633" s="132">
        <f>Q633*H633</f>
        <v>5.0000000000000001E-4</v>
      </c>
      <c r="S633" s="132">
        <v>0</v>
      </c>
      <c r="T633" s="132">
        <f>S633*H633</f>
        <v>0</v>
      </c>
      <c r="U633" s="131" t="s">
        <v>31</v>
      </c>
      <c r="AR633" s="130" t="s">
        <v>134</v>
      </c>
      <c r="AT633" s="130" t="s">
        <v>26</v>
      </c>
      <c r="AU633" s="130" t="s">
        <v>61</v>
      </c>
      <c r="AY633" s="108" t="s">
        <v>104</v>
      </c>
      <c r="BE633" s="118">
        <f>IF(N633="základní",J633,0)</f>
        <v>1727.77</v>
      </c>
      <c r="BF633" s="118">
        <f>IF(N633="snížená",J633,0)</f>
        <v>0</v>
      </c>
      <c r="BG633" s="118">
        <f>IF(N633="zákl. přenesená",J633,0)</f>
        <v>0</v>
      </c>
      <c r="BH633" s="118">
        <f>IF(N633="sníž. přenesená",J633,0)</f>
        <v>0</v>
      </c>
      <c r="BI633" s="118">
        <f>IF(N633="nulová",J633,0)</f>
        <v>0</v>
      </c>
      <c r="BJ633" s="108" t="s">
        <v>102</v>
      </c>
      <c r="BK633" s="118">
        <f>ROUND(I633*H633,2)</f>
        <v>1727.77</v>
      </c>
      <c r="BL633" s="108" t="s">
        <v>134</v>
      </c>
      <c r="BM633" s="130" t="s">
        <v>754</v>
      </c>
    </row>
    <row r="634" spans="2:65" s="76" customFormat="1" x14ac:dyDescent="0.2">
      <c r="B634" s="75"/>
      <c r="D634" s="129" t="s">
        <v>2597</v>
      </c>
      <c r="F634" s="128" t="s">
        <v>3861</v>
      </c>
      <c r="L634" s="75"/>
      <c r="M634" s="119"/>
      <c r="U634" s="120"/>
      <c r="AT634" s="108" t="s">
        <v>2597</v>
      </c>
      <c r="AU634" s="108" t="s">
        <v>61</v>
      </c>
    </row>
    <row r="635" spans="2:65" s="76" customFormat="1" x14ac:dyDescent="0.2">
      <c r="B635" s="75"/>
      <c r="D635" s="127" t="s">
        <v>112</v>
      </c>
      <c r="F635" s="126" t="s">
        <v>3860</v>
      </c>
      <c r="L635" s="75"/>
      <c r="M635" s="119"/>
      <c r="U635" s="120"/>
      <c r="AT635" s="108" t="s">
        <v>112</v>
      </c>
      <c r="AU635" s="108" t="s">
        <v>61</v>
      </c>
    </row>
    <row r="636" spans="2:65" s="76" customFormat="1" ht="16.5" customHeight="1" x14ac:dyDescent="0.2">
      <c r="B636" s="117"/>
      <c r="C636" s="140" t="s">
        <v>755</v>
      </c>
      <c r="D636" s="140" t="s">
        <v>26</v>
      </c>
      <c r="E636" s="139" t="s">
        <v>756</v>
      </c>
      <c r="F636" s="135" t="s">
        <v>2764</v>
      </c>
      <c r="G636" s="138" t="s">
        <v>133</v>
      </c>
      <c r="H636" s="137">
        <v>1</v>
      </c>
      <c r="I636" s="136">
        <v>2359.52</v>
      </c>
      <c r="J636" s="136">
        <f>ROUND(I636*H636,2)</f>
        <v>2359.52</v>
      </c>
      <c r="K636" s="135" t="s">
        <v>3201</v>
      </c>
      <c r="L636" s="75"/>
      <c r="M636" s="134" t="s">
        <v>31</v>
      </c>
      <c r="N636" s="133" t="s">
        <v>2542</v>
      </c>
      <c r="O636" s="132">
        <v>0.22700000000000001</v>
      </c>
      <c r="P636" s="132">
        <f>O636*H636</f>
        <v>0.22700000000000001</v>
      </c>
      <c r="Q636" s="132">
        <v>8.5999999999999998E-4</v>
      </c>
      <c r="R636" s="132">
        <f>Q636*H636</f>
        <v>8.5999999999999998E-4</v>
      </c>
      <c r="S636" s="132">
        <v>0</v>
      </c>
      <c r="T636" s="132">
        <f>S636*H636</f>
        <v>0</v>
      </c>
      <c r="U636" s="131" t="s">
        <v>31</v>
      </c>
      <c r="AR636" s="130" t="s">
        <v>134</v>
      </c>
      <c r="AT636" s="130" t="s">
        <v>26</v>
      </c>
      <c r="AU636" s="130" t="s">
        <v>61</v>
      </c>
      <c r="AY636" s="108" t="s">
        <v>104</v>
      </c>
      <c r="BE636" s="118">
        <f>IF(N636="základní",J636,0)</f>
        <v>2359.52</v>
      </c>
      <c r="BF636" s="118">
        <f>IF(N636="snížená",J636,0)</f>
        <v>0</v>
      </c>
      <c r="BG636" s="118">
        <f>IF(N636="zákl. přenesená",J636,0)</f>
        <v>0</v>
      </c>
      <c r="BH636" s="118">
        <f>IF(N636="sníž. přenesená",J636,0)</f>
        <v>0</v>
      </c>
      <c r="BI636" s="118">
        <f>IF(N636="nulová",J636,0)</f>
        <v>0</v>
      </c>
      <c r="BJ636" s="108" t="s">
        <v>102</v>
      </c>
      <c r="BK636" s="118">
        <f>ROUND(I636*H636,2)</f>
        <v>2359.52</v>
      </c>
      <c r="BL636" s="108" t="s">
        <v>134</v>
      </c>
      <c r="BM636" s="130" t="s">
        <v>757</v>
      </c>
    </row>
    <row r="637" spans="2:65" s="76" customFormat="1" x14ac:dyDescent="0.2">
      <c r="B637" s="75"/>
      <c r="D637" s="129" t="s">
        <v>2597</v>
      </c>
      <c r="F637" s="128" t="s">
        <v>3859</v>
      </c>
      <c r="L637" s="75"/>
      <c r="M637" s="119"/>
      <c r="U637" s="120"/>
      <c r="AT637" s="108" t="s">
        <v>2597</v>
      </c>
      <c r="AU637" s="108" t="s">
        <v>61</v>
      </c>
    </row>
    <row r="638" spans="2:65" s="76" customFormat="1" x14ac:dyDescent="0.2">
      <c r="B638" s="75"/>
      <c r="D638" s="127" t="s">
        <v>112</v>
      </c>
      <c r="F638" s="126" t="s">
        <v>3858</v>
      </c>
      <c r="L638" s="75"/>
      <c r="M638" s="119"/>
      <c r="U638" s="120"/>
      <c r="AT638" s="108" t="s">
        <v>112</v>
      </c>
      <c r="AU638" s="108" t="s">
        <v>61</v>
      </c>
    </row>
    <row r="639" spans="2:65" s="76" customFormat="1" ht="16.5" customHeight="1" x14ac:dyDescent="0.2">
      <c r="B639" s="117"/>
      <c r="C639" s="140" t="s">
        <v>758</v>
      </c>
      <c r="D639" s="140" t="s">
        <v>26</v>
      </c>
      <c r="E639" s="139" t="s">
        <v>759</v>
      </c>
      <c r="F639" s="135" t="s">
        <v>2765</v>
      </c>
      <c r="G639" s="138" t="s">
        <v>117</v>
      </c>
      <c r="H639" s="137">
        <v>2</v>
      </c>
      <c r="I639" s="136">
        <v>236.62</v>
      </c>
      <c r="J639" s="136">
        <f>ROUND(I639*H639,2)</f>
        <v>473.24</v>
      </c>
      <c r="K639" s="135" t="s">
        <v>3201</v>
      </c>
      <c r="L639" s="75"/>
      <c r="M639" s="134" t="s">
        <v>31</v>
      </c>
      <c r="N639" s="133" t="s">
        <v>2542</v>
      </c>
      <c r="O639" s="132">
        <v>0.52800000000000002</v>
      </c>
      <c r="P639" s="132">
        <f>O639*H639</f>
        <v>1.056</v>
      </c>
      <c r="Q639" s="132">
        <v>0</v>
      </c>
      <c r="R639" s="132">
        <f>Q639*H639</f>
        <v>0</v>
      </c>
      <c r="S639" s="132">
        <v>3.1899999999999998E-2</v>
      </c>
      <c r="T639" s="132">
        <f>S639*H639</f>
        <v>6.3799999999999996E-2</v>
      </c>
      <c r="U639" s="131" t="s">
        <v>31</v>
      </c>
      <c r="AR639" s="130" t="s">
        <v>134</v>
      </c>
      <c r="AT639" s="130" t="s">
        <v>26</v>
      </c>
      <c r="AU639" s="130" t="s">
        <v>61</v>
      </c>
      <c r="AY639" s="108" t="s">
        <v>104</v>
      </c>
      <c r="BE639" s="118">
        <f>IF(N639="základní",J639,0)</f>
        <v>473.24</v>
      </c>
      <c r="BF639" s="118">
        <f>IF(N639="snížená",J639,0)</f>
        <v>0</v>
      </c>
      <c r="BG639" s="118">
        <f>IF(N639="zákl. přenesená",J639,0)</f>
        <v>0</v>
      </c>
      <c r="BH639" s="118">
        <f>IF(N639="sníž. přenesená",J639,0)</f>
        <v>0</v>
      </c>
      <c r="BI639" s="118">
        <f>IF(N639="nulová",J639,0)</f>
        <v>0</v>
      </c>
      <c r="BJ639" s="108" t="s">
        <v>102</v>
      </c>
      <c r="BK639" s="118">
        <f>ROUND(I639*H639,2)</f>
        <v>473.24</v>
      </c>
      <c r="BL639" s="108" t="s">
        <v>134</v>
      </c>
      <c r="BM639" s="130" t="s">
        <v>760</v>
      </c>
    </row>
    <row r="640" spans="2:65" s="76" customFormat="1" x14ac:dyDescent="0.2">
      <c r="B640" s="75"/>
      <c r="D640" s="129" t="s">
        <v>2597</v>
      </c>
      <c r="F640" s="128" t="s">
        <v>761</v>
      </c>
      <c r="L640" s="75"/>
      <c r="M640" s="119"/>
      <c r="U640" s="120"/>
      <c r="AT640" s="108" t="s">
        <v>2597</v>
      </c>
      <c r="AU640" s="108" t="s">
        <v>61</v>
      </c>
    </row>
    <row r="641" spans="2:65" s="76" customFormat="1" x14ac:dyDescent="0.2">
      <c r="B641" s="75"/>
      <c r="D641" s="127" t="s">
        <v>112</v>
      </c>
      <c r="F641" s="126" t="s">
        <v>3857</v>
      </c>
      <c r="L641" s="75"/>
      <c r="M641" s="119"/>
      <c r="U641" s="120"/>
      <c r="AT641" s="108" t="s">
        <v>112</v>
      </c>
      <c r="AU641" s="108" t="s">
        <v>61</v>
      </c>
    </row>
    <row r="642" spans="2:65" s="76" customFormat="1" ht="16.5" customHeight="1" x14ac:dyDescent="0.2">
      <c r="B642" s="117"/>
      <c r="C642" s="140" t="s">
        <v>762</v>
      </c>
      <c r="D642" s="140" t="s">
        <v>26</v>
      </c>
      <c r="E642" s="139" t="s">
        <v>763</v>
      </c>
      <c r="F642" s="135" t="s">
        <v>2766</v>
      </c>
      <c r="G642" s="138" t="s">
        <v>117</v>
      </c>
      <c r="H642" s="137">
        <v>1</v>
      </c>
      <c r="I642" s="136">
        <v>375.24</v>
      </c>
      <c r="J642" s="136">
        <f>ROUND(I642*H642,2)</f>
        <v>375.24</v>
      </c>
      <c r="K642" s="135" t="s">
        <v>3201</v>
      </c>
      <c r="L642" s="75"/>
      <c r="M642" s="134" t="s">
        <v>31</v>
      </c>
      <c r="N642" s="133" t="s">
        <v>2542</v>
      </c>
      <c r="O642" s="132">
        <v>0.83799999999999997</v>
      </c>
      <c r="P642" s="132">
        <f>O642*H642</f>
        <v>0.83799999999999997</v>
      </c>
      <c r="Q642" s="132">
        <v>0</v>
      </c>
      <c r="R642" s="132">
        <f>Q642*H642</f>
        <v>0</v>
      </c>
      <c r="S642" s="132">
        <v>7.5259999999999994E-2</v>
      </c>
      <c r="T642" s="132">
        <f>S642*H642</f>
        <v>7.5259999999999994E-2</v>
      </c>
      <c r="U642" s="131" t="s">
        <v>31</v>
      </c>
      <c r="AR642" s="130" t="s">
        <v>134</v>
      </c>
      <c r="AT642" s="130" t="s">
        <v>26</v>
      </c>
      <c r="AU642" s="130" t="s">
        <v>61</v>
      </c>
      <c r="AY642" s="108" t="s">
        <v>104</v>
      </c>
      <c r="BE642" s="118">
        <f>IF(N642="základní",J642,0)</f>
        <v>375.24</v>
      </c>
      <c r="BF642" s="118">
        <f>IF(N642="snížená",J642,0)</f>
        <v>0</v>
      </c>
      <c r="BG642" s="118">
        <f>IF(N642="zákl. přenesená",J642,0)</f>
        <v>0</v>
      </c>
      <c r="BH642" s="118">
        <f>IF(N642="sníž. přenesená",J642,0)</f>
        <v>0</v>
      </c>
      <c r="BI642" s="118">
        <f>IF(N642="nulová",J642,0)</f>
        <v>0</v>
      </c>
      <c r="BJ642" s="108" t="s">
        <v>102</v>
      </c>
      <c r="BK642" s="118">
        <f>ROUND(I642*H642,2)</f>
        <v>375.24</v>
      </c>
      <c r="BL642" s="108" t="s">
        <v>134</v>
      </c>
      <c r="BM642" s="130" t="s">
        <v>764</v>
      </c>
    </row>
    <row r="643" spans="2:65" s="76" customFormat="1" x14ac:dyDescent="0.2">
      <c r="B643" s="75"/>
      <c r="D643" s="129" t="s">
        <v>2597</v>
      </c>
      <c r="F643" s="128" t="s">
        <v>765</v>
      </c>
      <c r="L643" s="75"/>
      <c r="M643" s="119"/>
      <c r="U643" s="120"/>
      <c r="AT643" s="108" t="s">
        <v>2597</v>
      </c>
      <c r="AU643" s="108" t="s">
        <v>61</v>
      </c>
    </row>
    <row r="644" spans="2:65" s="76" customFormat="1" x14ac:dyDescent="0.2">
      <c r="B644" s="75"/>
      <c r="D644" s="127" t="s">
        <v>112</v>
      </c>
      <c r="F644" s="126" t="s">
        <v>3856</v>
      </c>
      <c r="L644" s="75"/>
      <c r="M644" s="119"/>
      <c r="U644" s="120"/>
      <c r="AT644" s="108" t="s">
        <v>112</v>
      </c>
      <c r="AU644" s="108" t="s">
        <v>61</v>
      </c>
    </row>
    <row r="645" spans="2:65" s="76" customFormat="1" ht="16.5" customHeight="1" x14ac:dyDescent="0.2">
      <c r="B645" s="117"/>
      <c r="C645" s="140" t="s">
        <v>766</v>
      </c>
      <c r="D645" s="140" t="s">
        <v>26</v>
      </c>
      <c r="E645" s="139" t="s">
        <v>767</v>
      </c>
      <c r="F645" s="135" t="s">
        <v>2767</v>
      </c>
      <c r="G645" s="138" t="s">
        <v>133</v>
      </c>
      <c r="H645" s="137">
        <v>2</v>
      </c>
      <c r="I645" s="136">
        <v>219.95</v>
      </c>
      <c r="J645" s="136">
        <f>ROUND(I645*H645,2)</f>
        <v>439.9</v>
      </c>
      <c r="K645" s="135" t="s">
        <v>3201</v>
      </c>
      <c r="L645" s="75"/>
      <c r="M645" s="134" t="s">
        <v>31</v>
      </c>
      <c r="N645" s="133" t="s">
        <v>2542</v>
      </c>
      <c r="O645" s="132">
        <v>0.372</v>
      </c>
      <c r="P645" s="132">
        <f>O645*H645</f>
        <v>0.74399999999999999</v>
      </c>
      <c r="Q645" s="132">
        <v>2.7913999999999999E-4</v>
      </c>
      <c r="R645" s="132">
        <f>Q645*H645</f>
        <v>5.5827999999999997E-4</v>
      </c>
      <c r="S645" s="132">
        <v>4.1000000000000003E-3</v>
      </c>
      <c r="T645" s="132">
        <f>S645*H645</f>
        <v>8.2000000000000007E-3</v>
      </c>
      <c r="U645" s="131" t="s">
        <v>31</v>
      </c>
      <c r="AR645" s="130" t="s">
        <v>134</v>
      </c>
      <c r="AT645" s="130" t="s">
        <v>26</v>
      </c>
      <c r="AU645" s="130" t="s">
        <v>61</v>
      </c>
      <c r="AY645" s="108" t="s">
        <v>104</v>
      </c>
      <c r="BE645" s="118">
        <f>IF(N645="základní",J645,0)</f>
        <v>439.9</v>
      </c>
      <c r="BF645" s="118">
        <f>IF(N645="snížená",J645,0)</f>
        <v>0</v>
      </c>
      <c r="BG645" s="118">
        <f>IF(N645="zákl. přenesená",J645,0)</f>
        <v>0</v>
      </c>
      <c r="BH645" s="118">
        <f>IF(N645="sníž. přenesená",J645,0)</f>
        <v>0</v>
      </c>
      <c r="BI645" s="118">
        <f>IF(N645="nulová",J645,0)</f>
        <v>0</v>
      </c>
      <c r="BJ645" s="108" t="s">
        <v>102</v>
      </c>
      <c r="BK645" s="118">
        <f>ROUND(I645*H645,2)</f>
        <v>439.9</v>
      </c>
      <c r="BL645" s="108" t="s">
        <v>134</v>
      </c>
      <c r="BM645" s="130" t="s">
        <v>768</v>
      </c>
    </row>
    <row r="646" spans="2:65" s="76" customFormat="1" x14ac:dyDescent="0.2">
      <c r="B646" s="75"/>
      <c r="D646" s="129" t="s">
        <v>2597</v>
      </c>
      <c r="F646" s="128" t="s">
        <v>769</v>
      </c>
      <c r="L646" s="75"/>
      <c r="M646" s="119"/>
      <c r="U646" s="120"/>
      <c r="AT646" s="108" t="s">
        <v>2597</v>
      </c>
      <c r="AU646" s="108" t="s">
        <v>61</v>
      </c>
    </row>
    <row r="647" spans="2:65" s="76" customFormat="1" x14ac:dyDescent="0.2">
      <c r="B647" s="75"/>
      <c r="D647" s="127" t="s">
        <v>112</v>
      </c>
      <c r="F647" s="126" t="s">
        <v>3855</v>
      </c>
      <c r="L647" s="75"/>
      <c r="M647" s="119"/>
      <c r="U647" s="120"/>
      <c r="AT647" s="108" t="s">
        <v>112</v>
      </c>
      <c r="AU647" s="108" t="s">
        <v>61</v>
      </c>
    </row>
    <row r="648" spans="2:65" s="76" customFormat="1" ht="16.5" customHeight="1" x14ac:dyDescent="0.2">
      <c r="B648" s="117"/>
      <c r="C648" s="140" t="s">
        <v>770</v>
      </c>
      <c r="D648" s="140" t="s">
        <v>26</v>
      </c>
      <c r="E648" s="139" t="s">
        <v>771</v>
      </c>
      <c r="F648" s="135" t="s">
        <v>2768</v>
      </c>
      <c r="G648" s="138" t="s">
        <v>133</v>
      </c>
      <c r="H648" s="137">
        <v>2</v>
      </c>
      <c r="I648" s="136">
        <v>2516.5700000000002</v>
      </c>
      <c r="J648" s="136">
        <f>ROUND(I648*H648,2)</f>
        <v>5033.1400000000003</v>
      </c>
      <c r="K648" s="135" t="s">
        <v>3201</v>
      </c>
      <c r="L648" s="75"/>
      <c r="M648" s="134" t="s">
        <v>31</v>
      </c>
      <c r="N648" s="133" t="s">
        <v>2542</v>
      </c>
      <c r="O648" s="132">
        <v>0.85799999999999998</v>
      </c>
      <c r="P648" s="132">
        <f>O648*H648</f>
        <v>1.716</v>
      </c>
      <c r="Q648" s="132">
        <v>5.0961410000000002E-3</v>
      </c>
      <c r="R648" s="132">
        <f>Q648*H648</f>
        <v>1.0192282E-2</v>
      </c>
      <c r="S648" s="132">
        <v>2.5999999999999999E-2</v>
      </c>
      <c r="T648" s="132">
        <f>S648*H648</f>
        <v>5.1999999999999998E-2</v>
      </c>
      <c r="U648" s="131" t="s">
        <v>31</v>
      </c>
      <c r="AR648" s="130" t="s">
        <v>134</v>
      </c>
      <c r="AT648" s="130" t="s">
        <v>26</v>
      </c>
      <c r="AU648" s="130" t="s">
        <v>61</v>
      </c>
      <c r="AY648" s="108" t="s">
        <v>104</v>
      </c>
      <c r="BE648" s="118">
        <f>IF(N648="základní",J648,0)</f>
        <v>5033.1400000000003</v>
      </c>
      <c r="BF648" s="118">
        <f>IF(N648="snížená",J648,0)</f>
        <v>0</v>
      </c>
      <c r="BG648" s="118">
        <f>IF(N648="zákl. přenesená",J648,0)</f>
        <v>0</v>
      </c>
      <c r="BH648" s="118">
        <f>IF(N648="sníž. přenesená",J648,0)</f>
        <v>0</v>
      </c>
      <c r="BI648" s="118">
        <f>IF(N648="nulová",J648,0)</f>
        <v>0</v>
      </c>
      <c r="BJ648" s="108" t="s">
        <v>102</v>
      </c>
      <c r="BK648" s="118">
        <f>ROUND(I648*H648,2)</f>
        <v>5033.1400000000003</v>
      </c>
      <c r="BL648" s="108" t="s">
        <v>134</v>
      </c>
      <c r="BM648" s="130" t="s">
        <v>772</v>
      </c>
    </row>
    <row r="649" spans="2:65" s="76" customFormat="1" x14ac:dyDescent="0.2">
      <c r="B649" s="75"/>
      <c r="D649" s="129" t="s">
        <v>2597</v>
      </c>
      <c r="F649" s="128" t="s">
        <v>773</v>
      </c>
      <c r="L649" s="75"/>
      <c r="M649" s="119"/>
      <c r="U649" s="120"/>
      <c r="AT649" s="108" t="s">
        <v>2597</v>
      </c>
      <c r="AU649" s="108" t="s">
        <v>61</v>
      </c>
    </row>
    <row r="650" spans="2:65" s="76" customFormat="1" x14ac:dyDescent="0.2">
      <c r="B650" s="75"/>
      <c r="D650" s="127" t="s">
        <v>112</v>
      </c>
      <c r="F650" s="126" t="s">
        <v>3854</v>
      </c>
      <c r="L650" s="75"/>
      <c r="M650" s="119"/>
      <c r="U650" s="120"/>
      <c r="AT650" s="108" t="s">
        <v>112</v>
      </c>
      <c r="AU650" s="108" t="s">
        <v>61</v>
      </c>
    </row>
    <row r="651" spans="2:65" s="76" customFormat="1" ht="16.5" customHeight="1" x14ac:dyDescent="0.2">
      <c r="B651" s="117"/>
      <c r="C651" s="140" t="s">
        <v>774</v>
      </c>
      <c r="D651" s="140" t="s">
        <v>26</v>
      </c>
      <c r="E651" s="139" t="s">
        <v>775</v>
      </c>
      <c r="F651" s="135" t="s">
        <v>2769</v>
      </c>
      <c r="G651" s="138" t="s">
        <v>622</v>
      </c>
      <c r="H651" s="137">
        <v>9.9000000000000005E-2</v>
      </c>
      <c r="I651" s="136">
        <v>697.24</v>
      </c>
      <c r="J651" s="136">
        <f>ROUND(I651*H651,2)</f>
        <v>69.03</v>
      </c>
      <c r="K651" s="135" t="s">
        <v>3201</v>
      </c>
      <c r="L651" s="75"/>
      <c r="M651" s="134" t="s">
        <v>31</v>
      </c>
      <c r="N651" s="133" t="s">
        <v>2542</v>
      </c>
      <c r="O651" s="132">
        <v>1.333</v>
      </c>
      <c r="P651" s="132">
        <f>O651*H651</f>
        <v>0.131967</v>
      </c>
      <c r="Q651" s="132">
        <v>0</v>
      </c>
      <c r="R651" s="132">
        <f>Q651*H651</f>
        <v>0</v>
      </c>
      <c r="S651" s="132">
        <v>0</v>
      </c>
      <c r="T651" s="132">
        <f>S651*H651</f>
        <v>0</v>
      </c>
      <c r="U651" s="131" t="s">
        <v>31</v>
      </c>
      <c r="AR651" s="130" t="s">
        <v>134</v>
      </c>
      <c r="AT651" s="130" t="s">
        <v>26</v>
      </c>
      <c r="AU651" s="130" t="s">
        <v>61</v>
      </c>
      <c r="AY651" s="108" t="s">
        <v>104</v>
      </c>
      <c r="BE651" s="118">
        <f>IF(N651="základní",J651,0)</f>
        <v>69.03</v>
      </c>
      <c r="BF651" s="118">
        <f>IF(N651="snížená",J651,0)</f>
        <v>0</v>
      </c>
      <c r="BG651" s="118">
        <f>IF(N651="zákl. přenesená",J651,0)</f>
        <v>0</v>
      </c>
      <c r="BH651" s="118">
        <f>IF(N651="sníž. přenesená",J651,0)</f>
        <v>0</v>
      </c>
      <c r="BI651" s="118">
        <f>IF(N651="nulová",J651,0)</f>
        <v>0</v>
      </c>
      <c r="BJ651" s="108" t="s">
        <v>102</v>
      </c>
      <c r="BK651" s="118">
        <f>ROUND(I651*H651,2)</f>
        <v>69.03</v>
      </c>
      <c r="BL651" s="108" t="s">
        <v>134</v>
      </c>
      <c r="BM651" s="130" t="s">
        <v>776</v>
      </c>
    </row>
    <row r="652" spans="2:65" s="76" customFormat="1" ht="19.5" x14ac:dyDescent="0.2">
      <c r="B652" s="75"/>
      <c r="D652" s="129" t="s">
        <v>2597</v>
      </c>
      <c r="F652" s="128" t="s">
        <v>3853</v>
      </c>
      <c r="L652" s="75"/>
      <c r="M652" s="119"/>
      <c r="U652" s="120"/>
      <c r="AT652" s="108" t="s">
        <v>2597</v>
      </c>
      <c r="AU652" s="108" t="s">
        <v>61</v>
      </c>
    </row>
    <row r="653" spans="2:65" s="76" customFormat="1" x14ac:dyDescent="0.2">
      <c r="B653" s="75"/>
      <c r="D653" s="127" t="s">
        <v>112</v>
      </c>
      <c r="F653" s="126" t="s">
        <v>3852</v>
      </c>
      <c r="L653" s="75"/>
      <c r="M653" s="119"/>
      <c r="U653" s="120"/>
      <c r="AT653" s="108" t="s">
        <v>112</v>
      </c>
      <c r="AU653" s="108" t="s">
        <v>61</v>
      </c>
    </row>
    <row r="654" spans="2:65" s="76" customFormat="1" ht="16.5" customHeight="1" x14ac:dyDescent="0.2">
      <c r="B654" s="117"/>
      <c r="C654" s="140" t="s">
        <v>777</v>
      </c>
      <c r="D654" s="140" t="s">
        <v>26</v>
      </c>
      <c r="E654" s="139" t="s">
        <v>778</v>
      </c>
      <c r="F654" s="135" t="s">
        <v>2770</v>
      </c>
      <c r="G654" s="138" t="s">
        <v>622</v>
      </c>
      <c r="H654" s="137">
        <v>9.9000000000000005E-2</v>
      </c>
      <c r="I654" s="136">
        <v>726.93</v>
      </c>
      <c r="J654" s="136">
        <f>ROUND(I654*H654,2)</f>
        <v>71.97</v>
      </c>
      <c r="K654" s="135" t="s">
        <v>3201</v>
      </c>
      <c r="L654" s="75"/>
      <c r="M654" s="134" t="s">
        <v>31</v>
      </c>
      <c r="N654" s="133" t="s">
        <v>2542</v>
      </c>
      <c r="O654" s="132">
        <v>1.379</v>
      </c>
      <c r="P654" s="132">
        <f>O654*H654</f>
        <v>0.136521</v>
      </c>
      <c r="Q654" s="132">
        <v>0</v>
      </c>
      <c r="R654" s="132">
        <f>Q654*H654</f>
        <v>0</v>
      </c>
      <c r="S654" s="132">
        <v>0</v>
      </c>
      <c r="T654" s="132">
        <f>S654*H654</f>
        <v>0</v>
      </c>
      <c r="U654" s="131" t="s">
        <v>31</v>
      </c>
      <c r="AR654" s="130" t="s">
        <v>134</v>
      </c>
      <c r="AT654" s="130" t="s">
        <v>26</v>
      </c>
      <c r="AU654" s="130" t="s">
        <v>61</v>
      </c>
      <c r="AY654" s="108" t="s">
        <v>104</v>
      </c>
      <c r="BE654" s="118">
        <f>IF(N654="základní",J654,0)</f>
        <v>71.97</v>
      </c>
      <c r="BF654" s="118">
        <f>IF(N654="snížená",J654,0)</f>
        <v>0</v>
      </c>
      <c r="BG654" s="118">
        <f>IF(N654="zákl. přenesená",J654,0)</f>
        <v>0</v>
      </c>
      <c r="BH654" s="118">
        <f>IF(N654="sníž. přenesená",J654,0)</f>
        <v>0</v>
      </c>
      <c r="BI654" s="118">
        <f>IF(N654="nulová",J654,0)</f>
        <v>0</v>
      </c>
      <c r="BJ654" s="108" t="s">
        <v>102</v>
      </c>
      <c r="BK654" s="118">
        <f>ROUND(I654*H654,2)</f>
        <v>71.97</v>
      </c>
      <c r="BL654" s="108" t="s">
        <v>134</v>
      </c>
      <c r="BM654" s="130" t="s">
        <v>779</v>
      </c>
    </row>
    <row r="655" spans="2:65" s="76" customFormat="1" ht="19.5" x14ac:dyDescent="0.2">
      <c r="B655" s="75"/>
      <c r="D655" s="129" t="s">
        <v>2597</v>
      </c>
      <c r="F655" s="128" t="s">
        <v>3851</v>
      </c>
      <c r="L655" s="75"/>
      <c r="M655" s="119"/>
      <c r="U655" s="120"/>
      <c r="AT655" s="108" t="s">
        <v>2597</v>
      </c>
      <c r="AU655" s="108" t="s">
        <v>61</v>
      </c>
    </row>
    <row r="656" spans="2:65" s="76" customFormat="1" x14ac:dyDescent="0.2">
      <c r="B656" s="75"/>
      <c r="D656" s="127" t="s">
        <v>112</v>
      </c>
      <c r="F656" s="126" t="s">
        <v>3850</v>
      </c>
      <c r="L656" s="75"/>
      <c r="M656" s="119"/>
      <c r="U656" s="120"/>
      <c r="AT656" s="108" t="s">
        <v>112</v>
      </c>
      <c r="AU656" s="108" t="s">
        <v>61</v>
      </c>
    </row>
    <row r="657" spans="2:65" s="76" customFormat="1" ht="16.5" customHeight="1" x14ac:dyDescent="0.2">
      <c r="B657" s="117"/>
      <c r="C657" s="140" t="s">
        <v>780</v>
      </c>
      <c r="D657" s="140" t="s">
        <v>26</v>
      </c>
      <c r="E657" s="139" t="s">
        <v>781</v>
      </c>
      <c r="F657" s="135" t="s">
        <v>2771</v>
      </c>
      <c r="G657" s="138" t="s">
        <v>622</v>
      </c>
      <c r="H657" s="137">
        <v>9.9000000000000005E-2</v>
      </c>
      <c r="I657" s="136">
        <v>757.92</v>
      </c>
      <c r="J657" s="136">
        <f>ROUND(I657*H657,2)</f>
        <v>75.03</v>
      </c>
      <c r="K657" s="135" t="s">
        <v>3201</v>
      </c>
      <c r="L657" s="75"/>
      <c r="M657" s="134" t="s">
        <v>31</v>
      </c>
      <c r="N657" s="133" t="s">
        <v>2542</v>
      </c>
      <c r="O657" s="132">
        <v>1.427</v>
      </c>
      <c r="P657" s="132">
        <f>O657*H657</f>
        <v>0.14127300000000001</v>
      </c>
      <c r="Q657" s="132">
        <v>0</v>
      </c>
      <c r="R657" s="132">
        <f>Q657*H657</f>
        <v>0</v>
      </c>
      <c r="S657" s="132">
        <v>0</v>
      </c>
      <c r="T657" s="132">
        <f>S657*H657</f>
        <v>0</v>
      </c>
      <c r="U657" s="131" t="s">
        <v>31</v>
      </c>
      <c r="AR657" s="130" t="s">
        <v>134</v>
      </c>
      <c r="AT657" s="130" t="s">
        <v>26</v>
      </c>
      <c r="AU657" s="130" t="s">
        <v>61</v>
      </c>
      <c r="AY657" s="108" t="s">
        <v>104</v>
      </c>
      <c r="BE657" s="118">
        <f>IF(N657="základní",J657,0)</f>
        <v>75.03</v>
      </c>
      <c r="BF657" s="118">
        <f>IF(N657="snížená",J657,0)</f>
        <v>0</v>
      </c>
      <c r="BG657" s="118">
        <f>IF(N657="zákl. přenesená",J657,0)</f>
        <v>0</v>
      </c>
      <c r="BH657" s="118">
        <f>IF(N657="sníž. přenesená",J657,0)</f>
        <v>0</v>
      </c>
      <c r="BI657" s="118">
        <f>IF(N657="nulová",J657,0)</f>
        <v>0</v>
      </c>
      <c r="BJ657" s="108" t="s">
        <v>102</v>
      </c>
      <c r="BK657" s="118">
        <f>ROUND(I657*H657,2)</f>
        <v>75.03</v>
      </c>
      <c r="BL657" s="108" t="s">
        <v>134</v>
      </c>
      <c r="BM657" s="130" t="s">
        <v>782</v>
      </c>
    </row>
    <row r="658" spans="2:65" s="76" customFormat="1" ht="19.5" x14ac:dyDescent="0.2">
      <c r="B658" s="75"/>
      <c r="D658" s="129" t="s">
        <v>2597</v>
      </c>
      <c r="F658" s="128" t="s">
        <v>3849</v>
      </c>
      <c r="L658" s="75"/>
      <c r="M658" s="119"/>
      <c r="U658" s="120"/>
      <c r="AT658" s="108" t="s">
        <v>2597</v>
      </c>
      <c r="AU658" s="108" t="s">
        <v>61</v>
      </c>
    </row>
    <row r="659" spans="2:65" s="76" customFormat="1" x14ac:dyDescent="0.2">
      <c r="B659" s="75"/>
      <c r="D659" s="127" t="s">
        <v>112</v>
      </c>
      <c r="F659" s="126" t="s">
        <v>3848</v>
      </c>
      <c r="L659" s="75"/>
      <c r="M659" s="119"/>
      <c r="U659" s="120"/>
      <c r="AT659" s="108" t="s">
        <v>112</v>
      </c>
      <c r="AU659" s="108" t="s">
        <v>61</v>
      </c>
    </row>
    <row r="660" spans="2:65" s="76" customFormat="1" ht="16.5" customHeight="1" x14ac:dyDescent="0.2">
      <c r="B660" s="117"/>
      <c r="C660" s="140" t="s">
        <v>783</v>
      </c>
      <c r="D660" s="140" t="s">
        <v>26</v>
      </c>
      <c r="E660" s="139" t="s">
        <v>784</v>
      </c>
      <c r="F660" s="135" t="s">
        <v>2772</v>
      </c>
      <c r="G660" s="138" t="s">
        <v>622</v>
      </c>
      <c r="H660" s="137">
        <v>9.9000000000000005E-2</v>
      </c>
      <c r="I660" s="136">
        <v>848.68</v>
      </c>
      <c r="J660" s="136">
        <f>ROUND(I660*H660,2)</f>
        <v>84.02</v>
      </c>
      <c r="K660" s="135" t="s">
        <v>3201</v>
      </c>
      <c r="L660" s="75"/>
      <c r="M660" s="134" t="s">
        <v>31</v>
      </c>
      <c r="N660" s="133" t="s">
        <v>2542</v>
      </c>
      <c r="O660" s="132">
        <v>1.52</v>
      </c>
      <c r="P660" s="132">
        <f>O660*H660</f>
        <v>0.15048</v>
      </c>
      <c r="Q660" s="132">
        <v>0</v>
      </c>
      <c r="R660" s="132">
        <f>Q660*H660</f>
        <v>0</v>
      </c>
      <c r="S660" s="132">
        <v>0</v>
      </c>
      <c r="T660" s="132">
        <f>S660*H660</f>
        <v>0</v>
      </c>
      <c r="U660" s="131" t="s">
        <v>31</v>
      </c>
      <c r="AR660" s="130" t="s">
        <v>134</v>
      </c>
      <c r="AT660" s="130" t="s">
        <v>26</v>
      </c>
      <c r="AU660" s="130" t="s">
        <v>61</v>
      </c>
      <c r="AY660" s="108" t="s">
        <v>104</v>
      </c>
      <c r="BE660" s="118">
        <f>IF(N660="základní",J660,0)</f>
        <v>84.02</v>
      </c>
      <c r="BF660" s="118">
        <f>IF(N660="snížená",J660,0)</f>
        <v>0</v>
      </c>
      <c r="BG660" s="118">
        <f>IF(N660="zákl. přenesená",J660,0)</f>
        <v>0</v>
      </c>
      <c r="BH660" s="118">
        <f>IF(N660="sníž. přenesená",J660,0)</f>
        <v>0</v>
      </c>
      <c r="BI660" s="118">
        <f>IF(N660="nulová",J660,0)</f>
        <v>0</v>
      </c>
      <c r="BJ660" s="108" t="s">
        <v>102</v>
      </c>
      <c r="BK660" s="118">
        <f>ROUND(I660*H660,2)</f>
        <v>84.02</v>
      </c>
      <c r="BL660" s="108" t="s">
        <v>134</v>
      </c>
      <c r="BM660" s="130" t="s">
        <v>785</v>
      </c>
    </row>
    <row r="661" spans="2:65" s="76" customFormat="1" ht="19.5" x14ac:dyDescent="0.2">
      <c r="B661" s="75"/>
      <c r="D661" s="129" t="s">
        <v>2597</v>
      </c>
      <c r="F661" s="128" t="s">
        <v>3847</v>
      </c>
      <c r="L661" s="75"/>
      <c r="M661" s="119"/>
      <c r="U661" s="120"/>
      <c r="AT661" s="108" t="s">
        <v>2597</v>
      </c>
      <c r="AU661" s="108" t="s">
        <v>61</v>
      </c>
    </row>
    <row r="662" spans="2:65" s="76" customFormat="1" x14ac:dyDescent="0.2">
      <c r="B662" s="75"/>
      <c r="D662" s="127" t="s">
        <v>112</v>
      </c>
      <c r="F662" s="126" t="s">
        <v>3846</v>
      </c>
      <c r="L662" s="75"/>
      <c r="M662" s="119"/>
      <c r="U662" s="120"/>
      <c r="AT662" s="108" t="s">
        <v>112</v>
      </c>
      <c r="AU662" s="108" t="s">
        <v>61</v>
      </c>
    </row>
    <row r="663" spans="2:65" s="76" customFormat="1" ht="16.5" customHeight="1" x14ac:dyDescent="0.2">
      <c r="B663" s="117"/>
      <c r="C663" s="140" t="s">
        <v>786</v>
      </c>
      <c r="D663" s="140" t="s">
        <v>26</v>
      </c>
      <c r="E663" s="139" t="s">
        <v>787</v>
      </c>
      <c r="F663" s="135" t="s">
        <v>3845</v>
      </c>
      <c r="G663" s="138" t="s">
        <v>622</v>
      </c>
      <c r="H663" s="137">
        <v>9.9000000000000005E-2</v>
      </c>
      <c r="I663" s="136">
        <v>542.41</v>
      </c>
      <c r="J663" s="136">
        <f>ROUND(I663*H663,2)</f>
        <v>53.7</v>
      </c>
      <c r="K663" s="135" t="s">
        <v>3201</v>
      </c>
      <c r="L663" s="75"/>
      <c r="M663" s="134" t="s">
        <v>31</v>
      </c>
      <c r="N663" s="133" t="s">
        <v>2542</v>
      </c>
      <c r="O663" s="132">
        <v>1.2130000000000001</v>
      </c>
      <c r="P663" s="132">
        <f>O663*H663</f>
        <v>0.12008700000000001</v>
      </c>
      <c r="Q663" s="132">
        <v>0</v>
      </c>
      <c r="R663" s="132">
        <f>Q663*H663</f>
        <v>0</v>
      </c>
      <c r="S663" s="132">
        <v>0</v>
      </c>
      <c r="T663" s="132">
        <f>S663*H663</f>
        <v>0</v>
      </c>
      <c r="U663" s="131" t="s">
        <v>31</v>
      </c>
      <c r="AR663" s="130" t="s">
        <v>134</v>
      </c>
      <c r="AT663" s="130" t="s">
        <v>26</v>
      </c>
      <c r="AU663" s="130" t="s">
        <v>61</v>
      </c>
      <c r="AY663" s="108" t="s">
        <v>104</v>
      </c>
      <c r="BE663" s="118">
        <f>IF(N663="základní",J663,0)</f>
        <v>53.7</v>
      </c>
      <c r="BF663" s="118">
        <f>IF(N663="snížená",J663,0)</f>
        <v>0</v>
      </c>
      <c r="BG663" s="118">
        <f>IF(N663="zákl. přenesená",J663,0)</f>
        <v>0</v>
      </c>
      <c r="BH663" s="118">
        <f>IF(N663="sníž. přenesená",J663,0)</f>
        <v>0</v>
      </c>
      <c r="BI663" s="118">
        <f>IF(N663="nulová",J663,0)</f>
        <v>0</v>
      </c>
      <c r="BJ663" s="108" t="s">
        <v>102</v>
      </c>
      <c r="BK663" s="118">
        <f>ROUND(I663*H663,2)</f>
        <v>53.7</v>
      </c>
      <c r="BL663" s="108" t="s">
        <v>134</v>
      </c>
      <c r="BM663" s="130" t="s">
        <v>788</v>
      </c>
    </row>
    <row r="664" spans="2:65" s="76" customFormat="1" ht="19.5" x14ac:dyDescent="0.2">
      <c r="B664" s="75"/>
      <c r="D664" s="129" t="s">
        <v>2597</v>
      </c>
      <c r="F664" s="128" t="s">
        <v>3844</v>
      </c>
      <c r="L664" s="75"/>
      <c r="M664" s="119"/>
      <c r="U664" s="120"/>
      <c r="AT664" s="108" t="s">
        <v>2597</v>
      </c>
      <c r="AU664" s="108" t="s">
        <v>61</v>
      </c>
    </row>
    <row r="665" spans="2:65" s="76" customFormat="1" x14ac:dyDescent="0.2">
      <c r="B665" s="75"/>
      <c r="D665" s="127" t="s">
        <v>112</v>
      </c>
      <c r="F665" s="126" t="s">
        <v>3843</v>
      </c>
      <c r="L665" s="75"/>
      <c r="M665" s="119"/>
      <c r="U665" s="120"/>
      <c r="AT665" s="108" t="s">
        <v>112</v>
      </c>
      <c r="AU665" s="108" t="s">
        <v>61</v>
      </c>
    </row>
    <row r="666" spans="2:65" s="76" customFormat="1" ht="16.5" customHeight="1" x14ac:dyDescent="0.2">
      <c r="B666" s="117"/>
      <c r="C666" s="140" t="s">
        <v>789</v>
      </c>
      <c r="D666" s="140" t="s">
        <v>26</v>
      </c>
      <c r="E666" s="139" t="s">
        <v>790</v>
      </c>
      <c r="F666" s="135" t="s">
        <v>3842</v>
      </c>
      <c r="G666" s="138" t="s">
        <v>622</v>
      </c>
      <c r="H666" s="137">
        <v>9.9000000000000005E-2</v>
      </c>
      <c r="I666" s="136">
        <v>767.56</v>
      </c>
      <c r="J666" s="136">
        <f>ROUND(I666*H666,2)</f>
        <v>75.989999999999995</v>
      </c>
      <c r="K666" s="135" t="s">
        <v>3201</v>
      </c>
      <c r="L666" s="75"/>
      <c r="M666" s="134" t="s">
        <v>31</v>
      </c>
      <c r="N666" s="133" t="s">
        <v>2542</v>
      </c>
      <c r="O666" s="132">
        <v>1.0529999999999999</v>
      </c>
      <c r="P666" s="132">
        <f>O666*H666</f>
        <v>0.10424699999999999</v>
      </c>
      <c r="Q666" s="132">
        <v>0</v>
      </c>
      <c r="R666" s="132">
        <f>Q666*H666</f>
        <v>0</v>
      </c>
      <c r="S666" s="132">
        <v>0</v>
      </c>
      <c r="T666" s="132">
        <f>S666*H666</f>
        <v>0</v>
      </c>
      <c r="U666" s="131" t="s">
        <v>31</v>
      </c>
      <c r="AR666" s="130" t="s">
        <v>134</v>
      </c>
      <c r="AT666" s="130" t="s">
        <v>26</v>
      </c>
      <c r="AU666" s="130" t="s">
        <v>61</v>
      </c>
      <c r="AY666" s="108" t="s">
        <v>104</v>
      </c>
      <c r="BE666" s="118">
        <f>IF(N666="základní",J666,0)</f>
        <v>75.989999999999995</v>
      </c>
      <c r="BF666" s="118">
        <f>IF(N666="snížená",J666,0)</f>
        <v>0</v>
      </c>
      <c r="BG666" s="118">
        <f>IF(N666="zákl. přenesená",J666,0)</f>
        <v>0</v>
      </c>
      <c r="BH666" s="118">
        <f>IF(N666="sníž. přenesená",J666,0)</f>
        <v>0</v>
      </c>
      <c r="BI666" s="118">
        <f>IF(N666="nulová",J666,0)</f>
        <v>0</v>
      </c>
      <c r="BJ666" s="108" t="s">
        <v>102</v>
      </c>
      <c r="BK666" s="118">
        <f>ROUND(I666*H666,2)</f>
        <v>75.989999999999995</v>
      </c>
      <c r="BL666" s="108" t="s">
        <v>134</v>
      </c>
      <c r="BM666" s="130" t="s">
        <v>791</v>
      </c>
    </row>
    <row r="667" spans="2:65" s="76" customFormat="1" ht="19.5" x14ac:dyDescent="0.2">
      <c r="B667" s="75"/>
      <c r="D667" s="129" t="s">
        <v>2597</v>
      </c>
      <c r="F667" s="128" t="s">
        <v>3841</v>
      </c>
      <c r="L667" s="75"/>
      <c r="M667" s="119"/>
      <c r="U667" s="120"/>
      <c r="AT667" s="108" t="s">
        <v>2597</v>
      </c>
      <c r="AU667" s="108" t="s">
        <v>61</v>
      </c>
    </row>
    <row r="668" spans="2:65" s="76" customFormat="1" x14ac:dyDescent="0.2">
      <c r="B668" s="75"/>
      <c r="D668" s="127" t="s">
        <v>112</v>
      </c>
      <c r="F668" s="126" t="s">
        <v>3840</v>
      </c>
      <c r="L668" s="75"/>
      <c r="M668" s="119"/>
      <c r="U668" s="120"/>
      <c r="AT668" s="108" t="s">
        <v>112</v>
      </c>
      <c r="AU668" s="108" t="s">
        <v>61</v>
      </c>
    </row>
    <row r="669" spans="2:65" s="141" customFormat="1" ht="22.9" customHeight="1" x14ac:dyDescent="0.2">
      <c r="B669" s="148"/>
      <c r="D669" s="143" t="s">
        <v>99</v>
      </c>
      <c r="E669" s="150" t="s">
        <v>792</v>
      </c>
      <c r="F669" s="150" t="s">
        <v>793</v>
      </c>
      <c r="J669" s="149">
        <f>BK669</f>
        <v>4541.4400000000005</v>
      </c>
      <c r="L669" s="148"/>
      <c r="M669" s="147"/>
      <c r="P669" s="146">
        <f>SUM(P670:P675)</f>
        <v>6.1859999999999999</v>
      </c>
      <c r="R669" s="146">
        <f>SUM(R670:R675)</f>
        <v>0</v>
      </c>
      <c r="T669" s="146">
        <f>SUM(T670:T675)</f>
        <v>0.86399999999999999</v>
      </c>
      <c r="U669" s="145"/>
      <c r="AR669" s="143" t="s">
        <v>61</v>
      </c>
      <c r="AT669" s="144" t="s">
        <v>99</v>
      </c>
      <c r="AU669" s="144" t="s">
        <v>102</v>
      </c>
      <c r="AY669" s="143" t="s">
        <v>104</v>
      </c>
      <c r="BK669" s="142">
        <f>SUM(BK670:BK675)</f>
        <v>4541.4400000000005</v>
      </c>
    </row>
    <row r="670" spans="2:65" s="76" customFormat="1" ht="16.5" customHeight="1" x14ac:dyDescent="0.2">
      <c r="B670" s="117"/>
      <c r="C670" s="140" t="s">
        <v>794</v>
      </c>
      <c r="D670" s="140" t="s">
        <v>26</v>
      </c>
      <c r="E670" s="139" t="s">
        <v>795</v>
      </c>
      <c r="F670" s="135" t="s">
        <v>2773</v>
      </c>
      <c r="G670" s="138" t="s">
        <v>117</v>
      </c>
      <c r="H670" s="137">
        <v>2</v>
      </c>
      <c r="I670" s="136">
        <v>1051.93</v>
      </c>
      <c r="J670" s="136">
        <f>ROUND(I670*H670,2)</f>
        <v>2103.86</v>
      </c>
      <c r="K670" s="135" t="s">
        <v>3201</v>
      </c>
      <c r="L670" s="75"/>
      <c r="M670" s="134" t="s">
        <v>31</v>
      </c>
      <c r="N670" s="133" t="s">
        <v>2542</v>
      </c>
      <c r="O670" s="132">
        <v>1.3720000000000001</v>
      </c>
      <c r="P670" s="132">
        <f>O670*H670</f>
        <v>2.7440000000000002</v>
      </c>
      <c r="Q670" s="132">
        <v>0</v>
      </c>
      <c r="R670" s="132">
        <f>Q670*H670</f>
        <v>0</v>
      </c>
      <c r="S670" s="132">
        <v>0.11700000000000001</v>
      </c>
      <c r="T670" s="132">
        <f>S670*H670</f>
        <v>0.23400000000000001</v>
      </c>
      <c r="U670" s="131" t="s">
        <v>31</v>
      </c>
      <c r="AR670" s="130" t="s">
        <v>134</v>
      </c>
      <c r="AT670" s="130" t="s">
        <v>26</v>
      </c>
      <c r="AU670" s="130" t="s">
        <v>61</v>
      </c>
      <c r="AY670" s="108" t="s">
        <v>104</v>
      </c>
      <c r="BE670" s="118">
        <f>IF(N670="základní",J670,0)</f>
        <v>2103.86</v>
      </c>
      <c r="BF670" s="118">
        <f>IF(N670="snížená",J670,0)</f>
        <v>0</v>
      </c>
      <c r="BG670" s="118">
        <f>IF(N670="zákl. přenesená",J670,0)</f>
        <v>0</v>
      </c>
      <c r="BH670" s="118">
        <f>IF(N670="sníž. přenesená",J670,0)</f>
        <v>0</v>
      </c>
      <c r="BI670" s="118">
        <f>IF(N670="nulová",J670,0)</f>
        <v>0</v>
      </c>
      <c r="BJ670" s="108" t="s">
        <v>102</v>
      </c>
      <c r="BK670" s="118">
        <f>ROUND(I670*H670,2)</f>
        <v>2103.86</v>
      </c>
      <c r="BL670" s="108" t="s">
        <v>134</v>
      </c>
      <c r="BM670" s="130" t="s">
        <v>796</v>
      </c>
    </row>
    <row r="671" spans="2:65" s="76" customFormat="1" x14ac:dyDescent="0.2">
      <c r="B671" s="75"/>
      <c r="D671" s="129" t="s">
        <v>2597</v>
      </c>
      <c r="F671" s="128" t="s">
        <v>797</v>
      </c>
      <c r="L671" s="75"/>
      <c r="M671" s="119"/>
      <c r="U671" s="120"/>
      <c r="AT671" s="108" t="s">
        <v>2597</v>
      </c>
      <c r="AU671" s="108" t="s">
        <v>61</v>
      </c>
    </row>
    <row r="672" spans="2:65" s="76" customFormat="1" x14ac:dyDescent="0.2">
      <c r="B672" s="75"/>
      <c r="D672" s="127" t="s">
        <v>112</v>
      </c>
      <c r="F672" s="126" t="s">
        <v>3839</v>
      </c>
      <c r="L672" s="75"/>
      <c r="M672" s="119"/>
      <c r="U672" s="120"/>
      <c r="AT672" s="108" t="s">
        <v>112</v>
      </c>
      <c r="AU672" s="108" t="s">
        <v>61</v>
      </c>
    </row>
    <row r="673" spans="2:65" s="76" customFormat="1" ht="16.5" customHeight="1" x14ac:dyDescent="0.2">
      <c r="B673" s="117"/>
      <c r="C673" s="140" t="s">
        <v>798</v>
      </c>
      <c r="D673" s="140" t="s">
        <v>26</v>
      </c>
      <c r="E673" s="139" t="s">
        <v>799</v>
      </c>
      <c r="F673" s="135" t="s">
        <v>2774</v>
      </c>
      <c r="G673" s="138" t="s">
        <v>117</v>
      </c>
      <c r="H673" s="137">
        <v>2</v>
      </c>
      <c r="I673" s="136">
        <v>1218.79</v>
      </c>
      <c r="J673" s="136">
        <f>ROUND(I673*H673,2)</f>
        <v>2437.58</v>
      </c>
      <c r="K673" s="135" t="s">
        <v>3201</v>
      </c>
      <c r="L673" s="75"/>
      <c r="M673" s="134" t="s">
        <v>31</v>
      </c>
      <c r="N673" s="133" t="s">
        <v>2542</v>
      </c>
      <c r="O673" s="132">
        <v>1.7210000000000001</v>
      </c>
      <c r="P673" s="132">
        <f>O673*H673</f>
        <v>3.4420000000000002</v>
      </c>
      <c r="Q673" s="132">
        <v>0</v>
      </c>
      <c r="R673" s="132">
        <f>Q673*H673</f>
        <v>0</v>
      </c>
      <c r="S673" s="132">
        <v>0.315</v>
      </c>
      <c r="T673" s="132">
        <f>S673*H673</f>
        <v>0.63</v>
      </c>
      <c r="U673" s="131" t="s">
        <v>31</v>
      </c>
      <c r="AR673" s="130" t="s">
        <v>134</v>
      </c>
      <c r="AT673" s="130" t="s">
        <v>26</v>
      </c>
      <c r="AU673" s="130" t="s">
        <v>61</v>
      </c>
      <c r="AY673" s="108" t="s">
        <v>104</v>
      </c>
      <c r="BE673" s="118">
        <f>IF(N673="základní",J673,0)</f>
        <v>2437.58</v>
      </c>
      <c r="BF673" s="118">
        <f>IF(N673="snížená",J673,0)</f>
        <v>0</v>
      </c>
      <c r="BG673" s="118">
        <f>IF(N673="zákl. přenesená",J673,0)</f>
        <v>0</v>
      </c>
      <c r="BH673" s="118">
        <f>IF(N673="sníž. přenesená",J673,0)</f>
        <v>0</v>
      </c>
      <c r="BI673" s="118">
        <f>IF(N673="nulová",J673,0)</f>
        <v>0</v>
      </c>
      <c r="BJ673" s="108" t="s">
        <v>102</v>
      </c>
      <c r="BK673" s="118">
        <f>ROUND(I673*H673,2)</f>
        <v>2437.58</v>
      </c>
      <c r="BL673" s="108" t="s">
        <v>134</v>
      </c>
      <c r="BM673" s="130" t="s">
        <v>800</v>
      </c>
    </row>
    <row r="674" spans="2:65" s="76" customFormat="1" x14ac:dyDescent="0.2">
      <c r="B674" s="75"/>
      <c r="D674" s="129" t="s">
        <v>2597</v>
      </c>
      <c r="F674" s="128" t="s">
        <v>801</v>
      </c>
      <c r="L674" s="75"/>
      <c r="M674" s="119"/>
      <c r="U674" s="120"/>
      <c r="AT674" s="108" t="s">
        <v>2597</v>
      </c>
      <c r="AU674" s="108" t="s">
        <v>61</v>
      </c>
    </row>
    <row r="675" spans="2:65" s="76" customFormat="1" x14ac:dyDescent="0.2">
      <c r="B675" s="75"/>
      <c r="D675" s="127" t="s">
        <v>112</v>
      </c>
      <c r="F675" s="126" t="s">
        <v>3838</v>
      </c>
      <c r="L675" s="75"/>
      <c r="M675" s="119"/>
      <c r="U675" s="120"/>
      <c r="AT675" s="108" t="s">
        <v>112</v>
      </c>
      <c r="AU675" s="108" t="s">
        <v>61</v>
      </c>
    </row>
    <row r="676" spans="2:65" s="141" customFormat="1" ht="22.9" customHeight="1" x14ac:dyDescent="0.2">
      <c r="B676" s="148"/>
      <c r="D676" s="143" t="s">
        <v>99</v>
      </c>
      <c r="E676" s="150" t="s">
        <v>802</v>
      </c>
      <c r="F676" s="150" t="s">
        <v>803</v>
      </c>
      <c r="J676" s="149">
        <f>BK676</f>
        <v>181348.24</v>
      </c>
      <c r="L676" s="148"/>
      <c r="M676" s="147"/>
      <c r="P676" s="146">
        <f>SUM(P677:P730)</f>
        <v>37.841220000000007</v>
      </c>
      <c r="R676" s="146">
        <f>SUM(R677:R730)</f>
        <v>0.70463236000000007</v>
      </c>
      <c r="T676" s="146">
        <f>SUM(T677:T730)</f>
        <v>0.79496</v>
      </c>
      <c r="U676" s="145"/>
      <c r="AR676" s="143" t="s">
        <v>61</v>
      </c>
      <c r="AT676" s="144" t="s">
        <v>99</v>
      </c>
      <c r="AU676" s="144" t="s">
        <v>102</v>
      </c>
      <c r="AY676" s="143" t="s">
        <v>104</v>
      </c>
      <c r="BK676" s="142">
        <f>SUM(BK677:BK730)</f>
        <v>181348.24</v>
      </c>
    </row>
    <row r="677" spans="2:65" s="76" customFormat="1" ht="16.5" customHeight="1" x14ac:dyDescent="0.2">
      <c r="B677" s="117"/>
      <c r="C677" s="140" t="s">
        <v>804</v>
      </c>
      <c r="D677" s="140" t="s">
        <v>26</v>
      </c>
      <c r="E677" s="139" t="s">
        <v>805</v>
      </c>
      <c r="F677" s="135" t="s">
        <v>2775</v>
      </c>
      <c r="G677" s="138" t="s">
        <v>117</v>
      </c>
      <c r="H677" s="137">
        <v>1</v>
      </c>
      <c r="I677" s="136">
        <v>325.98</v>
      </c>
      <c r="J677" s="136">
        <f>ROUND(I677*H677,2)</f>
        <v>325.98</v>
      </c>
      <c r="K677" s="135" t="s">
        <v>3201</v>
      </c>
      <c r="L677" s="75"/>
      <c r="M677" s="134" t="s">
        <v>31</v>
      </c>
      <c r="N677" s="133" t="s">
        <v>2542</v>
      </c>
      <c r="O677" s="132">
        <v>0.72899999999999998</v>
      </c>
      <c r="P677" s="132">
        <f>O677*H677</f>
        <v>0.72899999999999998</v>
      </c>
      <c r="Q677" s="132">
        <v>0</v>
      </c>
      <c r="R677" s="132">
        <f>Q677*H677</f>
        <v>0</v>
      </c>
      <c r="S677" s="132">
        <v>0.312</v>
      </c>
      <c r="T677" s="132">
        <f>S677*H677</f>
        <v>0.312</v>
      </c>
      <c r="U677" s="131" t="s">
        <v>31</v>
      </c>
      <c r="AR677" s="130" t="s">
        <v>134</v>
      </c>
      <c r="AT677" s="130" t="s">
        <v>26</v>
      </c>
      <c r="AU677" s="130" t="s">
        <v>61</v>
      </c>
      <c r="AY677" s="108" t="s">
        <v>104</v>
      </c>
      <c r="BE677" s="118">
        <f>IF(N677="základní",J677,0)</f>
        <v>325.98</v>
      </c>
      <c r="BF677" s="118">
        <f>IF(N677="snížená",J677,0)</f>
        <v>0</v>
      </c>
      <c r="BG677" s="118">
        <f>IF(N677="zákl. přenesená",J677,0)</f>
        <v>0</v>
      </c>
      <c r="BH677" s="118">
        <f>IF(N677="sníž. přenesená",J677,0)</f>
        <v>0</v>
      </c>
      <c r="BI677" s="118">
        <f>IF(N677="nulová",J677,0)</f>
        <v>0</v>
      </c>
      <c r="BJ677" s="108" t="s">
        <v>102</v>
      </c>
      <c r="BK677" s="118">
        <f>ROUND(I677*H677,2)</f>
        <v>325.98</v>
      </c>
      <c r="BL677" s="108" t="s">
        <v>134</v>
      </c>
      <c r="BM677" s="130" t="s">
        <v>806</v>
      </c>
    </row>
    <row r="678" spans="2:65" s="76" customFormat="1" x14ac:dyDescent="0.2">
      <c r="B678" s="75"/>
      <c r="D678" s="129" t="s">
        <v>2597</v>
      </c>
      <c r="F678" s="128" t="s">
        <v>807</v>
      </c>
      <c r="L678" s="75"/>
      <c r="M678" s="119"/>
      <c r="U678" s="120"/>
      <c r="AT678" s="108" t="s">
        <v>2597</v>
      </c>
      <c r="AU678" s="108" t="s">
        <v>61</v>
      </c>
    </row>
    <row r="679" spans="2:65" s="76" customFormat="1" x14ac:dyDescent="0.2">
      <c r="B679" s="75"/>
      <c r="D679" s="127" t="s">
        <v>112</v>
      </c>
      <c r="F679" s="126" t="s">
        <v>3837</v>
      </c>
      <c r="L679" s="75"/>
      <c r="M679" s="119"/>
      <c r="U679" s="120"/>
      <c r="AT679" s="108" t="s">
        <v>112</v>
      </c>
      <c r="AU679" s="108" t="s">
        <v>61</v>
      </c>
    </row>
    <row r="680" spans="2:65" s="76" customFormat="1" ht="16.5" customHeight="1" x14ac:dyDescent="0.2">
      <c r="B680" s="117"/>
      <c r="C680" s="140" t="s">
        <v>808</v>
      </c>
      <c r="D680" s="140" t="s">
        <v>26</v>
      </c>
      <c r="E680" s="139" t="s">
        <v>809</v>
      </c>
      <c r="F680" s="135" t="s">
        <v>2776</v>
      </c>
      <c r="G680" s="138" t="s">
        <v>117</v>
      </c>
      <c r="H680" s="137">
        <v>1</v>
      </c>
      <c r="I680" s="136">
        <v>134.15</v>
      </c>
      <c r="J680" s="136">
        <f>ROUND(I680*H680,2)</f>
        <v>134.15</v>
      </c>
      <c r="K680" s="135" t="s">
        <v>3201</v>
      </c>
      <c r="L680" s="75"/>
      <c r="M680" s="134" t="s">
        <v>31</v>
      </c>
      <c r="N680" s="133" t="s">
        <v>2542</v>
      </c>
      <c r="O680" s="132">
        <v>0.3</v>
      </c>
      <c r="P680" s="132">
        <f>O680*H680</f>
        <v>0.3</v>
      </c>
      <c r="Q680" s="132">
        <v>0</v>
      </c>
      <c r="R680" s="132">
        <f>Q680*H680</f>
        <v>0</v>
      </c>
      <c r="S680" s="132">
        <v>1.4E-2</v>
      </c>
      <c r="T680" s="132">
        <f>S680*H680</f>
        <v>1.4E-2</v>
      </c>
      <c r="U680" s="131" t="s">
        <v>31</v>
      </c>
      <c r="AR680" s="130" t="s">
        <v>134</v>
      </c>
      <c r="AT680" s="130" t="s">
        <v>26</v>
      </c>
      <c r="AU680" s="130" t="s">
        <v>61</v>
      </c>
      <c r="AY680" s="108" t="s">
        <v>104</v>
      </c>
      <c r="BE680" s="118">
        <f>IF(N680="základní",J680,0)</f>
        <v>134.15</v>
      </c>
      <c r="BF680" s="118">
        <f>IF(N680="snížená",J680,0)</f>
        <v>0</v>
      </c>
      <c r="BG680" s="118">
        <f>IF(N680="zákl. přenesená",J680,0)</f>
        <v>0</v>
      </c>
      <c r="BH680" s="118">
        <f>IF(N680="sníž. přenesená",J680,0)</f>
        <v>0</v>
      </c>
      <c r="BI680" s="118">
        <f>IF(N680="nulová",J680,0)</f>
        <v>0</v>
      </c>
      <c r="BJ680" s="108" t="s">
        <v>102</v>
      </c>
      <c r="BK680" s="118">
        <f>ROUND(I680*H680,2)</f>
        <v>134.15</v>
      </c>
      <c r="BL680" s="108" t="s">
        <v>134</v>
      </c>
      <c r="BM680" s="130" t="s">
        <v>810</v>
      </c>
    </row>
    <row r="681" spans="2:65" s="76" customFormat="1" x14ac:dyDescent="0.2">
      <c r="B681" s="75"/>
      <c r="D681" s="129" t="s">
        <v>2597</v>
      </c>
      <c r="F681" s="128" t="s">
        <v>811</v>
      </c>
      <c r="L681" s="75"/>
      <c r="M681" s="119"/>
      <c r="U681" s="120"/>
      <c r="AT681" s="108" t="s">
        <v>2597</v>
      </c>
      <c r="AU681" s="108" t="s">
        <v>61</v>
      </c>
    </row>
    <row r="682" spans="2:65" s="76" customFormat="1" x14ac:dyDescent="0.2">
      <c r="B682" s="75"/>
      <c r="D682" s="127" t="s">
        <v>112</v>
      </c>
      <c r="F682" s="126" t="s">
        <v>3836</v>
      </c>
      <c r="L682" s="75"/>
      <c r="M682" s="119"/>
      <c r="U682" s="120"/>
      <c r="AT682" s="108" t="s">
        <v>112</v>
      </c>
      <c r="AU682" s="108" t="s">
        <v>61</v>
      </c>
    </row>
    <row r="683" spans="2:65" s="76" customFormat="1" ht="16.5" customHeight="1" x14ac:dyDescent="0.2">
      <c r="B683" s="117"/>
      <c r="C683" s="140" t="s">
        <v>812</v>
      </c>
      <c r="D683" s="140" t="s">
        <v>26</v>
      </c>
      <c r="E683" s="139" t="s">
        <v>813</v>
      </c>
      <c r="F683" s="135" t="s">
        <v>2777</v>
      </c>
      <c r="G683" s="138" t="s">
        <v>117</v>
      </c>
      <c r="H683" s="137">
        <v>1</v>
      </c>
      <c r="I683" s="136">
        <v>189.6</v>
      </c>
      <c r="J683" s="136">
        <f>ROUND(I683*H683,2)</f>
        <v>189.6</v>
      </c>
      <c r="K683" s="135" t="s">
        <v>3201</v>
      </c>
      <c r="L683" s="75"/>
      <c r="M683" s="134" t="s">
        <v>31</v>
      </c>
      <c r="N683" s="133" t="s">
        <v>2542</v>
      </c>
      <c r="O683" s="132">
        <v>0.42399999999999999</v>
      </c>
      <c r="P683" s="132">
        <f>O683*H683</f>
        <v>0.42399999999999999</v>
      </c>
      <c r="Q683" s="132">
        <v>0</v>
      </c>
      <c r="R683" s="132">
        <f>Q683*H683</f>
        <v>0</v>
      </c>
      <c r="S683" s="132">
        <v>2.2800000000000001E-2</v>
      </c>
      <c r="T683" s="132">
        <f>S683*H683</f>
        <v>2.2800000000000001E-2</v>
      </c>
      <c r="U683" s="131" t="s">
        <v>31</v>
      </c>
      <c r="AR683" s="130" t="s">
        <v>134</v>
      </c>
      <c r="AT683" s="130" t="s">
        <v>26</v>
      </c>
      <c r="AU683" s="130" t="s">
        <v>61</v>
      </c>
      <c r="AY683" s="108" t="s">
        <v>104</v>
      </c>
      <c r="BE683" s="118">
        <f>IF(N683="základní",J683,0)</f>
        <v>189.6</v>
      </c>
      <c r="BF683" s="118">
        <f>IF(N683="snížená",J683,0)</f>
        <v>0</v>
      </c>
      <c r="BG683" s="118">
        <f>IF(N683="zákl. přenesená",J683,0)</f>
        <v>0</v>
      </c>
      <c r="BH683" s="118">
        <f>IF(N683="sníž. přenesená",J683,0)</f>
        <v>0</v>
      </c>
      <c r="BI683" s="118">
        <f>IF(N683="nulová",J683,0)</f>
        <v>0</v>
      </c>
      <c r="BJ683" s="108" t="s">
        <v>102</v>
      </c>
      <c r="BK683" s="118">
        <f>ROUND(I683*H683,2)</f>
        <v>189.6</v>
      </c>
      <c r="BL683" s="108" t="s">
        <v>134</v>
      </c>
      <c r="BM683" s="130" t="s">
        <v>814</v>
      </c>
    </row>
    <row r="684" spans="2:65" s="76" customFormat="1" x14ac:dyDescent="0.2">
      <c r="B684" s="75"/>
      <c r="D684" s="129" t="s">
        <v>2597</v>
      </c>
      <c r="F684" s="128" t="s">
        <v>815</v>
      </c>
      <c r="L684" s="75"/>
      <c r="M684" s="119"/>
      <c r="U684" s="120"/>
      <c r="AT684" s="108" t="s">
        <v>2597</v>
      </c>
      <c r="AU684" s="108" t="s">
        <v>61</v>
      </c>
    </row>
    <row r="685" spans="2:65" s="76" customFormat="1" x14ac:dyDescent="0.2">
      <c r="B685" s="75"/>
      <c r="D685" s="127" t="s">
        <v>112</v>
      </c>
      <c r="F685" s="126" t="s">
        <v>3835</v>
      </c>
      <c r="L685" s="75"/>
      <c r="M685" s="119"/>
      <c r="U685" s="120"/>
      <c r="AT685" s="108" t="s">
        <v>112</v>
      </c>
      <c r="AU685" s="108" t="s">
        <v>61</v>
      </c>
    </row>
    <row r="686" spans="2:65" s="76" customFormat="1" ht="16.5" customHeight="1" x14ac:dyDescent="0.2">
      <c r="B686" s="117"/>
      <c r="C686" s="140" t="s">
        <v>816</v>
      </c>
      <c r="D686" s="140" t="s">
        <v>26</v>
      </c>
      <c r="E686" s="139" t="s">
        <v>817</v>
      </c>
      <c r="F686" s="135" t="s">
        <v>2778</v>
      </c>
      <c r="G686" s="138" t="s">
        <v>117</v>
      </c>
      <c r="H686" s="137">
        <v>2</v>
      </c>
      <c r="I686" s="136">
        <v>374.28</v>
      </c>
      <c r="J686" s="136">
        <f>ROUND(I686*H686,2)</f>
        <v>748.56</v>
      </c>
      <c r="K686" s="135" t="s">
        <v>3201</v>
      </c>
      <c r="L686" s="75"/>
      <c r="M686" s="134" t="s">
        <v>31</v>
      </c>
      <c r="N686" s="133" t="s">
        <v>2542</v>
      </c>
      <c r="O686" s="132">
        <v>0.83699999999999997</v>
      </c>
      <c r="P686" s="132">
        <f>O686*H686</f>
        <v>1.6739999999999999</v>
      </c>
      <c r="Q686" s="132">
        <v>0</v>
      </c>
      <c r="R686" s="132">
        <f>Q686*H686</f>
        <v>0</v>
      </c>
      <c r="S686" s="132">
        <v>0.155</v>
      </c>
      <c r="T686" s="132">
        <f>S686*H686</f>
        <v>0.31</v>
      </c>
      <c r="U686" s="131" t="s">
        <v>31</v>
      </c>
      <c r="AR686" s="130" t="s">
        <v>134</v>
      </c>
      <c r="AT686" s="130" t="s">
        <v>26</v>
      </c>
      <c r="AU686" s="130" t="s">
        <v>61</v>
      </c>
      <c r="AY686" s="108" t="s">
        <v>104</v>
      </c>
      <c r="BE686" s="118">
        <f>IF(N686="základní",J686,0)</f>
        <v>748.56</v>
      </c>
      <c r="BF686" s="118">
        <f>IF(N686="snížená",J686,0)</f>
        <v>0</v>
      </c>
      <c r="BG686" s="118">
        <f>IF(N686="zákl. přenesená",J686,0)</f>
        <v>0</v>
      </c>
      <c r="BH686" s="118">
        <f>IF(N686="sníž. přenesená",J686,0)</f>
        <v>0</v>
      </c>
      <c r="BI686" s="118">
        <f>IF(N686="nulová",J686,0)</f>
        <v>0</v>
      </c>
      <c r="BJ686" s="108" t="s">
        <v>102</v>
      </c>
      <c r="BK686" s="118">
        <f>ROUND(I686*H686,2)</f>
        <v>748.56</v>
      </c>
      <c r="BL686" s="108" t="s">
        <v>134</v>
      </c>
      <c r="BM686" s="130" t="s">
        <v>818</v>
      </c>
    </row>
    <row r="687" spans="2:65" s="76" customFormat="1" x14ac:dyDescent="0.2">
      <c r="B687" s="75"/>
      <c r="D687" s="129" t="s">
        <v>2597</v>
      </c>
      <c r="F687" s="128" t="s">
        <v>819</v>
      </c>
      <c r="L687" s="75"/>
      <c r="M687" s="119"/>
      <c r="U687" s="120"/>
      <c r="AT687" s="108" t="s">
        <v>2597</v>
      </c>
      <c r="AU687" s="108" t="s">
        <v>61</v>
      </c>
    </row>
    <row r="688" spans="2:65" s="76" customFormat="1" x14ac:dyDescent="0.2">
      <c r="B688" s="75"/>
      <c r="D688" s="127" t="s">
        <v>112</v>
      </c>
      <c r="F688" s="126" t="s">
        <v>3834</v>
      </c>
      <c r="L688" s="75"/>
      <c r="M688" s="119"/>
      <c r="U688" s="120"/>
      <c r="AT688" s="108" t="s">
        <v>112</v>
      </c>
      <c r="AU688" s="108" t="s">
        <v>61</v>
      </c>
    </row>
    <row r="689" spans="2:65" s="76" customFormat="1" ht="16.5" customHeight="1" x14ac:dyDescent="0.2">
      <c r="B689" s="117"/>
      <c r="C689" s="140" t="s">
        <v>820</v>
      </c>
      <c r="D689" s="140" t="s">
        <v>26</v>
      </c>
      <c r="E689" s="139" t="s">
        <v>821</v>
      </c>
      <c r="F689" s="135" t="s">
        <v>2779</v>
      </c>
      <c r="G689" s="138" t="s">
        <v>117</v>
      </c>
      <c r="H689" s="137">
        <v>2</v>
      </c>
      <c r="I689" s="136">
        <v>106.42</v>
      </c>
      <c r="J689" s="136">
        <f>ROUND(I689*H689,2)</f>
        <v>212.84</v>
      </c>
      <c r="K689" s="135" t="s">
        <v>3201</v>
      </c>
      <c r="L689" s="75"/>
      <c r="M689" s="134" t="s">
        <v>31</v>
      </c>
      <c r="N689" s="133" t="s">
        <v>2542</v>
      </c>
      <c r="O689" s="132">
        <v>0.23799999999999999</v>
      </c>
      <c r="P689" s="132">
        <f>O689*H689</f>
        <v>0.47599999999999998</v>
      </c>
      <c r="Q689" s="132">
        <v>0</v>
      </c>
      <c r="R689" s="132">
        <f>Q689*H689</f>
        <v>0</v>
      </c>
      <c r="S689" s="132">
        <v>1.4930000000000001E-2</v>
      </c>
      <c r="T689" s="132">
        <f>S689*H689</f>
        <v>2.9860000000000001E-2</v>
      </c>
      <c r="U689" s="131" t="s">
        <v>31</v>
      </c>
      <c r="AR689" s="130" t="s">
        <v>134</v>
      </c>
      <c r="AT689" s="130" t="s">
        <v>26</v>
      </c>
      <c r="AU689" s="130" t="s">
        <v>61</v>
      </c>
      <c r="AY689" s="108" t="s">
        <v>104</v>
      </c>
      <c r="BE689" s="118">
        <f>IF(N689="základní",J689,0)</f>
        <v>212.84</v>
      </c>
      <c r="BF689" s="118">
        <f>IF(N689="snížená",J689,0)</f>
        <v>0</v>
      </c>
      <c r="BG689" s="118">
        <f>IF(N689="zákl. přenesená",J689,0)</f>
        <v>0</v>
      </c>
      <c r="BH689" s="118">
        <f>IF(N689="sníž. přenesená",J689,0)</f>
        <v>0</v>
      </c>
      <c r="BI689" s="118">
        <f>IF(N689="nulová",J689,0)</f>
        <v>0</v>
      </c>
      <c r="BJ689" s="108" t="s">
        <v>102</v>
      </c>
      <c r="BK689" s="118">
        <f>ROUND(I689*H689,2)</f>
        <v>212.84</v>
      </c>
      <c r="BL689" s="108" t="s">
        <v>134</v>
      </c>
      <c r="BM689" s="130" t="s">
        <v>822</v>
      </c>
    </row>
    <row r="690" spans="2:65" s="76" customFormat="1" x14ac:dyDescent="0.2">
      <c r="B690" s="75"/>
      <c r="D690" s="129" t="s">
        <v>2597</v>
      </c>
      <c r="F690" s="128" t="s">
        <v>823</v>
      </c>
      <c r="L690" s="75"/>
      <c r="M690" s="119"/>
      <c r="U690" s="120"/>
      <c r="AT690" s="108" t="s">
        <v>2597</v>
      </c>
      <c r="AU690" s="108" t="s">
        <v>61</v>
      </c>
    </row>
    <row r="691" spans="2:65" s="76" customFormat="1" x14ac:dyDescent="0.2">
      <c r="B691" s="75"/>
      <c r="D691" s="127" t="s">
        <v>112</v>
      </c>
      <c r="F691" s="126" t="s">
        <v>3833</v>
      </c>
      <c r="L691" s="75"/>
      <c r="M691" s="119"/>
      <c r="U691" s="120"/>
      <c r="AT691" s="108" t="s">
        <v>112</v>
      </c>
      <c r="AU691" s="108" t="s">
        <v>61</v>
      </c>
    </row>
    <row r="692" spans="2:65" s="76" customFormat="1" ht="16.5" customHeight="1" x14ac:dyDescent="0.2">
      <c r="B692" s="117"/>
      <c r="C692" s="140" t="s">
        <v>824</v>
      </c>
      <c r="D692" s="140" t="s">
        <v>26</v>
      </c>
      <c r="E692" s="139" t="s">
        <v>825</v>
      </c>
      <c r="F692" s="135" t="s">
        <v>2780</v>
      </c>
      <c r="G692" s="138" t="s">
        <v>117</v>
      </c>
      <c r="H692" s="137">
        <v>2</v>
      </c>
      <c r="I692" s="136">
        <v>16055.4</v>
      </c>
      <c r="J692" s="136">
        <f>ROUND(I692*H692,2)</f>
        <v>32110.799999999999</v>
      </c>
      <c r="K692" s="135" t="s">
        <v>3201</v>
      </c>
      <c r="L692" s="75"/>
      <c r="M692" s="134" t="s">
        <v>31</v>
      </c>
      <c r="N692" s="133" t="s">
        <v>2542</v>
      </c>
      <c r="O692" s="132">
        <v>2.7250000000000001</v>
      </c>
      <c r="P692" s="132">
        <f>O692*H692</f>
        <v>5.45</v>
      </c>
      <c r="Q692" s="132">
        <v>8.3341910000000005E-2</v>
      </c>
      <c r="R692" s="132">
        <f>Q692*H692</f>
        <v>0.16668382000000001</v>
      </c>
      <c r="S692" s="132">
        <v>0</v>
      </c>
      <c r="T692" s="132">
        <f>S692*H692</f>
        <v>0</v>
      </c>
      <c r="U692" s="131" t="s">
        <v>31</v>
      </c>
      <c r="AR692" s="130" t="s">
        <v>134</v>
      </c>
      <c r="AT692" s="130" t="s">
        <v>26</v>
      </c>
      <c r="AU692" s="130" t="s">
        <v>61</v>
      </c>
      <c r="AY692" s="108" t="s">
        <v>104</v>
      </c>
      <c r="BE692" s="118">
        <f>IF(N692="základní",J692,0)</f>
        <v>32110.799999999999</v>
      </c>
      <c r="BF692" s="118">
        <f>IF(N692="snížená",J692,0)</f>
        <v>0</v>
      </c>
      <c r="BG692" s="118">
        <f>IF(N692="zákl. přenesená",J692,0)</f>
        <v>0</v>
      </c>
      <c r="BH692" s="118">
        <f>IF(N692="sníž. přenesená",J692,0)</f>
        <v>0</v>
      </c>
      <c r="BI692" s="118">
        <f>IF(N692="nulová",J692,0)</f>
        <v>0</v>
      </c>
      <c r="BJ692" s="108" t="s">
        <v>102</v>
      </c>
      <c r="BK692" s="118">
        <f>ROUND(I692*H692,2)</f>
        <v>32110.799999999999</v>
      </c>
      <c r="BL692" s="108" t="s">
        <v>134</v>
      </c>
      <c r="BM692" s="130" t="s">
        <v>826</v>
      </c>
    </row>
    <row r="693" spans="2:65" s="76" customFormat="1" ht="19.5" x14ac:dyDescent="0.2">
      <c r="B693" s="75"/>
      <c r="D693" s="129" t="s">
        <v>2597</v>
      </c>
      <c r="F693" s="128" t="s">
        <v>3832</v>
      </c>
      <c r="L693" s="75"/>
      <c r="M693" s="119"/>
      <c r="U693" s="120"/>
      <c r="AT693" s="108" t="s">
        <v>2597</v>
      </c>
      <c r="AU693" s="108" t="s">
        <v>61</v>
      </c>
    </row>
    <row r="694" spans="2:65" s="76" customFormat="1" x14ac:dyDescent="0.2">
      <c r="B694" s="75"/>
      <c r="D694" s="127" t="s">
        <v>112</v>
      </c>
      <c r="F694" s="126" t="s">
        <v>3831</v>
      </c>
      <c r="L694" s="75"/>
      <c r="M694" s="119"/>
      <c r="U694" s="120"/>
      <c r="AT694" s="108" t="s">
        <v>112</v>
      </c>
      <c r="AU694" s="108" t="s">
        <v>61</v>
      </c>
    </row>
    <row r="695" spans="2:65" s="76" customFormat="1" ht="16.5" customHeight="1" x14ac:dyDescent="0.2">
      <c r="B695" s="117"/>
      <c r="C695" s="140" t="s">
        <v>827</v>
      </c>
      <c r="D695" s="140" t="s">
        <v>26</v>
      </c>
      <c r="E695" s="139" t="s">
        <v>828</v>
      </c>
      <c r="F695" s="135" t="s">
        <v>2781</v>
      </c>
      <c r="G695" s="138" t="s">
        <v>117</v>
      </c>
      <c r="H695" s="137">
        <v>2</v>
      </c>
      <c r="I695" s="136">
        <v>20155.400000000001</v>
      </c>
      <c r="J695" s="136">
        <f>ROUND(I695*H695,2)</f>
        <v>40310.800000000003</v>
      </c>
      <c r="K695" s="135" t="s">
        <v>3201</v>
      </c>
      <c r="L695" s="75"/>
      <c r="M695" s="134" t="s">
        <v>31</v>
      </c>
      <c r="N695" s="133" t="s">
        <v>2542</v>
      </c>
      <c r="O695" s="132">
        <v>2.7250000000000001</v>
      </c>
      <c r="P695" s="132">
        <f>O695*H695</f>
        <v>5.45</v>
      </c>
      <c r="Q695" s="132">
        <v>0.11034191</v>
      </c>
      <c r="R695" s="132">
        <f>Q695*H695</f>
        <v>0.22068382</v>
      </c>
      <c r="S695" s="132">
        <v>0</v>
      </c>
      <c r="T695" s="132">
        <f>S695*H695</f>
        <v>0</v>
      </c>
      <c r="U695" s="131" t="s">
        <v>31</v>
      </c>
      <c r="AR695" s="130" t="s">
        <v>134</v>
      </c>
      <c r="AT695" s="130" t="s">
        <v>26</v>
      </c>
      <c r="AU695" s="130" t="s">
        <v>61</v>
      </c>
      <c r="AY695" s="108" t="s">
        <v>104</v>
      </c>
      <c r="BE695" s="118">
        <f>IF(N695="základní",J695,0)</f>
        <v>40310.800000000003</v>
      </c>
      <c r="BF695" s="118">
        <f>IF(N695="snížená",J695,0)</f>
        <v>0</v>
      </c>
      <c r="BG695" s="118">
        <f>IF(N695="zákl. přenesená",J695,0)</f>
        <v>0</v>
      </c>
      <c r="BH695" s="118">
        <f>IF(N695="sníž. přenesená",J695,0)</f>
        <v>0</v>
      </c>
      <c r="BI695" s="118">
        <f>IF(N695="nulová",J695,0)</f>
        <v>0</v>
      </c>
      <c r="BJ695" s="108" t="s">
        <v>102</v>
      </c>
      <c r="BK695" s="118">
        <f>ROUND(I695*H695,2)</f>
        <v>40310.800000000003</v>
      </c>
      <c r="BL695" s="108" t="s">
        <v>134</v>
      </c>
      <c r="BM695" s="130" t="s">
        <v>829</v>
      </c>
    </row>
    <row r="696" spans="2:65" s="76" customFormat="1" ht="19.5" x14ac:dyDescent="0.2">
      <c r="B696" s="75"/>
      <c r="D696" s="129" t="s">
        <v>2597</v>
      </c>
      <c r="F696" s="128" t="s">
        <v>3830</v>
      </c>
      <c r="L696" s="75"/>
      <c r="M696" s="119"/>
      <c r="U696" s="120"/>
      <c r="AT696" s="108" t="s">
        <v>2597</v>
      </c>
      <c r="AU696" s="108" t="s">
        <v>61</v>
      </c>
    </row>
    <row r="697" spans="2:65" s="76" customFormat="1" x14ac:dyDescent="0.2">
      <c r="B697" s="75"/>
      <c r="D697" s="127" t="s">
        <v>112</v>
      </c>
      <c r="F697" s="126" t="s">
        <v>3829</v>
      </c>
      <c r="L697" s="75"/>
      <c r="M697" s="119"/>
      <c r="U697" s="120"/>
      <c r="AT697" s="108" t="s">
        <v>112</v>
      </c>
      <c r="AU697" s="108" t="s">
        <v>61</v>
      </c>
    </row>
    <row r="698" spans="2:65" s="76" customFormat="1" ht="16.5" customHeight="1" x14ac:dyDescent="0.2">
      <c r="B698" s="117"/>
      <c r="C698" s="140" t="s">
        <v>830</v>
      </c>
      <c r="D698" s="140" t="s">
        <v>26</v>
      </c>
      <c r="E698" s="139" t="s">
        <v>831</v>
      </c>
      <c r="F698" s="135" t="s">
        <v>2782</v>
      </c>
      <c r="G698" s="138" t="s">
        <v>117</v>
      </c>
      <c r="H698" s="137">
        <v>3</v>
      </c>
      <c r="I698" s="136">
        <v>30942.54</v>
      </c>
      <c r="J698" s="136">
        <f>ROUND(I698*H698,2)</f>
        <v>92827.62</v>
      </c>
      <c r="K698" s="135" t="s">
        <v>3201</v>
      </c>
      <c r="L698" s="75"/>
      <c r="M698" s="134" t="s">
        <v>31</v>
      </c>
      <c r="N698" s="133" t="s">
        <v>2542</v>
      </c>
      <c r="O698" s="132">
        <v>4.577</v>
      </c>
      <c r="P698" s="132">
        <f>O698*H698</f>
        <v>13.731</v>
      </c>
      <c r="Q698" s="132">
        <v>0.10465111000000001</v>
      </c>
      <c r="R698" s="132">
        <f>Q698*H698</f>
        <v>0.31395333000000003</v>
      </c>
      <c r="S698" s="132">
        <v>0</v>
      </c>
      <c r="T698" s="132">
        <f>S698*H698</f>
        <v>0</v>
      </c>
      <c r="U698" s="131" t="s">
        <v>31</v>
      </c>
      <c r="AR698" s="130" t="s">
        <v>134</v>
      </c>
      <c r="AT698" s="130" t="s">
        <v>26</v>
      </c>
      <c r="AU698" s="130" t="s">
        <v>61</v>
      </c>
      <c r="AY698" s="108" t="s">
        <v>104</v>
      </c>
      <c r="BE698" s="118">
        <f>IF(N698="základní",J698,0)</f>
        <v>92827.62</v>
      </c>
      <c r="BF698" s="118">
        <f>IF(N698="snížená",J698,0)</f>
        <v>0</v>
      </c>
      <c r="BG698" s="118">
        <f>IF(N698="zákl. přenesená",J698,0)</f>
        <v>0</v>
      </c>
      <c r="BH698" s="118">
        <f>IF(N698="sníž. přenesená",J698,0)</f>
        <v>0</v>
      </c>
      <c r="BI698" s="118">
        <f>IF(N698="nulová",J698,0)</f>
        <v>0</v>
      </c>
      <c r="BJ698" s="108" t="s">
        <v>102</v>
      </c>
      <c r="BK698" s="118">
        <f>ROUND(I698*H698,2)</f>
        <v>92827.62</v>
      </c>
      <c r="BL698" s="108" t="s">
        <v>134</v>
      </c>
      <c r="BM698" s="130" t="s">
        <v>832</v>
      </c>
    </row>
    <row r="699" spans="2:65" s="76" customFormat="1" ht="19.5" x14ac:dyDescent="0.2">
      <c r="B699" s="75"/>
      <c r="D699" s="129" t="s">
        <v>2597</v>
      </c>
      <c r="F699" s="128" t="s">
        <v>3828</v>
      </c>
      <c r="L699" s="75"/>
      <c r="M699" s="119"/>
      <c r="U699" s="120"/>
      <c r="AT699" s="108" t="s">
        <v>2597</v>
      </c>
      <c r="AU699" s="108" t="s">
        <v>61</v>
      </c>
    </row>
    <row r="700" spans="2:65" s="76" customFormat="1" x14ac:dyDescent="0.2">
      <c r="B700" s="75"/>
      <c r="D700" s="127" t="s">
        <v>112</v>
      </c>
      <c r="F700" s="126" t="s">
        <v>3827</v>
      </c>
      <c r="L700" s="75"/>
      <c r="M700" s="119"/>
      <c r="U700" s="120"/>
      <c r="AT700" s="108" t="s">
        <v>112</v>
      </c>
      <c r="AU700" s="108" t="s">
        <v>61</v>
      </c>
    </row>
    <row r="701" spans="2:65" s="76" customFormat="1" ht="16.5" customHeight="1" x14ac:dyDescent="0.2">
      <c r="B701" s="117"/>
      <c r="C701" s="140" t="s">
        <v>833</v>
      </c>
      <c r="D701" s="140" t="s">
        <v>26</v>
      </c>
      <c r="E701" s="139" t="s">
        <v>834</v>
      </c>
      <c r="F701" s="135" t="s">
        <v>2783</v>
      </c>
      <c r="G701" s="138" t="s">
        <v>133</v>
      </c>
      <c r="H701" s="137">
        <v>6</v>
      </c>
      <c r="I701" s="136">
        <v>892.54</v>
      </c>
      <c r="J701" s="136">
        <f>ROUND(I701*H701,2)</f>
        <v>5355.24</v>
      </c>
      <c r="K701" s="135" t="s">
        <v>3201</v>
      </c>
      <c r="L701" s="75"/>
      <c r="M701" s="134" t="s">
        <v>31</v>
      </c>
      <c r="N701" s="133" t="s">
        <v>2542</v>
      </c>
      <c r="O701" s="132">
        <v>0.32100000000000001</v>
      </c>
      <c r="P701" s="132">
        <f>O701*H701</f>
        <v>1.9260000000000002</v>
      </c>
      <c r="Q701" s="132">
        <v>2.9571000000000003E-4</v>
      </c>
      <c r="R701" s="132">
        <f>Q701*H701</f>
        <v>1.7742600000000002E-3</v>
      </c>
      <c r="S701" s="132">
        <v>0</v>
      </c>
      <c r="T701" s="132">
        <f>S701*H701</f>
        <v>0</v>
      </c>
      <c r="U701" s="131" t="s">
        <v>31</v>
      </c>
      <c r="AR701" s="130" t="s">
        <v>134</v>
      </c>
      <c r="AT701" s="130" t="s">
        <v>26</v>
      </c>
      <c r="AU701" s="130" t="s">
        <v>61</v>
      </c>
      <c r="AY701" s="108" t="s">
        <v>104</v>
      </c>
      <c r="BE701" s="118">
        <f>IF(N701="základní",J701,0)</f>
        <v>5355.24</v>
      </c>
      <c r="BF701" s="118">
        <f>IF(N701="snížená",J701,0)</f>
        <v>0</v>
      </c>
      <c r="BG701" s="118">
        <f>IF(N701="zákl. přenesená",J701,0)</f>
        <v>0</v>
      </c>
      <c r="BH701" s="118">
        <f>IF(N701="sníž. přenesená",J701,0)</f>
        <v>0</v>
      </c>
      <c r="BI701" s="118">
        <f>IF(N701="nulová",J701,0)</f>
        <v>0</v>
      </c>
      <c r="BJ701" s="108" t="s">
        <v>102</v>
      </c>
      <c r="BK701" s="118">
        <f>ROUND(I701*H701,2)</f>
        <v>5355.24</v>
      </c>
      <c r="BL701" s="108" t="s">
        <v>134</v>
      </c>
      <c r="BM701" s="130" t="s">
        <v>835</v>
      </c>
    </row>
    <row r="702" spans="2:65" s="76" customFormat="1" x14ac:dyDescent="0.2">
      <c r="B702" s="75"/>
      <c r="D702" s="129" t="s">
        <v>2597</v>
      </c>
      <c r="F702" s="128" t="s">
        <v>836</v>
      </c>
      <c r="L702" s="75"/>
      <c r="M702" s="119"/>
      <c r="U702" s="120"/>
      <c r="AT702" s="108" t="s">
        <v>2597</v>
      </c>
      <c r="AU702" s="108" t="s">
        <v>61</v>
      </c>
    </row>
    <row r="703" spans="2:65" s="76" customFormat="1" x14ac:dyDescent="0.2">
      <c r="B703" s="75"/>
      <c r="D703" s="127" t="s">
        <v>112</v>
      </c>
      <c r="F703" s="126" t="s">
        <v>3826</v>
      </c>
      <c r="L703" s="75"/>
      <c r="M703" s="119"/>
      <c r="U703" s="120"/>
      <c r="AT703" s="108" t="s">
        <v>112</v>
      </c>
      <c r="AU703" s="108" t="s">
        <v>61</v>
      </c>
    </row>
    <row r="704" spans="2:65" s="76" customFormat="1" ht="16.5" customHeight="1" x14ac:dyDescent="0.2">
      <c r="B704" s="117"/>
      <c r="C704" s="140" t="s">
        <v>837</v>
      </c>
      <c r="D704" s="140" t="s">
        <v>26</v>
      </c>
      <c r="E704" s="139" t="s">
        <v>838</v>
      </c>
      <c r="F704" s="135" t="s">
        <v>2784</v>
      </c>
      <c r="G704" s="138" t="s">
        <v>133</v>
      </c>
      <c r="H704" s="137">
        <v>2</v>
      </c>
      <c r="I704" s="136">
        <v>1448.54</v>
      </c>
      <c r="J704" s="136">
        <f>ROUND(I704*H704,2)</f>
        <v>2897.08</v>
      </c>
      <c r="K704" s="135" t="s">
        <v>3201</v>
      </c>
      <c r="L704" s="75"/>
      <c r="M704" s="134" t="s">
        <v>31</v>
      </c>
      <c r="N704" s="133" t="s">
        <v>2542</v>
      </c>
      <c r="O704" s="132">
        <v>0.32100000000000001</v>
      </c>
      <c r="P704" s="132">
        <f>O704*H704</f>
        <v>0.64200000000000002</v>
      </c>
      <c r="Q704" s="132">
        <v>2.9571000000000003E-4</v>
      </c>
      <c r="R704" s="132">
        <f>Q704*H704</f>
        <v>5.9142000000000005E-4</v>
      </c>
      <c r="S704" s="132">
        <v>0</v>
      </c>
      <c r="T704" s="132">
        <f>S704*H704</f>
        <v>0</v>
      </c>
      <c r="U704" s="131" t="s">
        <v>31</v>
      </c>
      <c r="AR704" s="130" t="s">
        <v>134</v>
      </c>
      <c r="AT704" s="130" t="s">
        <v>26</v>
      </c>
      <c r="AU704" s="130" t="s">
        <v>61</v>
      </c>
      <c r="AY704" s="108" t="s">
        <v>104</v>
      </c>
      <c r="BE704" s="118">
        <f>IF(N704="základní",J704,0)</f>
        <v>2897.08</v>
      </c>
      <c r="BF704" s="118">
        <f>IF(N704="snížená",J704,0)</f>
        <v>0</v>
      </c>
      <c r="BG704" s="118">
        <f>IF(N704="zákl. přenesená",J704,0)</f>
        <v>0</v>
      </c>
      <c r="BH704" s="118">
        <f>IF(N704="sníž. přenesená",J704,0)</f>
        <v>0</v>
      </c>
      <c r="BI704" s="118">
        <f>IF(N704="nulová",J704,0)</f>
        <v>0</v>
      </c>
      <c r="BJ704" s="108" t="s">
        <v>102</v>
      </c>
      <c r="BK704" s="118">
        <f>ROUND(I704*H704,2)</f>
        <v>2897.08</v>
      </c>
      <c r="BL704" s="108" t="s">
        <v>134</v>
      </c>
      <c r="BM704" s="130" t="s">
        <v>839</v>
      </c>
    </row>
    <row r="705" spans="2:65" s="76" customFormat="1" x14ac:dyDescent="0.2">
      <c r="B705" s="75"/>
      <c r="D705" s="129" t="s">
        <v>2597</v>
      </c>
      <c r="F705" s="128" t="s">
        <v>840</v>
      </c>
      <c r="L705" s="75"/>
      <c r="M705" s="119"/>
      <c r="U705" s="120"/>
      <c r="AT705" s="108" t="s">
        <v>2597</v>
      </c>
      <c r="AU705" s="108" t="s">
        <v>61</v>
      </c>
    </row>
    <row r="706" spans="2:65" s="76" customFormat="1" x14ac:dyDescent="0.2">
      <c r="B706" s="75"/>
      <c r="D706" s="127" t="s">
        <v>112</v>
      </c>
      <c r="F706" s="126" t="s">
        <v>3825</v>
      </c>
      <c r="L706" s="75"/>
      <c r="M706" s="119"/>
      <c r="U706" s="120"/>
      <c r="AT706" s="108" t="s">
        <v>112</v>
      </c>
      <c r="AU706" s="108" t="s">
        <v>61</v>
      </c>
    </row>
    <row r="707" spans="2:65" s="76" customFormat="1" ht="16.5" customHeight="1" x14ac:dyDescent="0.2">
      <c r="B707" s="117"/>
      <c r="C707" s="140" t="s">
        <v>841</v>
      </c>
      <c r="D707" s="140" t="s">
        <v>26</v>
      </c>
      <c r="E707" s="139" t="s">
        <v>842</v>
      </c>
      <c r="F707" s="135" t="s">
        <v>2785</v>
      </c>
      <c r="G707" s="138" t="s">
        <v>117</v>
      </c>
      <c r="H707" s="137">
        <v>1</v>
      </c>
      <c r="I707" s="136">
        <v>2580.35</v>
      </c>
      <c r="J707" s="136">
        <f>ROUND(I707*H707,2)</f>
        <v>2580.35</v>
      </c>
      <c r="K707" s="135" t="s">
        <v>3201</v>
      </c>
      <c r="L707" s="75"/>
      <c r="M707" s="134" t="s">
        <v>31</v>
      </c>
      <c r="N707" s="133" t="s">
        <v>2542</v>
      </c>
      <c r="O707" s="132">
        <v>0.36</v>
      </c>
      <c r="P707" s="132">
        <f>O707*H707</f>
        <v>0.36</v>
      </c>
      <c r="Q707" s="132">
        <v>9.4571E-4</v>
      </c>
      <c r="R707" s="132">
        <f>Q707*H707</f>
        <v>9.4571E-4</v>
      </c>
      <c r="S707" s="132">
        <v>0</v>
      </c>
      <c r="T707" s="132">
        <f>S707*H707</f>
        <v>0</v>
      </c>
      <c r="U707" s="131" t="s">
        <v>31</v>
      </c>
      <c r="AR707" s="130" t="s">
        <v>134</v>
      </c>
      <c r="AT707" s="130" t="s">
        <v>26</v>
      </c>
      <c r="AU707" s="130" t="s">
        <v>61</v>
      </c>
      <c r="AY707" s="108" t="s">
        <v>104</v>
      </c>
      <c r="BE707" s="118">
        <f>IF(N707="základní",J707,0)</f>
        <v>2580.35</v>
      </c>
      <c r="BF707" s="118">
        <f>IF(N707="snížená",J707,0)</f>
        <v>0</v>
      </c>
      <c r="BG707" s="118">
        <f>IF(N707="zákl. přenesená",J707,0)</f>
        <v>0</v>
      </c>
      <c r="BH707" s="118">
        <f>IF(N707="sníž. přenesená",J707,0)</f>
        <v>0</v>
      </c>
      <c r="BI707" s="118">
        <f>IF(N707="nulová",J707,0)</f>
        <v>0</v>
      </c>
      <c r="BJ707" s="108" t="s">
        <v>102</v>
      </c>
      <c r="BK707" s="118">
        <f>ROUND(I707*H707,2)</f>
        <v>2580.35</v>
      </c>
      <c r="BL707" s="108" t="s">
        <v>134</v>
      </c>
      <c r="BM707" s="130" t="s">
        <v>843</v>
      </c>
    </row>
    <row r="708" spans="2:65" s="76" customFormat="1" x14ac:dyDescent="0.2">
      <c r="B708" s="75"/>
      <c r="D708" s="129" t="s">
        <v>2597</v>
      </c>
      <c r="F708" s="128" t="s">
        <v>844</v>
      </c>
      <c r="L708" s="75"/>
      <c r="M708" s="119"/>
      <c r="U708" s="120"/>
      <c r="AT708" s="108" t="s">
        <v>2597</v>
      </c>
      <c r="AU708" s="108" t="s">
        <v>61</v>
      </c>
    </row>
    <row r="709" spans="2:65" s="76" customFormat="1" x14ac:dyDescent="0.2">
      <c r="B709" s="75"/>
      <c r="D709" s="127" t="s">
        <v>112</v>
      </c>
      <c r="F709" s="126" t="s">
        <v>3824</v>
      </c>
      <c r="L709" s="75"/>
      <c r="M709" s="119"/>
      <c r="U709" s="120"/>
      <c r="AT709" s="108" t="s">
        <v>112</v>
      </c>
      <c r="AU709" s="108" t="s">
        <v>61</v>
      </c>
    </row>
    <row r="710" spans="2:65" s="76" customFormat="1" ht="16.5" customHeight="1" x14ac:dyDescent="0.2">
      <c r="B710" s="117"/>
      <c r="C710" s="140" t="s">
        <v>845</v>
      </c>
      <c r="D710" s="140" t="s">
        <v>26</v>
      </c>
      <c r="E710" s="139" t="s">
        <v>846</v>
      </c>
      <c r="F710" s="135" t="s">
        <v>2786</v>
      </c>
      <c r="G710" s="138" t="s">
        <v>117</v>
      </c>
      <c r="H710" s="137">
        <v>2</v>
      </c>
      <c r="I710" s="136">
        <v>318.83</v>
      </c>
      <c r="J710" s="136">
        <f>ROUND(I710*H710,2)</f>
        <v>637.66</v>
      </c>
      <c r="K710" s="135" t="s">
        <v>3201</v>
      </c>
      <c r="L710" s="75"/>
      <c r="M710" s="134" t="s">
        <v>31</v>
      </c>
      <c r="N710" s="133" t="s">
        <v>2542</v>
      </c>
      <c r="O710" s="132">
        <v>0.71299999999999997</v>
      </c>
      <c r="P710" s="132">
        <f>O710*H710</f>
        <v>1.4259999999999999</v>
      </c>
      <c r="Q710" s="132">
        <v>0</v>
      </c>
      <c r="R710" s="132">
        <f>Q710*H710</f>
        <v>0</v>
      </c>
      <c r="S710" s="132">
        <v>4.3499999999999997E-2</v>
      </c>
      <c r="T710" s="132">
        <f>S710*H710</f>
        <v>8.6999999999999994E-2</v>
      </c>
      <c r="U710" s="131" t="s">
        <v>31</v>
      </c>
      <c r="AR710" s="130" t="s">
        <v>134</v>
      </c>
      <c r="AT710" s="130" t="s">
        <v>26</v>
      </c>
      <c r="AU710" s="130" t="s">
        <v>61</v>
      </c>
      <c r="AY710" s="108" t="s">
        <v>104</v>
      </c>
      <c r="BE710" s="118">
        <f>IF(N710="základní",J710,0)</f>
        <v>637.66</v>
      </c>
      <c r="BF710" s="118">
        <f>IF(N710="snížená",J710,0)</f>
        <v>0</v>
      </c>
      <c r="BG710" s="118">
        <f>IF(N710="zákl. přenesená",J710,0)</f>
        <v>0</v>
      </c>
      <c r="BH710" s="118">
        <f>IF(N710="sníž. přenesená",J710,0)</f>
        <v>0</v>
      </c>
      <c r="BI710" s="118">
        <f>IF(N710="nulová",J710,0)</f>
        <v>0</v>
      </c>
      <c r="BJ710" s="108" t="s">
        <v>102</v>
      </c>
      <c r="BK710" s="118">
        <f>ROUND(I710*H710,2)</f>
        <v>637.66</v>
      </c>
      <c r="BL710" s="108" t="s">
        <v>134</v>
      </c>
      <c r="BM710" s="130" t="s">
        <v>847</v>
      </c>
    </row>
    <row r="711" spans="2:65" s="76" customFormat="1" x14ac:dyDescent="0.2">
      <c r="B711" s="75"/>
      <c r="D711" s="129" t="s">
        <v>2597</v>
      </c>
      <c r="F711" s="128" t="s">
        <v>848</v>
      </c>
      <c r="L711" s="75"/>
      <c r="M711" s="119"/>
      <c r="U711" s="120"/>
      <c r="AT711" s="108" t="s">
        <v>2597</v>
      </c>
      <c r="AU711" s="108" t="s">
        <v>61</v>
      </c>
    </row>
    <row r="712" spans="2:65" s="76" customFormat="1" x14ac:dyDescent="0.2">
      <c r="B712" s="75"/>
      <c r="D712" s="127" t="s">
        <v>112</v>
      </c>
      <c r="F712" s="126" t="s">
        <v>3823</v>
      </c>
      <c r="L712" s="75"/>
      <c r="M712" s="119"/>
      <c r="U712" s="120"/>
      <c r="AT712" s="108" t="s">
        <v>112</v>
      </c>
      <c r="AU712" s="108" t="s">
        <v>61</v>
      </c>
    </row>
    <row r="713" spans="2:65" s="76" customFormat="1" ht="16.5" customHeight="1" x14ac:dyDescent="0.2">
      <c r="B713" s="117"/>
      <c r="C713" s="140" t="s">
        <v>849</v>
      </c>
      <c r="D713" s="140" t="s">
        <v>26</v>
      </c>
      <c r="E713" s="139" t="s">
        <v>850</v>
      </c>
      <c r="F713" s="135" t="s">
        <v>851</v>
      </c>
      <c r="G713" s="138" t="s">
        <v>117</v>
      </c>
      <c r="H713" s="137">
        <v>1</v>
      </c>
      <c r="I713" s="136">
        <v>115.82</v>
      </c>
      <c r="J713" s="136">
        <f>ROUND(I713*H713,2)</f>
        <v>115.82</v>
      </c>
      <c r="K713" s="135" t="s">
        <v>3201</v>
      </c>
      <c r="L713" s="75"/>
      <c r="M713" s="134" t="s">
        <v>31</v>
      </c>
      <c r="N713" s="133" t="s">
        <v>2542</v>
      </c>
      <c r="O713" s="132">
        <v>0.25900000000000001</v>
      </c>
      <c r="P713" s="132">
        <f>O713*H713</f>
        <v>0.25900000000000001</v>
      </c>
      <c r="Q713" s="132">
        <v>0</v>
      </c>
      <c r="R713" s="132">
        <f>Q713*H713</f>
        <v>0</v>
      </c>
      <c r="S713" s="132">
        <v>1.9300000000000001E-2</v>
      </c>
      <c r="T713" s="132">
        <f>S713*H713</f>
        <v>1.9300000000000001E-2</v>
      </c>
      <c r="U713" s="131" t="s">
        <v>31</v>
      </c>
      <c r="AR713" s="130" t="s">
        <v>134</v>
      </c>
      <c r="AT713" s="130" t="s">
        <v>26</v>
      </c>
      <c r="AU713" s="130" t="s">
        <v>61</v>
      </c>
      <c r="AY713" s="108" t="s">
        <v>104</v>
      </c>
      <c r="BE713" s="118">
        <f>IF(N713="základní",J713,0)</f>
        <v>115.82</v>
      </c>
      <c r="BF713" s="118">
        <f>IF(N713="snížená",J713,0)</f>
        <v>0</v>
      </c>
      <c r="BG713" s="118">
        <f>IF(N713="zákl. přenesená",J713,0)</f>
        <v>0</v>
      </c>
      <c r="BH713" s="118">
        <f>IF(N713="sníž. přenesená",J713,0)</f>
        <v>0</v>
      </c>
      <c r="BI713" s="118">
        <f>IF(N713="nulová",J713,0)</f>
        <v>0</v>
      </c>
      <c r="BJ713" s="108" t="s">
        <v>102</v>
      </c>
      <c r="BK713" s="118">
        <f>ROUND(I713*H713,2)</f>
        <v>115.82</v>
      </c>
      <c r="BL713" s="108" t="s">
        <v>134</v>
      </c>
      <c r="BM713" s="130" t="s">
        <v>852</v>
      </c>
    </row>
    <row r="714" spans="2:65" s="76" customFormat="1" x14ac:dyDescent="0.2">
      <c r="B714" s="75"/>
      <c r="D714" s="129" t="s">
        <v>2597</v>
      </c>
      <c r="F714" s="128" t="s">
        <v>851</v>
      </c>
      <c r="L714" s="75"/>
      <c r="M714" s="119"/>
      <c r="U714" s="120"/>
      <c r="AT714" s="108" t="s">
        <v>2597</v>
      </c>
      <c r="AU714" s="108" t="s">
        <v>61</v>
      </c>
    </row>
    <row r="715" spans="2:65" s="76" customFormat="1" x14ac:dyDescent="0.2">
      <c r="B715" s="75"/>
      <c r="D715" s="127" t="s">
        <v>112</v>
      </c>
      <c r="F715" s="126" t="s">
        <v>3822</v>
      </c>
      <c r="L715" s="75"/>
      <c r="M715" s="119"/>
      <c r="U715" s="120"/>
      <c r="AT715" s="108" t="s">
        <v>112</v>
      </c>
      <c r="AU715" s="108" t="s">
        <v>61</v>
      </c>
    </row>
    <row r="716" spans="2:65" s="76" customFormat="1" ht="16.5" customHeight="1" x14ac:dyDescent="0.2">
      <c r="B716" s="117"/>
      <c r="C716" s="140" t="s">
        <v>853</v>
      </c>
      <c r="D716" s="140" t="s">
        <v>26</v>
      </c>
      <c r="E716" s="139" t="s">
        <v>854</v>
      </c>
      <c r="F716" s="135" t="s">
        <v>2787</v>
      </c>
      <c r="G716" s="138" t="s">
        <v>622</v>
      </c>
      <c r="H716" s="137">
        <v>0.70499999999999996</v>
      </c>
      <c r="I716" s="136">
        <v>808.93</v>
      </c>
      <c r="J716" s="136">
        <f>ROUND(I716*H716,2)</f>
        <v>570.29999999999995</v>
      </c>
      <c r="K716" s="135" t="s">
        <v>3201</v>
      </c>
      <c r="L716" s="75"/>
      <c r="M716" s="134" t="s">
        <v>31</v>
      </c>
      <c r="N716" s="133" t="s">
        <v>2542</v>
      </c>
      <c r="O716" s="132">
        <v>1.5169999999999999</v>
      </c>
      <c r="P716" s="132">
        <f>O716*H716</f>
        <v>1.0694849999999998</v>
      </c>
      <c r="Q716" s="132">
        <v>0</v>
      </c>
      <c r="R716" s="132">
        <f>Q716*H716</f>
        <v>0</v>
      </c>
      <c r="S716" s="132">
        <v>0</v>
      </c>
      <c r="T716" s="132">
        <f>S716*H716</f>
        <v>0</v>
      </c>
      <c r="U716" s="131" t="s">
        <v>31</v>
      </c>
      <c r="AR716" s="130" t="s">
        <v>134</v>
      </c>
      <c r="AT716" s="130" t="s">
        <v>26</v>
      </c>
      <c r="AU716" s="130" t="s">
        <v>61</v>
      </c>
      <c r="AY716" s="108" t="s">
        <v>104</v>
      </c>
      <c r="BE716" s="118">
        <f>IF(N716="základní",J716,0)</f>
        <v>570.29999999999995</v>
      </c>
      <c r="BF716" s="118">
        <f>IF(N716="snížená",J716,0)</f>
        <v>0</v>
      </c>
      <c r="BG716" s="118">
        <f>IF(N716="zákl. přenesená",J716,0)</f>
        <v>0</v>
      </c>
      <c r="BH716" s="118">
        <f>IF(N716="sníž. přenesená",J716,0)</f>
        <v>0</v>
      </c>
      <c r="BI716" s="118">
        <f>IF(N716="nulová",J716,0)</f>
        <v>0</v>
      </c>
      <c r="BJ716" s="108" t="s">
        <v>102</v>
      </c>
      <c r="BK716" s="118">
        <f>ROUND(I716*H716,2)</f>
        <v>570.29999999999995</v>
      </c>
      <c r="BL716" s="108" t="s">
        <v>134</v>
      </c>
      <c r="BM716" s="130" t="s">
        <v>855</v>
      </c>
    </row>
    <row r="717" spans="2:65" s="76" customFormat="1" ht="19.5" x14ac:dyDescent="0.2">
      <c r="B717" s="75"/>
      <c r="D717" s="129" t="s">
        <v>2597</v>
      </c>
      <c r="F717" s="128" t="s">
        <v>3821</v>
      </c>
      <c r="L717" s="75"/>
      <c r="M717" s="119"/>
      <c r="U717" s="120"/>
      <c r="AT717" s="108" t="s">
        <v>2597</v>
      </c>
      <c r="AU717" s="108" t="s">
        <v>61</v>
      </c>
    </row>
    <row r="718" spans="2:65" s="76" customFormat="1" x14ac:dyDescent="0.2">
      <c r="B718" s="75"/>
      <c r="D718" s="127" t="s">
        <v>112</v>
      </c>
      <c r="F718" s="126" t="s">
        <v>3820</v>
      </c>
      <c r="L718" s="75"/>
      <c r="M718" s="119"/>
      <c r="U718" s="120"/>
      <c r="AT718" s="108" t="s">
        <v>112</v>
      </c>
      <c r="AU718" s="108" t="s">
        <v>61</v>
      </c>
    </row>
    <row r="719" spans="2:65" s="76" customFormat="1" ht="16.5" customHeight="1" x14ac:dyDescent="0.2">
      <c r="B719" s="117"/>
      <c r="C719" s="140" t="s">
        <v>856</v>
      </c>
      <c r="D719" s="140" t="s">
        <v>26</v>
      </c>
      <c r="E719" s="139" t="s">
        <v>857</v>
      </c>
      <c r="F719" s="135" t="s">
        <v>2788</v>
      </c>
      <c r="G719" s="138" t="s">
        <v>622</v>
      </c>
      <c r="H719" s="137">
        <v>0.70499999999999996</v>
      </c>
      <c r="I719" s="136">
        <v>845.19</v>
      </c>
      <c r="J719" s="136">
        <f>ROUND(I719*H719,2)</f>
        <v>595.86</v>
      </c>
      <c r="K719" s="135" t="s">
        <v>3201</v>
      </c>
      <c r="L719" s="75"/>
      <c r="M719" s="134" t="s">
        <v>31</v>
      </c>
      <c r="N719" s="133" t="s">
        <v>2542</v>
      </c>
      <c r="O719" s="132">
        <v>1.573</v>
      </c>
      <c r="P719" s="132">
        <f>O719*H719</f>
        <v>1.108965</v>
      </c>
      <c r="Q719" s="132">
        <v>0</v>
      </c>
      <c r="R719" s="132">
        <f>Q719*H719</f>
        <v>0</v>
      </c>
      <c r="S719" s="132">
        <v>0</v>
      </c>
      <c r="T719" s="132">
        <f>S719*H719</f>
        <v>0</v>
      </c>
      <c r="U719" s="131" t="s">
        <v>31</v>
      </c>
      <c r="AR719" s="130" t="s">
        <v>134</v>
      </c>
      <c r="AT719" s="130" t="s">
        <v>26</v>
      </c>
      <c r="AU719" s="130" t="s">
        <v>61</v>
      </c>
      <c r="AY719" s="108" t="s">
        <v>104</v>
      </c>
      <c r="BE719" s="118">
        <f>IF(N719="základní",J719,0)</f>
        <v>595.86</v>
      </c>
      <c r="BF719" s="118">
        <f>IF(N719="snížená",J719,0)</f>
        <v>0</v>
      </c>
      <c r="BG719" s="118">
        <f>IF(N719="zákl. přenesená",J719,0)</f>
        <v>0</v>
      </c>
      <c r="BH719" s="118">
        <f>IF(N719="sníž. přenesená",J719,0)</f>
        <v>0</v>
      </c>
      <c r="BI719" s="118">
        <f>IF(N719="nulová",J719,0)</f>
        <v>0</v>
      </c>
      <c r="BJ719" s="108" t="s">
        <v>102</v>
      </c>
      <c r="BK719" s="118">
        <f>ROUND(I719*H719,2)</f>
        <v>595.86</v>
      </c>
      <c r="BL719" s="108" t="s">
        <v>134</v>
      </c>
      <c r="BM719" s="130" t="s">
        <v>858</v>
      </c>
    </row>
    <row r="720" spans="2:65" s="76" customFormat="1" ht="19.5" x14ac:dyDescent="0.2">
      <c r="B720" s="75"/>
      <c r="D720" s="129" t="s">
        <v>2597</v>
      </c>
      <c r="F720" s="128" t="s">
        <v>3819</v>
      </c>
      <c r="L720" s="75"/>
      <c r="M720" s="119"/>
      <c r="U720" s="120"/>
      <c r="AT720" s="108" t="s">
        <v>2597</v>
      </c>
      <c r="AU720" s="108" t="s">
        <v>61</v>
      </c>
    </row>
    <row r="721" spans="2:65" s="76" customFormat="1" x14ac:dyDescent="0.2">
      <c r="B721" s="75"/>
      <c r="D721" s="127" t="s">
        <v>112</v>
      </c>
      <c r="F721" s="126" t="s">
        <v>3818</v>
      </c>
      <c r="L721" s="75"/>
      <c r="M721" s="119"/>
      <c r="U721" s="120"/>
      <c r="AT721" s="108" t="s">
        <v>112</v>
      </c>
      <c r="AU721" s="108" t="s">
        <v>61</v>
      </c>
    </row>
    <row r="722" spans="2:65" s="76" customFormat="1" ht="16.5" customHeight="1" x14ac:dyDescent="0.2">
      <c r="B722" s="117"/>
      <c r="C722" s="140" t="s">
        <v>859</v>
      </c>
      <c r="D722" s="140" t="s">
        <v>26</v>
      </c>
      <c r="E722" s="139" t="s">
        <v>860</v>
      </c>
      <c r="F722" s="135" t="s">
        <v>2789</v>
      </c>
      <c r="G722" s="138" t="s">
        <v>622</v>
      </c>
      <c r="H722" s="137">
        <v>0.70499999999999996</v>
      </c>
      <c r="I722" s="136">
        <v>881.4</v>
      </c>
      <c r="J722" s="136">
        <f>ROUND(I722*H722,2)</f>
        <v>621.39</v>
      </c>
      <c r="K722" s="135" t="s">
        <v>3201</v>
      </c>
      <c r="L722" s="75"/>
      <c r="M722" s="134" t="s">
        <v>31</v>
      </c>
      <c r="N722" s="133" t="s">
        <v>2542</v>
      </c>
      <c r="O722" s="132">
        <v>1.629</v>
      </c>
      <c r="P722" s="132">
        <f>O722*H722</f>
        <v>1.1484449999999999</v>
      </c>
      <c r="Q722" s="132">
        <v>0</v>
      </c>
      <c r="R722" s="132">
        <f>Q722*H722</f>
        <v>0</v>
      </c>
      <c r="S722" s="132">
        <v>0</v>
      </c>
      <c r="T722" s="132">
        <f>S722*H722</f>
        <v>0</v>
      </c>
      <c r="U722" s="131" t="s">
        <v>31</v>
      </c>
      <c r="AR722" s="130" t="s">
        <v>134</v>
      </c>
      <c r="AT722" s="130" t="s">
        <v>26</v>
      </c>
      <c r="AU722" s="130" t="s">
        <v>61</v>
      </c>
      <c r="AY722" s="108" t="s">
        <v>104</v>
      </c>
      <c r="BE722" s="118">
        <f>IF(N722="základní",J722,0)</f>
        <v>621.39</v>
      </c>
      <c r="BF722" s="118">
        <f>IF(N722="snížená",J722,0)</f>
        <v>0</v>
      </c>
      <c r="BG722" s="118">
        <f>IF(N722="zákl. přenesená",J722,0)</f>
        <v>0</v>
      </c>
      <c r="BH722" s="118">
        <f>IF(N722="sníž. přenesená",J722,0)</f>
        <v>0</v>
      </c>
      <c r="BI722" s="118">
        <f>IF(N722="nulová",J722,0)</f>
        <v>0</v>
      </c>
      <c r="BJ722" s="108" t="s">
        <v>102</v>
      </c>
      <c r="BK722" s="118">
        <f>ROUND(I722*H722,2)</f>
        <v>621.39</v>
      </c>
      <c r="BL722" s="108" t="s">
        <v>134</v>
      </c>
      <c r="BM722" s="130" t="s">
        <v>861</v>
      </c>
    </row>
    <row r="723" spans="2:65" s="76" customFormat="1" ht="19.5" x14ac:dyDescent="0.2">
      <c r="B723" s="75"/>
      <c r="D723" s="129" t="s">
        <v>2597</v>
      </c>
      <c r="F723" s="128" t="s">
        <v>3817</v>
      </c>
      <c r="L723" s="75"/>
      <c r="M723" s="119"/>
      <c r="U723" s="120"/>
      <c r="AT723" s="108" t="s">
        <v>2597</v>
      </c>
      <c r="AU723" s="108" t="s">
        <v>61</v>
      </c>
    </row>
    <row r="724" spans="2:65" s="76" customFormat="1" x14ac:dyDescent="0.2">
      <c r="B724" s="75"/>
      <c r="D724" s="127" t="s">
        <v>112</v>
      </c>
      <c r="F724" s="126" t="s">
        <v>3816</v>
      </c>
      <c r="L724" s="75"/>
      <c r="M724" s="119"/>
      <c r="U724" s="120"/>
      <c r="AT724" s="108" t="s">
        <v>112</v>
      </c>
      <c r="AU724" s="108" t="s">
        <v>61</v>
      </c>
    </row>
    <row r="725" spans="2:65" s="76" customFormat="1" ht="16.5" customHeight="1" x14ac:dyDescent="0.2">
      <c r="B725" s="117"/>
      <c r="C725" s="140" t="s">
        <v>862</v>
      </c>
      <c r="D725" s="140" t="s">
        <v>26</v>
      </c>
      <c r="E725" s="139" t="s">
        <v>863</v>
      </c>
      <c r="F725" s="135" t="s">
        <v>3815</v>
      </c>
      <c r="G725" s="138" t="s">
        <v>622</v>
      </c>
      <c r="H725" s="137">
        <v>0.70499999999999996</v>
      </c>
      <c r="I725" s="136">
        <v>441.35</v>
      </c>
      <c r="J725" s="136">
        <f>ROUND(I725*H725,2)</f>
        <v>311.14999999999998</v>
      </c>
      <c r="K725" s="135" t="s">
        <v>3201</v>
      </c>
      <c r="L725" s="75"/>
      <c r="M725" s="134" t="s">
        <v>31</v>
      </c>
      <c r="N725" s="133" t="s">
        <v>2542</v>
      </c>
      <c r="O725" s="132">
        <v>0.98699999999999999</v>
      </c>
      <c r="P725" s="132">
        <f>O725*H725</f>
        <v>0.69583499999999998</v>
      </c>
      <c r="Q725" s="132">
        <v>0</v>
      </c>
      <c r="R725" s="132">
        <f>Q725*H725</f>
        <v>0</v>
      </c>
      <c r="S725" s="132">
        <v>0</v>
      </c>
      <c r="T725" s="132">
        <f>S725*H725</f>
        <v>0</v>
      </c>
      <c r="U725" s="131" t="s">
        <v>31</v>
      </c>
      <c r="AR725" s="130" t="s">
        <v>134</v>
      </c>
      <c r="AT725" s="130" t="s">
        <v>26</v>
      </c>
      <c r="AU725" s="130" t="s">
        <v>61</v>
      </c>
      <c r="AY725" s="108" t="s">
        <v>104</v>
      </c>
      <c r="BE725" s="118">
        <f>IF(N725="základní",J725,0)</f>
        <v>311.14999999999998</v>
      </c>
      <c r="BF725" s="118">
        <f>IF(N725="snížená",J725,0)</f>
        <v>0</v>
      </c>
      <c r="BG725" s="118">
        <f>IF(N725="zákl. přenesená",J725,0)</f>
        <v>0</v>
      </c>
      <c r="BH725" s="118">
        <f>IF(N725="sníž. přenesená",J725,0)</f>
        <v>0</v>
      </c>
      <c r="BI725" s="118">
        <f>IF(N725="nulová",J725,0)</f>
        <v>0</v>
      </c>
      <c r="BJ725" s="108" t="s">
        <v>102</v>
      </c>
      <c r="BK725" s="118">
        <f>ROUND(I725*H725,2)</f>
        <v>311.14999999999998</v>
      </c>
      <c r="BL725" s="108" t="s">
        <v>134</v>
      </c>
      <c r="BM725" s="130" t="s">
        <v>864</v>
      </c>
    </row>
    <row r="726" spans="2:65" s="76" customFormat="1" ht="19.5" x14ac:dyDescent="0.2">
      <c r="B726" s="75"/>
      <c r="D726" s="129" t="s">
        <v>2597</v>
      </c>
      <c r="F726" s="128" t="s">
        <v>3814</v>
      </c>
      <c r="L726" s="75"/>
      <c r="M726" s="119"/>
      <c r="U726" s="120"/>
      <c r="AT726" s="108" t="s">
        <v>2597</v>
      </c>
      <c r="AU726" s="108" t="s">
        <v>61</v>
      </c>
    </row>
    <row r="727" spans="2:65" s="76" customFormat="1" x14ac:dyDescent="0.2">
      <c r="B727" s="75"/>
      <c r="D727" s="127" t="s">
        <v>112</v>
      </c>
      <c r="F727" s="126" t="s">
        <v>3813</v>
      </c>
      <c r="L727" s="75"/>
      <c r="M727" s="119"/>
      <c r="U727" s="120"/>
      <c r="AT727" s="108" t="s">
        <v>112</v>
      </c>
      <c r="AU727" s="108" t="s">
        <v>61</v>
      </c>
    </row>
    <row r="728" spans="2:65" s="76" customFormat="1" ht="16.5" customHeight="1" x14ac:dyDescent="0.2">
      <c r="B728" s="117"/>
      <c r="C728" s="140" t="s">
        <v>865</v>
      </c>
      <c r="D728" s="140" t="s">
        <v>26</v>
      </c>
      <c r="E728" s="139" t="s">
        <v>866</v>
      </c>
      <c r="F728" s="135" t="s">
        <v>3812</v>
      </c>
      <c r="G728" s="138" t="s">
        <v>622</v>
      </c>
      <c r="H728" s="137">
        <v>0.70499999999999996</v>
      </c>
      <c r="I728" s="136">
        <v>1139.07</v>
      </c>
      <c r="J728" s="136">
        <f>ROUND(I728*H728,2)</f>
        <v>803.04</v>
      </c>
      <c r="K728" s="135" t="s">
        <v>3201</v>
      </c>
      <c r="L728" s="75"/>
      <c r="M728" s="134" t="s">
        <v>31</v>
      </c>
      <c r="N728" s="133" t="s">
        <v>2542</v>
      </c>
      <c r="O728" s="132">
        <v>1.3779999999999999</v>
      </c>
      <c r="P728" s="132">
        <f>O728*H728</f>
        <v>0.97148999999999985</v>
      </c>
      <c r="Q728" s="132">
        <v>0</v>
      </c>
      <c r="R728" s="132">
        <f>Q728*H728</f>
        <v>0</v>
      </c>
      <c r="S728" s="132">
        <v>0</v>
      </c>
      <c r="T728" s="132">
        <f>S728*H728</f>
        <v>0</v>
      </c>
      <c r="U728" s="131" t="s">
        <v>31</v>
      </c>
      <c r="AR728" s="130" t="s">
        <v>134</v>
      </c>
      <c r="AT728" s="130" t="s">
        <v>26</v>
      </c>
      <c r="AU728" s="130" t="s">
        <v>61</v>
      </c>
      <c r="AY728" s="108" t="s">
        <v>104</v>
      </c>
      <c r="BE728" s="118">
        <f>IF(N728="základní",J728,0)</f>
        <v>803.04</v>
      </c>
      <c r="BF728" s="118">
        <f>IF(N728="snížená",J728,0)</f>
        <v>0</v>
      </c>
      <c r="BG728" s="118">
        <f>IF(N728="zákl. přenesená",J728,0)</f>
        <v>0</v>
      </c>
      <c r="BH728" s="118">
        <f>IF(N728="sníž. přenesená",J728,0)</f>
        <v>0</v>
      </c>
      <c r="BI728" s="118">
        <f>IF(N728="nulová",J728,0)</f>
        <v>0</v>
      </c>
      <c r="BJ728" s="108" t="s">
        <v>102</v>
      </c>
      <c r="BK728" s="118">
        <f>ROUND(I728*H728,2)</f>
        <v>803.04</v>
      </c>
      <c r="BL728" s="108" t="s">
        <v>134</v>
      </c>
      <c r="BM728" s="130" t="s">
        <v>867</v>
      </c>
    </row>
    <row r="729" spans="2:65" s="76" customFormat="1" ht="19.5" x14ac:dyDescent="0.2">
      <c r="B729" s="75"/>
      <c r="D729" s="129" t="s">
        <v>2597</v>
      </c>
      <c r="F729" s="128" t="s">
        <v>3811</v>
      </c>
      <c r="L729" s="75"/>
      <c r="M729" s="119"/>
      <c r="U729" s="120"/>
      <c r="AT729" s="108" t="s">
        <v>2597</v>
      </c>
      <c r="AU729" s="108" t="s">
        <v>61</v>
      </c>
    </row>
    <row r="730" spans="2:65" s="76" customFormat="1" x14ac:dyDescent="0.2">
      <c r="B730" s="75"/>
      <c r="D730" s="127" t="s">
        <v>112</v>
      </c>
      <c r="F730" s="126" t="s">
        <v>3810</v>
      </c>
      <c r="L730" s="75"/>
      <c r="M730" s="119"/>
      <c r="U730" s="120"/>
      <c r="AT730" s="108" t="s">
        <v>112</v>
      </c>
      <c r="AU730" s="108" t="s">
        <v>61</v>
      </c>
    </row>
    <row r="731" spans="2:65" s="141" customFormat="1" ht="22.9" customHeight="1" x14ac:dyDescent="0.2">
      <c r="B731" s="148"/>
      <c r="D731" s="143" t="s">
        <v>99</v>
      </c>
      <c r="E731" s="150" t="s">
        <v>869</v>
      </c>
      <c r="F731" s="150" t="s">
        <v>870</v>
      </c>
      <c r="J731" s="149">
        <f>BK731</f>
        <v>2003649.6800000002</v>
      </c>
      <c r="L731" s="148"/>
      <c r="M731" s="147"/>
      <c r="P731" s="146">
        <f>SUM(P732:P839)</f>
        <v>372.42157600000019</v>
      </c>
      <c r="R731" s="146">
        <f>SUM(R732:R839)</f>
        <v>5.5680947139999999</v>
      </c>
      <c r="T731" s="146">
        <f>SUM(T732:T839)</f>
        <v>8.8695000000000004</v>
      </c>
      <c r="U731" s="145"/>
      <c r="AR731" s="143" t="s">
        <v>61</v>
      </c>
      <c r="AT731" s="144" t="s">
        <v>99</v>
      </c>
      <c r="AU731" s="144" t="s">
        <v>102</v>
      </c>
      <c r="AY731" s="143" t="s">
        <v>104</v>
      </c>
      <c r="BK731" s="142">
        <f>SUM(BK732:BK839)</f>
        <v>2003649.6800000002</v>
      </c>
    </row>
    <row r="732" spans="2:65" s="76" customFormat="1" ht="16.5" customHeight="1" x14ac:dyDescent="0.2">
      <c r="B732" s="117"/>
      <c r="C732" s="140" t="s">
        <v>871</v>
      </c>
      <c r="D732" s="140" t="s">
        <v>26</v>
      </c>
      <c r="E732" s="139" t="s">
        <v>872</v>
      </c>
      <c r="F732" s="135" t="s">
        <v>2790</v>
      </c>
      <c r="G732" s="138" t="s">
        <v>133</v>
      </c>
      <c r="H732" s="137">
        <v>4</v>
      </c>
      <c r="I732" s="136">
        <v>848.01</v>
      </c>
      <c r="J732" s="136">
        <f>ROUND(I732*H732,2)</f>
        <v>3392.04</v>
      </c>
      <c r="K732" s="135" t="s">
        <v>3201</v>
      </c>
      <c r="L732" s="75"/>
      <c r="M732" s="134" t="s">
        <v>31</v>
      </c>
      <c r="N732" s="133" t="s">
        <v>2542</v>
      </c>
      <c r="O732" s="132">
        <v>1.4830000000000001</v>
      </c>
      <c r="P732" s="132">
        <f>O732*H732</f>
        <v>5.9320000000000004</v>
      </c>
      <c r="Q732" s="132">
        <v>1.7255999999999999E-4</v>
      </c>
      <c r="R732" s="132">
        <f>Q732*H732</f>
        <v>6.9023999999999995E-4</v>
      </c>
      <c r="S732" s="132">
        <v>0.22625000000000001</v>
      </c>
      <c r="T732" s="132">
        <f>S732*H732</f>
        <v>0.90500000000000003</v>
      </c>
      <c r="U732" s="131" t="s">
        <v>31</v>
      </c>
      <c r="AR732" s="130" t="s">
        <v>134</v>
      </c>
      <c r="AT732" s="130" t="s">
        <v>26</v>
      </c>
      <c r="AU732" s="130" t="s">
        <v>61</v>
      </c>
      <c r="AY732" s="108" t="s">
        <v>104</v>
      </c>
      <c r="BE732" s="118">
        <f>IF(N732="základní",J732,0)</f>
        <v>3392.04</v>
      </c>
      <c r="BF732" s="118">
        <f>IF(N732="snížená",J732,0)</f>
        <v>0</v>
      </c>
      <c r="BG732" s="118">
        <f>IF(N732="zákl. přenesená",J732,0)</f>
        <v>0</v>
      </c>
      <c r="BH732" s="118">
        <f>IF(N732="sníž. přenesená",J732,0)</f>
        <v>0</v>
      </c>
      <c r="BI732" s="118">
        <f>IF(N732="nulová",J732,0)</f>
        <v>0</v>
      </c>
      <c r="BJ732" s="108" t="s">
        <v>102</v>
      </c>
      <c r="BK732" s="118">
        <f>ROUND(I732*H732,2)</f>
        <v>3392.04</v>
      </c>
      <c r="BL732" s="108" t="s">
        <v>134</v>
      </c>
      <c r="BM732" s="130" t="s">
        <v>873</v>
      </c>
    </row>
    <row r="733" spans="2:65" s="76" customFormat="1" x14ac:dyDescent="0.2">
      <c r="B733" s="75"/>
      <c r="D733" s="129" t="s">
        <v>2597</v>
      </c>
      <c r="F733" s="128" t="s">
        <v>874</v>
      </c>
      <c r="L733" s="75"/>
      <c r="M733" s="119"/>
      <c r="U733" s="120"/>
      <c r="AT733" s="108" t="s">
        <v>2597</v>
      </c>
      <c r="AU733" s="108" t="s">
        <v>61</v>
      </c>
    </row>
    <row r="734" spans="2:65" s="76" customFormat="1" x14ac:dyDescent="0.2">
      <c r="B734" s="75"/>
      <c r="D734" s="127" t="s">
        <v>112</v>
      </c>
      <c r="F734" s="126" t="s">
        <v>3809</v>
      </c>
      <c r="L734" s="75"/>
      <c r="M734" s="119"/>
      <c r="U734" s="120"/>
      <c r="AT734" s="108" t="s">
        <v>112</v>
      </c>
      <c r="AU734" s="108" t="s">
        <v>61</v>
      </c>
    </row>
    <row r="735" spans="2:65" s="76" customFormat="1" ht="16.5" customHeight="1" x14ac:dyDescent="0.2">
      <c r="B735" s="117"/>
      <c r="C735" s="140" t="s">
        <v>875</v>
      </c>
      <c r="D735" s="140" t="s">
        <v>26</v>
      </c>
      <c r="E735" s="139" t="s">
        <v>876</v>
      </c>
      <c r="F735" s="135" t="s">
        <v>2791</v>
      </c>
      <c r="G735" s="138" t="s">
        <v>133</v>
      </c>
      <c r="H735" s="137">
        <v>6</v>
      </c>
      <c r="I735" s="136">
        <v>1343.56</v>
      </c>
      <c r="J735" s="136">
        <f>ROUND(I735*H735,2)</f>
        <v>8061.36</v>
      </c>
      <c r="K735" s="135" t="s">
        <v>3201</v>
      </c>
      <c r="L735" s="75"/>
      <c r="M735" s="134" t="s">
        <v>31</v>
      </c>
      <c r="N735" s="133" t="s">
        <v>2542</v>
      </c>
      <c r="O735" s="132">
        <v>2.3690000000000002</v>
      </c>
      <c r="P735" s="132">
        <f>O735*H735</f>
        <v>14.214000000000002</v>
      </c>
      <c r="Q735" s="132">
        <v>1.7255999999999999E-4</v>
      </c>
      <c r="R735" s="132">
        <f>Q735*H735</f>
        <v>1.0353599999999999E-3</v>
      </c>
      <c r="S735" s="132">
        <v>0.30625000000000002</v>
      </c>
      <c r="T735" s="132">
        <f>S735*H735</f>
        <v>1.8375000000000001</v>
      </c>
      <c r="U735" s="131" t="s">
        <v>31</v>
      </c>
      <c r="AR735" s="130" t="s">
        <v>134</v>
      </c>
      <c r="AT735" s="130" t="s">
        <v>26</v>
      </c>
      <c r="AU735" s="130" t="s">
        <v>61</v>
      </c>
      <c r="AY735" s="108" t="s">
        <v>104</v>
      </c>
      <c r="BE735" s="118">
        <f>IF(N735="základní",J735,0)</f>
        <v>8061.36</v>
      </c>
      <c r="BF735" s="118">
        <f>IF(N735="snížená",J735,0)</f>
        <v>0</v>
      </c>
      <c r="BG735" s="118">
        <f>IF(N735="zákl. přenesená",J735,0)</f>
        <v>0</v>
      </c>
      <c r="BH735" s="118">
        <f>IF(N735="sníž. přenesená",J735,0)</f>
        <v>0</v>
      </c>
      <c r="BI735" s="118">
        <f>IF(N735="nulová",J735,0)</f>
        <v>0</v>
      </c>
      <c r="BJ735" s="108" t="s">
        <v>102</v>
      </c>
      <c r="BK735" s="118">
        <f>ROUND(I735*H735,2)</f>
        <v>8061.36</v>
      </c>
      <c r="BL735" s="108" t="s">
        <v>134</v>
      </c>
      <c r="BM735" s="130" t="s">
        <v>877</v>
      </c>
    </row>
    <row r="736" spans="2:65" s="76" customFormat="1" x14ac:dyDescent="0.2">
      <c r="B736" s="75"/>
      <c r="D736" s="129" t="s">
        <v>2597</v>
      </c>
      <c r="F736" s="128" t="s">
        <v>878</v>
      </c>
      <c r="L736" s="75"/>
      <c r="M736" s="119"/>
      <c r="U736" s="120"/>
      <c r="AT736" s="108" t="s">
        <v>2597</v>
      </c>
      <c r="AU736" s="108" t="s">
        <v>61</v>
      </c>
    </row>
    <row r="737" spans="2:65" s="76" customFormat="1" x14ac:dyDescent="0.2">
      <c r="B737" s="75"/>
      <c r="D737" s="127" t="s">
        <v>112</v>
      </c>
      <c r="F737" s="126" t="s">
        <v>3808</v>
      </c>
      <c r="L737" s="75"/>
      <c r="M737" s="119"/>
      <c r="U737" s="120"/>
      <c r="AT737" s="108" t="s">
        <v>112</v>
      </c>
      <c r="AU737" s="108" t="s">
        <v>61</v>
      </c>
    </row>
    <row r="738" spans="2:65" s="76" customFormat="1" ht="16.5" customHeight="1" x14ac:dyDescent="0.2">
      <c r="B738" s="117"/>
      <c r="C738" s="140" t="s">
        <v>879</v>
      </c>
      <c r="D738" s="140" t="s">
        <v>26</v>
      </c>
      <c r="E738" s="139" t="s">
        <v>880</v>
      </c>
      <c r="F738" s="135" t="s">
        <v>2792</v>
      </c>
      <c r="G738" s="138" t="s">
        <v>133</v>
      </c>
      <c r="H738" s="137">
        <v>2</v>
      </c>
      <c r="I738" s="136">
        <v>1585.74</v>
      </c>
      <c r="J738" s="136">
        <f>ROUND(I738*H738,2)</f>
        <v>3171.48</v>
      </c>
      <c r="K738" s="135" t="s">
        <v>3201</v>
      </c>
      <c r="L738" s="75"/>
      <c r="M738" s="134" t="s">
        <v>31</v>
      </c>
      <c r="N738" s="133" t="s">
        <v>2542</v>
      </c>
      <c r="O738" s="132">
        <v>2.802</v>
      </c>
      <c r="P738" s="132">
        <f>O738*H738</f>
        <v>5.6040000000000001</v>
      </c>
      <c r="Q738" s="132">
        <v>1.7255999999999999E-4</v>
      </c>
      <c r="R738" s="132">
        <f>Q738*H738</f>
        <v>3.4511999999999998E-4</v>
      </c>
      <c r="S738" s="132">
        <v>0.35625000000000001</v>
      </c>
      <c r="T738" s="132">
        <f>S738*H738</f>
        <v>0.71250000000000002</v>
      </c>
      <c r="U738" s="131" t="s">
        <v>31</v>
      </c>
      <c r="AR738" s="130" t="s">
        <v>134</v>
      </c>
      <c r="AT738" s="130" t="s">
        <v>26</v>
      </c>
      <c r="AU738" s="130" t="s">
        <v>61</v>
      </c>
      <c r="AY738" s="108" t="s">
        <v>104</v>
      </c>
      <c r="BE738" s="118">
        <f>IF(N738="základní",J738,0)</f>
        <v>3171.48</v>
      </c>
      <c r="BF738" s="118">
        <f>IF(N738="snížená",J738,0)</f>
        <v>0</v>
      </c>
      <c r="BG738" s="118">
        <f>IF(N738="zákl. přenesená",J738,0)</f>
        <v>0</v>
      </c>
      <c r="BH738" s="118">
        <f>IF(N738="sníž. přenesená",J738,0)</f>
        <v>0</v>
      </c>
      <c r="BI738" s="118">
        <f>IF(N738="nulová",J738,0)</f>
        <v>0</v>
      </c>
      <c r="BJ738" s="108" t="s">
        <v>102</v>
      </c>
      <c r="BK738" s="118">
        <f>ROUND(I738*H738,2)</f>
        <v>3171.48</v>
      </c>
      <c r="BL738" s="108" t="s">
        <v>134</v>
      </c>
      <c r="BM738" s="130" t="s">
        <v>881</v>
      </c>
    </row>
    <row r="739" spans="2:65" s="76" customFormat="1" x14ac:dyDescent="0.2">
      <c r="B739" s="75"/>
      <c r="D739" s="129" t="s">
        <v>2597</v>
      </c>
      <c r="F739" s="128" t="s">
        <v>882</v>
      </c>
      <c r="L739" s="75"/>
      <c r="M739" s="119"/>
      <c r="U739" s="120"/>
      <c r="AT739" s="108" t="s">
        <v>2597</v>
      </c>
      <c r="AU739" s="108" t="s">
        <v>61</v>
      </c>
    </row>
    <row r="740" spans="2:65" s="76" customFormat="1" x14ac:dyDescent="0.2">
      <c r="B740" s="75"/>
      <c r="D740" s="127" t="s">
        <v>112</v>
      </c>
      <c r="F740" s="126" t="s">
        <v>3807</v>
      </c>
      <c r="L740" s="75"/>
      <c r="M740" s="119"/>
      <c r="U740" s="120"/>
      <c r="AT740" s="108" t="s">
        <v>112</v>
      </c>
      <c r="AU740" s="108" t="s">
        <v>61</v>
      </c>
    </row>
    <row r="741" spans="2:65" s="76" customFormat="1" ht="16.5" customHeight="1" x14ac:dyDescent="0.2">
      <c r="B741" s="117"/>
      <c r="C741" s="140" t="s">
        <v>883</v>
      </c>
      <c r="D741" s="140" t="s">
        <v>26</v>
      </c>
      <c r="E741" s="139" t="s">
        <v>884</v>
      </c>
      <c r="F741" s="135" t="s">
        <v>2793</v>
      </c>
      <c r="G741" s="138" t="s">
        <v>133</v>
      </c>
      <c r="H741" s="137">
        <v>8</v>
      </c>
      <c r="I741" s="136">
        <v>882.69</v>
      </c>
      <c r="J741" s="136">
        <f>ROUND(I741*H741,2)</f>
        <v>7061.52</v>
      </c>
      <c r="K741" s="135" t="s">
        <v>3201</v>
      </c>
      <c r="L741" s="75"/>
      <c r="M741" s="134" t="s">
        <v>31</v>
      </c>
      <c r="N741" s="133" t="s">
        <v>2542</v>
      </c>
      <c r="O741" s="132">
        <v>1.5449999999999999</v>
      </c>
      <c r="P741" s="132">
        <f>O741*H741</f>
        <v>12.36</v>
      </c>
      <c r="Q741" s="132">
        <v>1.7255999999999999E-4</v>
      </c>
      <c r="R741" s="132">
        <f>Q741*H741</f>
        <v>1.3804799999999999E-3</v>
      </c>
      <c r="S741" s="132">
        <v>0.22625000000000001</v>
      </c>
      <c r="T741" s="132">
        <f>S741*H741</f>
        <v>1.81</v>
      </c>
      <c r="U741" s="131" t="s">
        <v>31</v>
      </c>
      <c r="AR741" s="130" t="s">
        <v>134</v>
      </c>
      <c r="AT741" s="130" t="s">
        <v>26</v>
      </c>
      <c r="AU741" s="130" t="s">
        <v>61</v>
      </c>
      <c r="AY741" s="108" t="s">
        <v>104</v>
      </c>
      <c r="BE741" s="118">
        <f>IF(N741="základní",J741,0)</f>
        <v>7061.52</v>
      </c>
      <c r="BF741" s="118">
        <f>IF(N741="snížená",J741,0)</f>
        <v>0</v>
      </c>
      <c r="BG741" s="118">
        <f>IF(N741="zákl. přenesená",J741,0)</f>
        <v>0</v>
      </c>
      <c r="BH741" s="118">
        <f>IF(N741="sníž. přenesená",J741,0)</f>
        <v>0</v>
      </c>
      <c r="BI741" s="118">
        <f>IF(N741="nulová",J741,0)</f>
        <v>0</v>
      </c>
      <c r="BJ741" s="108" t="s">
        <v>102</v>
      </c>
      <c r="BK741" s="118">
        <f>ROUND(I741*H741,2)</f>
        <v>7061.52</v>
      </c>
      <c r="BL741" s="108" t="s">
        <v>134</v>
      </c>
      <c r="BM741" s="130" t="s">
        <v>885</v>
      </c>
    </row>
    <row r="742" spans="2:65" s="76" customFormat="1" x14ac:dyDescent="0.2">
      <c r="B742" s="75"/>
      <c r="D742" s="129" t="s">
        <v>2597</v>
      </c>
      <c r="F742" s="128" t="s">
        <v>886</v>
      </c>
      <c r="L742" s="75"/>
      <c r="M742" s="119"/>
      <c r="U742" s="120"/>
      <c r="AT742" s="108" t="s">
        <v>2597</v>
      </c>
      <c r="AU742" s="108" t="s">
        <v>61</v>
      </c>
    </row>
    <row r="743" spans="2:65" s="76" customFormat="1" x14ac:dyDescent="0.2">
      <c r="B743" s="75"/>
      <c r="D743" s="127" t="s">
        <v>112</v>
      </c>
      <c r="F743" s="126" t="s">
        <v>3806</v>
      </c>
      <c r="L743" s="75"/>
      <c r="M743" s="119"/>
      <c r="U743" s="120"/>
      <c r="AT743" s="108" t="s">
        <v>112</v>
      </c>
      <c r="AU743" s="108" t="s">
        <v>61</v>
      </c>
    </row>
    <row r="744" spans="2:65" s="76" customFormat="1" ht="16.5" customHeight="1" x14ac:dyDescent="0.2">
      <c r="B744" s="117"/>
      <c r="C744" s="140" t="s">
        <v>887</v>
      </c>
      <c r="D744" s="140" t="s">
        <v>26</v>
      </c>
      <c r="E744" s="139" t="s">
        <v>888</v>
      </c>
      <c r="F744" s="135" t="s">
        <v>2794</v>
      </c>
      <c r="G744" s="138" t="s">
        <v>133</v>
      </c>
      <c r="H744" s="137">
        <v>5</v>
      </c>
      <c r="I744" s="136">
        <v>1389.42</v>
      </c>
      <c r="J744" s="136">
        <f>ROUND(I744*H744,2)</f>
        <v>6947.1</v>
      </c>
      <c r="K744" s="135" t="s">
        <v>3201</v>
      </c>
      <c r="L744" s="75"/>
      <c r="M744" s="134" t="s">
        <v>31</v>
      </c>
      <c r="N744" s="133" t="s">
        <v>2542</v>
      </c>
      <c r="O744" s="132">
        <v>2.4510000000000001</v>
      </c>
      <c r="P744" s="132">
        <f>O744*H744</f>
        <v>12.255000000000001</v>
      </c>
      <c r="Q744" s="132">
        <v>1.7255999999999999E-4</v>
      </c>
      <c r="R744" s="132">
        <f>Q744*H744</f>
        <v>8.6279999999999994E-4</v>
      </c>
      <c r="S744" s="132">
        <v>0.30625000000000002</v>
      </c>
      <c r="T744" s="132">
        <f>S744*H744</f>
        <v>1.53125</v>
      </c>
      <c r="U744" s="131" t="s">
        <v>31</v>
      </c>
      <c r="AR744" s="130" t="s">
        <v>134</v>
      </c>
      <c r="AT744" s="130" t="s">
        <v>26</v>
      </c>
      <c r="AU744" s="130" t="s">
        <v>61</v>
      </c>
      <c r="AY744" s="108" t="s">
        <v>104</v>
      </c>
      <c r="BE744" s="118">
        <f>IF(N744="základní",J744,0)</f>
        <v>6947.1</v>
      </c>
      <c r="BF744" s="118">
        <f>IF(N744="snížená",J744,0)</f>
        <v>0</v>
      </c>
      <c r="BG744" s="118">
        <f>IF(N744="zákl. přenesená",J744,0)</f>
        <v>0</v>
      </c>
      <c r="BH744" s="118">
        <f>IF(N744="sníž. přenesená",J744,0)</f>
        <v>0</v>
      </c>
      <c r="BI744" s="118">
        <f>IF(N744="nulová",J744,0)</f>
        <v>0</v>
      </c>
      <c r="BJ744" s="108" t="s">
        <v>102</v>
      </c>
      <c r="BK744" s="118">
        <f>ROUND(I744*H744,2)</f>
        <v>6947.1</v>
      </c>
      <c r="BL744" s="108" t="s">
        <v>134</v>
      </c>
      <c r="BM744" s="130" t="s">
        <v>889</v>
      </c>
    </row>
    <row r="745" spans="2:65" s="76" customFormat="1" x14ac:dyDescent="0.2">
      <c r="B745" s="75"/>
      <c r="D745" s="129" t="s">
        <v>2597</v>
      </c>
      <c r="F745" s="128" t="s">
        <v>890</v>
      </c>
      <c r="L745" s="75"/>
      <c r="M745" s="119"/>
      <c r="U745" s="120"/>
      <c r="AT745" s="108" t="s">
        <v>2597</v>
      </c>
      <c r="AU745" s="108" t="s">
        <v>61</v>
      </c>
    </row>
    <row r="746" spans="2:65" s="76" customFormat="1" x14ac:dyDescent="0.2">
      <c r="B746" s="75"/>
      <c r="D746" s="127" t="s">
        <v>112</v>
      </c>
      <c r="F746" s="126" t="s">
        <v>3805</v>
      </c>
      <c r="L746" s="75"/>
      <c r="M746" s="119"/>
      <c r="U746" s="120"/>
      <c r="AT746" s="108" t="s">
        <v>112</v>
      </c>
      <c r="AU746" s="108" t="s">
        <v>61</v>
      </c>
    </row>
    <row r="747" spans="2:65" s="76" customFormat="1" ht="16.5" customHeight="1" x14ac:dyDescent="0.2">
      <c r="B747" s="117"/>
      <c r="C747" s="140" t="s">
        <v>891</v>
      </c>
      <c r="D747" s="140" t="s">
        <v>26</v>
      </c>
      <c r="E747" s="139" t="s">
        <v>892</v>
      </c>
      <c r="F747" s="135" t="s">
        <v>2795</v>
      </c>
      <c r="G747" s="138" t="s">
        <v>133</v>
      </c>
      <c r="H747" s="137">
        <v>3</v>
      </c>
      <c r="I747" s="136">
        <v>1648.94</v>
      </c>
      <c r="J747" s="136">
        <f>ROUND(I747*H747,2)</f>
        <v>4946.82</v>
      </c>
      <c r="K747" s="135" t="s">
        <v>3201</v>
      </c>
      <c r="L747" s="75"/>
      <c r="M747" s="134" t="s">
        <v>31</v>
      </c>
      <c r="N747" s="133" t="s">
        <v>2542</v>
      </c>
      <c r="O747" s="132">
        <v>2.915</v>
      </c>
      <c r="P747" s="132">
        <f>O747*H747</f>
        <v>8.745000000000001</v>
      </c>
      <c r="Q747" s="132">
        <v>1.7255999999999999E-4</v>
      </c>
      <c r="R747" s="132">
        <f>Q747*H747</f>
        <v>5.1767999999999996E-4</v>
      </c>
      <c r="S747" s="132">
        <v>0.35625000000000001</v>
      </c>
      <c r="T747" s="132">
        <f>S747*H747</f>
        <v>1.0687500000000001</v>
      </c>
      <c r="U747" s="131" t="s">
        <v>31</v>
      </c>
      <c r="AR747" s="130" t="s">
        <v>134</v>
      </c>
      <c r="AT747" s="130" t="s">
        <v>26</v>
      </c>
      <c r="AU747" s="130" t="s">
        <v>61</v>
      </c>
      <c r="AY747" s="108" t="s">
        <v>104</v>
      </c>
      <c r="BE747" s="118">
        <f>IF(N747="základní",J747,0)</f>
        <v>4946.82</v>
      </c>
      <c r="BF747" s="118">
        <f>IF(N747="snížená",J747,0)</f>
        <v>0</v>
      </c>
      <c r="BG747" s="118">
        <f>IF(N747="zákl. přenesená",J747,0)</f>
        <v>0</v>
      </c>
      <c r="BH747" s="118">
        <f>IF(N747="sníž. přenesená",J747,0)</f>
        <v>0</v>
      </c>
      <c r="BI747" s="118">
        <f>IF(N747="nulová",J747,0)</f>
        <v>0</v>
      </c>
      <c r="BJ747" s="108" t="s">
        <v>102</v>
      </c>
      <c r="BK747" s="118">
        <f>ROUND(I747*H747,2)</f>
        <v>4946.82</v>
      </c>
      <c r="BL747" s="108" t="s">
        <v>134</v>
      </c>
      <c r="BM747" s="130" t="s">
        <v>893</v>
      </c>
    </row>
    <row r="748" spans="2:65" s="76" customFormat="1" x14ac:dyDescent="0.2">
      <c r="B748" s="75"/>
      <c r="D748" s="129" t="s">
        <v>2597</v>
      </c>
      <c r="F748" s="128" t="s">
        <v>894</v>
      </c>
      <c r="L748" s="75"/>
      <c r="M748" s="119"/>
      <c r="U748" s="120"/>
      <c r="AT748" s="108" t="s">
        <v>2597</v>
      </c>
      <c r="AU748" s="108" t="s">
        <v>61</v>
      </c>
    </row>
    <row r="749" spans="2:65" s="76" customFormat="1" x14ac:dyDescent="0.2">
      <c r="B749" s="75"/>
      <c r="D749" s="127" t="s">
        <v>112</v>
      </c>
      <c r="F749" s="126" t="s">
        <v>3804</v>
      </c>
      <c r="L749" s="75"/>
      <c r="M749" s="119"/>
      <c r="U749" s="120"/>
      <c r="AT749" s="108" t="s">
        <v>112</v>
      </c>
      <c r="AU749" s="108" t="s">
        <v>61</v>
      </c>
    </row>
    <row r="750" spans="2:65" s="76" customFormat="1" ht="16.5" customHeight="1" x14ac:dyDescent="0.2">
      <c r="B750" s="117"/>
      <c r="C750" s="140" t="s">
        <v>895</v>
      </c>
      <c r="D750" s="140" t="s">
        <v>26</v>
      </c>
      <c r="E750" s="139" t="s">
        <v>896</v>
      </c>
      <c r="F750" s="135" t="s">
        <v>2796</v>
      </c>
      <c r="G750" s="138" t="s">
        <v>133</v>
      </c>
      <c r="H750" s="137">
        <v>2</v>
      </c>
      <c r="I750" s="136">
        <v>2726.17</v>
      </c>
      <c r="J750" s="136">
        <f>ROUND(I750*H750,2)</f>
        <v>5452.34</v>
      </c>
      <c r="K750" s="135" t="s">
        <v>3201</v>
      </c>
      <c r="L750" s="75"/>
      <c r="M750" s="134" t="s">
        <v>31</v>
      </c>
      <c r="N750" s="133" t="s">
        <v>2542</v>
      </c>
      <c r="O750" s="132">
        <v>4.8410000000000002</v>
      </c>
      <c r="P750" s="132">
        <f>O750*H750</f>
        <v>9.6820000000000004</v>
      </c>
      <c r="Q750" s="132">
        <v>1.7255999999999999E-4</v>
      </c>
      <c r="R750" s="132">
        <f>Q750*H750</f>
        <v>3.4511999999999998E-4</v>
      </c>
      <c r="S750" s="132">
        <v>0.41225000000000001</v>
      </c>
      <c r="T750" s="132">
        <f>S750*H750</f>
        <v>0.82450000000000001</v>
      </c>
      <c r="U750" s="131" t="s">
        <v>31</v>
      </c>
      <c r="AR750" s="130" t="s">
        <v>134</v>
      </c>
      <c r="AT750" s="130" t="s">
        <v>26</v>
      </c>
      <c r="AU750" s="130" t="s">
        <v>61</v>
      </c>
      <c r="AY750" s="108" t="s">
        <v>104</v>
      </c>
      <c r="BE750" s="118">
        <f>IF(N750="základní",J750,0)</f>
        <v>5452.34</v>
      </c>
      <c r="BF750" s="118">
        <f>IF(N750="snížená",J750,0)</f>
        <v>0</v>
      </c>
      <c r="BG750" s="118">
        <f>IF(N750="zákl. přenesená",J750,0)</f>
        <v>0</v>
      </c>
      <c r="BH750" s="118">
        <f>IF(N750="sníž. přenesená",J750,0)</f>
        <v>0</v>
      </c>
      <c r="BI750" s="118">
        <f>IF(N750="nulová",J750,0)</f>
        <v>0</v>
      </c>
      <c r="BJ750" s="108" t="s">
        <v>102</v>
      </c>
      <c r="BK750" s="118">
        <f>ROUND(I750*H750,2)</f>
        <v>5452.34</v>
      </c>
      <c r="BL750" s="108" t="s">
        <v>134</v>
      </c>
      <c r="BM750" s="130" t="s">
        <v>897</v>
      </c>
    </row>
    <row r="751" spans="2:65" s="76" customFormat="1" x14ac:dyDescent="0.2">
      <c r="B751" s="75"/>
      <c r="D751" s="129" t="s">
        <v>2597</v>
      </c>
      <c r="F751" s="128" t="s">
        <v>898</v>
      </c>
      <c r="L751" s="75"/>
      <c r="M751" s="119"/>
      <c r="U751" s="120"/>
      <c r="AT751" s="108" t="s">
        <v>2597</v>
      </c>
      <c r="AU751" s="108" t="s">
        <v>61</v>
      </c>
    </row>
    <row r="752" spans="2:65" s="76" customFormat="1" x14ac:dyDescent="0.2">
      <c r="B752" s="75"/>
      <c r="D752" s="127" t="s">
        <v>112</v>
      </c>
      <c r="F752" s="126" t="s">
        <v>3803</v>
      </c>
      <c r="L752" s="75"/>
      <c r="M752" s="119"/>
      <c r="U752" s="120"/>
      <c r="AT752" s="108" t="s">
        <v>112</v>
      </c>
      <c r="AU752" s="108" t="s">
        <v>61</v>
      </c>
    </row>
    <row r="753" spans="2:65" s="76" customFormat="1" ht="16.5" customHeight="1" x14ac:dyDescent="0.2">
      <c r="B753" s="117"/>
      <c r="C753" s="140" t="s">
        <v>899</v>
      </c>
      <c r="D753" s="140" t="s">
        <v>26</v>
      </c>
      <c r="E753" s="139" t="s">
        <v>900</v>
      </c>
      <c r="F753" s="135" t="s">
        <v>2797</v>
      </c>
      <c r="G753" s="138" t="s">
        <v>117</v>
      </c>
      <c r="H753" s="137">
        <v>2</v>
      </c>
      <c r="I753" s="136">
        <v>40106.53</v>
      </c>
      <c r="J753" s="136">
        <f>ROUND(I753*H753,2)</f>
        <v>80213.06</v>
      </c>
      <c r="K753" s="135" t="s">
        <v>3201</v>
      </c>
      <c r="L753" s="75"/>
      <c r="M753" s="134" t="s">
        <v>31</v>
      </c>
      <c r="N753" s="133" t="s">
        <v>2542</v>
      </c>
      <c r="O753" s="132">
        <v>3.5920000000000001</v>
      </c>
      <c r="P753" s="132">
        <f>O753*H753</f>
        <v>7.1840000000000002</v>
      </c>
      <c r="Q753" s="132">
        <v>0.20744271</v>
      </c>
      <c r="R753" s="132">
        <f>Q753*H753</f>
        <v>0.41488542</v>
      </c>
      <c r="S753" s="132">
        <v>0</v>
      </c>
      <c r="T753" s="132">
        <f>S753*H753</f>
        <v>0</v>
      </c>
      <c r="U753" s="131" t="s">
        <v>31</v>
      </c>
      <c r="AR753" s="130" t="s">
        <v>134</v>
      </c>
      <c r="AT753" s="130" t="s">
        <v>26</v>
      </c>
      <c r="AU753" s="130" t="s">
        <v>61</v>
      </c>
      <c r="AY753" s="108" t="s">
        <v>104</v>
      </c>
      <c r="BE753" s="118">
        <f>IF(N753="základní",J753,0)</f>
        <v>80213.06</v>
      </c>
      <c r="BF753" s="118">
        <f>IF(N753="snížená",J753,0)</f>
        <v>0</v>
      </c>
      <c r="BG753" s="118">
        <f>IF(N753="zákl. přenesená",J753,0)</f>
        <v>0</v>
      </c>
      <c r="BH753" s="118">
        <f>IF(N753="sníž. přenesená",J753,0)</f>
        <v>0</v>
      </c>
      <c r="BI753" s="118">
        <f>IF(N753="nulová",J753,0)</f>
        <v>0</v>
      </c>
      <c r="BJ753" s="108" t="s">
        <v>102</v>
      </c>
      <c r="BK753" s="118">
        <f>ROUND(I753*H753,2)</f>
        <v>80213.06</v>
      </c>
      <c r="BL753" s="108" t="s">
        <v>134</v>
      </c>
      <c r="BM753" s="130" t="s">
        <v>901</v>
      </c>
    </row>
    <row r="754" spans="2:65" s="76" customFormat="1" x14ac:dyDescent="0.2">
      <c r="B754" s="75"/>
      <c r="D754" s="129" t="s">
        <v>2597</v>
      </c>
      <c r="F754" s="128" t="s">
        <v>902</v>
      </c>
      <c r="L754" s="75"/>
      <c r="M754" s="119"/>
      <c r="U754" s="120"/>
      <c r="AT754" s="108" t="s">
        <v>2597</v>
      </c>
      <c r="AU754" s="108" t="s">
        <v>61</v>
      </c>
    </row>
    <row r="755" spans="2:65" s="76" customFormat="1" x14ac:dyDescent="0.2">
      <c r="B755" s="75"/>
      <c r="D755" s="127" t="s">
        <v>112</v>
      </c>
      <c r="F755" s="126" t="s">
        <v>3802</v>
      </c>
      <c r="L755" s="75"/>
      <c r="M755" s="119"/>
      <c r="U755" s="120"/>
      <c r="AT755" s="108" t="s">
        <v>112</v>
      </c>
      <c r="AU755" s="108" t="s">
        <v>61</v>
      </c>
    </row>
    <row r="756" spans="2:65" s="76" customFormat="1" ht="16.5" customHeight="1" x14ac:dyDescent="0.2">
      <c r="B756" s="117"/>
      <c r="C756" s="140" t="s">
        <v>903</v>
      </c>
      <c r="D756" s="140" t="s">
        <v>26</v>
      </c>
      <c r="E756" s="139" t="s">
        <v>904</v>
      </c>
      <c r="F756" s="135" t="s">
        <v>2798</v>
      </c>
      <c r="G756" s="138" t="s">
        <v>117</v>
      </c>
      <c r="H756" s="137">
        <v>8</v>
      </c>
      <c r="I756" s="136">
        <v>46778.47</v>
      </c>
      <c r="J756" s="136">
        <f>ROUND(I756*H756,2)</f>
        <v>374227.76</v>
      </c>
      <c r="K756" s="135" t="s">
        <v>3201</v>
      </c>
      <c r="L756" s="75"/>
      <c r="M756" s="134" t="s">
        <v>31</v>
      </c>
      <c r="N756" s="133" t="s">
        <v>2542</v>
      </c>
      <c r="O756" s="132">
        <v>4.2569999999999997</v>
      </c>
      <c r="P756" s="132">
        <f>O756*H756</f>
        <v>34.055999999999997</v>
      </c>
      <c r="Q756" s="132">
        <v>0.27444270999999998</v>
      </c>
      <c r="R756" s="132">
        <f>Q756*H756</f>
        <v>2.1955416799999998</v>
      </c>
      <c r="S756" s="132">
        <v>0</v>
      </c>
      <c r="T756" s="132">
        <f>S756*H756</f>
        <v>0</v>
      </c>
      <c r="U756" s="131" t="s">
        <v>31</v>
      </c>
      <c r="AR756" s="130" t="s">
        <v>134</v>
      </c>
      <c r="AT756" s="130" t="s">
        <v>26</v>
      </c>
      <c r="AU756" s="130" t="s">
        <v>61</v>
      </c>
      <c r="AY756" s="108" t="s">
        <v>104</v>
      </c>
      <c r="BE756" s="118">
        <f>IF(N756="základní",J756,0)</f>
        <v>374227.76</v>
      </c>
      <c r="BF756" s="118">
        <f>IF(N756="snížená",J756,0)</f>
        <v>0</v>
      </c>
      <c r="BG756" s="118">
        <f>IF(N756="zákl. přenesená",J756,0)</f>
        <v>0</v>
      </c>
      <c r="BH756" s="118">
        <f>IF(N756="sníž. přenesená",J756,0)</f>
        <v>0</v>
      </c>
      <c r="BI756" s="118">
        <f>IF(N756="nulová",J756,0)</f>
        <v>0</v>
      </c>
      <c r="BJ756" s="108" t="s">
        <v>102</v>
      </c>
      <c r="BK756" s="118">
        <f>ROUND(I756*H756,2)</f>
        <v>374227.76</v>
      </c>
      <c r="BL756" s="108" t="s">
        <v>134</v>
      </c>
      <c r="BM756" s="130" t="s">
        <v>905</v>
      </c>
    </row>
    <row r="757" spans="2:65" s="76" customFormat="1" x14ac:dyDescent="0.2">
      <c r="B757" s="75"/>
      <c r="D757" s="129" t="s">
        <v>2597</v>
      </c>
      <c r="F757" s="128" t="s">
        <v>906</v>
      </c>
      <c r="L757" s="75"/>
      <c r="M757" s="119"/>
      <c r="U757" s="120"/>
      <c r="AT757" s="108" t="s">
        <v>2597</v>
      </c>
      <c r="AU757" s="108" t="s">
        <v>61</v>
      </c>
    </row>
    <row r="758" spans="2:65" s="76" customFormat="1" x14ac:dyDescent="0.2">
      <c r="B758" s="75"/>
      <c r="D758" s="127" t="s">
        <v>112</v>
      </c>
      <c r="F758" s="126" t="s">
        <v>3801</v>
      </c>
      <c r="L758" s="75"/>
      <c r="M758" s="119"/>
      <c r="U758" s="120"/>
      <c r="AT758" s="108" t="s">
        <v>112</v>
      </c>
      <c r="AU758" s="108" t="s">
        <v>61</v>
      </c>
    </row>
    <row r="759" spans="2:65" s="76" customFormat="1" ht="16.5" customHeight="1" x14ac:dyDescent="0.2">
      <c r="B759" s="117"/>
      <c r="C759" s="140" t="s">
        <v>907</v>
      </c>
      <c r="D759" s="140" t="s">
        <v>26</v>
      </c>
      <c r="E759" s="139" t="s">
        <v>908</v>
      </c>
      <c r="F759" s="135" t="s">
        <v>2799</v>
      </c>
      <c r="G759" s="138" t="s">
        <v>117</v>
      </c>
      <c r="H759" s="137">
        <v>6</v>
      </c>
      <c r="I759" s="136">
        <v>50969.24</v>
      </c>
      <c r="J759" s="136">
        <f>ROUND(I759*H759,2)</f>
        <v>305815.44</v>
      </c>
      <c r="K759" s="135" t="s">
        <v>3201</v>
      </c>
      <c r="L759" s="75"/>
      <c r="M759" s="134" t="s">
        <v>31</v>
      </c>
      <c r="N759" s="133" t="s">
        <v>2542</v>
      </c>
      <c r="O759" s="132">
        <v>6.3860000000000001</v>
      </c>
      <c r="P759" s="132">
        <f>O759*H759</f>
        <v>38.316000000000003</v>
      </c>
      <c r="Q759" s="132">
        <v>0.29644271</v>
      </c>
      <c r="R759" s="132">
        <f>Q759*H759</f>
        <v>1.77865626</v>
      </c>
      <c r="S759" s="132">
        <v>0</v>
      </c>
      <c r="T759" s="132">
        <f>S759*H759</f>
        <v>0</v>
      </c>
      <c r="U759" s="131" t="s">
        <v>31</v>
      </c>
      <c r="AR759" s="130" t="s">
        <v>134</v>
      </c>
      <c r="AT759" s="130" t="s">
        <v>26</v>
      </c>
      <c r="AU759" s="130" t="s">
        <v>61</v>
      </c>
      <c r="AY759" s="108" t="s">
        <v>104</v>
      </c>
      <c r="BE759" s="118">
        <f>IF(N759="základní",J759,0)</f>
        <v>305815.44</v>
      </c>
      <c r="BF759" s="118">
        <f>IF(N759="snížená",J759,0)</f>
        <v>0</v>
      </c>
      <c r="BG759" s="118">
        <f>IF(N759="zákl. přenesená",J759,0)</f>
        <v>0</v>
      </c>
      <c r="BH759" s="118">
        <f>IF(N759="sníž. přenesená",J759,0)</f>
        <v>0</v>
      </c>
      <c r="BI759" s="118">
        <f>IF(N759="nulová",J759,0)</f>
        <v>0</v>
      </c>
      <c r="BJ759" s="108" t="s">
        <v>102</v>
      </c>
      <c r="BK759" s="118">
        <f>ROUND(I759*H759,2)</f>
        <v>305815.44</v>
      </c>
      <c r="BL759" s="108" t="s">
        <v>134</v>
      </c>
      <c r="BM759" s="130" t="s">
        <v>909</v>
      </c>
    </row>
    <row r="760" spans="2:65" s="76" customFormat="1" x14ac:dyDescent="0.2">
      <c r="B760" s="75"/>
      <c r="D760" s="129" t="s">
        <v>2597</v>
      </c>
      <c r="F760" s="128" t="s">
        <v>910</v>
      </c>
      <c r="L760" s="75"/>
      <c r="M760" s="119"/>
      <c r="U760" s="120"/>
      <c r="AT760" s="108" t="s">
        <v>2597</v>
      </c>
      <c r="AU760" s="108" t="s">
        <v>61</v>
      </c>
    </row>
    <row r="761" spans="2:65" s="76" customFormat="1" x14ac:dyDescent="0.2">
      <c r="B761" s="75"/>
      <c r="D761" s="127" t="s">
        <v>112</v>
      </c>
      <c r="F761" s="126" t="s">
        <v>3800</v>
      </c>
      <c r="L761" s="75"/>
      <c r="M761" s="119"/>
      <c r="U761" s="120"/>
      <c r="AT761" s="108" t="s">
        <v>112</v>
      </c>
      <c r="AU761" s="108" t="s">
        <v>61</v>
      </c>
    </row>
    <row r="762" spans="2:65" s="76" customFormat="1" ht="16.5" customHeight="1" x14ac:dyDescent="0.2">
      <c r="B762" s="117"/>
      <c r="C762" s="140" t="s">
        <v>911</v>
      </c>
      <c r="D762" s="140" t="s">
        <v>26</v>
      </c>
      <c r="E762" s="139" t="s">
        <v>912</v>
      </c>
      <c r="F762" s="135" t="s">
        <v>2800</v>
      </c>
      <c r="G762" s="138" t="s">
        <v>117</v>
      </c>
      <c r="H762" s="137">
        <v>4</v>
      </c>
      <c r="I762" s="136">
        <v>44731.56</v>
      </c>
      <c r="J762" s="136">
        <f>ROUND(I762*H762,2)</f>
        <v>178926.24</v>
      </c>
      <c r="K762" s="135" t="s">
        <v>3201</v>
      </c>
      <c r="L762" s="75"/>
      <c r="M762" s="134" t="s">
        <v>31</v>
      </c>
      <c r="N762" s="133" t="s">
        <v>2542</v>
      </c>
      <c r="O762" s="132">
        <v>4.7539999999999996</v>
      </c>
      <c r="P762" s="132">
        <f>O762*H762</f>
        <v>19.015999999999998</v>
      </c>
      <c r="Q762" s="132">
        <v>3.0491859999999999E-2</v>
      </c>
      <c r="R762" s="132">
        <f>Q762*H762</f>
        <v>0.12196744</v>
      </c>
      <c r="S762" s="132">
        <v>0</v>
      </c>
      <c r="T762" s="132">
        <f>S762*H762</f>
        <v>0</v>
      </c>
      <c r="U762" s="131" t="s">
        <v>31</v>
      </c>
      <c r="AR762" s="130" t="s">
        <v>134</v>
      </c>
      <c r="AT762" s="130" t="s">
        <v>26</v>
      </c>
      <c r="AU762" s="130" t="s">
        <v>61</v>
      </c>
      <c r="AY762" s="108" t="s">
        <v>104</v>
      </c>
      <c r="BE762" s="118">
        <f>IF(N762="základní",J762,0)</f>
        <v>178926.24</v>
      </c>
      <c r="BF762" s="118">
        <f>IF(N762="snížená",J762,0)</f>
        <v>0</v>
      </c>
      <c r="BG762" s="118">
        <f>IF(N762="zákl. přenesená",J762,0)</f>
        <v>0</v>
      </c>
      <c r="BH762" s="118">
        <f>IF(N762="sníž. přenesená",J762,0)</f>
        <v>0</v>
      </c>
      <c r="BI762" s="118">
        <f>IF(N762="nulová",J762,0)</f>
        <v>0</v>
      </c>
      <c r="BJ762" s="108" t="s">
        <v>102</v>
      </c>
      <c r="BK762" s="118">
        <f>ROUND(I762*H762,2)</f>
        <v>178926.24</v>
      </c>
      <c r="BL762" s="108" t="s">
        <v>134</v>
      </c>
      <c r="BM762" s="130" t="s">
        <v>913</v>
      </c>
    </row>
    <row r="763" spans="2:65" s="76" customFormat="1" x14ac:dyDescent="0.2">
      <c r="B763" s="75"/>
      <c r="D763" s="129" t="s">
        <v>2597</v>
      </c>
      <c r="F763" s="128" t="s">
        <v>914</v>
      </c>
      <c r="L763" s="75"/>
      <c r="M763" s="119"/>
      <c r="U763" s="120"/>
      <c r="AT763" s="108" t="s">
        <v>2597</v>
      </c>
      <c r="AU763" s="108" t="s">
        <v>61</v>
      </c>
    </row>
    <row r="764" spans="2:65" s="76" customFormat="1" x14ac:dyDescent="0.2">
      <c r="B764" s="75"/>
      <c r="D764" s="127" t="s">
        <v>112</v>
      </c>
      <c r="F764" s="126" t="s">
        <v>3799</v>
      </c>
      <c r="L764" s="75"/>
      <c r="M764" s="119"/>
      <c r="U764" s="120"/>
      <c r="AT764" s="108" t="s">
        <v>112</v>
      </c>
      <c r="AU764" s="108" t="s">
        <v>61</v>
      </c>
    </row>
    <row r="765" spans="2:65" s="76" customFormat="1" ht="24.2" customHeight="1" x14ac:dyDescent="0.2">
      <c r="B765" s="117"/>
      <c r="C765" s="140" t="s">
        <v>915</v>
      </c>
      <c r="D765" s="140" t="s">
        <v>26</v>
      </c>
      <c r="E765" s="139" t="s">
        <v>916</v>
      </c>
      <c r="F765" s="135" t="s">
        <v>2801</v>
      </c>
      <c r="G765" s="138" t="s">
        <v>117</v>
      </c>
      <c r="H765" s="137">
        <v>5</v>
      </c>
      <c r="I765" s="136">
        <v>88837.9</v>
      </c>
      <c r="J765" s="136">
        <f>ROUND(I765*H765,2)</f>
        <v>444189.5</v>
      </c>
      <c r="K765" s="135" t="s">
        <v>3201</v>
      </c>
      <c r="L765" s="75"/>
      <c r="M765" s="134" t="s">
        <v>31</v>
      </c>
      <c r="N765" s="133" t="s">
        <v>2542</v>
      </c>
      <c r="O765" s="132">
        <v>6.2359999999999998</v>
      </c>
      <c r="P765" s="132">
        <f>O765*H765</f>
        <v>31.18</v>
      </c>
      <c r="Q765" s="132">
        <v>8.0491859999999998E-2</v>
      </c>
      <c r="R765" s="132">
        <f>Q765*H765</f>
        <v>0.40245929999999996</v>
      </c>
      <c r="S765" s="132">
        <v>0</v>
      </c>
      <c r="T765" s="132">
        <f>S765*H765</f>
        <v>0</v>
      </c>
      <c r="U765" s="131" t="s">
        <v>31</v>
      </c>
      <c r="AR765" s="130" t="s">
        <v>134</v>
      </c>
      <c r="AT765" s="130" t="s">
        <v>26</v>
      </c>
      <c r="AU765" s="130" t="s">
        <v>61</v>
      </c>
      <c r="AY765" s="108" t="s">
        <v>104</v>
      </c>
      <c r="BE765" s="118">
        <f>IF(N765="základní",J765,0)</f>
        <v>444189.5</v>
      </c>
      <c r="BF765" s="118">
        <f>IF(N765="snížená",J765,0)</f>
        <v>0</v>
      </c>
      <c r="BG765" s="118">
        <f>IF(N765="zákl. přenesená",J765,0)</f>
        <v>0</v>
      </c>
      <c r="BH765" s="118">
        <f>IF(N765="sníž. přenesená",J765,0)</f>
        <v>0</v>
      </c>
      <c r="BI765" s="118">
        <f>IF(N765="nulová",J765,0)</f>
        <v>0</v>
      </c>
      <c r="BJ765" s="108" t="s">
        <v>102</v>
      </c>
      <c r="BK765" s="118">
        <f>ROUND(I765*H765,2)</f>
        <v>444189.5</v>
      </c>
      <c r="BL765" s="108" t="s">
        <v>134</v>
      </c>
      <c r="BM765" s="130" t="s">
        <v>917</v>
      </c>
    </row>
    <row r="766" spans="2:65" s="76" customFormat="1" x14ac:dyDescent="0.2">
      <c r="B766" s="75"/>
      <c r="D766" s="129" t="s">
        <v>2597</v>
      </c>
      <c r="F766" s="128" t="s">
        <v>2588</v>
      </c>
      <c r="L766" s="75"/>
      <c r="M766" s="119"/>
      <c r="U766" s="120"/>
      <c r="AT766" s="108" t="s">
        <v>2597</v>
      </c>
      <c r="AU766" s="108" t="s">
        <v>61</v>
      </c>
    </row>
    <row r="767" spans="2:65" s="76" customFormat="1" x14ac:dyDescent="0.2">
      <c r="B767" s="75"/>
      <c r="D767" s="127" t="s">
        <v>112</v>
      </c>
      <c r="F767" s="126" t="s">
        <v>3798</v>
      </c>
      <c r="L767" s="75"/>
      <c r="M767" s="119"/>
      <c r="U767" s="120"/>
      <c r="AT767" s="108" t="s">
        <v>112</v>
      </c>
      <c r="AU767" s="108" t="s">
        <v>61</v>
      </c>
    </row>
    <row r="768" spans="2:65" s="76" customFormat="1" ht="16.5" customHeight="1" x14ac:dyDescent="0.2">
      <c r="B768" s="117"/>
      <c r="C768" s="140" t="s">
        <v>918</v>
      </c>
      <c r="D768" s="140" t="s">
        <v>26</v>
      </c>
      <c r="E768" s="139" t="s">
        <v>919</v>
      </c>
      <c r="F768" s="135" t="s">
        <v>2802</v>
      </c>
      <c r="G768" s="138" t="s">
        <v>117</v>
      </c>
      <c r="H768" s="137">
        <v>4</v>
      </c>
      <c r="I768" s="136">
        <v>27271.85</v>
      </c>
      <c r="J768" s="136">
        <f>ROUND(I768*H768,2)</f>
        <v>109087.4</v>
      </c>
      <c r="K768" s="135" t="s">
        <v>3201</v>
      </c>
      <c r="L768" s="75"/>
      <c r="M768" s="134" t="s">
        <v>31</v>
      </c>
      <c r="N768" s="133" t="s">
        <v>2542</v>
      </c>
      <c r="O768" s="132">
        <v>2.988</v>
      </c>
      <c r="P768" s="132">
        <f>O768*H768</f>
        <v>11.952</v>
      </c>
      <c r="Q768" s="132">
        <v>2.772786E-2</v>
      </c>
      <c r="R768" s="132">
        <f>Q768*H768</f>
        <v>0.11091144</v>
      </c>
      <c r="S768" s="132">
        <v>0</v>
      </c>
      <c r="T768" s="132">
        <f>S768*H768</f>
        <v>0</v>
      </c>
      <c r="U768" s="131" t="s">
        <v>31</v>
      </c>
      <c r="AR768" s="130" t="s">
        <v>134</v>
      </c>
      <c r="AT768" s="130" t="s">
        <v>26</v>
      </c>
      <c r="AU768" s="130" t="s">
        <v>61</v>
      </c>
      <c r="AY768" s="108" t="s">
        <v>104</v>
      </c>
      <c r="BE768" s="118">
        <f>IF(N768="základní",J768,0)</f>
        <v>109087.4</v>
      </c>
      <c r="BF768" s="118">
        <f>IF(N768="snížená",J768,0)</f>
        <v>0</v>
      </c>
      <c r="BG768" s="118">
        <f>IF(N768="zákl. přenesená",J768,0)</f>
        <v>0</v>
      </c>
      <c r="BH768" s="118">
        <f>IF(N768="sníž. přenesená",J768,0)</f>
        <v>0</v>
      </c>
      <c r="BI768" s="118">
        <f>IF(N768="nulová",J768,0)</f>
        <v>0</v>
      </c>
      <c r="BJ768" s="108" t="s">
        <v>102</v>
      </c>
      <c r="BK768" s="118">
        <f>ROUND(I768*H768,2)</f>
        <v>109087.4</v>
      </c>
      <c r="BL768" s="108" t="s">
        <v>134</v>
      </c>
      <c r="BM768" s="130" t="s">
        <v>920</v>
      </c>
    </row>
    <row r="769" spans="2:65" s="76" customFormat="1" x14ac:dyDescent="0.2">
      <c r="B769" s="75"/>
      <c r="D769" s="129" t="s">
        <v>2597</v>
      </c>
      <c r="F769" s="128" t="s">
        <v>921</v>
      </c>
      <c r="L769" s="75"/>
      <c r="M769" s="119"/>
      <c r="U769" s="120"/>
      <c r="AT769" s="108" t="s">
        <v>2597</v>
      </c>
      <c r="AU769" s="108" t="s">
        <v>61</v>
      </c>
    </row>
    <row r="770" spans="2:65" s="76" customFormat="1" x14ac:dyDescent="0.2">
      <c r="B770" s="75"/>
      <c r="D770" s="127" t="s">
        <v>112</v>
      </c>
      <c r="F770" s="126" t="s">
        <v>3797</v>
      </c>
      <c r="L770" s="75"/>
      <c r="M770" s="119"/>
      <c r="U770" s="120"/>
      <c r="AT770" s="108" t="s">
        <v>112</v>
      </c>
      <c r="AU770" s="108" t="s">
        <v>61</v>
      </c>
    </row>
    <row r="771" spans="2:65" s="76" customFormat="1" ht="16.5" customHeight="1" x14ac:dyDescent="0.2">
      <c r="B771" s="117"/>
      <c r="C771" s="140" t="s">
        <v>922</v>
      </c>
      <c r="D771" s="140" t="s">
        <v>26</v>
      </c>
      <c r="E771" s="139" t="s">
        <v>923</v>
      </c>
      <c r="F771" s="135" t="s">
        <v>2803</v>
      </c>
      <c r="G771" s="138" t="s">
        <v>117</v>
      </c>
      <c r="H771" s="137">
        <v>8</v>
      </c>
      <c r="I771" s="136">
        <v>35294.53</v>
      </c>
      <c r="J771" s="136">
        <f>ROUND(I771*H771,2)</f>
        <v>282356.24</v>
      </c>
      <c r="K771" s="135" t="s">
        <v>3201</v>
      </c>
      <c r="L771" s="75"/>
      <c r="M771" s="134" t="s">
        <v>31</v>
      </c>
      <c r="N771" s="133" t="s">
        <v>2542</v>
      </c>
      <c r="O771" s="132">
        <v>3.5859999999999999</v>
      </c>
      <c r="P771" s="132">
        <f>O771*H771</f>
        <v>28.687999999999999</v>
      </c>
      <c r="Q771" s="132">
        <v>4.9917860000000001E-2</v>
      </c>
      <c r="R771" s="132">
        <f>Q771*H771</f>
        <v>0.39934288000000001</v>
      </c>
      <c r="S771" s="132">
        <v>0</v>
      </c>
      <c r="T771" s="132">
        <f>S771*H771</f>
        <v>0</v>
      </c>
      <c r="U771" s="131" t="s">
        <v>31</v>
      </c>
      <c r="AR771" s="130" t="s">
        <v>134</v>
      </c>
      <c r="AT771" s="130" t="s">
        <v>26</v>
      </c>
      <c r="AU771" s="130" t="s">
        <v>61</v>
      </c>
      <c r="AY771" s="108" t="s">
        <v>104</v>
      </c>
      <c r="BE771" s="118">
        <f>IF(N771="základní",J771,0)</f>
        <v>282356.24</v>
      </c>
      <c r="BF771" s="118">
        <f>IF(N771="snížená",J771,0)</f>
        <v>0</v>
      </c>
      <c r="BG771" s="118">
        <f>IF(N771="zákl. přenesená",J771,0)</f>
        <v>0</v>
      </c>
      <c r="BH771" s="118">
        <f>IF(N771="sníž. přenesená",J771,0)</f>
        <v>0</v>
      </c>
      <c r="BI771" s="118">
        <f>IF(N771="nulová",J771,0)</f>
        <v>0</v>
      </c>
      <c r="BJ771" s="108" t="s">
        <v>102</v>
      </c>
      <c r="BK771" s="118">
        <f>ROUND(I771*H771,2)</f>
        <v>282356.24</v>
      </c>
      <c r="BL771" s="108" t="s">
        <v>134</v>
      </c>
      <c r="BM771" s="130" t="s">
        <v>924</v>
      </c>
    </row>
    <row r="772" spans="2:65" s="76" customFormat="1" x14ac:dyDescent="0.2">
      <c r="B772" s="75"/>
      <c r="D772" s="129" t="s">
        <v>2597</v>
      </c>
      <c r="F772" s="128" t="s">
        <v>925</v>
      </c>
      <c r="L772" s="75"/>
      <c r="M772" s="119"/>
      <c r="U772" s="120"/>
      <c r="AT772" s="108" t="s">
        <v>2597</v>
      </c>
      <c r="AU772" s="108" t="s">
        <v>61</v>
      </c>
    </row>
    <row r="773" spans="2:65" s="76" customFormat="1" x14ac:dyDescent="0.2">
      <c r="B773" s="75"/>
      <c r="D773" s="127" t="s">
        <v>112</v>
      </c>
      <c r="F773" s="126" t="s">
        <v>3796</v>
      </c>
      <c r="L773" s="75"/>
      <c r="M773" s="119"/>
      <c r="U773" s="120"/>
      <c r="AT773" s="108" t="s">
        <v>112</v>
      </c>
      <c r="AU773" s="108" t="s">
        <v>61</v>
      </c>
    </row>
    <row r="774" spans="2:65" s="76" customFormat="1" ht="16.5" customHeight="1" x14ac:dyDescent="0.2">
      <c r="B774" s="117"/>
      <c r="C774" s="140" t="s">
        <v>926</v>
      </c>
      <c r="D774" s="140" t="s">
        <v>26</v>
      </c>
      <c r="E774" s="139" t="s">
        <v>927</v>
      </c>
      <c r="F774" s="135" t="s">
        <v>2804</v>
      </c>
      <c r="G774" s="138" t="s">
        <v>117</v>
      </c>
      <c r="H774" s="137">
        <v>1</v>
      </c>
      <c r="I774" s="136">
        <v>45703.3</v>
      </c>
      <c r="J774" s="136">
        <f>ROUND(I774*H774,2)</f>
        <v>45703.3</v>
      </c>
      <c r="K774" s="135" t="s">
        <v>3201</v>
      </c>
      <c r="L774" s="75"/>
      <c r="M774" s="134" t="s">
        <v>31</v>
      </c>
      <c r="N774" s="133" t="s">
        <v>2542</v>
      </c>
      <c r="O774" s="132">
        <v>4.6310000000000002</v>
      </c>
      <c r="P774" s="132">
        <f>O774*H774</f>
        <v>4.6310000000000002</v>
      </c>
      <c r="Q774" s="132">
        <v>6.3917860000000007E-2</v>
      </c>
      <c r="R774" s="132">
        <f>Q774*H774</f>
        <v>6.3917860000000007E-2</v>
      </c>
      <c r="S774" s="132">
        <v>0</v>
      </c>
      <c r="T774" s="132">
        <f>S774*H774</f>
        <v>0</v>
      </c>
      <c r="U774" s="131" t="s">
        <v>31</v>
      </c>
      <c r="AR774" s="130" t="s">
        <v>134</v>
      </c>
      <c r="AT774" s="130" t="s">
        <v>26</v>
      </c>
      <c r="AU774" s="130" t="s">
        <v>61</v>
      </c>
      <c r="AY774" s="108" t="s">
        <v>104</v>
      </c>
      <c r="BE774" s="118">
        <f>IF(N774="základní",J774,0)</f>
        <v>45703.3</v>
      </c>
      <c r="BF774" s="118">
        <f>IF(N774="snížená",J774,0)</f>
        <v>0</v>
      </c>
      <c r="BG774" s="118">
        <f>IF(N774="zákl. přenesená",J774,0)</f>
        <v>0</v>
      </c>
      <c r="BH774" s="118">
        <f>IF(N774="sníž. přenesená",J774,0)</f>
        <v>0</v>
      </c>
      <c r="BI774" s="118">
        <f>IF(N774="nulová",J774,0)</f>
        <v>0</v>
      </c>
      <c r="BJ774" s="108" t="s">
        <v>102</v>
      </c>
      <c r="BK774" s="118">
        <f>ROUND(I774*H774,2)</f>
        <v>45703.3</v>
      </c>
      <c r="BL774" s="108" t="s">
        <v>134</v>
      </c>
      <c r="BM774" s="130" t="s">
        <v>928</v>
      </c>
    </row>
    <row r="775" spans="2:65" s="76" customFormat="1" x14ac:dyDescent="0.2">
      <c r="B775" s="75"/>
      <c r="D775" s="129" t="s">
        <v>2597</v>
      </c>
      <c r="F775" s="128" t="s">
        <v>929</v>
      </c>
      <c r="L775" s="75"/>
      <c r="M775" s="119"/>
      <c r="U775" s="120"/>
      <c r="AT775" s="108" t="s">
        <v>2597</v>
      </c>
      <c r="AU775" s="108" t="s">
        <v>61</v>
      </c>
    </row>
    <row r="776" spans="2:65" s="76" customFormat="1" x14ac:dyDescent="0.2">
      <c r="B776" s="75"/>
      <c r="D776" s="127" t="s">
        <v>112</v>
      </c>
      <c r="F776" s="126" t="s">
        <v>3795</v>
      </c>
      <c r="L776" s="75"/>
      <c r="M776" s="119"/>
      <c r="U776" s="120"/>
      <c r="AT776" s="108" t="s">
        <v>112</v>
      </c>
      <c r="AU776" s="108" t="s">
        <v>61</v>
      </c>
    </row>
    <row r="777" spans="2:65" s="76" customFormat="1" ht="16.5" customHeight="1" x14ac:dyDescent="0.2">
      <c r="B777" s="117"/>
      <c r="C777" s="140" t="s">
        <v>930</v>
      </c>
      <c r="D777" s="140" t="s">
        <v>26</v>
      </c>
      <c r="E777" s="139" t="s">
        <v>931</v>
      </c>
      <c r="F777" s="135" t="s">
        <v>2805</v>
      </c>
      <c r="G777" s="138" t="s">
        <v>117</v>
      </c>
      <c r="H777" s="137">
        <v>1</v>
      </c>
      <c r="I777" s="136">
        <v>38707.97</v>
      </c>
      <c r="J777" s="136">
        <f>ROUND(I777*H777,2)</f>
        <v>38707.97</v>
      </c>
      <c r="K777" s="135" t="s">
        <v>3201</v>
      </c>
      <c r="L777" s="75"/>
      <c r="M777" s="134" t="s">
        <v>31</v>
      </c>
      <c r="N777" s="133" t="s">
        <v>2542</v>
      </c>
      <c r="O777" s="132">
        <v>3.1930000000000001</v>
      </c>
      <c r="P777" s="132">
        <f>O777*H777</f>
        <v>3.1930000000000001</v>
      </c>
      <c r="Q777" s="132">
        <v>3.3165633999999999E-2</v>
      </c>
      <c r="R777" s="132">
        <f>Q777*H777</f>
        <v>3.3165633999999999E-2</v>
      </c>
      <c r="S777" s="132">
        <v>0</v>
      </c>
      <c r="T777" s="132">
        <f>S777*H777</f>
        <v>0</v>
      </c>
      <c r="U777" s="131" t="s">
        <v>31</v>
      </c>
      <c r="AR777" s="130" t="s">
        <v>134</v>
      </c>
      <c r="AT777" s="130" t="s">
        <v>26</v>
      </c>
      <c r="AU777" s="130" t="s">
        <v>61</v>
      </c>
      <c r="AY777" s="108" t="s">
        <v>104</v>
      </c>
      <c r="BE777" s="118">
        <f>IF(N777="základní",J777,0)</f>
        <v>38707.97</v>
      </c>
      <c r="BF777" s="118">
        <f>IF(N777="snížená",J777,0)</f>
        <v>0</v>
      </c>
      <c r="BG777" s="118">
        <f>IF(N777="zákl. přenesená",J777,0)</f>
        <v>0</v>
      </c>
      <c r="BH777" s="118">
        <f>IF(N777="sníž. přenesená",J777,0)</f>
        <v>0</v>
      </c>
      <c r="BI777" s="118">
        <f>IF(N777="nulová",J777,0)</f>
        <v>0</v>
      </c>
      <c r="BJ777" s="108" t="s">
        <v>102</v>
      </c>
      <c r="BK777" s="118">
        <f>ROUND(I777*H777,2)</f>
        <v>38707.97</v>
      </c>
      <c r="BL777" s="108" t="s">
        <v>134</v>
      </c>
      <c r="BM777" s="130" t="s">
        <v>932</v>
      </c>
    </row>
    <row r="778" spans="2:65" s="76" customFormat="1" x14ac:dyDescent="0.2">
      <c r="B778" s="75"/>
      <c r="D778" s="129" t="s">
        <v>2597</v>
      </c>
      <c r="F778" s="128" t="s">
        <v>933</v>
      </c>
      <c r="L778" s="75"/>
      <c r="M778" s="119"/>
      <c r="U778" s="120"/>
      <c r="AT778" s="108" t="s">
        <v>2597</v>
      </c>
      <c r="AU778" s="108" t="s">
        <v>61</v>
      </c>
    </row>
    <row r="779" spans="2:65" s="76" customFormat="1" x14ac:dyDescent="0.2">
      <c r="B779" s="75"/>
      <c r="D779" s="127" t="s">
        <v>112</v>
      </c>
      <c r="F779" s="126" t="s">
        <v>3794</v>
      </c>
      <c r="L779" s="75"/>
      <c r="M779" s="119"/>
      <c r="U779" s="120"/>
      <c r="AT779" s="108" t="s">
        <v>112</v>
      </c>
      <c r="AU779" s="108" t="s">
        <v>61</v>
      </c>
    </row>
    <row r="780" spans="2:65" s="76" customFormat="1" ht="16.5" customHeight="1" x14ac:dyDescent="0.2">
      <c r="B780" s="117"/>
      <c r="C780" s="140" t="s">
        <v>934</v>
      </c>
      <c r="D780" s="140" t="s">
        <v>26</v>
      </c>
      <c r="E780" s="139" t="s">
        <v>935</v>
      </c>
      <c r="F780" s="135" t="s">
        <v>2806</v>
      </c>
      <c r="G780" s="138" t="s">
        <v>133</v>
      </c>
      <c r="H780" s="137">
        <v>6</v>
      </c>
      <c r="I780" s="136">
        <v>637.77</v>
      </c>
      <c r="J780" s="136">
        <f>ROUND(I780*H780,2)</f>
        <v>3826.62</v>
      </c>
      <c r="K780" s="135" t="s">
        <v>3201</v>
      </c>
      <c r="L780" s="75"/>
      <c r="M780" s="134" t="s">
        <v>31</v>
      </c>
      <c r="N780" s="133" t="s">
        <v>2542</v>
      </c>
      <c r="O780" s="132">
        <v>1.0920000000000001</v>
      </c>
      <c r="P780" s="132">
        <f>O780*H780</f>
        <v>6.5520000000000005</v>
      </c>
      <c r="Q780" s="132">
        <v>1E-4</v>
      </c>
      <c r="R780" s="132">
        <f>Q780*H780</f>
        <v>6.0000000000000006E-4</v>
      </c>
      <c r="S780" s="132">
        <v>0.03</v>
      </c>
      <c r="T780" s="132">
        <f>S780*H780</f>
        <v>0.18</v>
      </c>
      <c r="U780" s="131" t="s">
        <v>31</v>
      </c>
      <c r="AR780" s="130" t="s">
        <v>134</v>
      </c>
      <c r="AT780" s="130" t="s">
        <v>26</v>
      </c>
      <c r="AU780" s="130" t="s">
        <v>61</v>
      </c>
      <c r="AY780" s="108" t="s">
        <v>104</v>
      </c>
      <c r="BE780" s="118">
        <f>IF(N780="základní",J780,0)</f>
        <v>3826.62</v>
      </c>
      <c r="BF780" s="118">
        <f>IF(N780="snížená",J780,0)</f>
        <v>0</v>
      </c>
      <c r="BG780" s="118">
        <f>IF(N780="zákl. přenesená",J780,0)</f>
        <v>0</v>
      </c>
      <c r="BH780" s="118">
        <f>IF(N780="sníž. přenesená",J780,0)</f>
        <v>0</v>
      </c>
      <c r="BI780" s="118">
        <f>IF(N780="nulová",J780,0)</f>
        <v>0</v>
      </c>
      <c r="BJ780" s="108" t="s">
        <v>102</v>
      </c>
      <c r="BK780" s="118">
        <f>ROUND(I780*H780,2)</f>
        <v>3826.62</v>
      </c>
      <c r="BL780" s="108" t="s">
        <v>134</v>
      </c>
      <c r="BM780" s="130" t="s">
        <v>936</v>
      </c>
    </row>
    <row r="781" spans="2:65" s="76" customFormat="1" x14ac:dyDescent="0.2">
      <c r="B781" s="75"/>
      <c r="D781" s="129" t="s">
        <v>2597</v>
      </c>
      <c r="F781" s="128" t="s">
        <v>937</v>
      </c>
      <c r="L781" s="75"/>
      <c r="M781" s="119"/>
      <c r="U781" s="120"/>
      <c r="AT781" s="108" t="s">
        <v>2597</v>
      </c>
      <c r="AU781" s="108" t="s">
        <v>61</v>
      </c>
    </row>
    <row r="782" spans="2:65" s="76" customFormat="1" x14ac:dyDescent="0.2">
      <c r="B782" s="75"/>
      <c r="D782" s="127" t="s">
        <v>112</v>
      </c>
      <c r="F782" s="126" t="s">
        <v>3793</v>
      </c>
      <c r="L782" s="75"/>
      <c r="M782" s="119"/>
      <c r="U782" s="120"/>
      <c r="AT782" s="108" t="s">
        <v>112</v>
      </c>
      <c r="AU782" s="108" t="s">
        <v>61</v>
      </c>
    </row>
    <row r="783" spans="2:65" s="76" customFormat="1" ht="16.5" customHeight="1" x14ac:dyDescent="0.2">
      <c r="B783" s="117"/>
      <c r="C783" s="140" t="s">
        <v>938</v>
      </c>
      <c r="D783" s="140" t="s">
        <v>26</v>
      </c>
      <c r="E783" s="139" t="s">
        <v>939</v>
      </c>
      <c r="F783" s="135" t="s">
        <v>2807</v>
      </c>
      <c r="G783" s="138" t="s">
        <v>121</v>
      </c>
      <c r="H783" s="137">
        <v>50</v>
      </c>
      <c r="I783" s="136">
        <v>77.56</v>
      </c>
      <c r="J783" s="136">
        <f>ROUND(I783*H783,2)</f>
        <v>3878</v>
      </c>
      <c r="K783" s="135" t="s">
        <v>3201</v>
      </c>
      <c r="L783" s="75"/>
      <c r="M783" s="134" t="s">
        <v>31</v>
      </c>
      <c r="N783" s="133" t="s">
        <v>2542</v>
      </c>
      <c r="O783" s="132">
        <v>3.1E-2</v>
      </c>
      <c r="P783" s="132">
        <f>O783*H783</f>
        <v>1.55</v>
      </c>
      <c r="Q783" s="132">
        <v>3.8999999999999999E-4</v>
      </c>
      <c r="R783" s="132">
        <f>Q783*H783</f>
        <v>1.95E-2</v>
      </c>
      <c r="S783" s="132">
        <v>0</v>
      </c>
      <c r="T783" s="132">
        <f>S783*H783</f>
        <v>0</v>
      </c>
      <c r="U783" s="131" t="s">
        <v>31</v>
      </c>
      <c r="AR783" s="130" t="s">
        <v>134</v>
      </c>
      <c r="AT783" s="130" t="s">
        <v>26</v>
      </c>
      <c r="AU783" s="130" t="s">
        <v>61</v>
      </c>
      <c r="AY783" s="108" t="s">
        <v>104</v>
      </c>
      <c r="BE783" s="118">
        <f>IF(N783="základní",J783,0)</f>
        <v>3878</v>
      </c>
      <c r="BF783" s="118">
        <f>IF(N783="snížená",J783,0)</f>
        <v>0</v>
      </c>
      <c r="BG783" s="118">
        <f>IF(N783="zákl. přenesená",J783,0)</f>
        <v>0</v>
      </c>
      <c r="BH783" s="118">
        <f>IF(N783="sníž. přenesená",J783,0)</f>
        <v>0</v>
      </c>
      <c r="BI783" s="118">
        <f>IF(N783="nulová",J783,0)</f>
        <v>0</v>
      </c>
      <c r="BJ783" s="108" t="s">
        <v>102</v>
      </c>
      <c r="BK783" s="118">
        <f>ROUND(I783*H783,2)</f>
        <v>3878</v>
      </c>
      <c r="BL783" s="108" t="s">
        <v>134</v>
      </c>
      <c r="BM783" s="130" t="s">
        <v>940</v>
      </c>
    </row>
    <row r="784" spans="2:65" s="76" customFormat="1" x14ac:dyDescent="0.2">
      <c r="B784" s="75"/>
      <c r="D784" s="129" t="s">
        <v>2597</v>
      </c>
      <c r="F784" s="128" t="s">
        <v>941</v>
      </c>
      <c r="L784" s="75"/>
      <c r="M784" s="119"/>
      <c r="U784" s="120"/>
      <c r="AT784" s="108" t="s">
        <v>2597</v>
      </c>
      <c r="AU784" s="108" t="s">
        <v>61</v>
      </c>
    </row>
    <row r="785" spans="2:65" s="76" customFormat="1" x14ac:dyDescent="0.2">
      <c r="B785" s="75"/>
      <c r="D785" s="127" t="s">
        <v>112</v>
      </c>
      <c r="F785" s="126" t="s">
        <v>3792</v>
      </c>
      <c r="L785" s="75"/>
      <c r="M785" s="119"/>
      <c r="U785" s="120"/>
      <c r="AT785" s="108" t="s">
        <v>112</v>
      </c>
      <c r="AU785" s="108" t="s">
        <v>61</v>
      </c>
    </row>
    <row r="786" spans="2:65" s="76" customFormat="1" ht="16.5" customHeight="1" x14ac:dyDescent="0.2">
      <c r="B786" s="117"/>
      <c r="C786" s="140" t="s">
        <v>942</v>
      </c>
      <c r="D786" s="140" t="s">
        <v>26</v>
      </c>
      <c r="E786" s="139" t="s">
        <v>943</v>
      </c>
      <c r="F786" s="135" t="s">
        <v>2808</v>
      </c>
      <c r="G786" s="138" t="s">
        <v>133</v>
      </c>
      <c r="H786" s="137">
        <v>6</v>
      </c>
      <c r="I786" s="136">
        <v>621.52</v>
      </c>
      <c r="J786" s="136">
        <f>ROUND(I786*H786,2)</f>
        <v>3729.12</v>
      </c>
      <c r="K786" s="135" t="s">
        <v>3201</v>
      </c>
      <c r="L786" s="75"/>
      <c r="M786" s="134" t="s">
        <v>31</v>
      </c>
      <c r="N786" s="133" t="s">
        <v>2542</v>
      </c>
      <c r="O786" s="132">
        <v>1.258</v>
      </c>
      <c r="P786" s="132">
        <f>O786*H786</f>
        <v>7.548</v>
      </c>
      <c r="Q786" s="132">
        <v>0</v>
      </c>
      <c r="R786" s="132">
        <f>Q786*H786</f>
        <v>0</v>
      </c>
      <c r="S786" s="132">
        <v>0</v>
      </c>
      <c r="T786" s="132">
        <f>S786*H786</f>
        <v>0</v>
      </c>
      <c r="U786" s="131" t="s">
        <v>31</v>
      </c>
      <c r="AR786" s="130" t="s">
        <v>134</v>
      </c>
      <c r="AT786" s="130" t="s">
        <v>26</v>
      </c>
      <c r="AU786" s="130" t="s">
        <v>61</v>
      </c>
      <c r="AY786" s="108" t="s">
        <v>104</v>
      </c>
      <c r="BE786" s="118">
        <f>IF(N786="základní",J786,0)</f>
        <v>3729.12</v>
      </c>
      <c r="BF786" s="118">
        <f>IF(N786="snížená",J786,0)</f>
        <v>0</v>
      </c>
      <c r="BG786" s="118">
        <f>IF(N786="zákl. přenesená",J786,0)</f>
        <v>0</v>
      </c>
      <c r="BH786" s="118">
        <f>IF(N786="sníž. přenesená",J786,0)</f>
        <v>0</v>
      </c>
      <c r="BI786" s="118">
        <f>IF(N786="nulová",J786,0)</f>
        <v>0</v>
      </c>
      <c r="BJ786" s="108" t="s">
        <v>102</v>
      </c>
      <c r="BK786" s="118">
        <f>ROUND(I786*H786,2)</f>
        <v>3729.12</v>
      </c>
      <c r="BL786" s="108" t="s">
        <v>134</v>
      </c>
      <c r="BM786" s="130" t="s">
        <v>944</v>
      </c>
    </row>
    <row r="787" spans="2:65" s="76" customFormat="1" x14ac:dyDescent="0.2">
      <c r="B787" s="75"/>
      <c r="D787" s="129" t="s">
        <v>2597</v>
      </c>
      <c r="F787" s="128" t="s">
        <v>945</v>
      </c>
      <c r="L787" s="75"/>
      <c r="M787" s="119"/>
      <c r="U787" s="120"/>
      <c r="AT787" s="108" t="s">
        <v>2597</v>
      </c>
      <c r="AU787" s="108" t="s">
        <v>61</v>
      </c>
    </row>
    <row r="788" spans="2:65" s="76" customFormat="1" x14ac:dyDescent="0.2">
      <c r="B788" s="75"/>
      <c r="D788" s="127" t="s">
        <v>112</v>
      </c>
      <c r="F788" s="126" t="s">
        <v>3791</v>
      </c>
      <c r="L788" s="75"/>
      <c r="M788" s="119"/>
      <c r="U788" s="120"/>
      <c r="AT788" s="108" t="s">
        <v>112</v>
      </c>
      <c r="AU788" s="108" t="s">
        <v>61</v>
      </c>
    </row>
    <row r="789" spans="2:65" s="76" customFormat="1" ht="16.5" customHeight="1" x14ac:dyDescent="0.2">
      <c r="B789" s="117"/>
      <c r="C789" s="140" t="s">
        <v>946</v>
      </c>
      <c r="D789" s="140" t="s">
        <v>26</v>
      </c>
      <c r="E789" s="139" t="s">
        <v>947</v>
      </c>
      <c r="F789" s="135" t="s">
        <v>2809</v>
      </c>
      <c r="G789" s="138" t="s">
        <v>133</v>
      </c>
      <c r="H789" s="137">
        <v>8</v>
      </c>
      <c r="I789" s="136">
        <v>858.17</v>
      </c>
      <c r="J789" s="136">
        <f>ROUND(I789*H789,2)</f>
        <v>6865.36</v>
      </c>
      <c r="K789" s="135" t="s">
        <v>3201</v>
      </c>
      <c r="L789" s="75"/>
      <c r="M789" s="134" t="s">
        <v>31</v>
      </c>
      <c r="N789" s="133" t="s">
        <v>2542</v>
      </c>
      <c r="O789" s="132">
        <v>1.7370000000000001</v>
      </c>
      <c r="P789" s="132">
        <f>O789*H789</f>
        <v>13.896000000000001</v>
      </c>
      <c r="Q789" s="132">
        <v>0</v>
      </c>
      <c r="R789" s="132">
        <f>Q789*H789</f>
        <v>0</v>
      </c>
      <c r="S789" s="132">
        <v>0</v>
      </c>
      <c r="T789" s="132">
        <f>S789*H789</f>
        <v>0</v>
      </c>
      <c r="U789" s="131" t="s">
        <v>31</v>
      </c>
      <c r="AR789" s="130" t="s">
        <v>134</v>
      </c>
      <c r="AT789" s="130" t="s">
        <v>26</v>
      </c>
      <c r="AU789" s="130" t="s">
        <v>61</v>
      </c>
      <c r="AY789" s="108" t="s">
        <v>104</v>
      </c>
      <c r="BE789" s="118">
        <f>IF(N789="základní",J789,0)</f>
        <v>6865.36</v>
      </c>
      <c r="BF789" s="118">
        <f>IF(N789="snížená",J789,0)</f>
        <v>0</v>
      </c>
      <c r="BG789" s="118">
        <f>IF(N789="zákl. přenesená",J789,0)</f>
        <v>0</v>
      </c>
      <c r="BH789" s="118">
        <f>IF(N789="sníž. přenesená",J789,0)</f>
        <v>0</v>
      </c>
      <c r="BI789" s="118">
        <f>IF(N789="nulová",J789,0)</f>
        <v>0</v>
      </c>
      <c r="BJ789" s="108" t="s">
        <v>102</v>
      </c>
      <c r="BK789" s="118">
        <f>ROUND(I789*H789,2)</f>
        <v>6865.36</v>
      </c>
      <c r="BL789" s="108" t="s">
        <v>134</v>
      </c>
      <c r="BM789" s="130" t="s">
        <v>948</v>
      </c>
    </row>
    <row r="790" spans="2:65" s="76" customFormat="1" x14ac:dyDescent="0.2">
      <c r="B790" s="75"/>
      <c r="D790" s="129" t="s">
        <v>2597</v>
      </c>
      <c r="F790" s="128" t="s">
        <v>949</v>
      </c>
      <c r="L790" s="75"/>
      <c r="M790" s="119"/>
      <c r="U790" s="120"/>
      <c r="AT790" s="108" t="s">
        <v>2597</v>
      </c>
      <c r="AU790" s="108" t="s">
        <v>61</v>
      </c>
    </row>
    <row r="791" spans="2:65" s="76" customFormat="1" x14ac:dyDescent="0.2">
      <c r="B791" s="75"/>
      <c r="D791" s="127" t="s">
        <v>112</v>
      </c>
      <c r="F791" s="126" t="s">
        <v>3790</v>
      </c>
      <c r="L791" s="75"/>
      <c r="M791" s="119"/>
      <c r="U791" s="120"/>
      <c r="AT791" s="108" t="s">
        <v>112</v>
      </c>
      <c r="AU791" s="108" t="s">
        <v>61</v>
      </c>
    </row>
    <row r="792" spans="2:65" s="76" customFormat="1" ht="21.75" customHeight="1" x14ac:dyDescent="0.2">
      <c r="B792" s="117"/>
      <c r="C792" s="140" t="s">
        <v>950</v>
      </c>
      <c r="D792" s="140" t="s">
        <v>26</v>
      </c>
      <c r="E792" s="139" t="s">
        <v>951</v>
      </c>
      <c r="F792" s="135" t="s">
        <v>2810</v>
      </c>
      <c r="G792" s="138" t="s">
        <v>117</v>
      </c>
      <c r="H792" s="137">
        <v>2</v>
      </c>
      <c r="I792" s="136">
        <v>1997.02</v>
      </c>
      <c r="J792" s="136">
        <f>ROUND(I792*H792,2)</f>
        <v>3994.04</v>
      </c>
      <c r="K792" s="135" t="s">
        <v>3201</v>
      </c>
      <c r="L792" s="75"/>
      <c r="M792" s="134" t="s">
        <v>31</v>
      </c>
      <c r="N792" s="133" t="s">
        <v>2542</v>
      </c>
      <c r="O792" s="132">
        <v>1.1299999999999999</v>
      </c>
      <c r="P792" s="132">
        <f>O792*H792</f>
        <v>2.2599999999999998</v>
      </c>
      <c r="Q792" s="132">
        <v>8.8000000000000003E-4</v>
      </c>
      <c r="R792" s="132">
        <f>Q792*H792</f>
        <v>1.7600000000000001E-3</v>
      </c>
      <c r="S792" s="132">
        <v>0</v>
      </c>
      <c r="T792" s="132">
        <f>S792*H792</f>
        <v>0</v>
      </c>
      <c r="U792" s="131" t="s">
        <v>31</v>
      </c>
      <c r="AR792" s="130" t="s">
        <v>134</v>
      </c>
      <c r="AT792" s="130" t="s">
        <v>26</v>
      </c>
      <c r="AU792" s="130" t="s">
        <v>61</v>
      </c>
      <c r="AY792" s="108" t="s">
        <v>104</v>
      </c>
      <c r="BE792" s="118">
        <f>IF(N792="základní",J792,0)</f>
        <v>3994.04</v>
      </c>
      <c r="BF792" s="118">
        <f>IF(N792="snížená",J792,0)</f>
        <v>0</v>
      </c>
      <c r="BG792" s="118">
        <f>IF(N792="zákl. přenesená",J792,0)</f>
        <v>0</v>
      </c>
      <c r="BH792" s="118">
        <f>IF(N792="sníž. přenesená",J792,0)</f>
        <v>0</v>
      </c>
      <c r="BI792" s="118">
        <f>IF(N792="nulová",J792,0)</f>
        <v>0</v>
      </c>
      <c r="BJ792" s="108" t="s">
        <v>102</v>
      </c>
      <c r="BK792" s="118">
        <f>ROUND(I792*H792,2)</f>
        <v>3994.04</v>
      </c>
      <c r="BL792" s="108" t="s">
        <v>134</v>
      </c>
      <c r="BM792" s="130" t="s">
        <v>952</v>
      </c>
    </row>
    <row r="793" spans="2:65" s="76" customFormat="1" x14ac:dyDescent="0.2">
      <c r="B793" s="75"/>
      <c r="D793" s="129" t="s">
        <v>2597</v>
      </c>
      <c r="F793" s="128" t="s">
        <v>953</v>
      </c>
      <c r="L793" s="75"/>
      <c r="M793" s="119"/>
      <c r="U793" s="120"/>
      <c r="AT793" s="108" t="s">
        <v>2597</v>
      </c>
      <c r="AU793" s="108" t="s">
        <v>61</v>
      </c>
    </row>
    <row r="794" spans="2:65" s="76" customFormat="1" x14ac:dyDescent="0.2">
      <c r="B794" s="75"/>
      <c r="D794" s="127" t="s">
        <v>112</v>
      </c>
      <c r="F794" s="126" t="s">
        <v>3789</v>
      </c>
      <c r="L794" s="75"/>
      <c r="M794" s="119"/>
      <c r="U794" s="120"/>
      <c r="AT794" s="108" t="s">
        <v>112</v>
      </c>
      <c r="AU794" s="108" t="s">
        <v>61</v>
      </c>
    </row>
    <row r="795" spans="2:65" s="76" customFormat="1" ht="21.75" customHeight="1" x14ac:dyDescent="0.2">
      <c r="B795" s="117"/>
      <c r="C795" s="140" t="s">
        <v>954</v>
      </c>
      <c r="D795" s="140" t="s">
        <v>26</v>
      </c>
      <c r="E795" s="139" t="s">
        <v>955</v>
      </c>
      <c r="F795" s="135" t="s">
        <v>2811</v>
      </c>
      <c r="G795" s="138" t="s">
        <v>117</v>
      </c>
      <c r="H795" s="137">
        <v>1</v>
      </c>
      <c r="I795" s="136">
        <v>2796.1</v>
      </c>
      <c r="J795" s="136">
        <f>ROUND(I795*H795,2)</f>
        <v>2796.1</v>
      </c>
      <c r="K795" s="135" t="s">
        <v>3201</v>
      </c>
      <c r="L795" s="75"/>
      <c r="M795" s="134" t="s">
        <v>31</v>
      </c>
      <c r="N795" s="133" t="s">
        <v>2542</v>
      </c>
      <c r="O795" s="132">
        <v>1.1819999999999999</v>
      </c>
      <c r="P795" s="132">
        <f>O795*H795</f>
        <v>1.1819999999999999</v>
      </c>
      <c r="Q795" s="132">
        <v>8.9999999999999998E-4</v>
      </c>
      <c r="R795" s="132">
        <f>Q795*H795</f>
        <v>8.9999999999999998E-4</v>
      </c>
      <c r="S795" s="132">
        <v>0</v>
      </c>
      <c r="T795" s="132">
        <f>S795*H795</f>
        <v>0</v>
      </c>
      <c r="U795" s="131" t="s">
        <v>31</v>
      </c>
      <c r="AR795" s="130" t="s">
        <v>134</v>
      </c>
      <c r="AT795" s="130" t="s">
        <v>26</v>
      </c>
      <c r="AU795" s="130" t="s">
        <v>61</v>
      </c>
      <c r="AY795" s="108" t="s">
        <v>104</v>
      </c>
      <c r="BE795" s="118">
        <f>IF(N795="základní",J795,0)</f>
        <v>2796.1</v>
      </c>
      <c r="BF795" s="118">
        <f>IF(N795="snížená",J795,0)</f>
        <v>0</v>
      </c>
      <c r="BG795" s="118">
        <f>IF(N795="zákl. přenesená",J795,0)</f>
        <v>0</v>
      </c>
      <c r="BH795" s="118">
        <f>IF(N795="sníž. přenesená",J795,0)</f>
        <v>0</v>
      </c>
      <c r="BI795" s="118">
        <f>IF(N795="nulová",J795,0)</f>
        <v>0</v>
      </c>
      <c r="BJ795" s="108" t="s">
        <v>102</v>
      </c>
      <c r="BK795" s="118">
        <f>ROUND(I795*H795,2)</f>
        <v>2796.1</v>
      </c>
      <c r="BL795" s="108" t="s">
        <v>134</v>
      </c>
      <c r="BM795" s="130" t="s">
        <v>956</v>
      </c>
    </row>
    <row r="796" spans="2:65" s="76" customFormat="1" x14ac:dyDescent="0.2">
      <c r="B796" s="75"/>
      <c r="D796" s="129" t="s">
        <v>2597</v>
      </c>
      <c r="F796" s="128" t="s">
        <v>957</v>
      </c>
      <c r="L796" s="75"/>
      <c r="M796" s="119"/>
      <c r="U796" s="120"/>
      <c r="AT796" s="108" t="s">
        <v>2597</v>
      </c>
      <c r="AU796" s="108" t="s">
        <v>61</v>
      </c>
    </row>
    <row r="797" spans="2:65" s="76" customFormat="1" x14ac:dyDescent="0.2">
      <c r="B797" s="75"/>
      <c r="D797" s="127" t="s">
        <v>112</v>
      </c>
      <c r="F797" s="126" t="s">
        <v>3788</v>
      </c>
      <c r="L797" s="75"/>
      <c r="M797" s="119"/>
      <c r="U797" s="120"/>
      <c r="AT797" s="108" t="s">
        <v>112</v>
      </c>
      <c r="AU797" s="108" t="s">
        <v>61</v>
      </c>
    </row>
    <row r="798" spans="2:65" s="76" customFormat="1" ht="21.75" customHeight="1" x14ac:dyDescent="0.2">
      <c r="B798" s="117"/>
      <c r="C798" s="140" t="s">
        <v>958</v>
      </c>
      <c r="D798" s="140" t="s">
        <v>26</v>
      </c>
      <c r="E798" s="139" t="s">
        <v>959</v>
      </c>
      <c r="F798" s="135" t="s">
        <v>2812</v>
      </c>
      <c r="G798" s="138" t="s">
        <v>117</v>
      </c>
      <c r="H798" s="137">
        <v>1</v>
      </c>
      <c r="I798" s="136">
        <v>1869.11</v>
      </c>
      <c r="J798" s="136">
        <f>ROUND(I798*H798,2)</f>
        <v>1869.11</v>
      </c>
      <c r="K798" s="135" t="s">
        <v>3201</v>
      </c>
      <c r="L798" s="75"/>
      <c r="M798" s="134" t="s">
        <v>31</v>
      </c>
      <c r="N798" s="133" t="s">
        <v>2542</v>
      </c>
      <c r="O798" s="132">
        <v>0.76900000000000002</v>
      </c>
      <c r="P798" s="132">
        <f>O798*H798</f>
        <v>0.76900000000000002</v>
      </c>
      <c r="Q798" s="132">
        <v>8.3000000000000001E-4</v>
      </c>
      <c r="R798" s="132">
        <f>Q798*H798</f>
        <v>8.3000000000000001E-4</v>
      </c>
      <c r="S798" s="132">
        <v>0</v>
      </c>
      <c r="T798" s="132">
        <f>S798*H798</f>
        <v>0</v>
      </c>
      <c r="U798" s="131" t="s">
        <v>31</v>
      </c>
      <c r="AR798" s="130" t="s">
        <v>134</v>
      </c>
      <c r="AT798" s="130" t="s">
        <v>26</v>
      </c>
      <c r="AU798" s="130" t="s">
        <v>61</v>
      </c>
      <c r="AY798" s="108" t="s">
        <v>104</v>
      </c>
      <c r="BE798" s="118">
        <f>IF(N798="základní",J798,0)</f>
        <v>1869.11</v>
      </c>
      <c r="BF798" s="118">
        <f>IF(N798="snížená",J798,0)</f>
        <v>0</v>
      </c>
      <c r="BG798" s="118">
        <f>IF(N798="zákl. přenesená",J798,0)</f>
        <v>0</v>
      </c>
      <c r="BH798" s="118">
        <f>IF(N798="sníž. přenesená",J798,0)</f>
        <v>0</v>
      </c>
      <c r="BI798" s="118">
        <f>IF(N798="nulová",J798,0)</f>
        <v>0</v>
      </c>
      <c r="BJ798" s="108" t="s">
        <v>102</v>
      </c>
      <c r="BK798" s="118">
        <f>ROUND(I798*H798,2)</f>
        <v>1869.11</v>
      </c>
      <c r="BL798" s="108" t="s">
        <v>134</v>
      </c>
      <c r="BM798" s="130" t="s">
        <v>960</v>
      </c>
    </row>
    <row r="799" spans="2:65" s="76" customFormat="1" x14ac:dyDescent="0.2">
      <c r="B799" s="75"/>
      <c r="D799" s="129" t="s">
        <v>2597</v>
      </c>
      <c r="F799" s="128" t="s">
        <v>961</v>
      </c>
      <c r="L799" s="75"/>
      <c r="M799" s="119"/>
      <c r="U799" s="120"/>
      <c r="AT799" s="108" t="s">
        <v>2597</v>
      </c>
      <c r="AU799" s="108" t="s">
        <v>61</v>
      </c>
    </row>
    <row r="800" spans="2:65" s="76" customFormat="1" x14ac:dyDescent="0.2">
      <c r="B800" s="75"/>
      <c r="D800" s="127" t="s">
        <v>112</v>
      </c>
      <c r="F800" s="126" t="s">
        <v>3787</v>
      </c>
      <c r="L800" s="75"/>
      <c r="M800" s="119"/>
      <c r="U800" s="120"/>
      <c r="AT800" s="108" t="s">
        <v>112</v>
      </c>
      <c r="AU800" s="108" t="s">
        <v>61</v>
      </c>
    </row>
    <row r="801" spans="2:65" s="76" customFormat="1" ht="21.75" customHeight="1" x14ac:dyDescent="0.2">
      <c r="B801" s="117"/>
      <c r="C801" s="140" t="s">
        <v>962</v>
      </c>
      <c r="D801" s="140" t="s">
        <v>26</v>
      </c>
      <c r="E801" s="139" t="s">
        <v>963</v>
      </c>
      <c r="F801" s="135" t="s">
        <v>2813</v>
      </c>
      <c r="G801" s="138" t="s">
        <v>117</v>
      </c>
      <c r="H801" s="137">
        <v>1</v>
      </c>
      <c r="I801" s="136">
        <v>2492.19</v>
      </c>
      <c r="J801" s="136">
        <f>ROUND(I801*H801,2)</f>
        <v>2492.19</v>
      </c>
      <c r="K801" s="135" t="s">
        <v>3201</v>
      </c>
      <c r="L801" s="75"/>
      <c r="M801" s="134" t="s">
        <v>31</v>
      </c>
      <c r="N801" s="133" t="s">
        <v>2542</v>
      </c>
      <c r="O801" s="132">
        <v>0.82099999999999995</v>
      </c>
      <c r="P801" s="132">
        <f>O801*H801</f>
        <v>0.82099999999999995</v>
      </c>
      <c r="Q801" s="132">
        <v>6.8000000000000005E-4</v>
      </c>
      <c r="R801" s="132">
        <f>Q801*H801</f>
        <v>6.8000000000000005E-4</v>
      </c>
      <c r="S801" s="132">
        <v>0</v>
      </c>
      <c r="T801" s="132">
        <f>S801*H801</f>
        <v>0</v>
      </c>
      <c r="U801" s="131" t="s">
        <v>31</v>
      </c>
      <c r="AR801" s="130" t="s">
        <v>134</v>
      </c>
      <c r="AT801" s="130" t="s">
        <v>26</v>
      </c>
      <c r="AU801" s="130" t="s">
        <v>61</v>
      </c>
      <c r="AY801" s="108" t="s">
        <v>104</v>
      </c>
      <c r="BE801" s="118">
        <f>IF(N801="základní",J801,0)</f>
        <v>2492.19</v>
      </c>
      <c r="BF801" s="118">
        <f>IF(N801="snížená",J801,0)</f>
        <v>0</v>
      </c>
      <c r="BG801" s="118">
        <f>IF(N801="zákl. přenesená",J801,0)</f>
        <v>0</v>
      </c>
      <c r="BH801" s="118">
        <f>IF(N801="sníž. přenesená",J801,0)</f>
        <v>0</v>
      </c>
      <c r="BI801" s="118">
        <f>IF(N801="nulová",J801,0)</f>
        <v>0</v>
      </c>
      <c r="BJ801" s="108" t="s">
        <v>102</v>
      </c>
      <c r="BK801" s="118">
        <f>ROUND(I801*H801,2)</f>
        <v>2492.19</v>
      </c>
      <c r="BL801" s="108" t="s">
        <v>134</v>
      </c>
      <c r="BM801" s="130" t="s">
        <v>964</v>
      </c>
    </row>
    <row r="802" spans="2:65" s="76" customFormat="1" x14ac:dyDescent="0.2">
      <c r="B802" s="75"/>
      <c r="D802" s="129" t="s">
        <v>2597</v>
      </c>
      <c r="F802" s="128" t="s">
        <v>965</v>
      </c>
      <c r="L802" s="75"/>
      <c r="M802" s="119"/>
      <c r="U802" s="120"/>
      <c r="AT802" s="108" t="s">
        <v>2597</v>
      </c>
      <c r="AU802" s="108" t="s">
        <v>61</v>
      </c>
    </row>
    <row r="803" spans="2:65" s="76" customFormat="1" x14ac:dyDescent="0.2">
      <c r="B803" s="75"/>
      <c r="D803" s="127" t="s">
        <v>112</v>
      </c>
      <c r="F803" s="126" t="s">
        <v>3786</v>
      </c>
      <c r="L803" s="75"/>
      <c r="M803" s="119"/>
      <c r="U803" s="120"/>
      <c r="AT803" s="108" t="s">
        <v>112</v>
      </c>
      <c r="AU803" s="108" t="s">
        <v>61</v>
      </c>
    </row>
    <row r="804" spans="2:65" s="76" customFormat="1" ht="21.75" customHeight="1" x14ac:dyDescent="0.2">
      <c r="B804" s="117"/>
      <c r="C804" s="140" t="s">
        <v>966</v>
      </c>
      <c r="D804" s="140" t="s">
        <v>26</v>
      </c>
      <c r="E804" s="139" t="s">
        <v>967</v>
      </c>
      <c r="F804" s="135" t="s">
        <v>2814</v>
      </c>
      <c r="G804" s="138" t="s">
        <v>117</v>
      </c>
      <c r="H804" s="137">
        <v>1</v>
      </c>
      <c r="I804" s="136">
        <v>3967.54</v>
      </c>
      <c r="J804" s="136">
        <f>ROUND(I804*H804,2)</f>
        <v>3967.54</v>
      </c>
      <c r="K804" s="135" t="s">
        <v>3201</v>
      </c>
      <c r="L804" s="75"/>
      <c r="M804" s="134" t="s">
        <v>31</v>
      </c>
      <c r="N804" s="133" t="s">
        <v>2542</v>
      </c>
      <c r="O804" s="132">
        <v>1.1220000000000001</v>
      </c>
      <c r="P804" s="132">
        <f>O804*H804</f>
        <v>1.1220000000000001</v>
      </c>
      <c r="Q804" s="132">
        <v>1.49E-3</v>
      </c>
      <c r="R804" s="132">
        <f>Q804*H804</f>
        <v>1.49E-3</v>
      </c>
      <c r="S804" s="132">
        <v>0</v>
      </c>
      <c r="T804" s="132">
        <f>S804*H804</f>
        <v>0</v>
      </c>
      <c r="U804" s="131" t="s">
        <v>31</v>
      </c>
      <c r="AR804" s="130" t="s">
        <v>134</v>
      </c>
      <c r="AT804" s="130" t="s">
        <v>26</v>
      </c>
      <c r="AU804" s="130" t="s">
        <v>61</v>
      </c>
      <c r="AY804" s="108" t="s">
        <v>104</v>
      </c>
      <c r="BE804" s="118">
        <f>IF(N804="základní",J804,0)</f>
        <v>3967.54</v>
      </c>
      <c r="BF804" s="118">
        <f>IF(N804="snížená",J804,0)</f>
        <v>0</v>
      </c>
      <c r="BG804" s="118">
        <f>IF(N804="zákl. přenesená",J804,0)</f>
        <v>0</v>
      </c>
      <c r="BH804" s="118">
        <f>IF(N804="sníž. přenesená",J804,0)</f>
        <v>0</v>
      </c>
      <c r="BI804" s="118">
        <f>IF(N804="nulová",J804,0)</f>
        <v>0</v>
      </c>
      <c r="BJ804" s="108" t="s">
        <v>102</v>
      </c>
      <c r="BK804" s="118">
        <f>ROUND(I804*H804,2)</f>
        <v>3967.54</v>
      </c>
      <c r="BL804" s="108" t="s">
        <v>134</v>
      </c>
      <c r="BM804" s="130" t="s">
        <v>968</v>
      </c>
    </row>
    <row r="805" spans="2:65" s="76" customFormat="1" x14ac:dyDescent="0.2">
      <c r="B805" s="75"/>
      <c r="D805" s="129" t="s">
        <v>2597</v>
      </c>
      <c r="F805" s="128" t="s">
        <v>969</v>
      </c>
      <c r="L805" s="75"/>
      <c r="M805" s="119"/>
      <c r="U805" s="120"/>
      <c r="AT805" s="108" t="s">
        <v>2597</v>
      </c>
      <c r="AU805" s="108" t="s">
        <v>61</v>
      </c>
    </row>
    <row r="806" spans="2:65" s="76" customFormat="1" x14ac:dyDescent="0.2">
      <c r="B806" s="75"/>
      <c r="D806" s="127" t="s">
        <v>112</v>
      </c>
      <c r="F806" s="126" t="s">
        <v>3785</v>
      </c>
      <c r="L806" s="75"/>
      <c r="M806" s="119"/>
      <c r="U806" s="120"/>
      <c r="AT806" s="108" t="s">
        <v>112</v>
      </c>
      <c r="AU806" s="108" t="s">
        <v>61</v>
      </c>
    </row>
    <row r="807" spans="2:65" s="76" customFormat="1" ht="21.75" customHeight="1" x14ac:dyDescent="0.2">
      <c r="B807" s="117"/>
      <c r="C807" s="140" t="s">
        <v>970</v>
      </c>
      <c r="D807" s="140" t="s">
        <v>26</v>
      </c>
      <c r="E807" s="139" t="s">
        <v>971</v>
      </c>
      <c r="F807" s="135" t="s">
        <v>2815</v>
      </c>
      <c r="G807" s="138" t="s">
        <v>117</v>
      </c>
      <c r="H807" s="137">
        <v>1</v>
      </c>
      <c r="I807" s="136">
        <v>4867.1899999999996</v>
      </c>
      <c r="J807" s="136">
        <f>ROUND(I807*H807,2)</f>
        <v>4867.1899999999996</v>
      </c>
      <c r="K807" s="135" t="s">
        <v>3201</v>
      </c>
      <c r="L807" s="75"/>
      <c r="M807" s="134" t="s">
        <v>31</v>
      </c>
      <c r="N807" s="133" t="s">
        <v>2542</v>
      </c>
      <c r="O807" s="132">
        <v>1.175</v>
      </c>
      <c r="P807" s="132">
        <f>O807*H807</f>
        <v>1.175</v>
      </c>
      <c r="Q807" s="132">
        <v>1.5200000000000001E-3</v>
      </c>
      <c r="R807" s="132">
        <f>Q807*H807</f>
        <v>1.5200000000000001E-3</v>
      </c>
      <c r="S807" s="132">
        <v>0</v>
      </c>
      <c r="T807" s="132">
        <f>S807*H807</f>
        <v>0</v>
      </c>
      <c r="U807" s="131" t="s">
        <v>31</v>
      </c>
      <c r="AR807" s="130" t="s">
        <v>134</v>
      </c>
      <c r="AT807" s="130" t="s">
        <v>26</v>
      </c>
      <c r="AU807" s="130" t="s">
        <v>61</v>
      </c>
      <c r="AY807" s="108" t="s">
        <v>104</v>
      </c>
      <c r="BE807" s="118">
        <f>IF(N807="základní",J807,0)</f>
        <v>4867.1899999999996</v>
      </c>
      <c r="BF807" s="118">
        <f>IF(N807="snížená",J807,0)</f>
        <v>0</v>
      </c>
      <c r="BG807" s="118">
        <f>IF(N807="zákl. přenesená",J807,0)</f>
        <v>0</v>
      </c>
      <c r="BH807" s="118">
        <f>IF(N807="sníž. přenesená",J807,0)</f>
        <v>0</v>
      </c>
      <c r="BI807" s="118">
        <f>IF(N807="nulová",J807,0)</f>
        <v>0</v>
      </c>
      <c r="BJ807" s="108" t="s">
        <v>102</v>
      </c>
      <c r="BK807" s="118">
        <f>ROUND(I807*H807,2)</f>
        <v>4867.1899999999996</v>
      </c>
      <c r="BL807" s="108" t="s">
        <v>134</v>
      </c>
      <c r="BM807" s="130" t="s">
        <v>972</v>
      </c>
    </row>
    <row r="808" spans="2:65" s="76" customFormat="1" x14ac:dyDescent="0.2">
      <c r="B808" s="75"/>
      <c r="D808" s="129" t="s">
        <v>2597</v>
      </c>
      <c r="F808" s="128" t="s">
        <v>973</v>
      </c>
      <c r="L808" s="75"/>
      <c r="M808" s="119"/>
      <c r="U808" s="120"/>
      <c r="AT808" s="108" t="s">
        <v>2597</v>
      </c>
      <c r="AU808" s="108" t="s">
        <v>61</v>
      </c>
    </row>
    <row r="809" spans="2:65" s="76" customFormat="1" x14ac:dyDescent="0.2">
      <c r="B809" s="75"/>
      <c r="D809" s="127" t="s">
        <v>112</v>
      </c>
      <c r="F809" s="126" t="s">
        <v>3784</v>
      </c>
      <c r="L809" s="75"/>
      <c r="M809" s="119"/>
      <c r="U809" s="120"/>
      <c r="AT809" s="108" t="s">
        <v>112</v>
      </c>
      <c r="AU809" s="108" t="s">
        <v>61</v>
      </c>
    </row>
    <row r="810" spans="2:65" s="76" customFormat="1" ht="16.5" customHeight="1" x14ac:dyDescent="0.2">
      <c r="B810" s="117"/>
      <c r="C810" s="140" t="s">
        <v>974</v>
      </c>
      <c r="D810" s="140" t="s">
        <v>26</v>
      </c>
      <c r="E810" s="139" t="s">
        <v>975</v>
      </c>
      <c r="F810" s="135" t="s">
        <v>2816</v>
      </c>
      <c r="G810" s="138" t="s">
        <v>121</v>
      </c>
      <c r="H810" s="137">
        <v>2</v>
      </c>
      <c r="I810" s="136">
        <v>990.11</v>
      </c>
      <c r="J810" s="136">
        <f>ROUND(I810*H810,2)</f>
        <v>1980.22</v>
      </c>
      <c r="K810" s="135" t="s">
        <v>3201</v>
      </c>
      <c r="L810" s="75"/>
      <c r="M810" s="134" t="s">
        <v>31</v>
      </c>
      <c r="N810" s="133" t="s">
        <v>2542</v>
      </c>
      <c r="O810" s="132">
        <v>0.76900000000000002</v>
      </c>
      <c r="P810" s="132">
        <f>O810*H810</f>
        <v>1.538</v>
      </c>
      <c r="Q810" s="132">
        <v>4.4999999999999999E-4</v>
      </c>
      <c r="R810" s="132">
        <f>Q810*H810</f>
        <v>8.9999999999999998E-4</v>
      </c>
      <c r="S810" s="132">
        <v>0</v>
      </c>
      <c r="T810" s="132">
        <f>S810*H810</f>
        <v>0</v>
      </c>
      <c r="U810" s="131" t="s">
        <v>31</v>
      </c>
      <c r="AR810" s="130" t="s">
        <v>134</v>
      </c>
      <c r="AT810" s="130" t="s">
        <v>26</v>
      </c>
      <c r="AU810" s="130" t="s">
        <v>61</v>
      </c>
      <c r="AY810" s="108" t="s">
        <v>104</v>
      </c>
      <c r="BE810" s="118">
        <f>IF(N810="základní",J810,0)</f>
        <v>1980.22</v>
      </c>
      <c r="BF810" s="118">
        <f>IF(N810="snížená",J810,0)</f>
        <v>0</v>
      </c>
      <c r="BG810" s="118">
        <f>IF(N810="zákl. přenesená",J810,0)</f>
        <v>0</v>
      </c>
      <c r="BH810" s="118">
        <f>IF(N810="sníž. přenesená",J810,0)</f>
        <v>0</v>
      </c>
      <c r="BI810" s="118">
        <f>IF(N810="nulová",J810,0)</f>
        <v>0</v>
      </c>
      <c r="BJ810" s="108" t="s">
        <v>102</v>
      </c>
      <c r="BK810" s="118">
        <f>ROUND(I810*H810,2)</f>
        <v>1980.22</v>
      </c>
      <c r="BL810" s="108" t="s">
        <v>134</v>
      </c>
      <c r="BM810" s="130" t="s">
        <v>976</v>
      </c>
    </row>
    <row r="811" spans="2:65" s="76" customFormat="1" x14ac:dyDescent="0.2">
      <c r="B811" s="75"/>
      <c r="D811" s="129" t="s">
        <v>2597</v>
      </c>
      <c r="F811" s="128" t="s">
        <v>977</v>
      </c>
      <c r="L811" s="75"/>
      <c r="M811" s="119"/>
      <c r="U811" s="120"/>
      <c r="AT811" s="108" t="s">
        <v>2597</v>
      </c>
      <c r="AU811" s="108" t="s">
        <v>61</v>
      </c>
    </row>
    <row r="812" spans="2:65" s="76" customFormat="1" x14ac:dyDescent="0.2">
      <c r="B812" s="75"/>
      <c r="D812" s="127" t="s">
        <v>112</v>
      </c>
      <c r="F812" s="126" t="s">
        <v>3783</v>
      </c>
      <c r="L812" s="75"/>
      <c r="M812" s="119"/>
      <c r="U812" s="120"/>
      <c r="AT812" s="108" t="s">
        <v>112</v>
      </c>
      <c r="AU812" s="108" t="s">
        <v>61</v>
      </c>
    </row>
    <row r="813" spans="2:65" s="76" customFormat="1" ht="16.5" customHeight="1" x14ac:dyDescent="0.2">
      <c r="B813" s="117"/>
      <c r="C813" s="140" t="s">
        <v>978</v>
      </c>
      <c r="D813" s="140" t="s">
        <v>26</v>
      </c>
      <c r="E813" s="139" t="s">
        <v>979</v>
      </c>
      <c r="F813" s="135" t="s">
        <v>2817</v>
      </c>
      <c r="G813" s="138" t="s">
        <v>121</v>
      </c>
      <c r="H813" s="137">
        <v>3</v>
      </c>
      <c r="I813" s="136">
        <v>1225.19</v>
      </c>
      <c r="J813" s="136">
        <f>ROUND(I813*H813,2)</f>
        <v>3675.57</v>
      </c>
      <c r="K813" s="135" t="s">
        <v>3201</v>
      </c>
      <c r="L813" s="75"/>
      <c r="M813" s="134" t="s">
        <v>31</v>
      </c>
      <c r="N813" s="133" t="s">
        <v>2542</v>
      </c>
      <c r="O813" s="132">
        <v>0.82099999999999995</v>
      </c>
      <c r="P813" s="132">
        <f>O813*H813</f>
        <v>2.4630000000000001</v>
      </c>
      <c r="Q813" s="132">
        <v>4.4000000000000002E-4</v>
      </c>
      <c r="R813" s="132">
        <f>Q813*H813</f>
        <v>1.32E-3</v>
      </c>
      <c r="S813" s="132">
        <v>0</v>
      </c>
      <c r="T813" s="132">
        <f>S813*H813</f>
        <v>0</v>
      </c>
      <c r="U813" s="131" t="s">
        <v>31</v>
      </c>
      <c r="AR813" s="130" t="s">
        <v>134</v>
      </c>
      <c r="AT813" s="130" t="s">
        <v>26</v>
      </c>
      <c r="AU813" s="130" t="s">
        <v>61</v>
      </c>
      <c r="AY813" s="108" t="s">
        <v>104</v>
      </c>
      <c r="BE813" s="118">
        <f>IF(N813="základní",J813,0)</f>
        <v>3675.57</v>
      </c>
      <c r="BF813" s="118">
        <f>IF(N813="snížená",J813,0)</f>
        <v>0</v>
      </c>
      <c r="BG813" s="118">
        <f>IF(N813="zákl. přenesená",J813,0)</f>
        <v>0</v>
      </c>
      <c r="BH813" s="118">
        <f>IF(N813="sníž. přenesená",J813,0)</f>
        <v>0</v>
      </c>
      <c r="BI813" s="118">
        <f>IF(N813="nulová",J813,0)</f>
        <v>0</v>
      </c>
      <c r="BJ813" s="108" t="s">
        <v>102</v>
      </c>
      <c r="BK813" s="118">
        <f>ROUND(I813*H813,2)</f>
        <v>3675.57</v>
      </c>
      <c r="BL813" s="108" t="s">
        <v>134</v>
      </c>
      <c r="BM813" s="130" t="s">
        <v>980</v>
      </c>
    </row>
    <row r="814" spans="2:65" s="76" customFormat="1" x14ac:dyDescent="0.2">
      <c r="B814" s="75"/>
      <c r="D814" s="129" t="s">
        <v>2597</v>
      </c>
      <c r="F814" s="128" t="s">
        <v>981</v>
      </c>
      <c r="L814" s="75"/>
      <c r="M814" s="119"/>
      <c r="U814" s="120"/>
      <c r="AT814" s="108" t="s">
        <v>2597</v>
      </c>
      <c r="AU814" s="108" t="s">
        <v>61</v>
      </c>
    </row>
    <row r="815" spans="2:65" s="76" customFormat="1" x14ac:dyDescent="0.2">
      <c r="B815" s="75"/>
      <c r="D815" s="127" t="s">
        <v>112</v>
      </c>
      <c r="F815" s="126" t="s">
        <v>3782</v>
      </c>
      <c r="L815" s="75"/>
      <c r="M815" s="119"/>
      <c r="U815" s="120"/>
      <c r="AT815" s="108" t="s">
        <v>112</v>
      </c>
      <c r="AU815" s="108" t="s">
        <v>61</v>
      </c>
    </row>
    <row r="816" spans="2:65" s="76" customFormat="1" ht="21.75" customHeight="1" x14ac:dyDescent="0.2">
      <c r="B816" s="117"/>
      <c r="C816" s="140" t="s">
        <v>982</v>
      </c>
      <c r="D816" s="140" t="s">
        <v>26</v>
      </c>
      <c r="E816" s="139" t="s">
        <v>983</v>
      </c>
      <c r="F816" s="135" t="s">
        <v>2818</v>
      </c>
      <c r="G816" s="138" t="s">
        <v>117</v>
      </c>
      <c r="H816" s="137">
        <v>1</v>
      </c>
      <c r="I816" s="136">
        <v>1220.69</v>
      </c>
      <c r="J816" s="136">
        <f>ROUND(I816*H816,2)</f>
        <v>1220.69</v>
      </c>
      <c r="K816" s="135" t="s">
        <v>3201</v>
      </c>
      <c r="L816" s="75"/>
      <c r="M816" s="134" t="s">
        <v>31</v>
      </c>
      <c r="N816" s="133" t="s">
        <v>2542</v>
      </c>
      <c r="O816" s="132">
        <v>0.73499999999999999</v>
      </c>
      <c r="P816" s="132">
        <f>O816*H816</f>
        <v>0.73499999999999999</v>
      </c>
      <c r="Q816" s="132">
        <v>1.17E-3</v>
      </c>
      <c r="R816" s="132">
        <f>Q816*H816</f>
        <v>1.17E-3</v>
      </c>
      <c r="S816" s="132">
        <v>0</v>
      </c>
      <c r="T816" s="132">
        <f>S816*H816</f>
        <v>0</v>
      </c>
      <c r="U816" s="131" t="s">
        <v>31</v>
      </c>
      <c r="AR816" s="130" t="s">
        <v>134</v>
      </c>
      <c r="AT816" s="130" t="s">
        <v>26</v>
      </c>
      <c r="AU816" s="130" t="s">
        <v>61</v>
      </c>
      <c r="AY816" s="108" t="s">
        <v>104</v>
      </c>
      <c r="BE816" s="118">
        <f>IF(N816="základní",J816,0)</f>
        <v>1220.69</v>
      </c>
      <c r="BF816" s="118">
        <f>IF(N816="snížená",J816,0)</f>
        <v>0</v>
      </c>
      <c r="BG816" s="118">
        <f>IF(N816="zákl. přenesená",J816,0)</f>
        <v>0</v>
      </c>
      <c r="BH816" s="118">
        <f>IF(N816="sníž. přenesená",J816,0)</f>
        <v>0</v>
      </c>
      <c r="BI816" s="118">
        <f>IF(N816="nulová",J816,0)</f>
        <v>0</v>
      </c>
      <c r="BJ816" s="108" t="s">
        <v>102</v>
      </c>
      <c r="BK816" s="118">
        <f>ROUND(I816*H816,2)</f>
        <v>1220.69</v>
      </c>
      <c r="BL816" s="108" t="s">
        <v>134</v>
      </c>
      <c r="BM816" s="130" t="s">
        <v>984</v>
      </c>
    </row>
    <row r="817" spans="2:65" s="76" customFormat="1" ht="19.5" x14ac:dyDescent="0.2">
      <c r="B817" s="75"/>
      <c r="D817" s="129" t="s">
        <v>2597</v>
      </c>
      <c r="F817" s="128" t="s">
        <v>985</v>
      </c>
      <c r="L817" s="75"/>
      <c r="M817" s="119"/>
      <c r="U817" s="120"/>
      <c r="AT817" s="108" t="s">
        <v>2597</v>
      </c>
      <c r="AU817" s="108" t="s">
        <v>61</v>
      </c>
    </row>
    <row r="818" spans="2:65" s="76" customFormat="1" x14ac:dyDescent="0.2">
      <c r="B818" s="75"/>
      <c r="D818" s="127" t="s">
        <v>112</v>
      </c>
      <c r="F818" s="126" t="s">
        <v>3781</v>
      </c>
      <c r="L818" s="75"/>
      <c r="M818" s="119"/>
      <c r="U818" s="120"/>
      <c r="AT818" s="108" t="s">
        <v>112</v>
      </c>
      <c r="AU818" s="108" t="s">
        <v>61</v>
      </c>
    </row>
    <row r="819" spans="2:65" s="76" customFormat="1" ht="21.75" customHeight="1" x14ac:dyDescent="0.2">
      <c r="B819" s="117"/>
      <c r="C819" s="140" t="s">
        <v>986</v>
      </c>
      <c r="D819" s="140" t="s">
        <v>26</v>
      </c>
      <c r="E819" s="139" t="s">
        <v>987</v>
      </c>
      <c r="F819" s="135" t="s">
        <v>2819</v>
      </c>
      <c r="G819" s="138" t="s">
        <v>117</v>
      </c>
      <c r="H819" s="137">
        <v>2</v>
      </c>
      <c r="I819" s="136">
        <v>1220.69</v>
      </c>
      <c r="J819" s="136">
        <f>ROUND(I819*H819,2)</f>
        <v>2441.38</v>
      </c>
      <c r="K819" s="135" t="s">
        <v>3201</v>
      </c>
      <c r="L819" s="75"/>
      <c r="M819" s="134" t="s">
        <v>31</v>
      </c>
      <c r="N819" s="133" t="s">
        <v>2542</v>
      </c>
      <c r="O819" s="132">
        <v>0.73499999999999999</v>
      </c>
      <c r="P819" s="132">
        <f>O819*H819</f>
        <v>1.47</v>
      </c>
      <c r="Q819" s="132">
        <v>1.17E-3</v>
      </c>
      <c r="R819" s="132">
        <f>Q819*H819</f>
        <v>2.3400000000000001E-3</v>
      </c>
      <c r="S819" s="132">
        <v>0</v>
      </c>
      <c r="T819" s="132">
        <f>S819*H819</f>
        <v>0</v>
      </c>
      <c r="U819" s="131" t="s">
        <v>31</v>
      </c>
      <c r="AR819" s="130" t="s">
        <v>134</v>
      </c>
      <c r="AT819" s="130" t="s">
        <v>26</v>
      </c>
      <c r="AU819" s="130" t="s">
        <v>61</v>
      </c>
      <c r="AY819" s="108" t="s">
        <v>104</v>
      </c>
      <c r="BE819" s="118">
        <f>IF(N819="základní",J819,0)</f>
        <v>2441.38</v>
      </c>
      <c r="BF819" s="118">
        <f>IF(N819="snížená",J819,0)</f>
        <v>0</v>
      </c>
      <c r="BG819" s="118">
        <f>IF(N819="zákl. přenesená",J819,0)</f>
        <v>0</v>
      </c>
      <c r="BH819" s="118">
        <f>IF(N819="sníž. přenesená",J819,0)</f>
        <v>0</v>
      </c>
      <c r="BI819" s="118">
        <f>IF(N819="nulová",J819,0)</f>
        <v>0</v>
      </c>
      <c r="BJ819" s="108" t="s">
        <v>102</v>
      </c>
      <c r="BK819" s="118">
        <f>ROUND(I819*H819,2)</f>
        <v>2441.38</v>
      </c>
      <c r="BL819" s="108" t="s">
        <v>134</v>
      </c>
      <c r="BM819" s="130" t="s">
        <v>988</v>
      </c>
    </row>
    <row r="820" spans="2:65" s="76" customFormat="1" ht="19.5" x14ac:dyDescent="0.2">
      <c r="B820" s="75"/>
      <c r="D820" s="129" t="s">
        <v>2597</v>
      </c>
      <c r="F820" s="128" t="s">
        <v>989</v>
      </c>
      <c r="L820" s="75"/>
      <c r="M820" s="119"/>
      <c r="U820" s="120"/>
      <c r="AT820" s="108" t="s">
        <v>2597</v>
      </c>
      <c r="AU820" s="108" t="s">
        <v>61</v>
      </c>
    </row>
    <row r="821" spans="2:65" s="76" customFormat="1" x14ac:dyDescent="0.2">
      <c r="B821" s="75"/>
      <c r="D821" s="127" t="s">
        <v>112</v>
      </c>
      <c r="F821" s="126" t="s">
        <v>3780</v>
      </c>
      <c r="L821" s="75"/>
      <c r="M821" s="119"/>
      <c r="U821" s="120"/>
      <c r="AT821" s="108" t="s">
        <v>112</v>
      </c>
      <c r="AU821" s="108" t="s">
        <v>61</v>
      </c>
    </row>
    <row r="822" spans="2:65" s="76" customFormat="1" ht="21.75" customHeight="1" x14ac:dyDescent="0.2">
      <c r="B822" s="117"/>
      <c r="C822" s="140" t="s">
        <v>990</v>
      </c>
      <c r="D822" s="140" t="s">
        <v>26</v>
      </c>
      <c r="E822" s="139" t="s">
        <v>991</v>
      </c>
      <c r="F822" s="135" t="s">
        <v>2820</v>
      </c>
      <c r="G822" s="138" t="s">
        <v>117</v>
      </c>
      <c r="H822" s="137">
        <v>2</v>
      </c>
      <c r="I822" s="136">
        <v>1678.11</v>
      </c>
      <c r="J822" s="136">
        <f>ROUND(I822*H822,2)</f>
        <v>3356.22</v>
      </c>
      <c r="K822" s="135" t="s">
        <v>3201</v>
      </c>
      <c r="L822" s="75"/>
      <c r="M822" s="134" t="s">
        <v>31</v>
      </c>
      <c r="N822" s="133" t="s">
        <v>2542</v>
      </c>
      <c r="O822" s="132">
        <v>0.76900000000000002</v>
      </c>
      <c r="P822" s="132">
        <f>O822*H822</f>
        <v>1.538</v>
      </c>
      <c r="Q822" s="132">
        <v>7.7999999999999999E-4</v>
      </c>
      <c r="R822" s="132">
        <f>Q822*H822</f>
        <v>1.56E-3</v>
      </c>
      <c r="S822" s="132">
        <v>0</v>
      </c>
      <c r="T822" s="132">
        <f>S822*H822</f>
        <v>0</v>
      </c>
      <c r="U822" s="131" t="s">
        <v>31</v>
      </c>
      <c r="AR822" s="130" t="s">
        <v>134</v>
      </c>
      <c r="AT822" s="130" t="s">
        <v>26</v>
      </c>
      <c r="AU822" s="130" t="s">
        <v>61</v>
      </c>
      <c r="AY822" s="108" t="s">
        <v>104</v>
      </c>
      <c r="BE822" s="118">
        <f>IF(N822="základní",J822,0)</f>
        <v>3356.22</v>
      </c>
      <c r="BF822" s="118">
        <f>IF(N822="snížená",J822,0)</f>
        <v>0</v>
      </c>
      <c r="BG822" s="118">
        <f>IF(N822="zákl. přenesená",J822,0)</f>
        <v>0</v>
      </c>
      <c r="BH822" s="118">
        <f>IF(N822="sníž. přenesená",J822,0)</f>
        <v>0</v>
      </c>
      <c r="BI822" s="118">
        <f>IF(N822="nulová",J822,0)</f>
        <v>0</v>
      </c>
      <c r="BJ822" s="108" t="s">
        <v>102</v>
      </c>
      <c r="BK822" s="118">
        <f>ROUND(I822*H822,2)</f>
        <v>3356.22</v>
      </c>
      <c r="BL822" s="108" t="s">
        <v>134</v>
      </c>
      <c r="BM822" s="130" t="s">
        <v>992</v>
      </c>
    </row>
    <row r="823" spans="2:65" s="76" customFormat="1" ht="19.5" x14ac:dyDescent="0.2">
      <c r="B823" s="75"/>
      <c r="D823" s="129" t="s">
        <v>2597</v>
      </c>
      <c r="F823" s="128" t="s">
        <v>993</v>
      </c>
      <c r="L823" s="75"/>
      <c r="M823" s="119"/>
      <c r="U823" s="120"/>
      <c r="AT823" s="108" t="s">
        <v>2597</v>
      </c>
      <c r="AU823" s="108" t="s">
        <v>61</v>
      </c>
    </row>
    <row r="824" spans="2:65" s="76" customFormat="1" x14ac:dyDescent="0.2">
      <c r="B824" s="75"/>
      <c r="D824" s="127" t="s">
        <v>112</v>
      </c>
      <c r="F824" s="126" t="s">
        <v>3779</v>
      </c>
      <c r="L824" s="75"/>
      <c r="M824" s="119"/>
      <c r="U824" s="120"/>
      <c r="AT824" s="108" t="s">
        <v>112</v>
      </c>
      <c r="AU824" s="108" t="s">
        <v>61</v>
      </c>
    </row>
    <row r="825" spans="2:65" s="76" customFormat="1" ht="16.5" customHeight="1" x14ac:dyDescent="0.2">
      <c r="B825" s="117"/>
      <c r="C825" s="140" t="s">
        <v>994</v>
      </c>
      <c r="D825" s="140" t="s">
        <v>26</v>
      </c>
      <c r="E825" s="139" t="s">
        <v>995</v>
      </c>
      <c r="F825" s="135" t="s">
        <v>2821</v>
      </c>
      <c r="G825" s="138" t="s">
        <v>121</v>
      </c>
      <c r="H825" s="137">
        <v>2</v>
      </c>
      <c r="I825" s="136">
        <v>683.09</v>
      </c>
      <c r="J825" s="136">
        <f>ROUND(I825*H825,2)</f>
        <v>1366.18</v>
      </c>
      <c r="K825" s="135" t="s">
        <v>3201</v>
      </c>
      <c r="L825" s="75"/>
      <c r="M825" s="134" t="s">
        <v>31</v>
      </c>
      <c r="N825" s="133" t="s">
        <v>2542</v>
      </c>
      <c r="O825" s="132">
        <v>0.73499999999999999</v>
      </c>
      <c r="P825" s="132">
        <f>O825*H825</f>
        <v>1.47</v>
      </c>
      <c r="Q825" s="132">
        <v>4.4000000000000002E-4</v>
      </c>
      <c r="R825" s="132">
        <f>Q825*H825</f>
        <v>8.8000000000000003E-4</v>
      </c>
      <c r="S825" s="132">
        <v>0</v>
      </c>
      <c r="T825" s="132">
        <f>S825*H825</f>
        <v>0</v>
      </c>
      <c r="U825" s="131" t="s">
        <v>31</v>
      </c>
      <c r="AR825" s="130" t="s">
        <v>134</v>
      </c>
      <c r="AT825" s="130" t="s">
        <v>26</v>
      </c>
      <c r="AU825" s="130" t="s">
        <v>61</v>
      </c>
      <c r="AY825" s="108" t="s">
        <v>104</v>
      </c>
      <c r="BE825" s="118">
        <f>IF(N825="základní",J825,0)</f>
        <v>1366.18</v>
      </c>
      <c r="BF825" s="118">
        <f>IF(N825="snížená",J825,0)</f>
        <v>0</v>
      </c>
      <c r="BG825" s="118">
        <f>IF(N825="zákl. přenesená",J825,0)</f>
        <v>0</v>
      </c>
      <c r="BH825" s="118">
        <f>IF(N825="sníž. přenesená",J825,0)</f>
        <v>0</v>
      </c>
      <c r="BI825" s="118">
        <f>IF(N825="nulová",J825,0)</f>
        <v>0</v>
      </c>
      <c r="BJ825" s="108" t="s">
        <v>102</v>
      </c>
      <c r="BK825" s="118">
        <f>ROUND(I825*H825,2)</f>
        <v>1366.18</v>
      </c>
      <c r="BL825" s="108" t="s">
        <v>134</v>
      </c>
      <c r="BM825" s="130" t="s">
        <v>996</v>
      </c>
    </row>
    <row r="826" spans="2:65" s="76" customFormat="1" x14ac:dyDescent="0.2">
      <c r="B826" s="75"/>
      <c r="D826" s="129" t="s">
        <v>2597</v>
      </c>
      <c r="F826" s="128" t="s">
        <v>997</v>
      </c>
      <c r="L826" s="75"/>
      <c r="M826" s="119"/>
      <c r="U826" s="120"/>
      <c r="AT826" s="108" t="s">
        <v>2597</v>
      </c>
      <c r="AU826" s="108" t="s">
        <v>61</v>
      </c>
    </row>
    <row r="827" spans="2:65" s="76" customFormat="1" x14ac:dyDescent="0.2">
      <c r="B827" s="75"/>
      <c r="D827" s="127" t="s">
        <v>112</v>
      </c>
      <c r="F827" s="126" t="s">
        <v>3778</v>
      </c>
      <c r="L827" s="75"/>
      <c r="M827" s="119"/>
      <c r="U827" s="120"/>
      <c r="AT827" s="108" t="s">
        <v>112</v>
      </c>
      <c r="AU827" s="108" t="s">
        <v>61</v>
      </c>
    </row>
    <row r="828" spans="2:65" s="76" customFormat="1" ht="16.5" customHeight="1" x14ac:dyDescent="0.2">
      <c r="B828" s="117"/>
      <c r="C828" s="140" t="s">
        <v>998</v>
      </c>
      <c r="D828" s="140" t="s">
        <v>26</v>
      </c>
      <c r="E828" s="139" t="s">
        <v>999</v>
      </c>
      <c r="F828" s="135" t="s">
        <v>2822</v>
      </c>
      <c r="G828" s="138" t="s">
        <v>121</v>
      </c>
      <c r="H828" s="137">
        <v>4</v>
      </c>
      <c r="I828" s="136">
        <v>985.11</v>
      </c>
      <c r="J828" s="136">
        <f>ROUND(I828*H828,2)</f>
        <v>3940.44</v>
      </c>
      <c r="K828" s="135" t="s">
        <v>3201</v>
      </c>
      <c r="L828" s="75"/>
      <c r="M828" s="134" t="s">
        <v>31</v>
      </c>
      <c r="N828" s="133" t="s">
        <v>2542</v>
      </c>
      <c r="O828" s="132">
        <v>0.76900000000000002</v>
      </c>
      <c r="P828" s="132">
        <f>O828*H828</f>
        <v>3.0760000000000001</v>
      </c>
      <c r="Q828" s="132">
        <v>4.4000000000000002E-4</v>
      </c>
      <c r="R828" s="132">
        <f>Q828*H828</f>
        <v>1.7600000000000001E-3</v>
      </c>
      <c r="S828" s="132">
        <v>0</v>
      </c>
      <c r="T828" s="132">
        <f>S828*H828</f>
        <v>0</v>
      </c>
      <c r="U828" s="131" t="s">
        <v>31</v>
      </c>
      <c r="AR828" s="130" t="s">
        <v>134</v>
      </c>
      <c r="AT828" s="130" t="s">
        <v>26</v>
      </c>
      <c r="AU828" s="130" t="s">
        <v>61</v>
      </c>
      <c r="AY828" s="108" t="s">
        <v>104</v>
      </c>
      <c r="BE828" s="118">
        <f>IF(N828="základní",J828,0)</f>
        <v>3940.44</v>
      </c>
      <c r="BF828" s="118">
        <f>IF(N828="snížená",J828,0)</f>
        <v>0</v>
      </c>
      <c r="BG828" s="118">
        <f>IF(N828="zákl. přenesená",J828,0)</f>
        <v>0</v>
      </c>
      <c r="BH828" s="118">
        <f>IF(N828="sníž. přenesená",J828,0)</f>
        <v>0</v>
      </c>
      <c r="BI828" s="118">
        <f>IF(N828="nulová",J828,0)</f>
        <v>0</v>
      </c>
      <c r="BJ828" s="108" t="s">
        <v>102</v>
      </c>
      <c r="BK828" s="118">
        <f>ROUND(I828*H828,2)</f>
        <v>3940.44</v>
      </c>
      <c r="BL828" s="108" t="s">
        <v>134</v>
      </c>
      <c r="BM828" s="130" t="s">
        <v>1000</v>
      </c>
    </row>
    <row r="829" spans="2:65" s="76" customFormat="1" x14ac:dyDescent="0.2">
      <c r="B829" s="75"/>
      <c r="D829" s="129" t="s">
        <v>2597</v>
      </c>
      <c r="F829" s="128" t="s">
        <v>1001</v>
      </c>
      <c r="L829" s="75"/>
      <c r="M829" s="119"/>
      <c r="U829" s="120"/>
      <c r="AT829" s="108" t="s">
        <v>2597</v>
      </c>
      <c r="AU829" s="108" t="s">
        <v>61</v>
      </c>
    </row>
    <row r="830" spans="2:65" s="76" customFormat="1" x14ac:dyDescent="0.2">
      <c r="B830" s="75"/>
      <c r="D830" s="127" t="s">
        <v>112</v>
      </c>
      <c r="F830" s="126" t="s">
        <v>3777</v>
      </c>
      <c r="L830" s="75"/>
      <c r="M830" s="119"/>
      <c r="U830" s="120"/>
      <c r="AT830" s="108" t="s">
        <v>112</v>
      </c>
      <c r="AU830" s="108" t="s">
        <v>61</v>
      </c>
    </row>
    <row r="831" spans="2:65" s="76" customFormat="1" ht="16.5" customHeight="1" x14ac:dyDescent="0.2">
      <c r="B831" s="117"/>
      <c r="C831" s="140" t="s">
        <v>1002</v>
      </c>
      <c r="D831" s="140" t="s">
        <v>26</v>
      </c>
      <c r="E831" s="139" t="s">
        <v>1003</v>
      </c>
      <c r="F831" s="135" t="s">
        <v>2823</v>
      </c>
      <c r="G831" s="138" t="s">
        <v>133</v>
      </c>
      <c r="H831" s="137">
        <v>6</v>
      </c>
      <c r="I831" s="136">
        <v>1375.72</v>
      </c>
      <c r="J831" s="136">
        <f>ROUND(I831*H831,2)</f>
        <v>8254.32</v>
      </c>
      <c r="K831" s="135" t="s">
        <v>3201</v>
      </c>
      <c r="L831" s="75"/>
      <c r="M831" s="134" t="s">
        <v>31</v>
      </c>
      <c r="N831" s="133" t="s">
        <v>2542</v>
      </c>
      <c r="O831" s="132">
        <v>0.63600000000000001</v>
      </c>
      <c r="P831" s="132">
        <f>O831*H831</f>
        <v>3.8159999999999998</v>
      </c>
      <c r="Q831" s="132">
        <v>3.8999999999999999E-4</v>
      </c>
      <c r="R831" s="132">
        <f>Q831*H831</f>
        <v>2.3400000000000001E-3</v>
      </c>
      <c r="S831" s="132">
        <v>0</v>
      </c>
      <c r="T831" s="132">
        <f>S831*H831</f>
        <v>0</v>
      </c>
      <c r="U831" s="131" t="s">
        <v>31</v>
      </c>
      <c r="AR831" s="130" t="s">
        <v>134</v>
      </c>
      <c r="AT831" s="130" t="s">
        <v>26</v>
      </c>
      <c r="AU831" s="130" t="s">
        <v>61</v>
      </c>
      <c r="AY831" s="108" t="s">
        <v>104</v>
      </c>
      <c r="BE831" s="118">
        <f>IF(N831="základní",J831,0)</f>
        <v>8254.32</v>
      </c>
      <c r="BF831" s="118">
        <f>IF(N831="snížená",J831,0)</f>
        <v>0</v>
      </c>
      <c r="BG831" s="118">
        <f>IF(N831="zákl. přenesená",J831,0)</f>
        <v>0</v>
      </c>
      <c r="BH831" s="118">
        <f>IF(N831="sníž. přenesená",J831,0)</f>
        <v>0</v>
      </c>
      <c r="BI831" s="118">
        <f>IF(N831="nulová",J831,0)</f>
        <v>0</v>
      </c>
      <c r="BJ831" s="108" t="s">
        <v>102</v>
      </c>
      <c r="BK831" s="118">
        <f>ROUND(I831*H831,2)</f>
        <v>8254.32</v>
      </c>
      <c r="BL831" s="108" t="s">
        <v>134</v>
      </c>
      <c r="BM831" s="130" t="s">
        <v>1004</v>
      </c>
    </row>
    <row r="832" spans="2:65" s="76" customFormat="1" x14ac:dyDescent="0.2">
      <c r="B832" s="75"/>
      <c r="D832" s="129" t="s">
        <v>2597</v>
      </c>
      <c r="F832" s="128" t="s">
        <v>1005</v>
      </c>
      <c r="L832" s="75"/>
      <c r="M832" s="119"/>
      <c r="U832" s="120"/>
      <c r="AT832" s="108" t="s">
        <v>2597</v>
      </c>
      <c r="AU832" s="108" t="s">
        <v>61</v>
      </c>
    </row>
    <row r="833" spans="2:65" s="76" customFormat="1" x14ac:dyDescent="0.2">
      <c r="B833" s="75"/>
      <c r="D833" s="127" t="s">
        <v>112</v>
      </c>
      <c r="F833" s="126" t="s">
        <v>3776</v>
      </c>
      <c r="L833" s="75"/>
      <c r="M833" s="119"/>
      <c r="U833" s="120"/>
      <c r="AT833" s="108" t="s">
        <v>112</v>
      </c>
      <c r="AU833" s="108" t="s">
        <v>61</v>
      </c>
    </row>
    <row r="834" spans="2:65" s="76" customFormat="1" ht="16.5" customHeight="1" x14ac:dyDescent="0.2">
      <c r="B834" s="117"/>
      <c r="C834" s="140" t="s">
        <v>1006</v>
      </c>
      <c r="D834" s="140" t="s">
        <v>26</v>
      </c>
      <c r="E834" s="139" t="s">
        <v>1007</v>
      </c>
      <c r="F834" s="135" t="s">
        <v>2824</v>
      </c>
      <c r="G834" s="138" t="s">
        <v>133</v>
      </c>
      <c r="H834" s="137">
        <v>6</v>
      </c>
      <c r="I834" s="136">
        <v>1746.12</v>
      </c>
      <c r="J834" s="136">
        <f>ROUND(I834*H834,2)</f>
        <v>10476.719999999999</v>
      </c>
      <c r="K834" s="135" t="s">
        <v>3201</v>
      </c>
      <c r="L834" s="75"/>
      <c r="M834" s="134" t="s">
        <v>31</v>
      </c>
      <c r="N834" s="133" t="s">
        <v>2542</v>
      </c>
      <c r="O834" s="132">
        <v>0.74399999999999999</v>
      </c>
      <c r="P834" s="132">
        <f>O834*H834</f>
        <v>4.4640000000000004</v>
      </c>
      <c r="Q834" s="132">
        <v>4.2000000000000002E-4</v>
      </c>
      <c r="R834" s="132">
        <f>Q834*H834</f>
        <v>2.5200000000000001E-3</v>
      </c>
      <c r="S834" s="132">
        <v>0</v>
      </c>
      <c r="T834" s="132">
        <f>S834*H834</f>
        <v>0</v>
      </c>
      <c r="U834" s="131" t="s">
        <v>31</v>
      </c>
      <c r="AR834" s="130" t="s">
        <v>134</v>
      </c>
      <c r="AT834" s="130" t="s">
        <v>26</v>
      </c>
      <c r="AU834" s="130" t="s">
        <v>61</v>
      </c>
      <c r="AY834" s="108" t="s">
        <v>104</v>
      </c>
      <c r="BE834" s="118">
        <f>IF(N834="základní",J834,0)</f>
        <v>10476.719999999999</v>
      </c>
      <c r="BF834" s="118">
        <f>IF(N834="snížená",J834,0)</f>
        <v>0</v>
      </c>
      <c r="BG834" s="118">
        <f>IF(N834="zákl. přenesená",J834,0)</f>
        <v>0</v>
      </c>
      <c r="BH834" s="118">
        <f>IF(N834="sníž. přenesená",J834,0)</f>
        <v>0</v>
      </c>
      <c r="BI834" s="118">
        <f>IF(N834="nulová",J834,0)</f>
        <v>0</v>
      </c>
      <c r="BJ834" s="108" t="s">
        <v>102</v>
      </c>
      <c r="BK834" s="118">
        <f>ROUND(I834*H834,2)</f>
        <v>10476.719999999999</v>
      </c>
      <c r="BL834" s="108" t="s">
        <v>134</v>
      </c>
      <c r="BM834" s="130" t="s">
        <v>1008</v>
      </c>
    </row>
    <row r="835" spans="2:65" s="76" customFormat="1" x14ac:dyDescent="0.2">
      <c r="B835" s="75"/>
      <c r="D835" s="129" t="s">
        <v>2597</v>
      </c>
      <c r="F835" s="128" t="s">
        <v>1009</v>
      </c>
      <c r="L835" s="75"/>
      <c r="M835" s="119"/>
      <c r="U835" s="120"/>
      <c r="AT835" s="108" t="s">
        <v>2597</v>
      </c>
      <c r="AU835" s="108" t="s">
        <v>61</v>
      </c>
    </row>
    <row r="836" spans="2:65" s="76" customFormat="1" x14ac:dyDescent="0.2">
      <c r="B836" s="75"/>
      <c r="D836" s="127" t="s">
        <v>112</v>
      </c>
      <c r="F836" s="126" t="s">
        <v>3775</v>
      </c>
      <c r="L836" s="75"/>
      <c r="M836" s="119"/>
      <c r="U836" s="120"/>
      <c r="AT836" s="108" t="s">
        <v>112</v>
      </c>
      <c r="AU836" s="108" t="s">
        <v>61</v>
      </c>
    </row>
    <row r="837" spans="2:65" s="76" customFormat="1" ht="16.5" customHeight="1" x14ac:dyDescent="0.2">
      <c r="B837" s="117"/>
      <c r="C837" s="140" t="s">
        <v>2533</v>
      </c>
      <c r="D837" s="140" t="s">
        <v>26</v>
      </c>
      <c r="E837" s="139" t="s">
        <v>2557</v>
      </c>
      <c r="F837" s="135" t="s">
        <v>2825</v>
      </c>
      <c r="G837" s="138" t="s">
        <v>622</v>
      </c>
      <c r="H837" s="137">
        <v>5.5679999999999996</v>
      </c>
      <c r="I837" s="136">
        <v>5458.53</v>
      </c>
      <c r="J837" s="136">
        <f>ROUND(I837*H837,2)</f>
        <v>30393.1</v>
      </c>
      <c r="K837" s="135" t="s">
        <v>3201</v>
      </c>
      <c r="L837" s="75"/>
      <c r="M837" s="134" t="s">
        <v>31</v>
      </c>
      <c r="N837" s="133" t="s">
        <v>2542</v>
      </c>
      <c r="O837" s="132">
        <v>12.207000000000001</v>
      </c>
      <c r="P837" s="132">
        <f>O837*H837</f>
        <v>67.968575999999999</v>
      </c>
      <c r="Q837" s="132">
        <v>0</v>
      </c>
      <c r="R837" s="132">
        <f>Q837*H837</f>
        <v>0</v>
      </c>
      <c r="S837" s="132">
        <v>0</v>
      </c>
      <c r="T837" s="132">
        <f>S837*H837</f>
        <v>0</v>
      </c>
      <c r="U837" s="131" t="s">
        <v>31</v>
      </c>
      <c r="AR837" s="130" t="s">
        <v>134</v>
      </c>
      <c r="AT837" s="130" t="s">
        <v>26</v>
      </c>
      <c r="AU837" s="130" t="s">
        <v>61</v>
      </c>
      <c r="AY837" s="108" t="s">
        <v>104</v>
      </c>
      <c r="BE837" s="118">
        <f>IF(N837="základní",J837,0)</f>
        <v>30393.1</v>
      </c>
      <c r="BF837" s="118">
        <f>IF(N837="snížená",J837,0)</f>
        <v>0</v>
      </c>
      <c r="BG837" s="118">
        <f>IF(N837="zákl. přenesená",J837,0)</f>
        <v>0</v>
      </c>
      <c r="BH837" s="118">
        <f>IF(N837="sníž. přenesená",J837,0)</f>
        <v>0</v>
      </c>
      <c r="BI837" s="118">
        <f>IF(N837="nulová",J837,0)</f>
        <v>0</v>
      </c>
      <c r="BJ837" s="108" t="s">
        <v>102</v>
      </c>
      <c r="BK837" s="118">
        <f>ROUND(I837*H837,2)</f>
        <v>30393.1</v>
      </c>
      <c r="BL837" s="108" t="s">
        <v>134</v>
      </c>
      <c r="BM837" s="130" t="s">
        <v>2558</v>
      </c>
    </row>
    <row r="838" spans="2:65" s="76" customFormat="1" ht="19.5" x14ac:dyDescent="0.2">
      <c r="B838" s="75"/>
      <c r="D838" s="129" t="s">
        <v>2597</v>
      </c>
      <c r="F838" s="128" t="s">
        <v>3774</v>
      </c>
      <c r="L838" s="75"/>
      <c r="M838" s="119"/>
      <c r="U838" s="120"/>
      <c r="AT838" s="108" t="s">
        <v>2597</v>
      </c>
      <c r="AU838" s="108" t="s">
        <v>61</v>
      </c>
    </row>
    <row r="839" spans="2:65" s="76" customFormat="1" x14ac:dyDescent="0.2">
      <c r="B839" s="75"/>
      <c r="D839" s="127" t="s">
        <v>112</v>
      </c>
      <c r="F839" s="126" t="s">
        <v>3773</v>
      </c>
      <c r="L839" s="75"/>
      <c r="M839" s="119"/>
      <c r="U839" s="120"/>
      <c r="AT839" s="108" t="s">
        <v>112</v>
      </c>
      <c r="AU839" s="108" t="s">
        <v>61</v>
      </c>
    </row>
    <row r="840" spans="2:65" s="141" customFormat="1" ht="22.9" customHeight="1" x14ac:dyDescent="0.2">
      <c r="B840" s="148"/>
      <c r="D840" s="143" t="s">
        <v>99</v>
      </c>
      <c r="E840" s="150" t="s">
        <v>1010</v>
      </c>
      <c r="F840" s="150" t="s">
        <v>1011</v>
      </c>
      <c r="J840" s="149">
        <f>BK840</f>
        <v>861540.45</v>
      </c>
      <c r="L840" s="148"/>
      <c r="M840" s="147"/>
      <c r="P840" s="146">
        <f>SUM(P841:P996)</f>
        <v>118.292</v>
      </c>
      <c r="R840" s="146">
        <f>SUM(R841:R996)</f>
        <v>1.2057228943</v>
      </c>
      <c r="T840" s="146">
        <f>SUM(T841:T996)</f>
        <v>3.6645000000000003</v>
      </c>
      <c r="U840" s="145"/>
      <c r="AR840" s="143" t="s">
        <v>61</v>
      </c>
      <c r="AT840" s="144" t="s">
        <v>99</v>
      </c>
      <c r="AU840" s="144" t="s">
        <v>102</v>
      </c>
      <c r="AY840" s="143" t="s">
        <v>104</v>
      </c>
      <c r="BK840" s="142">
        <f>SUM(BK841:BK996)</f>
        <v>861540.45</v>
      </c>
    </row>
    <row r="841" spans="2:65" s="76" customFormat="1" ht="16.5" customHeight="1" x14ac:dyDescent="0.2">
      <c r="B841" s="117"/>
      <c r="C841" s="140" t="s">
        <v>1012</v>
      </c>
      <c r="D841" s="140" t="s">
        <v>26</v>
      </c>
      <c r="E841" s="139" t="s">
        <v>1013</v>
      </c>
      <c r="F841" s="135" t="s">
        <v>2826</v>
      </c>
      <c r="G841" s="138" t="s">
        <v>121</v>
      </c>
      <c r="H841" s="137">
        <v>2</v>
      </c>
      <c r="I841" s="136">
        <v>88.93</v>
      </c>
      <c r="J841" s="136">
        <f>ROUND(I841*H841,2)</f>
        <v>177.86</v>
      </c>
      <c r="K841" s="135" t="s">
        <v>3201</v>
      </c>
      <c r="L841" s="75"/>
      <c r="M841" s="134" t="s">
        <v>31</v>
      </c>
      <c r="N841" s="133" t="s">
        <v>2542</v>
      </c>
      <c r="O841" s="132">
        <v>0.18</v>
      </c>
      <c r="P841" s="132">
        <f>O841*H841</f>
        <v>0.36</v>
      </c>
      <c r="Q841" s="132">
        <v>0</v>
      </c>
      <c r="R841" s="132">
        <f>Q841*H841</f>
        <v>0</v>
      </c>
      <c r="S841" s="132">
        <v>7.7420000000000003E-2</v>
      </c>
      <c r="T841" s="132">
        <f>S841*H841</f>
        <v>0.15484000000000001</v>
      </c>
      <c r="U841" s="131" t="s">
        <v>31</v>
      </c>
      <c r="AR841" s="130" t="s">
        <v>134</v>
      </c>
      <c r="AT841" s="130" t="s">
        <v>26</v>
      </c>
      <c r="AU841" s="130" t="s">
        <v>61</v>
      </c>
      <c r="AY841" s="108" t="s">
        <v>104</v>
      </c>
      <c r="BE841" s="118">
        <f>IF(N841="základní",J841,0)</f>
        <v>177.86</v>
      </c>
      <c r="BF841" s="118">
        <f>IF(N841="snížená",J841,0)</f>
        <v>0</v>
      </c>
      <c r="BG841" s="118">
        <f>IF(N841="zákl. přenesená",J841,0)</f>
        <v>0</v>
      </c>
      <c r="BH841" s="118">
        <f>IF(N841="sníž. přenesená",J841,0)</f>
        <v>0</v>
      </c>
      <c r="BI841" s="118">
        <f>IF(N841="nulová",J841,0)</f>
        <v>0</v>
      </c>
      <c r="BJ841" s="108" t="s">
        <v>102</v>
      </c>
      <c r="BK841" s="118">
        <f>ROUND(I841*H841,2)</f>
        <v>177.86</v>
      </c>
      <c r="BL841" s="108" t="s">
        <v>134</v>
      </c>
      <c r="BM841" s="130" t="s">
        <v>1014</v>
      </c>
    </row>
    <row r="842" spans="2:65" s="76" customFormat="1" x14ac:dyDescent="0.2">
      <c r="B842" s="75"/>
      <c r="D842" s="129" t="s">
        <v>2597</v>
      </c>
      <c r="F842" s="128" t="s">
        <v>1015</v>
      </c>
      <c r="L842" s="75"/>
      <c r="M842" s="119"/>
      <c r="U842" s="120"/>
      <c r="AT842" s="108" t="s">
        <v>2597</v>
      </c>
      <c r="AU842" s="108" t="s">
        <v>61</v>
      </c>
    </row>
    <row r="843" spans="2:65" s="76" customFormat="1" x14ac:dyDescent="0.2">
      <c r="B843" s="75"/>
      <c r="D843" s="127" t="s">
        <v>112</v>
      </c>
      <c r="F843" s="126" t="s">
        <v>3772</v>
      </c>
      <c r="L843" s="75"/>
      <c r="M843" s="119"/>
      <c r="U843" s="120"/>
      <c r="AT843" s="108" t="s">
        <v>112</v>
      </c>
      <c r="AU843" s="108" t="s">
        <v>61</v>
      </c>
    </row>
    <row r="844" spans="2:65" s="76" customFormat="1" ht="16.5" customHeight="1" x14ac:dyDescent="0.2">
      <c r="B844" s="117"/>
      <c r="C844" s="140" t="s">
        <v>1016</v>
      </c>
      <c r="D844" s="140" t="s">
        <v>26</v>
      </c>
      <c r="E844" s="139" t="s">
        <v>1017</v>
      </c>
      <c r="F844" s="135" t="s">
        <v>2827</v>
      </c>
      <c r="G844" s="138" t="s">
        <v>133</v>
      </c>
      <c r="H844" s="137">
        <v>1</v>
      </c>
      <c r="I844" s="136">
        <v>2973.22</v>
      </c>
      <c r="J844" s="136">
        <f>ROUND(I844*H844,2)</f>
        <v>2973.22</v>
      </c>
      <c r="K844" s="135" t="s">
        <v>3201</v>
      </c>
      <c r="L844" s="75"/>
      <c r="M844" s="134" t="s">
        <v>31</v>
      </c>
      <c r="N844" s="133" t="s">
        <v>2542</v>
      </c>
      <c r="O844" s="132">
        <v>1.7669999999999999</v>
      </c>
      <c r="P844" s="132">
        <f>O844*H844</f>
        <v>1.7669999999999999</v>
      </c>
      <c r="Q844" s="132">
        <v>2.7649400000000001E-2</v>
      </c>
      <c r="R844" s="132">
        <f>Q844*H844</f>
        <v>2.7649400000000001E-2</v>
      </c>
      <c r="S844" s="132">
        <v>0</v>
      </c>
      <c r="T844" s="132">
        <f>S844*H844</f>
        <v>0</v>
      </c>
      <c r="U844" s="131" t="s">
        <v>31</v>
      </c>
      <c r="AR844" s="130" t="s">
        <v>134</v>
      </c>
      <c r="AT844" s="130" t="s">
        <v>26</v>
      </c>
      <c r="AU844" s="130" t="s">
        <v>61</v>
      </c>
      <c r="AY844" s="108" t="s">
        <v>104</v>
      </c>
      <c r="BE844" s="118">
        <f>IF(N844="základní",J844,0)</f>
        <v>2973.22</v>
      </c>
      <c r="BF844" s="118">
        <f>IF(N844="snížená",J844,0)</f>
        <v>0</v>
      </c>
      <c r="BG844" s="118">
        <f>IF(N844="zákl. přenesená",J844,0)</f>
        <v>0</v>
      </c>
      <c r="BH844" s="118">
        <f>IF(N844="sníž. přenesená",J844,0)</f>
        <v>0</v>
      </c>
      <c r="BI844" s="118">
        <f>IF(N844="nulová",J844,0)</f>
        <v>0</v>
      </c>
      <c r="BJ844" s="108" t="s">
        <v>102</v>
      </c>
      <c r="BK844" s="118">
        <f>ROUND(I844*H844,2)</f>
        <v>2973.22</v>
      </c>
      <c r="BL844" s="108" t="s">
        <v>134</v>
      </c>
      <c r="BM844" s="130" t="s">
        <v>1018</v>
      </c>
    </row>
    <row r="845" spans="2:65" s="76" customFormat="1" x14ac:dyDescent="0.2">
      <c r="B845" s="75"/>
      <c r="D845" s="129" t="s">
        <v>2597</v>
      </c>
      <c r="F845" s="128" t="s">
        <v>1019</v>
      </c>
      <c r="L845" s="75"/>
      <c r="M845" s="119"/>
      <c r="U845" s="120"/>
      <c r="AT845" s="108" t="s">
        <v>2597</v>
      </c>
      <c r="AU845" s="108" t="s">
        <v>61</v>
      </c>
    </row>
    <row r="846" spans="2:65" s="76" customFormat="1" x14ac:dyDescent="0.2">
      <c r="B846" s="75"/>
      <c r="D846" s="127" t="s">
        <v>112</v>
      </c>
      <c r="F846" s="126" t="s">
        <v>3771</v>
      </c>
      <c r="L846" s="75"/>
      <c r="M846" s="119"/>
      <c r="U846" s="120"/>
      <c r="AT846" s="108" t="s">
        <v>112</v>
      </c>
      <c r="AU846" s="108" t="s">
        <v>61</v>
      </c>
    </row>
    <row r="847" spans="2:65" s="76" customFormat="1" ht="16.5" customHeight="1" x14ac:dyDescent="0.2">
      <c r="B847" s="117"/>
      <c r="C847" s="140" t="s">
        <v>1020</v>
      </c>
      <c r="D847" s="140" t="s">
        <v>26</v>
      </c>
      <c r="E847" s="139" t="s">
        <v>1021</v>
      </c>
      <c r="F847" s="135" t="s">
        <v>2828</v>
      </c>
      <c r="G847" s="138" t="s">
        <v>133</v>
      </c>
      <c r="H847" s="137">
        <v>1</v>
      </c>
      <c r="I847" s="136">
        <v>3780.89</v>
      </c>
      <c r="J847" s="136">
        <f>ROUND(I847*H847,2)</f>
        <v>3780.89</v>
      </c>
      <c r="K847" s="135" t="s">
        <v>3201</v>
      </c>
      <c r="L847" s="75"/>
      <c r="M847" s="134" t="s">
        <v>31</v>
      </c>
      <c r="N847" s="133" t="s">
        <v>2542</v>
      </c>
      <c r="O847" s="132">
        <v>2.4119999999999999</v>
      </c>
      <c r="P847" s="132">
        <f>O847*H847</f>
        <v>2.4119999999999999</v>
      </c>
      <c r="Q847" s="132">
        <v>3.1813800000000003E-2</v>
      </c>
      <c r="R847" s="132">
        <f>Q847*H847</f>
        <v>3.1813800000000003E-2</v>
      </c>
      <c r="S847" s="132">
        <v>0</v>
      </c>
      <c r="T847" s="132">
        <f>S847*H847</f>
        <v>0</v>
      </c>
      <c r="U847" s="131" t="s">
        <v>31</v>
      </c>
      <c r="AR847" s="130" t="s">
        <v>134</v>
      </c>
      <c r="AT847" s="130" t="s">
        <v>26</v>
      </c>
      <c r="AU847" s="130" t="s">
        <v>61</v>
      </c>
      <c r="AY847" s="108" t="s">
        <v>104</v>
      </c>
      <c r="BE847" s="118">
        <f>IF(N847="základní",J847,0)</f>
        <v>3780.89</v>
      </c>
      <c r="BF847" s="118">
        <f>IF(N847="snížená",J847,0)</f>
        <v>0</v>
      </c>
      <c r="BG847" s="118">
        <f>IF(N847="zákl. přenesená",J847,0)</f>
        <v>0</v>
      </c>
      <c r="BH847" s="118">
        <f>IF(N847="sníž. přenesená",J847,0)</f>
        <v>0</v>
      </c>
      <c r="BI847" s="118">
        <f>IF(N847="nulová",J847,0)</f>
        <v>0</v>
      </c>
      <c r="BJ847" s="108" t="s">
        <v>102</v>
      </c>
      <c r="BK847" s="118">
        <f>ROUND(I847*H847,2)</f>
        <v>3780.89</v>
      </c>
      <c r="BL847" s="108" t="s">
        <v>134</v>
      </c>
      <c r="BM847" s="130" t="s">
        <v>1022</v>
      </c>
    </row>
    <row r="848" spans="2:65" s="76" customFormat="1" x14ac:dyDescent="0.2">
      <c r="B848" s="75"/>
      <c r="D848" s="129" t="s">
        <v>2597</v>
      </c>
      <c r="F848" s="128" t="s">
        <v>1023</v>
      </c>
      <c r="L848" s="75"/>
      <c r="M848" s="119"/>
      <c r="U848" s="120"/>
      <c r="AT848" s="108" t="s">
        <v>2597</v>
      </c>
      <c r="AU848" s="108" t="s">
        <v>61</v>
      </c>
    </row>
    <row r="849" spans="2:65" s="76" customFormat="1" x14ac:dyDescent="0.2">
      <c r="B849" s="75"/>
      <c r="D849" s="127" t="s">
        <v>112</v>
      </c>
      <c r="F849" s="126" t="s">
        <v>3770</v>
      </c>
      <c r="L849" s="75"/>
      <c r="M849" s="119"/>
      <c r="U849" s="120"/>
      <c r="AT849" s="108" t="s">
        <v>112</v>
      </c>
      <c r="AU849" s="108" t="s">
        <v>61</v>
      </c>
    </row>
    <row r="850" spans="2:65" s="76" customFormat="1" ht="16.5" customHeight="1" x14ac:dyDescent="0.2">
      <c r="B850" s="117"/>
      <c r="C850" s="140" t="s">
        <v>1024</v>
      </c>
      <c r="D850" s="140" t="s">
        <v>26</v>
      </c>
      <c r="E850" s="139" t="s">
        <v>1025</v>
      </c>
      <c r="F850" s="135" t="s">
        <v>2829</v>
      </c>
      <c r="G850" s="138" t="s">
        <v>133</v>
      </c>
      <c r="H850" s="137">
        <v>1</v>
      </c>
      <c r="I850" s="136">
        <v>482.16</v>
      </c>
      <c r="J850" s="136">
        <f>ROUND(I850*H850,2)</f>
        <v>482.16</v>
      </c>
      <c r="K850" s="135" t="s">
        <v>3201</v>
      </c>
      <c r="L850" s="75"/>
      <c r="M850" s="134" t="s">
        <v>31</v>
      </c>
      <c r="N850" s="133" t="s">
        <v>2542</v>
      </c>
      <c r="O850" s="132">
        <v>6.8000000000000005E-2</v>
      </c>
      <c r="P850" s="132">
        <f>O850*H850</f>
        <v>6.8000000000000005E-2</v>
      </c>
      <c r="Q850" s="132">
        <v>6.3296999999999997E-3</v>
      </c>
      <c r="R850" s="132">
        <f>Q850*H850</f>
        <v>6.3296999999999997E-3</v>
      </c>
      <c r="S850" s="132">
        <v>0</v>
      </c>
      <c r="T850" s="132">
        <f>S850*H850</f>
        <v>0</v>
      </c>
      <c r="U850" s="131" t="s">
        <v>31</v>
      </c>
      <c r="AR850" s="130" t="s">
        <v>134</v>
      </c>
      <c r="AT850" s="130" t="s">
        <v>26</v>
      </c>
      <c r="AU850" s="130" t="s">
        <v>61</v>
      </c>
      <c r="AY850" s="108" t="s">
        <v>104</v>
      </c>
      <c r="BE850" s="118">
        <f>IF(N850="základní",J850,0)</f>
        <v>482.16</v>
      </c>
      <c r="BF850" s="118">
        <f>IF(N850="snížená",J850,0)</f>
        <v>0</v>
      </c>
      <c r="BG850" s="118">
        <f>IF(N850="zákl. přenesená",J850,0)</f>
        <v>0</v>
      </c>
      <c r="BH850" s="118">
        <f>IF(N850="sníž. přenesená",J850,0)</f>
        <v>0</v>
      </c>
      <c r="BI850" s="118">
        <f>IF(N850="nulová",J850,0)</f>
        <v>0</v>
      </c>
      <c r="BJ850" s="108" t="s">
        <v>102</v>
      </c>
      <c r="BK850" s="118">
        <f>ROUND(I850*H850,2)</f>
        <v>482.16</v>
      </c>
      <c r="BL850" s="108" t="s">
        <v>134</v>
      </c>
      <c r="BM850" s="130" t="s">
        <v>1026</v>
      </c>
    </row>
    <row r="851" spans="2:65" s="76" customFormat="1" ht="19.5" x14ac:dyDescent="0.2">
      <c r="B851" s="75"/>
      <c r="D851" s="129" t="s">
        <v>2597</v>
      </c>
      <c r="F851" s="128" t="s">
        <v>1027</v>
      </c>
      <c r="L851" s="75"/>
      <c r="M851" s="119"/>
      <c r="U851" s="120"/>
      <c r="AT851" s="108" t="s">
        <v>2597</v>
      </c>
      <c r="AU851" s="108" t="s">
        <v>61</v>
      </c>
    </row>
    <row r="852" spans="2:65" s="76" customFormat="1" x14ac:dyDescent="0.2">
      <c r="B852" s="75"/>
      <c r="D852" s="127" t="s">
        <v>112</v>
      </c>
      <c r="F852" s="126" t="s">
        <v>3769</v>
      </c>
      <c r="L852" s="75"/>
      <c r="M852" s="119"/>
      <c r="U852" s="120"/>
      <c r="AT852" s="108" t="s">
        <v>112</v>
      </c>
      <c r="AU852" s="108" t="s">
        <v>61</v>
      </c>
    </row>
    <row r="853" spans="2:65" s="76" customFormat="1" ht="16.5" customHeight="1" x14ac:dyDescent="0.2">
      <c r="B853" s="117"/>
      <c r="C853" s="140" t="s">
        <v>1028</v>
      </c>
      <c r="D853" s="140" t="s">
        <v>26</v>
      </c>
      <c r="E853" s="139" t="s">
        <v>1029</v>
      </c>
      <c r="F853" s="135" t="s">
        <v>2830</v>
      </c>
      <c r="G853" s="138" t="s">
        <v>133</v>
      </c>
      <c r="H853" s="137">
        <v>2</v>
      </c>
      <c r="I853" s="136">
        <v>649.52</v>
      </c>
      <c r="J853" s="136">
        <f>ROUND(I853*H853,2)</f>
        <v>1299.04</v>
      </c>
      <c r="K853" s="135" t="s">
        <v>3201</v>
      </c>
      <c r="L853" s="75"/>
      <c r="M853" s="134" t="s">
        <v>31</v>
      </c>
      <c r="N853" s="133" t="s">
        <v>2542</v>
      </c>
      <c r="O853" s="132">
        <v>8.7999999999999995E-2</v>
      </c>
      <c r="P853" s="132">
        <f>O853*H853</f>
        <v>0.17599999999999999</v>
      </c>
      <c r="Q853" s="132">
        <v>7.9243999999999998E-3</v>
      </c>
      <c r="R853" s="132">
        <f>Q853*H853</f>
        <v>1.58488E-2</v>
      </c>
      <c r="S853" s="132">
        <v>0</v>
      </c>
      <c r="T853" s="132">
        <f>S853*H853</f>
        <v>0</v>
      </c>
      <c r="U853" s="131" t="s">
        <v>31</v>
      </c>
      <c r="AR853" s="130" t="s">
        <v>134</v>
      </c>
      <c r="AT853" s="130" t="s">
        <v>26</v>
      </c>
      <c r="AU853" s="130" t="s">
        <v>61</v>
      </c>
      <c r="AY853" s="108" t="s">
        <v>104</v>
      </c>
      <c r="BE853" s="118">
        <f>IF(N853="základní",J853,0)</f>
        <v>1299.04</v>
      </c>
      <c r="BF853" s="118">
        <f>IF(N853="snížená",J853,0)</f>
        <v>0</v>
      </c>
      <c r="BG853" s="118">
        <f>IF(N853="zákl. přenesená",J853,0)</f>
        <v>0</v>
      </c>
      <c r="BH853" s="118">
        <f>IF(N853="sníž. přenesená",J853,0)</f>
        <v>0</v>
      </c>
      <c r="BI853" s="118">
        <f>IF(N853="nulová",J853,0)</f>
        <v>0</v>
      </c>
      <c r="BJ853" s="108" t="s">
        <v>102</v>
      </c>
      <c r="BK853" s="118">
        <f>ROUND(I853*H853,2)</f>
        <v>1299.04</v>
      </c>
      <c r="BL853" s="108" t="s">
        <v>134</v>
      </c>
      <c r="BM853" s="130" t="s">
        <v>1030</v>
      </c>
    </row>
    <row r="854" spans="2:65" s="76" customFormat="1" ht="19.5" x14ac:dyDescent="0.2">
      <c r="B854" s="75"/>
      <c r="D854" s="129" t="s">
        <v>2597</v>
      </c>
      <c r="F854" s="128" t="s">
        <v>1031</v>
      </c>
      <c r="L854" s="75"/>
      <c r="M854" s="119"/>
      <c r="U854" s="120"/>
      <c r="AT854" s="108" t="s">
        <v>2597</v>
      </c>
      <c r="AU854" s="108" t="s">
        <v>61</v>
      </c>
    </row>
    <row r="855" spans="2:65" s="76" customFormat="1" x14ac:dyDescent="0.2">
      <c r="B855" s="75"/>
      <c r="D855" s="127" t="s">
        <v>112</v>
      </c>
      <c r="F855" s="126" t="s">
        <v>3768</v>
      </c>
      <c r="L855" s="75"/>
      <c r="M855" s="119"/>
      <c r="U855" s="120"/>
      <c r="AT855" s="108" t="s">
        <v>112</v>
      </c>
      <c r="AU855" s="108" t="s">
        <v>61</v>
      </c>
    </row>
    <row r="856" spans="2:65" s="76" customFormat="1" ht="16.5" customHeight="1" x14ac:dyDescent="0.2">
      <c r="B856" s="117"/>
      <c r="C856" s="140" t="s">
        <v>1032</v>
      </c>
      <c r="D856" s="140" t="s">
        <v>26</v>
      </c>
      <c r="E856" s="139" t="s">
        <v>1033</v>
      </c>
      <c r="F856" s="135" t="s">
        <v>2831</v>
      </c>
      <c r="G856" s="138" t="s">
        <v>133</v>
      </c>
      <c r="H856" s="137">
        <v>2</v>
      </c>
      <c r="I856" s="136">
        <v>250.59</v>
      </c>
      <c r="J856" s="136">
        <f>ROUND(I856*H856,2)</f>
        <v>501.18</v>
      </c>
      <c r="K856" s="135" t="s">
        <v>3201</v>
      </c>
      <c r="L856" s="75"/>
      <c r="M856" s="134" t="s">
        <v>31</v>
      </c>
      <c r="N856" s="133" t="s">
        <v>2542</v>
      </c>
      <c r="O856" s="132">
        <v>0.28100000000000003</v>
      </c>
      <c r="P856" s="132">
        <f>O856*H856</f>
        <v>0.56200000000000006</v>
      </c>
      <c r="Q856" s="132">
        <v>5.8750000000000002E-4</v>
      </c>
      <c r="R856" s="132">
        <f>Q856*H856</f>
        <v>1.175E-3</v>
      </c>
      <c r="S856" s="132">
        <v>0</v>
      </c>
      <c r="T856" s="132">
        <f>S856*H856</f>
        <v>0</v>
      </c>
      <c r="U856" s="131" t="s">
        <v>31</v>
      </c>
      <c r="AR856" s="130" t="s">
        <v>134</v>
      </c>
      <c r="AT856" s="130" t="s">
        <v>26</v>
      </c>
      <c r="AU856" s="130" t="s">
        <v>61</v>
      </c>
      <c r="AY856" s="108" t="s">
        <v>104</v>
      </c>
      <c r="BE856" s="118">
        <f>IF(N856="základní",J856,0)</f>
        <v>501.18</v>
      </c>
      <c r="BF856" s="118">
        <f>IF(N856="snížená",J856,0)</f>
        <v>0</v>
      </c>
      <c r="BG856" s="118">
        <f>IF(N856="zákl. přenesená",J856,0)</f>
        <v>0</v>
      </c>
      <c r="BH856" s="118">
        <f>IF(N856="sníž. přenesená",J856,0)</f>
        <v>0</v>
      </c>
      <c r="BI856" s="118">
        <f>IF(N856="nulová",J856,0)</f>
        <v>0</v>
      </c>
      <c r="BJ856" s="108" t="s">
        <v>102</v>
      </c>
      <c r="BK856" s="118">
        <f>ROUND(I856*H856,2)</f>
        <v>501.18</v>
      </c>
      <c r="BL856" s="108" t="s">
        <v>134</v>
      </c>
      <c r="BM856" s="130" t="s">
        <v>1034</v>
      </c>
    </row>
    <row r="857" spans="2:65" s="76" customFormat="1" x14ac:dyDescent="0.2">
      <c r="B857" s="75"/>
      <c r="D857" s="129" t="s">
        <v>2597</v>
      </c>
      <c r="F857" s="128" t="s">
        <v>1035</v>
      </c>
      <c r="L857" s="75"/>
      <c r="M857" s="119"/>
      <c r="U857" s="120"/>
      <c r="AT857" s="108" t="s">
        <v>2597</v>
      </c>
      <c r="AU857" s="108" t="s">
        <v>61</v>
      </c>
    </row>
    <row r="858" spans="2:65" s="76" customFormat="1" x14ac:dyDescent="0.2">
      <c r="B858" s="75"/>
      <c r="D858" s="127" t="s">
        <v>112</v>
      </c>
      <c r="F858" s="126" t="s">
        <v>3767</v>
      </c>
      <c r="L858" s="75"/>
      <c r="M858" s="119"/>
      <c r="U858" s="120"/>
      <c r="AT858" s="108" t="s">
        <v>112</v>
      </c>
      <c r="AU858" s="108" t="s">
        <v>61</v>
      </c>
    </row>
    <row r="859" spans="2:65" s="76" customFormat="1" ht="16.5" customHeight="1" x14ac:dyDescent="0.2">
      <c r="B859" s="117"/>
      <c r="C859" s="140" t="s">
        <v>1036</v>
      </c>
      <c r="D859" s="140" t="s">
        <v>26</v>
      </c>
      <c r="E859" s="139" t="s">
        <v>1037</v>
      </c>
      <c r="F859" s="135" t="s">
        <v>2832</v>
      </c>
      <c r="G859" s="138" t="s">
        <v>133</v>
      </c>
      <c r="H859" s="137">
        <v>3</v>
      </c>
      <c r="I859" s="136">
        <v>283.41000000000003</v>
      </c>
      <c r="J859" s="136">
        <f>ROUND(I859*H859,2)</f>
        <v>850.23</v>
      </c>
      <c r="K859" s="135" t="s">
        <v>3201</v>
      </c>
      <c r="L859" s="75"/>
      <c r="M859" s="134" t="s">
        <v>31</v>
      </c>
      <c r="N859" s="133" t="s">
        <v>2542</v>
      </c>
      <c r="O859" s="132">
        <v>0.32200000000000001</v>
      </c>
      <c r="P859" s="132">
        <f>O859*H859</f>
        <v>0.96599999999999997</v>
      </c>
      <c r="Q859" s="132">
        <v>6.7100000000000005E-4</v>
      </c>
      <c r="R859" s="132">
        <f>Q859*H859</f>
        <v>2.013E-3</v>
      </c>
      <c r="S859" s="132">
        <v>0</v>
      </c>
      <c r="T859" s="132">
        <f>S859*H859</f>
        <v>0</v>
      </c>
      <c r="U859" s="131" t="s">
        <v>31</v>
      </c>
      <c r="AR859" s="130" t="s">
        <v>134</v>
      </c>
      <c r="AT859" s="130" t="s">
        <v>26</v>
      </c>
      <c r="AU859" s="130" t="s">
        <v>61</v>
      </c>
      <c r="AY859" s="108" t="s">
        <v>104</v>
      </c>
      <c r="BE859" s="118">
        <f>IF(N859="základní",J859,0)</f>
        <v>850.23</v>
      </c>
      <c r="BF859" s="118">
        <f>IF(N859="snížená",J859,0)</f>
        <v>0</v>
      </c>
      <c r="BG859" s="118">
        <f>IF(N859="zákl. přenesená",J859,0)</f>
        <v>0</v>
      </c>
      <c r="BH859" s="118">
        <f>IF(N859="sníž. přenesená",J859,0)</f>
        <v>0</v>
      </c>
      <c r="BI859" s="118">
        <f>IF(N859="nulová",J859,0)</f>
        <v>0</v>
      </c>
      <c r="BJ859" s="108" t="s">
        <v>102</v>
      </c>
      <c r="BK859" s="118">
        <f>ROUND(I859*H859,2)</f>
        <v>850.23</v>
      </c>
      <c r="BL859" s="108" t="s">
        <v>134</v>
      </c>
      <c r="BM859" s="130" t="s">
        <v>1038</v>
      </c>
    </row>
    <row r="860" spans="2:65" s="76" customFormat="1" x14ac:dyDescent="0.2">
      <c r="B860" s="75"/>
      <c r="D860" s="129" t="s">
        <v>2597</v>
      </c>
      <c r="F860" s="128" t="s">
        <v>1039</v>
      </c>
      <c r="L860" s="75"/>
      <c r="M860" s="119"/>
      <c r="U860" s="120"/>
      <c r="AT860" s="108" t="s">
        <v>2597</v>
      </c>
      <c r="AU860" s="108" t="s">
        <v>61</v>
      </c>
    </row>
    <row r="861" spans="2:65" s="76" customFormat="1" x14ac:dyDescent="0.2">
      <c r="B861" s="75"/>
      <c r="D861" s="127" t="s">
        <v>112</v>
      </c>
      <c r="F861" s="126" t="s">
        <v>3766</v>
      </c>
      <c r="L861" s="75"/>
      <c r="M861" s="119"/>
      <c r="U861" s="120"/>
      <c r="AT861" s="108" t="s">
        <v>112</v>
      </c>
      <c r="AU861" s="108" t="s">
        <v>61</v>
      </c>
    </row>
    <row r="862" spans="2:65" s="76" customFormat="1" ht="16.5" customHeight="1" x14ac:dyDescent="0.2">
      <c r="B862" s="117"/>
      <c r="C862" s="140" t="s">
        <v>1040</v>
      </c>
      <c r="D862" s="140" t="s">
        <v>26</v>
      </c>
      <c r="E862" s="139" t="s">
        <v>1041</v>
      </c>
      <c r="F862" s="135" t="s">
        <v>2833</v>
      </c>
      <c r="G862" s="138" t="s">
        <v>133</v>
      </c>
      <c r="H862" s="137">
        <v>4</v>
      </c>
      <c r="I862" s="136">
        <v>329.71</v>
      </c>
      <c r="J862" s="136">
        <f>ROUND(I862*H862,2)</f>
        <v>1318.84</v>
      </c>
      <c r="K862" s="135" t="s">
        <v>3201</v>
      </c>
      <c r="L862" s="75"/>
      <c r="M862" s="134" t="s">
        <v>31</v>
      </c>
      <c r="N862" s="133" t="s">
        <v>2542</v>
      </c>
      <c r="O862" s="132">
        <v>0.374</v>
      </c>
      <c r="P862" s="132">
        <f>O862*H862</f>
        <v>1.496</v>
      </c>
      <c r="Q862" s="132">
        <v>7.7749999999999998E-4</v>
      </c>
      <c r="R862" s="132">
        <f>Q862*H862</f>
        <v>3.1099999999999999E-3</v>
      </c>
      <c r="S862" s="132">
        <v>0</v>
      </c>
      <c r="T862" s="132">
        <f>S862*H862</f>
        <v>0</v>
      </c>
      <c r="U862" s="131" t="s">
        <v>31</v>
      </c>
      <c r="AR862" s="130" t="s">
        <v>134</v>
      </c>
      <c r="AT862" s="130" t="s">
        <v>26</v>
      </c>
      <c r="AU862" s="130" t="s">
        <v>61</v>
      </c>
      <c r="AY862" s="108" t="s">
        <v>104</v>
      </c>
      <c r="BE862" s="118">
        <f>IF(N862="základní",J862,0)</f>
        <v>1318.84</v>
      </c>
      <c r="BF862" s="118">
        <f>IF(N862="snížená",J862,0)</f>
        <v>0</v>
      </c>
      <c r="BG862" s="118">
        <f>IF(N862="zákl. přenesená",J862,0)</f>
        <v>0</v>
      </c>
      <c r="BH862" s="118">
        <f>IF(N862="sníž. přenesená",J862,0)</f>
        <v>0</v>
      </c>
      <c r="BI862" s="118">
        <f>IF(N862="nulová",J862,0)</f>
        <v>0</v>
      </c>
      <c r="BJ862" s="108" t="s">
        <v>102</v>
      </c>
      <c r="BK862" s="118">
        <f>ROUND(I862*H862,2)</f>
        <v>1318.84</v>
      </c>
      <c r="BL862" s="108" t="s">
        <v>134</v>
      </c>
      <c r="BM862" s="130" t="s">
        <v>1042</v>
      </c>
    </row>
    <row r="863" spans="2:65" s="76" customFormat="1" x14ac:dyDescent="0.2">
      <c r="B863" s="75"/>
      <c r="D863" s="129" t="s">
        <v>2597</v>
      </c>
      <c r="F863" s="128" t="s">
        <v>1043</v>
      </c>
      <c r="L863" s="75"/>
      <c r="M863" s="119"/>
      <c r="U863" s="120"/>
      <c r="AT863" s="108" t="s">
        <v>2597</v>
      </c>
      <c r="AU863" s="108" t="s">
        <v>61</v>
      </c>
    </row>
    <row r="864" spans="2:65" s="76" customFormat="1" x14ac:dyDescent="0.2">
      <c r="B864" s="75"/>
      <c r="D864" s="127" t="s">
        <v>112</v>
      </c>
      <c r="F864" s="126" t="s">
        <v>3765</v>
      </c>
      <c r="L864" s="75"/>
      <c r="M864" s="119"/>
      <c r="U864" s="120"/>
      <c r="AT864" s="108" t="s">
        <v>112</v>
      </c>
      <c r="AU864" s="108" t="s">
        <v>61</v>
      </c>
    </row>
    <row r="865" spans="2:65" s="76" customFormat="1" ht="16.5" customHeight="1" x14ac:dyDescent="0.2">
      <c r="B865" s="117"/>
      <c r="C865" s="140" t="s">
        <v>1044</v>
      </c>
      <c r="D865" s="140" t="s">
        <v>26</v>
      </c>
      <c r="E865" s="139" t="s">
        <v>1045</v>
      </c>
      <c r="F865" s="135" t="s">
        <v>2834</v>
      </c>
      <c r="G865" s="138" t="s">
        <v>133</v>
      </c>
      <c r="H865" s="137">
        <v>2</v>
      </c>
      <c r="I865" s="136">
        <v>427.3</v>
      </c>
      <c r="J865" s="136">
        <f>ROUND(I865*H865,2)</f>
        <v>854.6</v>
      </c>
      <c r="K865" s="135" t="s">
        <v>3201</v>
      </c>
      <c r="L865" s="75"/>
      <c r="M865" s="134" t="s">
        <v>31</v>
      </c>
      <c r="N865" s="133" t="s">
        <v>2542</v>
      </c>
      <c r="O865" s="132">
        <v>0.439</v>
      </c>
      <c r="P865" s="132">
        <f>O865*H865</f>
        <v>0.878</v>
      </c>
      <c r="Q865" s="132">
        <v>1.3759E-3</v>
      </c>
      <c r="R865" s="132">
        <f>Q865*H865</f>
        <v>2.7518E-3</v>
      </c>
      <c r="S865" s="132">
        <v>0</v>
      </c>
      <c r="T865" s="132">
        <f>S865*H865</f>
        <v>0</v>
      </c>
      <c r="U865" s="131" t="s">
        <v>31</v>
      </c>
      <c r="AR865" s="130" t="s">
        <v>134</v>
      </c>
      <c r="AT865" s="130" t="s">
        <v>26</v>
      </c>
      <c r="AU865" s="130" t="s">
        <v>61</v>
      </c>
      <c r="AY865" s="108" t="s">
        <v>104</v>
      </c>
      <c r="BE865" s="118">
        <f>IF(N865="základní",J865,0)</f>
        <v>854.6</v>
      </c>
      <c r="BF865" s="118">
        <f>IF(N865="snížená",J865,0)</f>
        <v>0</v>
      </c>
      <c r="BG865" s="118">
        <f>IF(N865="zákl. přenesená",J865,0)</f>
        <v>0</v>
      </c>
      <c r="BH865" s="118">
        <f>IF(N865="sníž. přenesená",J865,0)</f>
        <v>0</v>
      </c>
      <c r="BI865" s="118">
        <f>IF(N865="nulová",J865,0)</f>
        <v>0</v>
      </c>
      <c r="BJ865" s="108" t="s">
        <v>102</v>
      </c>
      <c r="BK865" s="118">
        <f>ROUND(I865*H865,2)</f>
        <v>854.6</v>
      </c>
      <c r="BL865" s="108" t="s">
        <v>134</v>
      </c>
      <c r="BM865" s="130" t="s">
        <v>1046</v>
      </c>
    </row>
    <row r="866" spans="2:65" s="76" customFormat="1" x14ac:dyDescent="0.2">
      <c r="B866" s="75"/>
      <c r="D866" s="129" t="s">
        <v>2597</v>
      </c>
      <c r="F866" s="128" t="s">
        <v>1047</v>
      </c>
      <c r="L866" s="75"/>
      <c r="M866" s="119"/>
      <c r="U866" s="120"/>
      <c r="AT866" s="108" t="s">
        <v>2597</v>
      </c>
      <c r="AU866" s="108" t="s">
        <v>61</v>
      </c>
    </row>
    <row r="867" spans="2:65" s="76" customFormat="1" x14ac:dyDescent="0.2">
      <c r="B867" s="75"/>
      <c r="D867" s="127" t="s">
        <v>112</v>
      </c>
      <c r="F867" s="126" t="s">
        <v>3764</v>
      </c>
      <c r="L867" s="75"/>
      <c r="M867" s="119"/>
      <c r="U867" s="120"/>
      <c r="AT867" s="108" t="s">
        <v>112</v>
      </c>
      <c r="AU867" s="108" t="s">
        <v>61</v>
      </c>
    </row>
    <row r="868" spans="2:65" s="76" customFormat="1" ht="16.5" customHeight="1" x14ac:dyDescent="0.2">
      <c r="B868" s="117"/>
      <c r="C868" s="140" t="s">
        <v>1048</v>
      </c>
      <c r="D868" s="140" t="s">
        <v>26</v>
      </c>
      <c r="E868" s="139" t="s">
        <v>1049</v>
      </c>
      <c r="F868" s="135" t="s">
        <v>2835</v>
      </c>
      <c r="G868" s="138" t="s">
        <v>133</v>
      </c>
      <c r="H868" s="137">
        <v>1</v>
      </c>
      <c r="I868" s="136">
        <v>8792.32</v>
      </c>
      <c r="J868" s="136">
        <f>ROUND(I868*H868,2)</f>
        <v>8792.32</v>
      </c>
      <c r="K868" s="135" t="s">
        <v>3201</v>
      </c>
      <c r="L868" s="75"/>
      <c r="M868" s="134" t="s">
        <v>31</v>
      </c>
      <c r="N868" s="133" t="s">
        <v>2542</v>
      </c>
      <c r="O868" s="132">
        <v>0.66600000000000004</v>
      </c>
      <c r="P868" s="132">
        <f>O868*H868</f>
        <v>0.66600000000000004</v>
      </c>
      <c r="Q868" s="132">
        <v>3.1024141000000002E-2</v>
      </c>
      <c r="R868" s="132">
        <f>Q868*H868</f>
        <v>3.1024141000000002E-2</v>
      </c>
      <c r="S868" s="132">
        <v>0</v>
      </c>
      <c r="T868" s="132">
        <f>S868*H868</f>
        <v>0</v>
      </c>
      <c r="U868" s="131" t="s">
        <v>31</v>
      </c>
      <c r="AR868" s="130" t="s">
        <v>134</v>
      </c>
      <c r="AT868" s="130" t="s">
        <v>26</v>
      </c>
      <c r="AU868" s="130" t="s">
        <v>61</v>
      </c>
      <c r="AY868" s="108" t="s">
        <v>104</v>
      </c>
      <c r="BE868" s="118">
        <f>IF(N868="základní",J868,0)</f>
        <v>8792.32</v>
      </c>
      <c r="BF868" s="118">
        <f>IF(N868="snížená",J868,0)</f>
        <v>0</v>
      </c>
      <c r="BG868" s="118">
        <f>IF(N868="zákl. přenesená",J868,0)</f>
        <v>0</v>
      </c>
      <c r="BH868" s="118">
        <f>IF(N868="sníž. přenesená",J868,0)</f>
        <v>0</v>
      </c>
      <c r="BI868" s="118">
        <f>IF(N868="nulová",J868,0)</f>
        <v>0</v>
      </c>
      <c r="BJ868" s="108" t="s">
        <v>102</v>
      </c>
      <c r="BK868" s="118">
        <f>ROUND(I868*H868,2)</f>
        <v>8792.32</v>
      </c>
      <c r="BL868" s="108" t="s">
        <v>134</v>
      </c>
      <c r="BM868" s="130" t="s">
        <v>1050</v>
      </c>
    </row>
    <row r="869" spans="2:65" s="76" customFormat="1" x14ac:dyDescent="0.2">
      <c r="B869" s="75"/>
      <c r="D869" s="129" t="s">
        <v>2597</v>
      </c>
      <c r="F869" s="128" t="s">
        <v>1051</v>
      </c>
      <c r="L869" s="75"/>
      <c r="M869" s="119"/>
      <c r="U869" s="120"/>
      <c r="AT869" s="108" t="s">
        <v>2597</v>
      </c>
      <c r="AU869" s="108" t="s">
        <v>61</v>
      </c>
    </row>
    <row r="870" spans="2:65" s="76" customFormat="1" x14ac:dyDescent="0.2">
      <c r="B870" s="75"/>
      <c r="D870" s="127" t="s">
        <v>112</v>
      </c>
      <c r="F870" s="126" t="s">
        <v>3763</v>
      </c>
      <c r="L870" s="75"/>
      <c r="M870" s="119"/>
      <c r="U870" s="120"/>
      <c r="AT870" s="108" t="s">
        <v>112</v>
      </c>
      <c r="AU870" s="108" t="s">
        <v>61</v>
      </c>
    </row>
    <row r="871" spans="2:65" s="76" customFormat="1" ht="16.5" customHeight="1" x14ac:dyDescent="0.2">
      <c r="B871" s="117"/>
      <c r="C871" s="140" t="s">
        <v>1052</v>
      </c>
      <c r="D871" s="140" t="s">
        <v>26</v>
      </c>
      <c r="E871" s="139" t="s">
        <v>1053</v>
      </c>
      <c r="F871" s="135" t="s">
        <v>2836</v>
      </c>
      <c r="G871" s="138" t="s">
        <v>133</v>
      </c>
      <c r="H871" s="137">
        <v>3</v>
      </c>
      <c r="I871" s="136">
        <v>8994.5400000000009</v>
      </c>
      <c r="J871" s="136">
        <f>ROUND(I871*H871,2)</f>
        <v>26983.62</v>
      </c>
      <c r="K871" s="135" t="s">
        <v>3201</v>
      </c>
      <c r="L871" s="75"/>
      <c r="M871" s="134" t="s">
        <v>31</v>
      </c>
      <c r="N871" s="133" t="s">
        <v>2542</v>
      </c>
      <c r="O871" s="132">
        <v>1.3320000000000001</v>
      </c>
      <c r="P871" s="132">
        <f>O871*H871</f>
        <v>3.9960000000000004</v>
      </c>
      <c r="Q871" s="132">
        <v>2.2198041500000001E-2</v>
      </c>
      <c r="R871" s="132">
        <f>Q871*H871</f>
        <v>6.6594124500000004E-2</v>
      </c>
      <c r="S871" s="132">
        <v>0</v>
      </c>
      <c r="T871" s="132">
        <f>S871*H871</f>
        <v>0</v>
      </c>
      <c r="U871" s="131" t="s">
        <v>31</v>
      </c>
      <c r="AR871" s="130" t="s">
        <v>134</v>
      </c>
      <c r="AT871" s="130" t="s">
        <v>26</v>
      </c>
      <c r="AU871" s="130" t="s">
        <v>61</v>
      </c>
      <c r="AY871" s="108" t="s">
        <v>104</v>
      </c>
      <c r="BE871" s="118">
        <f>IF(N871="základní",J871,0)</f>
        <v>26983.62</v>
      </c>
      <c r="BF871" s="118">
        <f>IF(N871="snížená",J871,0)</f>
        <v>0</v>
      </c>
      <c r="BG871" s="118">
        <f>IF(N871="zákl. přenesená",J871,0)</f>
        <v>0</v>
      </c>
      <c r="BH871" s="118">
        <f>IF(N871="sníž. přenesená",J871,0)</f>
        <v>0</v>
      </c>
      <c r="BI871" s="118">
        <f>IF(N871="nulová",J871,0)</f>
        <v>0</v>
      </c>
      <c r="BJ871" s="108" t="s">
        <v>102</v>
      </c>
      <c r="BK871" s="118">
        <f>ROUND(I871*H871,2)</f>
        <v>26983.62</v>
      </c>
      <c r="BL871" s="108" t="s">
        <v>134</v>
      </c>
      <c r="BM871" s="130" t="s">
        <v>1054</v>
      </c>
    </row>
    <row r="872" spans="2:65" s="76" customFormat="1" x14ac:dyDescent="0.2">
      <c r="B872" s="75"/>
      <c r="D872" s="129" t="s">
        <v>2597</v>
      </c>
      <c r="F872" s="128" t="s">
        <v>1055</v>
      </c>
      <c r="L872" s="75"/>
      <c r="M872" s="119"/>
      <c r="U872" s="120"/>
      <c r="AT872" s="108" t="s">
        <v>2597</v>
      </c>
      <c r="AU872" s="108" t="s">
        <v>61</v>
      </c>
    </row>
    <row r="873" spans="2:65" s="76" customFormat="1" x14ac:dyDescent="0.2">
      <c r="B873" s="75"/>
      <c r="D873" s="127" t="s">
        <v>112</v>
      </c>
      <c r="F873" s="126" t="s">
        <v>3762</v>
      </c>
      <c r="L873" s="75"/>
      <c r="M873" s="119"/>
      <c r="U873" s="120"/>
      <c r="AT873" s="108" t="s">
        <v>112</v>
      </c>
      <c r="AU873" s="108" t="s">
        <v>61</v>
      </c>
    </row>
    <row r="874" spans="2:65" s="76" customFormat="1" ht="16.5" customHeight="1" x14ac:dyDescent="0.2">
      <c r="B874" s="117"/>
      <c r="C874" s="140" t="s">
        <v>1056</v>
      </c>
      <c r="D874" s="140" t="s">
        <v>26</v>
      </c>
      <c r="E874" s="139" t="s">
        <v>1057</v>
      </c>
      <c r="F874" s="135" t="s">
        <v>2837</v>
      </c>
      <c r="G874" s="138" t="s">
        <v>133</v>
      </c>
      <c r="H874" s="137">
        <v>1</v>
      </c>
      <c r="I874" s="136">
        <v>5255.24</v>
      </c>
      <c r="J874" s="136">
        <f>ROUND(I874*H874,2)</f>
        <v>5255.24</v>
      </c>
      <c r="K874" s="135" t="s">
        <v>3201</v>
      </c>
      <c r="L874" s="75"/>
      <c r="M874" s="134" t="s">
        <v>31</v>
      </c>
      <c r="N874" s="133" t="s">
        <v>2542</v>
      </c>
      <c r="O874" s="132">
        <v>1.5660000000000001</v>
      </c>
      <c r="P874" s="132">
        <f>O874*H874</f>
        <v>1.5660000000000001</v>
      </c>
      <c r="Q874" s="132">
        <v>7.0099784999999998E-3</v>
      </c>
      <c r="R874" s="132">
        <f>Q874*H874</f>
        <v>7.0099784999999998E-3</v>
      </c>
      <c r="S874" s="132">
        <v>0</v>
      </c>
      <c r="T874" s="132">
        <f>S874*H874</f>
        <v>0</v>
      </c>
      <c r="U874" s="131" t="s">
        <v>31</v>
      </c>
      <c r="AR874" s="130" t="s">
        <v>134</v>
      </c>
      <c r="AT874" s="130" t="s">
        <v>26</v>
      </c>
      <c r="AU874" s="130" t="s">
        <v>61</v>
      </c>
      <c r="AY874" s="108" t="s">
        <v>104</v>
      </c>
      <c r="BE874" s="118">
        <f>IF(N874="základní",J874,0)</f>
        <v>5255.24</v>
      </c>
      <c r="BF874" s="118">
        <f>IF(N874="snížená",J874,0)</f>
        <v>0</v>
      </c>
      <c r="BG874" s="118">
        <f>IF(N874="zákl. přenesená",J874,0)</f>
        <v>0</v>
      </c>
      <c r="BH874" s="118">
        <f>IF(N874="sníž. přenesená",J874,0)</f>
        <v>0</v>
      </c>
      <c r="BI874" s="118">
        <f>IF(N874="nulová",J874,0)</f>
        <v>0</v>
      </c>
      <c r="BJ874" s="108" t="s">
        <v>102</v>
      </c>
      <c r="BK874" s="118">
        <f>ROUND(I874*H874,2)</f>
        <v>5255.24</v>
      </c>
      <c r="BL874" s="108" t="s">
        <v>134</v>
      </c>
      <c r="BM874" s="130" t="s">
        <v>1058</v>
      </c>
    </row>
    <row r="875" spans="2:65" s="76" customFormat="1" x14ac:dyDescent="0.2">
      <c r="B875" s="75"/>
      <c r="D875" s="129" t="s">
        <v>2597</v>
      </c>
      <c r="F875" s="128" t="s">
        <v>1059</v>
      </c>
      <c r="L875" s="75"/>
      <c r="M875" s="119"/>
      <c r="U875" s="120"/>
      <c r="AT875" s="108" t="s">
        <v>2597</v>
      </c>
      <c r="AU875" s="108" t="s">
        <v>61</v>
      </c>
    </row>
    <row r="876" spans="2:65" s="76" customFormat="1" x14ac:dyDescent="0.2">
      <c r="B876" s="75"/>
      <c r="D876" s="127" t="s">
        <v>112</v>
      </c>
      <c r="F876" s="126" t="s">
        <v>3761</v>
      </c>
      <c r="L876" s="75"/>
      <c r="M876" s="119"/>
      <c r="U876" s="120"/>
      <c r="AT876" s="108" t="s">
        <v>112</v>
      </c>
      <c r="AU876" s="108" t="s">
        <v>61</v>
      </c>
    </row>
    <row r="877" spans="2:65" s="76" customFormat="1" ht="16.5" customHeight="1" x14ac:dyDescent="0.2">
      <c r="B877" s="117"/>
      <c r="C877" s="140" t="s">
        <v>1060</v>
      </c>
      <c r="D877" s="140" t="s">
        <v>26</v>
      </c>
      <c r="E877" s="139" t="s">
        <v>1061</v>
      </c>
      <c r="F877" s="135" t="s">
        <v>2838</v>
      </c>
      <c r="G877" s="138" t="s">
        <v>117</v>
      </c>
      <c r="H877" s="137">
        <v>12</v>
      </c>
      <c r="I877" s="136">
        <v>125.1</v>
      </c>
      <c r="J877" s="136">
        <f>ROUND(I877*H877,2)</f>
        <v>1501.2</v>
      </c>
      <c r="K877" s="135" t="s">
        <v>3201</v>
      </c>
      <c r="L877" s="75"/>
      <c r="M877" s="134" t="s">
        <v>31</v>
      </c>
      <c r="N877" s="133" t="s">
        <v>2542</v>
      </c>
      <c r="O877" s="132">
        <v>0.114</v>
      </c>
      <c r="P877" s="132">
        <f>O877*H877</f>
        <v>1.3680000000000001</v>
      </c>
      <c r="Q877" s="132">
        <v>1.1243E-3</v>
      </c>
      <c r="R877" s="132">
        <f>Q877*H877</f>
        <v>1.3491599999999999E-2</v>
      </c>
      <c r="S877" s="132">
        <v>0</v>
      </c>
      <c r="T877" s="132">
        <f>S877*H877</f>
        <v>0</v>
      </c>
      <c r="U877" s="131" t="s">
        <v>31</v>
      </c>
      <c r="AR877" s="130" t="s">
        <v>134</v>
      </c>
      <c r="AT877" s="130" t="s">
        <v>26</v>
      </c>
      <c r="AU877" s="130" t="s">
        <v>61</v>
      </c>
      <c r="AY877" s="108" t="s">
        <v>104</v>
      </c>
      <c r="BE877" s="118">
        <f>IF(N877="základní",J877,0)</f>
        <v>1501.2</v>
      </c>
      <c r="BF877" s="118">
        <f>IF(N877="snížená",J877,0)</f>
        <v>0</v>
      </c>
      <c r="BG877" s="118">
        <f>IF(N877="zákl. přenesená",J877,0)</f>
        <v>0</v>
      </c>
      <c r="BH877" s="118">
        <f>IF(N877="sníž. přenesená",J877,0)</f>
        <v>0</v>
      </c>
      <c r="BI877" s="118">
        <f>IF(N877="nulová",J877,0)</f>
        <v>0</v>
      </c>
      <c r="BJ877" s="108" t="s">
        <v>102</v>
      </c>
      <c r="BK877" s="118">
        <f>ROUND(I877*H877,2)</f>
        <v>1501.2</v>
      </c>
      <c r="BL877" s="108" t="s">
        <v>134</v>
      </c>
      <c r="BM877" s="130" t="s">
        <v>1062</v>
      </c>
    </row>
    <row r="878" spans="2:65" s="76" customFormat="1" x14ac:dyDescent="0.2">
      <c r="B878" s="75"/>
      <c r="D878" s="129" t="s">
        <v>2597</v>
      </c>
      <c r="F878" s="128" t="s">
        <v>1063</v>
      </c>
      <c r="L878" s="75"/>
      <c r="M878" s="119"/>
      <c r="U878" s="120"/>
      <c r="AT878" s="108" t="s">
        <v>2597</v>
      </c>
      <c r="AU878" s="108" t="s">
        <v>61</v>
      </c>
    </row>
    <row r="879" spans="2:65" s="76" customFormat="1" x14ac:dyDescent="0.2">
      <c r="B879" s="75"/>
      <c r="D879" s="127" t="s">
        <v>112</v>
      </c>
      <c r="F879" s="126" t="s">
        <v>3760</v>
      </c>
      <c r="L879" s="75"/>
      <c r="M879" s="119"/>
      <c r="U879" s="120"/>
      <c r="AT879" s="108" t="s">
        <v>112</v>
      </c>
      <c r="AU879" s="108" t="s">
        <v>61</v>
      </c>
    </row>
    <row r="880" spans="2:65" s="76" customFormat="1" ht="16.5" customHeight="1" x14ac:dyDescent="0.2">
      <c r="B880" s="117"/>
      <c r="C880" s="140" t="s">
        <v>1064</v>
      </c>
      <c r="D880" s="140" t="s">
        <v>26</v>
      </c>
      <c r="E880" s="139" t="s">
        <v>1065</v>
      </c>
      <c r="F880" s="135" t="s">
        <v>2839</v>
      </c>
      <c r="G880" s="138" t="s">
        <v>117</v>
      </c>
      <c r="H880" s="137">
        <v>1</v>
      </c>
      <c r="I880" s="136">
        <v>28972.63</v>
      </c>
      <c r="J880" s="136">
        <f>ROUND(I880*H880,2)</f>
        <v>28972.63</v>
      </c>
      <c r="K880" s="135" t="s">
        <v>3201</v>
      </c>
      <c r="L880" s="75"/>
      <c r="M880" s="134" t="s">
        <v>31</v>
      </c>
      <c r="N880" s="133" t="s">
        <v>2542</v>
      </c>
      <c r="O880" s="132">
        <v>4.8319999999999999</v>
      </c>
      <c r="P880" s="132">
        <f>O880*H880</f>
        <v>4.8319999999999999</v>
      </c>
      <c r="Q880" s="132">
        <v>0.1028144772</v>
      </c>
      <c r="R880" s="132">
        <f>Q880*H880</f>
        <v>0.1028144772</v>
      </c>
      <c r="S880" s="132">
        <v>0</v>
      </c>
      <c r="T880" s="132">
        <f>S880*H880</f>
        <v>0</v>
      </c>
      <c r="U880" s="131" t="s">
        <v>31</v>
      </c>
      <c r="AR880" s="130" t="s">
        <v>134</v>
      </c>
      <c r="AT880" s="130" t="s">
        <v>26</v>
      </c>
      <c r="AU880" s="130" t="s">
        <v>61</v>
      </c>
      <c r="AY880" s="108" t="s">
        <v>104</v>
      </c>
      <c r="BE880" s="118">
        <f>IF(N880="základní",J880,0)</f>
        <v>28972.63</v>
      </c>
      <c r="BF880" s="118">
        <f>IF(N880="snížená",J880,0)</f>
        <v>0</v>
      </c>
      <c r="BG880" s="118">
        <f>IF(N880="zákl. přenesená",J880,0)</f>
        <v>0</v>
      </c>
      <c r="BH880" s="118">
        <f>IF(N880="sníž. přenesená",J880,0)</f>
        <v>0</v>
      </c>
      <c r="BI880" s="118">
        <f>IF(N880="nulová",J880,0)</f>
        <v>0</v>
      </c>
      <c r="BJ880" s="108" t="s">
        <v>102</v>
      </c>
      <c r="BK880" s="118">
        <f>ROUND(I880*H880,2)</f>
        <v>28972.63</v>
      </c>
      <c r="BL880" s="108" t="s">
        <v>134</v>
      </c>
      <c r="BM880" s="130" t="s">
        <v>1066</v>
      </c>
    </row>
    <row r="881" spans="2:65" s="76" customFormat="1" ht="19.5" x14ac:dyDescent="0.2">
      <c r="B881" s="75"/>
      <c r="D881" s="129" t="s">
        <v>2597</v>
      </c>
      <c r="F881" s="128" t="s">
        <v>1067</v>
      </c>
      <c r="L881" s="75"/>
      <c r="M881" s="119"/>
      <c r="U881" s="120"/>
      <c r="AT881" s="108" t="s">
        <v>2597</v>
      </c>
      <c r="AU881" s="108" t="s">
        <v>61</v>
      </c>
    </row>
    <row r="882" spans="2:65" s="76" customFormat="1" x14ac:dyDescent="0.2">
      <c r="B882" s="75"/>
      <c r="D882" s="127" t="s">
        <v>112</v>
      </c>
      <c r="F882" s="126" t="s">
        <v>3759</v>
      </c>
      <c r="L882" s="75"/>
      <c r="M882" s="119"/>
      <c r="U882" s="120"/>
      <c r="AT882" s="108" t="s">
        <v>112</v>
      </c>
      <c r="AU882" s="108" t="s">
        <v>61</v>
      </c>
    </row>
    <row r="883" spans="2:65" s="76" customFormat="1" ht="16.5" customHeight="1" x14ac:dyDescent="0.2">
      <c r="B883" s="117"/>
      <c r="C883" s="140" t="s">
        <v>1068</v>
      </c>
      <c r="D883" s="140" t="s">
        <v>26</v>
      </c>
      <c r="E883" s="139" t="s">
        <v>1069</v>
      </c>
      <c r="F883" s="135" t="s">
        <v>2840</v>
      </c>
      <c r="G883" s="138" t="s">
        <v>133</v>
      </c>
      <c r="H883" s="137">
        <v>6</v>
      </c>
      <c r="I883" s="136">
        <v>1207.32</v>
      </c>
      <c r="J883" s="136">
        <f>ROUND(I883*H883,2)</f>
        <v>7243.92</v>
      </c>
      <c r="K883" s="135" t="s">
        <v>3201</v>
      </c>
      <c r="L883" s="75"/>
      <c r="M883" s="134" t="s">
        <v>31</v>
      </c>
      <c r="N883" s="133" t="s">
        <v>2542</v>
      </c>
      <c r="O883" s="132">
        <v>2.3069999999999999</v>
      </c>
      <c r="P883" s="132">
        <f>O883*H883</f>
        <v>13.841999999999999</v>
      </c>
      <c r="Q883" s="132">
        <v>0</v>
      </c>
      <c r="R883" s="132">
        <f>Q883*H883</f>
        <v>0</v>
      </c>
      <c r="S883" s="132">
        <v>0.29980000000000001</v>
      </c>
      <c r="T883" s="132">
        <f>S883*H883</f>
        <v>1.7988</v>
      </c>
      <c r="U883" s="131" t="s">
        <v>31</v>
      </c>
      <c r="AR883" s="130" t="s">
        <v>134</v>
      </c>
      <c r="AT883" s="130" t="s">
        <v>26</v>
      </c>
      <c r="AU883" s="130" t="s">
        <v>61</v>
      </c>
      <c r="AY883" s="108" t="s">
        <v>104</v>
      </c>
      <c r="BE883" s="118">
        <f>IF(N883="základní",J883,0)</f>
        <v>7243.92</v>
      </c>
      <c r="BF883" s="118">
        <f>IF(N883="snížená",J883,0)</f>
        <v>0</v>
      </c>
      <c r="BG883" s="118">
        <f>IF(N883="zákl. přenesená",J883,0)</f>
        <v>0</v>
      </c>
      <c r="BH883" s="118">
        <f>IF(N883="sníž. přenesená",J883,0)</f>
        <v>0</v>
      </c>
      <c r="BI883" s="118">
        <f>IF(N883="nulová",J883,0)</f>
        <v>0</v>
      </c>
      <c r="BJ883" s="108" t="s">
        <v>102</v>
      </c>
      <c r="BK883" s="118">
        <f>ROUND(I883*H883,2)</f>
        <v>7243.92</v>
      </c>
      <c r="BL883" s="108" t="s">
        <v>134</v>
      </c>
      <c r="BM883" s="130" t="s">
        <v>1070</v>
      </c>
    </row>
    <row r="884" spans="2:65" s="76" customFormat="1" x14ac:dyDescent="0.2">
      <c r="B884" s="75"/>
      <c r="D884" s="129" t="s">
        <v>2597</v>
      </c>
      <c r="F884" s="128" t="s">
        <v>1071</v>
      </c>
      <c r="L884" s="75"/>
      <c r="M884" s="119"/>
      <c r="U884" s="120"/>
      <c r="AT884" s="108" t="s">
        <v>2597</v>
      </c>
      <c r="AU884" s="108" t="s">
        <v>61</v>
      </c>
    </row>
    <row r="885" spans="2:65" s="76" customFormat="1" x14ac:dyDescent="0.2">
      <c r="B885" s="75"/>
      <c r="D885" s="127" t="s">
        <v>112</v>
      </c>
      <c r="F885" s="126" t="s">
        <v>3758</v>
      </c>
      <c r="L885" s="75"/>
      <c r="M885" s="119"/>
      <c r="U885" s="120"/>
      <c r="AT885" s="108" t="s">
        <v>112</v>
      </c>
      <c r="AU885" s="108" t="s">
        <v>61</v>
      </c>
    </row>
    <row r="886" spans="2:65" s="76" customFormat="1" ht="16.5" customHeight="1" x14ac:dyDescent="0.2">
      <c r="B886" s="117"/>
      <c r="C886" s="140" t="s">
        <v>1072</v>
      </c>
      <c r="D886" s="140" t="s">
        <v>26</v>
      </c>
      <c r="E886" s="139" t="s">
        <v>1073</v>
      </c>
      <c r="F886" s="135" t="s">
        <v>2841</v>
      </c>
      <c r="G886" s="138" t="s">
        <v>133</v>
      </c>
      <c r="H886" s="137">
        <v>1</v>
      </c>
      <c r="I886" s="136">
        <v>1894.67</v>
      </c>
      <c r="J886" s="136">
        <f>ROUND(I886*H886,2)</f>
        <v>1894.67</v>
      </c>
      <c r="K886" s="135" t="s">
        <v>3201</v>
      </c>
      <c r="L886" s="75"/>
      <c r="M886" s="134" t="s">
        <v>31</v>
      </c>
      <c r="N886" s="133" t="s">
        <v>2542</v>
      </c>
      <c r="O886" s="132">
        <v>3.6850000000000001</v>
      </c>
      <c r="P886" s="132">
        <f>O886*H886</f>
        <v>3.6850000000000001</v>
      </c>
      <c r="Q886" s="132">
        <v>0</v>
      </c>
      <c r="R886" s="132">
        <f>Q886*H886</f>
        <v>0</v>
      </c>
      <c r="S886" s="132">
        <v>0.70920000000000005</v>
      </c>
      <c r="T886" s="132">
        <f>S886*H886</f>
        <v>0.70920000000000005</v>
      </c>
      <c r="U886" s="131" t="s">
        <v>31</v>
      </c>
      <c r="AR886" s="130" t="s">
        <v>134</v>
      </c>
      <c r="AT886" s="130" t="s">
        <v>26</v>
      </c>
      <c r="AU886" s="130" t="s">
        <v>61</v>
      </c>
      <c r="AY886" s="108" t="s">
        <v>104</v>
      </c>
      <c r="BE886" s="118">
        <f>IF(N886="základní",J886,0)</f>
        <v>1894.67</v>
      </c>
      <c r="BF886" s="118">
        <f>IF(N886="snížená",J886,0)</f>
        <v>0</v>
      </c>
      <c r="BG886" s="118">
        <f>IF(N886="zákl. přenesená",J886,0)</f>
        <v>0</v>
      </c>
      <c r="BH886" s="118">
        <f>IF(N886="sníž. přenesená",J886,0)</f>
        <v>0</v>
      </c>
      <c r="BI886" s="118">
        <f>IF(N886="nulová",J886,0)</f>
        <v>0</v>
      </c>
      <c r="BJ886" s="108" t="s">
        <v>102</v>
      </c>
      <c r="BK886" s="118">
        <f>ROUND(I886*H886,2)</f>
        <v>1894.67</v>
      </c>
      <c r="BL886" s="108" t="s">
        <v>134</v>
      </c>
      <c r="BM886" s="130" t="s">
        <v>1074</v>
      </c>
    </row>
    <row r="887" spans="2:65" s="76" customFormat="1" x14ac:dyDescent="0.2">
      <c r="B887" s="75"/>
      <c r="D887" s="129" t="s">
        <v>2597</v>
      </c>
      <c r="F887" s="128" t="s">
        <v>1075</v>
      </c>
      <c r="L887" s="75"/>
      <c r="M887" s="119"/>
      <c r="U887" s="120"/>
      <c r="AT887" s="108" t="s">
        <v>2597</v>
      </c>
      <c r="AU887" s="108" t="s">
        <v>61</v>
      </c>
    </row>
    <row r="888" spans="2:65" s="76" customFormat="1" x14ac:dyDescent="0.2">
      <c r="B888" s="75"/>
      <c r="D888" s="127" t="s">
        <v>112</v>
      </c>
      <c r="F888" s="126" t="s">
        <v>3757</v>
      </c>
      <c r="L888" s="75"/>
      <c r="M888" s="119"/>
      <c r="U888" s="120"/>
      <c r="AT888" s="108" t="s">
        <v>112</v>
      </c>
      <c r="AU888" s="108" t="s">
        <v>61</v>
      </c>
    </row>
    <row r="889" spans="2:65" s="76" customFormat="1" ht="16.5" customHeight="1" x14ac:dyDescent="0.2">
      <c r="B889" s="117"/>
      <c r="C889" s="140" t="s">
        <v>1076</v>
      </c>
      <c r="D889" s="140" t="s">
        <v>26</v>
      </c>
      <c r="E889" s="139" t="s">
        <v>1077</v>
      </c>
      <c r="F889" s="135" t="s">
        <v>2842</v>
      </c>
      <c r="G889" s="138" t="s">
        <v>133</v>
      </c>
      <c r="H889" s="137">
        <v>1</v>
      </c>
      <c r="I889" s="136">
        <v>1292.8</v>
      </c>
      <c r="J889" s="136">
        <f>ROUND(I889*H889,2)</f>
        <v>1292.8</v>
      </c>
      <c r="K889" s="135" t="s">
        <v>3201</v>
      </c>
      <c r="L889" s="75"/>
      <c r="M889" s="134" t="s">
        <v>31</v>
      </c>
      <c r="N889" s="133" t="s">
        <v>2542</v>
      </c>
      <c r="O889" s="132">
        <v>2.4780000000000002</v>
      </c>
      <c r="P889" s="132">
        <f>O889*H889</f>
        <v>2.4780000000000002</v>
      </c>
      <c r="Q889" s="132">
        <v>0</v>
      </c>
      <c r="R889" s="132">
        <f>Q889*H889</f>
        <v>0</v>
      </c>
      <c r="S889" s="132">
        <v>0.51195999999999997</v>
      </c>
      <c r="T889" s="132">
        <f>S889*H889</f>
        <v>0.51195999999999997</v>
      </c>
      <c r="U889" s="131" t="s">
        <v>31</v>
      </c>
      <c r="AR889" s="130" t="s">
        <v>134</v>
      </c>
      <c r="AT889" s="130" t="s">
        <v>26</v>
      </c>
      <c r="AU889" s="130" t="s">
        <v>61</v>
      </c>
      <c r="AY889" s="108" t="s">
        <v>104</v>
      </c>
      <c r="BE889" s="118">
        <f>IF(N889="základní",J889,0)</f>
        <v>1292.8</v>
      </c>
      <c r="BF889" s="118">
        <f>IF(N889="snížená",J889,0)</f>
        <v>0</v>
      </c>
      <c r="BG889" s="118">
        <f>IF(N889="zákl. přenesená",J889,0)</f>
        <v>0</v>
      </c>
      <c r="BH889" s="118">
        <f>IF(N889="sníž. přenesená",J889,0)</f>
        <v>0</v>
      </c>
      <c r="BI889" s="118">
        <f>IF(N889="nulová",J889,0)</f>
        <v>0</v>
      </c>
      <c r="BJ889" s="108" t="s">
        <v>102</v>
      </c>
      <c r="BK889" s="118">
        <f>ROUND(I889*H889,2)</f>
        <v>1292.8</v>
      </c>
      <c r="BL889" s="108" t="s">
        <v>134</v>
      </c>
      <c r="BM889" s="130" t="s">
        <v>1078</v>
      </c>
    </row>
    <row r="890" spans="2:65" s="76" customFormat="1" x14ac:dyDescent="0.2">
      <c r="B890" s="75"/>
      <c r="D890" s="129" t="s">
        <v>2597</v>
      </c>
      <c r="F890" s="128" t="s">
        <v>1079</v>
      </c>
      <c r="L890" s="75"/>
      <c r="M890" s="119"/>
      <c r="U890" s="120"/>
      <c r="AT890" s="108" t="s">
        <v>2597</v>
      </c>
      <c r="AU890" s="108" t="s">
        <v>61</v>
      </c>
    </row>
    <row r="891" spans="2:65" s="76" customFormat="1" x14ac:dyDescent="0.2">
      <c r="B891" s="75"/>
      <c r="D891" s="127" t="s">
        <v>112</v>
      </c>
      <c r="F891" s="126" t="s">
        <v>3756</v>
      </c>
      <c r="L891" s="75"/>
      <c r="M891" s="119"/>
      <c r="U891" s="120"/>
      <c r="AT891" s="108" t="s">
        <v>112</v>
      </c>
      <c r="AU891" s="108" t="s">
        <v>61</v>
      </c>
    </row>
    <row r="892" spans="2:65" s="76" customFormat="1" ht="16.5" customHeight="1" x14ac:dyDescent="0.2">
      <c r="B892" s="117"/>
      <c r="C892" s="140" t="s">
        <v>1080</v>
      </c>
      <c r="D892" s="140" t="s">
        <v>26</v>
      </c>
      <c r="E892" s="139" t="s">
        <v>1081</v>
      </c>
      <c r="F892" s="135" t="s">
        <v>2843</v>
      </c>
      <c r="G892" s="138" t="s">
        <v>133</v>
      </c>
      <c r="H892" s="137">
        <v>3</v>
      </c>
      <c r="I892" s="136">
        <v>2323.2199999999998</v>
      </c>
      <c r="J892" s="136">
        <f>ROUND(I892*H892,2)</f>
        <v>6969.66</v>
      </c>
      <c r="K892" s="135" t="s">
        <v>3201</v>
      </c>
      <c r="L892" s="75"/>
      <c r="M892" s="134" t="s">
        <v>31</v>
      </c>
      <c r="N892" s="133" t="s">
        <v>2542</v>
      </c>
      <c r="O892" s="132">
        <v>2.2000000000000002</v>
      </c>
      <c r="P892" s="132">
        <f>O892*H892</f>
        <v>6.6000000000000005</v>
      </c>
      <c r="Q892" s="132">
        <v>4.9399999999999999E-3</v>
      </c>
      <c r="R892" s="132">
        <f>Q892*H892</f>
        <v>1.482E-2</v>
      </c>
      <c r="S892" s="132">
        <v>0</v>
      </c>
      <c r="T892" s="132">
        <f>S892*H892</f>
        <v>0</v>
      </c>
      <c r="U892" s="131" t="s">
        <v>31</v>
      </c>
      <c r="AR892" s="130" t="s">
        <v>134</v>
      </c>
      <c r="AT892" s="130" t="s">
        <v>26</v>
      </c>
      <c r="AU892" s="130" t="s">
        <v>61</v>
      </c>
      <c r="AY892" s="108" t="s">
        <v>104</v>
      </c>
      <c r="BE892" s="118">
        <f>IF(N892="základní",J892,0)</f>
        <v>6969.66</v>
      </c>
      <c r="BF892" s="118">
        <f>IF(N892="snížená",J892,0)</f>
        <v>0</v>
      </c>
      <c r="BG892" s="118">
        <f>IF(N892="zákl. přenesená",J892,0)</f>
        <v>0</v>
      </c>
      <c r="BH892" s="118">
        <f>IF(N892="sníž. přenesená",J892,0)</f>
        <v>0</v>
      </c>
      <c r="BI892" s="118">
        <f>IF(N892="nulová",J892,0)</f>
        <v>0</v>
      </c>
      <c r="BJ892" s="108" t="s">
        <v>102</v>
      </c>
      <c r="BK892" s="118">
        <f>ROUND(I892*H892,2)</f>
        <v>6969.66</v>
      </c>
      <c r="BL892" s="108" t="s">
        <v>134</v>
      </c>
      <c r="BM892" s="130" t="s">
        <v>1082</v>
      </c>
    </row>
    <row r="893" spans="2:65" s="76" customFormat="1" x14ac:dyDescent="0.2">
      <c r="B893" s="75"/>
      <c r="D893" s="129" t="s">
        <v>2597</v>
      </c>
      <c r="F893" s="128" t="s">
        <v>1083</v>
      </c>
      <c r="L893" s="75"/>
      <c r="M893" s="119"/>
      <c r="U893" s="120"/>
      <c r="AT893" s="108" t="s">
        <v>2597</v>
      </c>
      <c r="AU893" s="108" t="s">
        <v>61</v>
      </c>
    </row>
    <row r="894" spans="2:65" s="76" customFormat="1" x14ac:dyDescent="0.2">
      <c r="B894" s="75"/>
      <c r="D894" s="127" t="s">
        <v>112</v>
      </c>
      <c r="F894" s="126" t="s">
        <v>3755</v>
      </c>
      <c r="L894" s="75"/>
      <c r="M894" s="119"/>
      <c r="U894" s="120"/>
      <c r="AT894" s="108" t="s">
        <v>112</v>
      </c>
      <c r="AU894" s="108" t="s">
        <v>61</v>
      </c>
    </row>
    <row r="895" spans="2:65" s="76" customFormat="1" ht="16.5" customHeight="1" x14ac:dyDescent="0.2">
      <c r="B895" s="117"/>
      <c r="C895" s="140" t="s">
        <v>1084</v>
      </c>
      <c r="D895" s="140" t="s">
        <v>26</v>
      </c>
      <c r="E895" s="139" t="s">
        <v>1085</v>
      </c>
      <c r="F895" s="135" t="s">
        <v>2844</v>
      </c>
      <c r="G895" s="138" t="s">
        <v>133</v>
      </c>
      <c r="H895" s="137">
        <v>2</v>
      </c>
      <c r="I895" s="136">
        <v>3270.55</v>
      </c>
      <c r="J895" s="136">
        <f>ROUND(I895*H895,2)</f>
        <v>6541.1</v>
      </c>
      <c r="K895" s="135" t="s">
        <v>3201</v>
      </c>
      <c r="L895" s="75"/>
      <c r="M895" s="134" t="s">
        <v>31</v>
      </c>
      <c r="N895" s="133" t="s">
        <v>2542</v>
      </c>
      <c r="O895" s="132">
        <v>3.54</v>
      </c>
      <c r="P895" s="132">
        <f>O895*H895</f>
        <v>7.08</v>
      </c>
      <c r="Q895" s="132">
        <v>6.0800000000000003E-3</v>
      </c>
      <c r="R895" s="132">
        <f>Q895*H895</f>
        <v>1.2160000000000001E-2</v>
      </c>
      <c r="S895" s="132">
        <v>0</v>
      </c>
      <c r="T895" s="132">
        <f>S895*H895</f>
        <v>0</v>
      </c>
      <c r="U895" s="131" t="s">
        <v>31</v>
      </c>
      <c r="AR895" s="130" t="s">
        <v>134</v>
      </c>
      <c r="AT895" s="130" t="s">
        <v>26</v>
      </c>
      <c r="AU895" s="130" t="s">
        <v>61</v>
      </c>
      <c r="AY895" s="108" t="s">
        <v>104</v>
      </c>
      <c r="BE895" s="118">
        <f>IF(N895="základní",J895,0)</f>
        <v>6541.1</v>
      </c>
      <c r="BF895" s="118">
        <f>IF(N895="snížená",J895,0)</f>
        <v>0</v>
      </c>
      <c r="BG895" s="118">
        <f>IF(N895="zákl. přenesená",J895,0)</f>
        <v>0</v>
      </c>
      <c r="BH895" s="118">
        <f>IF(N895="sníž. přenesená",J895,0)</f>
        <v>0</v>
      </c>
      <c r="BI895" s="118">
        <f>IF(N895="nulová",J895,0)</f>
        <v>0</v>
      </c>
      <c r="BJ895" s="108" t="s">
        <v>102</v>
      </c>
      <c r="BK895" s="118">
        <f>ROUND(I895*H895,2)</f>
        <v>6541.1</v>
      </c>
      <c r="BL895" s="108" t="s">
        <v>134</v>
      </c>
      <c r="BM895" s="130" t="s">
        <v>1086</v>
      </c>
    </row>
    <row r="896" spans="2:65" s="76" customFormat="1" x14ac:dyDescent="0.2">
      <c r="B896" s="75"/>
      <c r="D896" s="129" t="s">
        <v>2597</v>
      </c>
      <c r="F896" s="128" t="s">
        <v>1087</v>
      </c>
      <c r="L896" s="75"/>
      <c r="M896" s="119"/>
      <c r="U896" s="120"/>
      <c r="AT896" s="108" t="s">
        <v>2597</v>
      </c>
      <c r="AU896" s="108" t="s">
        <v>61</v>
      </c>
    </row>
    <row r="897" spans="2:65" s="76" customFormat="1" x14ac:dyDescent="0.2">
      <c r="B897" s="75"/>
      <c r="D897" s="127" t="s">
        <v>112</v>
      </c>
      <c r="F897" s="126" t="s">
        <v>3754</v>
      </c>
      <c r="L897" s="75"/>
      <c r="M897" s="119"/>
      <c r="U897" s="120"/>
      <c r="AT897" s="108" t="s">
        <v>112</v>
      </c>
      <c r="AU897" s="108" t="s">
        <v>61</v>
      </c>
    </row>
    <row r="898" spans="2:65" s="76" customFormat="1" ht="16.5" customHeight="1" x14ac:dyDescent="0.2">
      <c r="B898" s="117"/>
      <c r="C898" s="140" t="s">
        <v>1088</v>
      </c>
      <c r="D898" s="140" t="s">
        <v>26</v>
      </c>
      <c r="E898" s="139" t="s">
        <v>1089</v>
      </c>
      <c r="F898" s="135" t="s">
        <v>2845</v>
      </c>
      <c r="G898" s="138" t="s">
        <v>133</v>
      </c>
      <c r="H898" s="137">
        <v>6</v>
      </c>
      <c r="I898" s="136">
        <v>370.54</v>
      </c>
      <c r="J898" s="136">
        <f>ROUND(I898*H898,2)</f>
        <v>2223.2399999999998</v>
      </c>
      <c r="K898" s="135" t="s">
        <v>3201</v>
      </c>
      <c r="L898" s="75"/>
      <c r="M898" s="134" t="s">
        <v>31</v>
      </c>
      <c r="N898" s="133" t="s">
        <v>2542</v>
      </c>
      <c r="O898" s="132">
        <v>0.75</v>
      </c>
      <c r="P898" s="132">
        <f>O898*H898</f>
        <v>4.5</v>
      </c>
      <c r="Q898" s="132">
        <v>0</v>
      </c>
      <c r="R898" s="132">
        <f>Q898*H898</f>
        <v>0</v>
      </c>
      <c r="S898" s="132">
        <v>0</v>
      </c>
      <c r="T898" s="132">
        <f>S898*H898</f>
        <v>0</v>
      </c>
      <c r="U898" s="131" t="s">
        <v>31</v>
      </c>
      <c r="AR898" s="130" t="s">
        <v>134</v>
      </c>
      <c r="AT898" s="130" t="s">
        <v>26</v>
      </c>
      <c r="AU898" s="130" t="s">
        <v>61</v>
      </c>
      <c r="AY898" s="108" t="s">
        <v>104</v>
      </c>
      <c r="BE898" s="118">
        <f>IF(N898="základní",J898,0)</f>
        <v>2223.2399999999998</v>
      </c>
      <c r="BF898" s="118">
        <f>IF(N898="snížená",J898,0)</f>
        <v>0</v>
      </c>
      <c r="BG898" s="118">
        <f>IF(N898="zákl. přenesená",J898,0)</f>
        <v>0</v>
      </c>
      <c r="BH898" s="118">
        <f>IF(N898="sníž. přenesená",J898,0)</f>
        <v>0</v>
      </c>
      <c r="BI898" s="118">
        <f>IF(N898="nulová",J898,0)</f>
        <v>0</v>
      </c>
      <c r="BJ898" s="108" t="s">
        <v>102</v>
      </c>
      <c r="BK898" s="118">
        <f>ROUND(I898*H898,2)</f>
        <v>2223.2399999999998</v>
      </c>
      <c r="BL898" s="108" t="s">
        <v>134</v>
      </c>
      <c r="BM898" s="130" t="s">
        <v>1090</v>
      </c>
    </row>
    <row r="899" spans="2:65" s="76" customFormat="1" x14ac:dyDescent="0.2">
      <c r="B899" s="75"/>
      <c r="D899" s="129" t="s">
        <v>2597</v>
      </c>
      <c r="F899" s="128" t="s">
        <v>3753</v>
      </c>
      <c r="L899" s="75"/>
      <c r="M899" s="119"/>
      <c r="U899" s="120"/>
      <c r="AT899" s="108" t="s">
        <v>2597</v>
      </c>
      <c r="AU899" s="108" t="s">
        <v>61</v>
      </c>
    </row>
    <row r="900" spans="2:65" s="76" customFormat="1" x14ac:dyDescent="0.2">
      <c r="B900" s="75"/>
      <c r="D900" s="127" t="s">
        <v>112</v>
      </c>
      <c r="F900" s="126" t="s">
        <v>3752</v>
      </c>
      <c r="L900" s="75"/>
      <c r="M900" s="119"/>
      <c r="U900" s="120"/>
      <c r="AT900" s="108" t="s">
        <v>112</v>
      </c>
      <c r="AU900" s="108" t="s">
        <v>61</v>
      </c>
    </row>
    <row r="901" spans="2:65" s="76" customFormat="1" ht="16.5" customHeight="1" x14ac:dyDescent="0.2">
      <c r="B901" s="117"/>
      <c r="C901" s="140" t="s">
        <v>1091</v>
      </c>
      <c r="D901" s="140" t="s">
        <v>26</v>
      </c>
      <c r="E901" s="139" t="s">
        <v>1092</v>
      </c>
      <c r="F901" s="135" t="s">
        <v>2846</v>
      </c>
      <c r="G901" s="138" t="s">
        <v>133</v>
      </c>
      <c r="H901" s="137">
        <v>2</v>
      </c>
      <c r="I901" s="136">
        <v>721.32</v>
      </c>
      <c r="J901" s="136">
        <f>ROUND(I901*H901,2)</f>
        <v>1442.64</v>
      </c>
      <c r="K901" s="135" t="s">
        <v>3201</v>
      </c>
      <c r="L901" s="75"/>
      <c r="M901" s="134" t="s">
        <v>31</v>
      </c>
      <c r="N901" s="133" t="s">
        <v>2542</v>
      </c>
      <c r="O901" s="132">
        <v>1.46</v>
      </c>
      <c r="P901" s="132">
        <f>O901*H901</f>
        <v>2.92</v>
      </c>
      <c r="Q901" s="132">
        <v>0</v>
      </c>
      <c r="R901" s="132">
        <f>Q901*H901</f>
        <v>0</v>
      </c>
      <c r="S901" s="132">
        <v>0</v>
      </c>
      <c r="T901" s="132">
        <f>S901*H901</f>
        <v>0</v>
      </c>
      <c r="U901" s="131" t="s">
        <v>31</v>
      </c>
      <c r="AR901" s="130" t="s">
        <v>134</v>
      </c>
      <c r="AT901" s="130" t="s">
        <v>26</v>
      </c>
      <c r="AU901" s="130" t="s">
        <v>61</v>
      </c>
      <c r="AY901" s="108" t="s">
        <v>104</v>
      </c>
      <c r="BE901" s="118">
        <f>IF(N901="základní",J901,0)</f>
        <v>1442.64</v>
      </c>
      <c r="BF901" s="118">
        <f>IF(N901="snížená",J901,0)</f>
        <v>0</v>
      </c>
      <c r="BG901" s="118">
        <f>IF(N901="zákl. přenesená",J901,0)</f>
        <v>0</v>
      </c>
      <c r="BH901" s="118">
        <f>IF(N901="sníž. přenesená",J901,0)</f>
        <v>0</v>
      </c>
      <c r="BI901" s="118">
        <f>IF(N901="nulová",J901,0)</f>
        <v>0</v>
      </c>
      <c r="BJ901" s="108" t="s">
        <v>102</v>
      </c>
      <c r="BK901" s="118">
        <f>ROUND(I901*H901,2)</f>
        <v>1442.64</v>
      </c>
      <c r="BL901" s="108" t="s">
        <v>134</v>
      </c>
      <c r="BM901" s="130" t="s">
        <v>1093</v>
      </c>
    </row>
    <row r="902" spans="2:65" s="76" customFormat="1" x14ac:dyDescent="0.2">
      <c r="B902" s="75"/>
      <c r="D902" s="129" t="s">
        <v>2597</v>
      </c>
      <c r="F902" s="128" t="s">
        <v>3751</v>
      </c>
      <c r="L902" s="75"/>
      <c r="M902" s="119"/>
      <c r="U902" s="120"/>
      <c r="AT902" s="108" t="s">
        <v>2597</v>
      </c>
      <c r="AU902" s="108" t="s">
        <v>61</v>
      </c>
    </row>
    <row r="903" spans="2:65" s="76" customFormat="1" x14ac:dyDescent="0.2">
      <c r="B903" s="75"/>
      <c r="D903" s="127" t="s">
        <v>112</v>
      </c>
      <c r="F903" s="126" t="s">
        <v>3750</v>
      </c>
      <c r="L903" s="75"/>
      <c r="M903" s="119"/>
      <c r="U903" s="120"/>
      <c r="AT903" s="108" t="s">
        <v>112</v>
      </c>
      <c r="AU903" s="108" t="s">
        <v>61</v>
      </c>
    </row>
    <row r="904" spans="2:65" s="76" customFormat="1" ht="16.5" customHeight="1" x14ac:dyDescent="0.2">
      <c r="B904" s="117"/>
      <c r="C904" s="140" t="s">
        <v>1094</v>
      </c>
      <c r="D904" s="140" t="s">
        <v>26</v>
      </c>
      <c r="E904" s="139" t="s">
        <v>1095</v>
      </c>
      <c r="F904" s="135" t="s">
        <v>2847</v>
      </c>
      <c r="G904" s="138" t="s">
        <v>117</v>
      </c>
      <c r="H904" s="137">
        <v>2</v>
      </c>
      <c r="I904" s="136">
        <v>659.25</v>
      </c>
      <c r="J904" s="136">
        <f>ROUND(I904*H904,2)</f>
        <v>1318.5</v>
      </c>
      <c r="K904" s="135" t="s">
        <v>3201</v>
      </c>
      <c r="L904" s="75"/>
      <c r="M904" s="134" t="s">
        <v>31</v>
      </c>
      <c r="N904" s="133" t="s">
        <v>2542</v>
      </c>
      <c r="O904" s="132">
        <v>1.19</v>
      </c>
      <c r="P904" s="132">
        <f>O904*H904</f>
        <v>2.38</v>
      </c>
      <c r="Q904" s="132">
        <v>2.8499999999999999E-4</v>
      </c>
      <c r="R904" s="132">
        <f>Q904*H904</f>
        <v>5.6999999999999998E-4</v>
      </c>
      <c r="S904" s="132">
        <v>2.7E-2</v>
      </c>
      <c r="T904" s="132">
        <f>S904*H904</f>
        <v>5.3999999999999999E-2</v>
      </c>
      <c r="U904" s="131" t="s">
        <v>31</v>
      </c>
      <c r="AR904" s="130" t="s">
        <v>134</v>
      </c>
      <c r="AT904" s="130" t="s">
        <v>26</v>
      </c>
      <c r="AU904" s="130" t="s">
        <v>61</v>
      </c>
      <c r="AY904" s="108" t="s">
        <v>104</v>
      </c>
      <c r="BE904" s="118">
        <f>IF(N904="základní",J904,0)</f>
        <v>1318.5</v>
      </c>
      <c r="BF904" s="118">
        <f>IF(N904="snížená",J904,0)</f>
        <v>0</v>
      </c>
      <c r="BG904" s="118">
        <f>IF(N904="zákl. přenesená",J904,0)</f>
        <v>0</v>
      </c>
      <c r="BH904" s="118">
        <f>IF(N904="sníž. přenesená",J904,0)</f>
        <v>0</v>
      </c>
      <c r="BI904" s="118">
        <f>IF(N904="nulová",J904,0)</f>
        <v>0</v>
      </c>
      <c r="BJ904" s="108" t="s">
        <v>102</v>
      </c>
      <c r="BK904" s="118">
        <f>ROUND(I904*H904,2)</f>
        <v>1318.5</v>
      </c>
      <c r="BL904" s="108" t="s">
        <v>134</v>
      </c>
      <c r="BM904" s="130" t="s">
        <v>1096</v>
      </c>
    </row>
    <row r="905" spans="2:65" s="76" customFormat="1" x14ac:dyDescent="0.2">
      <c r="B905" s="75"/>
      <c r="D905" s="129" t="s">
        <v>2597</v>
      </c>
      <c r="F905" s="128" t="s">
        <v>1097</v>
      </c>
      <c r="L905" s="75"/>
      <c r="M905" s="119"/>
      <c r="U905" s="120"/>
      <c r="AT905" s="108" t="s">
        <v>2597</v>
      </c>
      <c r="AU905" s="108" t="s">
        <v>61</v>
      </c>
    </row>
    <row r="906" spans="2:65" s="76" customFormat="1" x14ac:dyDescent="0.2">
      <c r="B906" s="75"/>
      <c r="D906" s="127" t="s">
        <v>112</v>
      </c>
      <c r="F906" s="126" t="s">
        <v>3749</v>
      </c>
      <c r="L906" s="75"/>
      <c r="M906" s="119"/>
      <c r="U906" s="120"/>
      <c r="AT906" s="108" t="s">
        <v>112</v>
      </c>
      <c r="AU906" s="108" t="s">
        <v>61</v>
      </c>
    </row>
    <row r="907" spans="2:65" s="76" customFormat="1" ht="16.5" customHeight="1" x14ac:dyDescent="0.2">
      <c r="B907" s="117"/>
      <c r="C907" s="140" t="s">
        <v>1098</v>
      </c>
      <c r="D907" s="140" t="s">
        <v>26</v>
      </c>
      <c r="E907" s="139" t="s">
        <v>1099</v>
      </c>
      <c r="F907" s="135" t="s">
        <v>2848</v>
      </c>
      <c r="G907" s="138" t="s">
        <v>117</v>
      </c>
      <c r="H907" s="137">
        <v>3</v>
      </c>
      <c r="I907" s="136">
        <v>348.52</v>
      </c>
      <c r="J907" s="136">
        <f>ROUND(I907*H907,2)</f>
        <v>1045.56</v>
      </c>
      <c r="K907" s="135" t="s">
        <v>3201</v>
      </c>
      <c r="L907" s="75"/>
      <c r="M907" s="134" t="s">
        <v>31</v>
      </c>
      <c r="N907" s="133" t="s">
        <v>2542</v>
      </c>
      <c r="O907" s="132">
        <v>0.67</v>
      </c>
      <c r="P907" s="132">
        <f>O907*H907</f>
        <v>2.0100000000000002</v>
      </c>
      <c r="Q907" s="132">
        <v>6.2000000000000003E-5</v>
      </c>
      <c r="R907" s="132">
        <f>Q907*H907</f>
        <v>1.8600000000000002E-4</v>
      </c>
      <c r="S907" s="132">
        <v>2.7E-2</v>
      </c>
      <c r="T907" s="132">
        <f>S907*H907</f>
        <v>8.1000000000000003E-2</v>
      </c>
      <c r="U907" s="131" t="s">
        <v>31</v>
      </c>
      <c r="AR907" s="130" t="s">
        <v>134</v>
      </c>
      <c r="AT907" s="130" t="s">
        <v>26</v>
      </c>
      <c r="AU907" s="130" t="s">
        <v>61</v>
      </c>
      <c r="AY907" s="108" t="s">
        <v>104</v>
      </c>
      <c r="BE907" s="118">
        <f>IF(N907="základní",J907,0)</f>
        <v>1045.56</v>
      </c>
      <c r="BF907" s="118">
        <f>IF(N907="snížená",J907,0)</f>
        <v>0</v>
      </c>
      <c r="BG907" s="118">
        <f>IF(N907="zákl. přenesená",J907,0)</f>
        <v>0</v>
      </c>
      <c r="BH907" s="118">
        <f>IF(N907="sníž. přenesená",J907,0)</f>
        <v>0</v>
      </c>
      <c r="BI907" s="118">
        <f>IF(N907="nulová",J907,0)</f>
        <v>0</v>
      </c>
      <c r="BJ907" s="108" t="s">
        <v>102</v>
      </c>
      <c r="BK907" s="118">
        <f>ROUND(I907*H907,2)</f>
        <v>1045.56</v>
      </c>
      <c r="BL907" s="108" t="s">
        <v>134</v>
      </c>
      <c r="BM907" s="130" t="s">
        <v>1100</v>
      </c>
    </row>
    <row r="908" spans="2:65" s="76" customFormat="1" x14ac:dyDescent="0.2">
      <c r="B908" s="75"/>
      <c r="D908" s="129" t="s">
        <v>2597</v>
      </c>
      <c r="F908" s="128" t="s">
        <v>1101</v>
      </c>
      <c r="L908" s="75"/>
      <c r="M908" s="119"/>
      <c r="U908" s="120"/>
      <c r="AT908" s="108" t="s">
        <v>2597</v>
      </c>
      <c r="AU908" s="108" t="s">
        <v>61</v>
      </c>
    </row>
    <row r="909" spans="2:65" s="76" customFormat="1" x14ac:dyDescent="0.2">
      <c r="B909" s="75"/>
      <c r="D909" s="127" t="s">
        <v>112</v>
      </c>
      <c r="F909" s="126" t="s">
        <v>3748</v>
      </c>
      <c r="L909" s="75"/>
      <c r="M909" s="119"/>
      <c r="U909" s="120"/>
      <c r="AT909" s="108" t="s">
        <v>112</v>
      </c>
      <c r="AU909" s="108" t="s">
        <v>61</v>
      </c>
    </row>
    <row r="910" spans="2:65" s="76" customFormat="1" ht="16.5" customHeight="1" x14ac:dyDescent="0.2">
      <c r="B910" s="117"/>
      <c r="C910" s="140" t="s">
        <v>1102</v>
      </c>
      <c r="D910" s="140" t="s">
        <v>26</v>
      </c>
      <c r="E910" s="139" t="s">
        <v>1103</v>
      </c>
      <c r="F910" s="135" t="s">
        <v>1104</v>
      </c>
      <c r="G910" s="138" t="s">
        <v>117</v>
      </c>
      <c r="H910" s="137">
        <v>2</v>
      </c>
      <c r="I910" s="136">
        <v>7782.65</v>
      </c>
      <c r="J910" s="136">
        <f>ROUND(I910*H910,2)</f>
        <v>15565.3</v>
      </c>
      <c r="K910" s="135" t="s">
        <v>3201</v>
      </c>
      <c r="L910" s="75"/>
      <c r="M910" s="134" t="s">
        <v>31</v>
      </c>
      <c r="N910" s="133" t="s">
        <v>2542</v>
      </c>
      <c r="O910" s="132">
        <v>0.41699999999999998</v>
      </c>
      <c r="P910" s="132">
        <f>O910*H910</f>
        <v>0.83399999999999996</v>
      </c>
      <c r="Q910" s="132">
        <v>3.8040000000000001E-3</v>
      </c>
      <c r="R910" s="132">
        <f>Q910*H910</f>
        <v>7.6080000000000002E-3</v>
      </c>
      <c r="S910" s="132">
        <v>0</v>
      </c>
      <c r="T910" s="132">
        <f>S910*H910</f>
        <v>0</v>
      </c>
      <c r="U910" s="131" t="s">
        <v>31</v>
      </c>
      <c r="AR910" s="130" t="s">
        <v>134</v>
      </c>
      <c r="AT910" s="130" t="s">
        <v>26</v>
      </c>
      <c r="AU910" s="130" t="s">
        <v>61</v>
      </c>
      <c r="AY910" s="108" t="s">
        <v>104</v>
      </c>
      <c r="BE910" s="118">
        <f>IF(N910="základní",J910,0)</f>
        <v>15565.3</v>
      </c>
      <c r="BF910" s="118">
        <f>IF(N910="snížená",J910,0)</f>
        <v>0</v>
      </c>
      <c r="BG910" s="118">
        <f>IF(N910="zákl. přenesená",J910,0)</f>
        <v>0</v>
      </c>
      <c r="BH910" s="118">
        <f>IF(N910="sníž. přenesená",J910,0)</f>
        <v>0</v>
      </c>
      <c r="BI910" s="118">
        <f>IF(N910="nulová",J910,0)</f>
        <v>0</v>
      </c>
      <c r="BJ910" s="108" t="s">
        <v>102</v>
      </c>
      <c r="BK910" s="118">
        <f>ROUND(I910*H910,2)</f>
        <v>15565.3</v>
      </c>
      <c r="BL910" s="108" t="s">
        <v>134</v>
      </c>
      <c r="BM910" s="130" t="s">
        <v>1105</v>
      </c>
    </row>
    <row r="911" spans="2:65" s="76" customFormat="1" x14ac:dyDescent="0.2">
      <c r="B911" s="75"/>
      <c r="D911" s="129" t="s">
        <v>2597</v>
      </c>
      <c r="F911" s="128" t="s">
        <v>3747</v>
      </c>
      <c r="L911" s="75"/>
      <c r="M911" s="119"/>
      <c r="U911" s="120"/>
      <c r="AT911" s="108" t="s">
        <v>2597</v>
      </c>
      <c r="AU911" s="108" t="s">
        <v>61</v>
      </c>
    </row>
    <row r="912" spans="2:65" s="76" customFormat="1" x14ac:dyDescent="0.2">
      <c r="B912" s="75"/>
      <c r="D912" s="127" t="s">
        <v>112</v>
      </c>
      <c r="F912" s="126" t="s">
        <v>3746</v>
      </c>
      <c r="L912" s="75"/>
      <c r="M912" s="119"/>
      <c r="U912" s="120"/>
      <c r="AT912" s="108" t="s">
        <v>112</v>
      </c>
      <c r="AU912" s="108" t="s">
        <v>61</v>
      </c>
    </row>
    <row r="913" spans="2:65" s="76" customFormat="1" ht="16.5" customHeight="1" x14ac:dyDescent="0.2">
      <c r="B913" s="117"/>
      <c r="C913" s="140" t="s">
        <v>1106</v>
      </c>
      <c r="D913" s="140" t="s">
        <v>26</v>
      </c>
      <c r="E913" s="139" t="s">
        <v>1107</v>
      </c>
      <c r="F913" s="135" t="s">
        <v>1108</v>
      </c>
      <c r="G913" s="138" t="s">
        <v>117</v>
      </c>
      <c r="H913" s="137">
        <v>2</v>
      </c>
      <c r="I913" s="136">
        <v>8122.65</v>
      </c>
      <c r="J913" s="136">
        <f>ROUND(I913*H913,2)</f>
        <v>16245.3</v>
      </c>
      <c r="K913" s="135" t="s">
        <v>3201</v>
      </c>
      <c r="L913" s="75"/>
      <c r="M913" s="134" t="s">
        <v>31</v>
      </c>
      <c r="N913" s="133" t="s">
        <v>2542</v>
      </c>
      <c r="O913" s="132">
        <v>0.41699999999999998</v>
      </c>
      <c r="P913" s="132">
        <f>O913*H913</f>
        <v>0.83399999999999996</v>
      </c>
      <c r="Q913" s="132">
        <v>4.3039999999999997E-3</v>
      </c>
      <c r="R913" s="132">
        <f>Q913*H913</f>
        <v>8.6079999999999993E-3</v>
      </c>
      <c r="S913" s="132">
        <v>0</v>
      </c>
      <c r="T913" s="132">
        <f>S913*H913</f>
        <v>0</v>
      </c>
      <c r="U913" s="131" t="s">
        <v>31</v>
      </c>
      <c r="AR913" s="130" t="s">
        <v>134</v>
      </c>
      <c r="AT913" s="130" t="s">
        <v>26</v>
      </c>
      <c r="AU913" s="130" t="s">
        <v>61</v>
      </c>
      <c r="AY913" s="108" t="s">
        <v>104</v>
      </c>
      <c r="BE913" s="118">
        <f>IF(N913="základní",J913,0)</f>
        <v>16245.3</v>
      </c>
      <c r="BF913" s="118">
        <f>IF(N913="snížená",J913,0)</f>
        <v>0</v>
      </c>
      <c r="BG913" s="118">
        <f>IF(N913="zákl. přenesená",J913,0)</f>
        <v>0</v>
      </c>
      <c r="BH913" s="118">
        <f>IF(N913="sníž. přenesená",J913,0)</f>
        <v>0</v>
      </c>
      <c r="BI913" s="118">
        <f>IF(N913="nulová",J913,0)</f>
        <v>0</v>
      </c>
      <c r="BJ913" s="108" t="s">
        <v>102</v>
      </c>
      <c r="BK913" s="118">
        <f>ROUND(I913*H913,2)</f>
        <v>16245.3</v>
      </c>
      <c r="BL913" s="108" t="s">
        <v>134</v>
      </c>
      <c r="BM913" s="130" t="s">
        <v>1109</v>
      </c>
    </row>
    <row r="914" spans="2:65" s="76" customFormat="1" x14ac:dyDescent="0.2">
      <c r="B914" s="75"/>
      <c r="D914" s="129" t="s">
        <v>2597</v>
      </c>
      <c r="F914" s="128" t="s">
        <v>3745</v>
      </c>
      <c r="L914" s="75"/>
      <c r="M914" s="119"/>
      <c r="U914" s="120"/>
      <c r="AT914" s="108" t="s">
        <v>2597</v>
      </c>
      <c r="AU914" s="108" t="s">
        <v>61</v>
      </c>
    </row>
    <row r="915" spans="2:65" s="76" customFormat="1" x14ac:dyDescent="0.2">
      <c r="B915" s="75"/>
      <c r="D915" s="127" t="s">
        <v>112</v>
      </c>
      <c r="F915" s="126" t="s">
        <v>3744</v>
      </c>
      <c r="L915" s="75"/>
      <c r="M915" s="119"/>
      <c r="U915" s="120"/>
      <c r="AT915" s="108" t="s">
        <v>112</v>
      </c>
      <c r="AU915" s="108" t="s">
        <v>61</v>
      </c>
    </row>
    <row r="916" spans="2:65" s="76" customFormat="1" ht="16.5" customHeight="1" x14ac:dyDescent="0.2">
      <c r="B916" s="117"/>
      <c r="C916" s="140" t="s">
        <v>1110</v>
      </c>
      <c r="D916" s="140" t="s">
        <v>26</v>
      </c>
      <c r="E916" s="139" t="s">
        <v>1111</v>
      </c>
      <c r="F916" s="135" t="s">
        <v>1112</v>
      </c>
      <c r="G916" s="138" t="s">
        <v>117</v>
      </c>
      <c r="H916" s="137">
        <v>3</v>
      </c>
      <c r="I916" s="136">
        <v>9372.65</v>
      </c>
      <c r="J916" s="136">
        <f>ROUND(I916*H916,2)</f>
        <v>28117.95</v>
      </c>
      <c r="K916" s="135" t="s">
        <v>3201</v>
      </c>
      <c r="L916" s="75"/>
      <c r="M916" s="134" t="s">
        <v>31</v>
      </c>
      <c r="N916" s="133" t="s">
        <v>2542</v>
      </c>
      <c r="O916" s="132">
        <v>0.41699999999999998</v>
      </c>
      <c r="P916" s="132">
        <f>O916*H916</f>
        <v>1.2509999999999999</v>
      </c>
      <c r="Q916" s="132">
        <v>4.3039999999999997E-3</v>
      </c>
      <c r="R916" s="132">
        <f>Q916*H916</f>
        <v>1.2912E-2</v>
      </c>
      <c r="S916" s="132">
        <v>0</v>
      </c>
      <c r="T916" s="132">
        <f>S916*H916</f>
        <v>0</v>
      </c>
      <c r="U916" s="131" t="s">
        <v>31</v>
      </c>
      <c r="AR916" s="130" t="s">
        <v>134</v>
      </c>
      <c r="AT916" s="130" t="s">
        <v>26</v>
      </c>
      <c r="AU916" s="130" t="s">
        <v>61</v>
      </c>
      <c r="AY916" s="108" t="s">
        <v>104</v>
      </c>
      <c r="BE916" s="118">
        <f>IF(N916="základní",J916,0)</f>
        <v>28117.95</v>
      </c>
      <c r="BF916" s="118">
        <f>IF(N916="snížená",J916,0)</f>
        <v>0</v>
      </c>
      <c r="BG916" s="118">
        <f>IF(N916="zákl. přenesená",J916,0)</f>
        <v>0</v>
      </c>
      <c r="BH916" s="118">
        <f>IF(N916="sníž. přenesená",J916,0)</f>
        <v>0</v>
      </c>
      <c r="BI916" s="118">
        <f>IF(N916="nulová",J916,0)</f>
        <v>0</v>
      </c>
      <c r="BJ916" s="108" t="s">
        <v>102</v>
      </c>
      <c r="BK916" s="118">
        <f>ROUND(I916*H916,2)</f>
        <v>28117.95</v>
      </c>
      <c r="BL916" s="108" t="s">
        <v>134</v>
      </c>
      <c r="BM916" s="130" t="s">
        <v>1113</v>
      </c>
    </row>
    <row r="917" spans="2:65" s="76" customFormat="1" x14ac:dyDescent="0.2">
      <c r="B917" s="75"/>
      <c r="D917" s="129" t="s">
        <v>2597</v>
      </c>
      <c r="F917" s="128" t="s">
        <v>3743</v>
      </c>
      <c r="L917" s="75"/>
      <c r="M917" s="119"/>
      <c r="U917" s="120"/>
      <c r="AT917" s="108" t="s">
        <v>2597</v>
      </c>
      <c r="AU917" s="108" t="s">
        <v>61</v>
      </c>
    </row>
    <row r="918" spans="2:65" s="76" customFormat="1" x14ac:dyDescent="0.2">
      <c r="B918" s="75"/>
      <c r="D918" s="127" t="s">
        <v>112</v>
      </c>
      <c r="F918" s="126" t="s">
        <v>3742</v>
      </c>
      <c r="L918" s="75"/>
      <c r="M918" s="119"/>
      <c r="U918" s="120"/>
      <c r="AT918" s="108" t="s">
        <v>112</v>
      </c>
      <c r="AU918" s="108" t="s">
        <v>61</v>
      </c>
    </row>
    <row r="919" spans="2:65" s="76" customFormat="1" ht="16.5" customHeight="1" x14ac:dyDescent="0.2">
      <c r="B919" s="117"/>
      <c r="C919" s="140" t="s">
        <v>1114</v>
      </c>
      <c r="D919" s="140" t="s">
        <v>26</v>
      </c>
      <c r="E919" s="139" t="s">
        <v>1115</v>
      </c>
      <c r="F919" s="135" t="s">
        <v>2849</v>
      </c>
      <c r="G919" s="138" t="s">
        <v>117</v>
      </c>
      <c r="H919" s="137">
        <v>2</v>
      </c>
      <c r="I919" s="136">
        <v>3647.74</v>
      </c>
      <c r="J919" s="136">
        <f>ROUND(I919*H919,2)</f>
        <v>7295.48</v>
      </c>
      <c r="K919" s="135" t="s">
        <v>3201</v>
      </c>
      <c r="L919" s="75"/>
      <c r="M919" s="134" t="s">
        <v>31</v>
      </c>
      <c r="N919" s="133" t="s">
        <v>2542</v>
      </c>
      <c r="O919" s="132">
        <v>0.25</v>
      </c>
      <c r="P919" s="132">
        <f>O919*H919</f>
        <v>0.5</v>
      </c>
      <c r="Q919" s="132">
        <v>4.1219999999999998E-3</v>
      </c>
      <c r="R919" s="132">
        <f>Q919*H919</f>
        <v>8.2439999999999996E-3</v>
      </c>
      <c r="S919" s="132">
        <v>0</v>
      </c>
      <c r="T919" s="132">
        <f>S919*H919</f>
        <v>0</v>
      </c>
      <c r="U919" s="131" t="s">
        <v>31</v>
      </c>
      <c r="AR919" s="130" t="s">
        <v>134</v>
      </c>
      <c r="AT919" s="130" t="s">
        <v>26</v>
      </c>
      <c r="AU919" s="130" t="s">
        <v>61</v>
      </c>
      <c r="AY919" s="108" t="s">
        <v>104</v>
      </c>
      <c r="BE919" s="118">
        <f>IF(N919="základní",J919,0)</f>
        <v>7295.48</v>
      </c>
      <c r="BF919" s="118">
        <f>IF(N919="snížená",J919,0)</f>
        <v>0</v>
      </c>
      <c r="BG919" s="118">
        <f>IF(N919="zákl. přenesená",J919,0)</f>
        <v>0</v>
      </c>
      <c r="BH919" s="118">
        <f>IF(N919="sníž. přenesená",J919,0)</f>
        <v>0</v>
      </c>
      <c r="BI919" s="118">
        <f>IF(N919="nulová",J919,0)</f>
        <v>0</v>
      </c>
      <c r="BJ919" s="108" t="s">
        <v>102</v>
      </c>
      <c r="BK919" s="118">
        <f>ROUND(I919*H919,2)</f>
        <v>7295.48</v>
      </c>
      <c r="BL919" s="108" t="s">
        <v>134</v>
      </c>
      <c r="BM919" s="130" t="s">
        <v>1116</v>
      </c>
    </row>
    <row r="920" spans="2:65" s="76" customFormat="1" x14ac:dyDescent="0.2">
      <c r="B920" s="75"/>
      <c r="D920" s="129" t="s">
        <v>2597</v>
      </c>
      <c r="F920" s="128" t="s">
        <v>3741</v>
      </c>
      <c r="L920" s="75"/>
      <c r="M920" s="119"/>
      <c r="U920" s="120"/>
      <c r="AT920" s="108" t="s">
        <v>2597</v>
      </c>
      <c r="AU920" s="108" t="s">
        <v>61</v>
      </c>
    </row>
    <row r="921" spans="2:65" s="76" customFormat="1" x14ac:dyDescent="0.2">
      <c r="B921" s="75"/>
      <c r="D921" s="127" t="s">
        <v>112</v>
      </c>
      <c r="F921" s="126" t="s">
        <v>3740</v>
      </c>
      <c r="L921" s="75"/>
      <c r="M921" s="119"/>
      <c r="U921" s="120"/>
      <c r="AT921" s="108" t="s">
        <v>112</v>
      </c>
      <c r="AU921" s="108" t="s">
        <v>61</v>
      </c>
    </row>
    <row r="922" spans="2:65" s="76" customFormat="1" ht="16.5" customHeight="1" x14ac:dyDescent="0.2">
      <c r="B922" s="117"/>
      <c r="C922" s="140" t="s">
        <v>1117</v>
      </c>
      <c r="D922" s="140" t="s">
        <v>26</v>
      </c>
      <c r="E922" s="139" t="s">
        <v>1118</v>
      </c>
      <c r="F922" s="135" t="s">
        <v>2850</v>
      </c>
      <c r="G922" s="138" t="s">
        <v>117</v>
      </c>
      <c r="H922" s="137">
        <v>1</v>
      </c>
      <c r="I922" s="136">
        <v>11751.19</v>
      </c>
      <c r="J922" s="136">
        <f>ROUND(I922*H922,2)</f>
        <v>11751.19</v>
      </c>
      <c r="K922" s="135" t="s">
        <v>3201</v>
      </c>
      <c r="L922" s="75"/>
      <c r="M922" s="134" t="s">
        <v>31</v>
      </c>
      <c r="N922" s="133" t="s">
        <v>2542</v>
      </c>
      <c r="O922" s="132">
        <v>0.91400000000000003</v>
      </c>
      <c r="P922" s="132">
        <f>O922*H922</f>
        <v>0.91400000000000003</v>
      </c>
      <c r="Q922" s="132">
        <v>0.06</v>
      </c>
      <c r="R922" s="132">
        <f>Q922*H922</f>
        <v>0.06</v>
      </c>
      <c r="S922" s="132">
        <v>0</v>
      </c>
      <c r="T922" s="132">
        <f>S922*H922</f>
        <v>0</v>
      </c>
      <c r="U922" s="131" t="s">
        <v>31</v>
      </c>
      <c r="AR922" s="130" t="s">
        <v>134</v>
      </c>
      <c r="AT922" s="130" t="s">
        <v>26</v>
      </c>
      <c r="AU922" s="130" t="s">
        <v>61</v>
      </c>
      <c r="AY922" s="108" t="s">
        <v>104</v>
      </c>
      <c r="BE922" s="118">
        <f>IF(N922="základní",J922,0)</f>
        <v>11751.19</v>
      </c>
      <c r="BF922" s="118">
        <f>IF(N922="snížená",J922,0)</f>
        <v>0</v>
      </c>
      <c r="BG922" s="118">
        <f>IF(N922="zákl. přenesená",J922,0)</f>
        <v>0</v>
      </c>
      <c r="BH922" s="118">
        <f>IF(N922="sníž. přenesená",J922,0)</f>
        <v>0</v>
      </c>
      <c r="BI922" s="118">
        <f>IF(N922="nulová",J922,0)</f>
        <v>0</v>
      </c>
      <c r="BJ922" s="108" t="s">
        <v>102</v>
      </c>
      <c r="BK922" s="118">
        <f>ROUND(I922*H922,2)</f>
        <v>11751.19</v>
      </c>
      <c r="BL922" s="108" t="s">
        <v>134</v>
      </c>
      <c r="BM922" s="130" t="s">
        <v>1119</v>
      </c>
    </row>
    <row r="923" spans="2:65" s="76" customFormat="1" x14ac:dyDescent="0.2">
      <c r="B923" s="75"/>
      <c r="D923" s="129" t="s">
        <v>2597</v>
      </c>
      <c r="F923" s="128" t="s">
        <v>1120</v>
      </c>
      <c r="L923" s="75"/>
      <c r="M923" s="119"/>
      <c r="U923" s="120"/>
      <c r="AT923" s="108" t="s">
        <v>2597</v>
      </c>
      <c r="AU923" s="108" t="s">
        <v>61</v>
      </c>
    </row>
    <row r="924" spans="2:65" s="76" customFormat="1" x14ac:dyDescent="0.2">
      <c r="B924" s="75"/>
      <c r="D924" s="127" t="s">
        <v>112</v>
      </c>
      <c r="F924" s="126" t="s">
        <v>3739</v>
      </c>
      <c r="L924" s="75"/>
      <c r="M924" s="119"/>
      <c r="U924" s="120"/>
      <c r="AT924" s="108" t="s">
        <v>112</v>
      </c>
      <c r="AU924" s="108" t="s">
        <v>61</v>
      </c>
    </row>
    <row r="925" spans="2:65" s="76" customFormat="1" ht="16.5" customHeight="1" x14ac:dyDescent="0.2">
      <c r="B925" s="117"/>
      <c r="C925" s="140" t="s">
        <v>1121</v>
      </c>
      <c r="D925" s="140" t="s">
        <v>26</v>
      </c>
      <c r="E925" s="139" t="s">
        <v>1122</v>
      </c>
      <c r="F925" s="135" t="s">
        <v>2851</v>
      </c>
      <c r="G925" s="138" t="s">
        <v>133</v>
      </c>
      <c r="H925" s="137">
        <v>1</v>
      </c>
      <c r="I925" s="136">
        <v>666.97</v>
      </c>
      <c r="J925" s="136">
        <f>ROUND(I925*H925,2)</f>
        <v>666.97</v>
      </c>
      <c r="K925" s="135" t="s">
        <v>3201</v>
      </c>
      <c r="L925" s="75"/>
      <c r="M925" s="134" t="s">
        <v>31</v>
      </c>
      <c r="N925" s="133" t="s">
        <v>2542</v>
      </c>
      <c r="O925" s="132">
        <v>1.35</v>
      </c>
      <c r="P925" s="132">
        <f>O925*H925</f>
        <v>1.35</v>
      </c>
      <c r="Q925" s="132">
        <v>0</v>
      </c>
      <c r="R925" s="132">
        <f>Q925*H925</f>
        <v>0</v>
      </c>
      <c r="S925" s="132">
        <v>0.06</v>
      </c>
      <c r="T925" s="132">
        <f>S925*H925</f>
        <v>0.06</v>
      </c>
      <c r="U925" s="131" t="s">
        <v>31</v>
      </c>
      <c r="AR925" s="130" t="s">
        <v>134</v>
      </c>
      <c r="AT925" s="130" t="s">
        <v>26</v>
      </c>
      <c r="AU925" s="130" t="s">
        <v>61</v>
      </c>
      <c r="AY925" s="108" t="s">
        <v>104</v>
      </c>
      <c r="BE925" s="118">
        <f>IF(N925="základní",J925,0)</f>
        <v>666.97</v>
      </c>
      <c r="BF925" s="118">
        <f>IF(N925="snížená",J925,0)</f>
        <v>0</v>
      </c>
      <c r="BG925" s="118">
        <f>IF(N925="zákl. přenesená",J925,0)</f>
        <v>0</v>
      </c>
      <c r="BH925" s="118">
        <f>IF(N925="sníž. přenesená",J925,0)</f>
        <v>0</v>
      </c>
      <c r="BI925" s="118">
        <f>IF(N925="nulová",J925,0)</f>
        <v>0</v>
      </c>
      <c r="BJ925" s="108" t="s">
        <v>102</v>
      </c>
      <c r="BK925" s="118">
        <f>ROUND(I925*H925,2)</f>
        <v>666.97</v>
      </c>
      <c r="BL925" s="108" t="s">
        <v>134</v>
      </c>
      <c r="BM925" s="130" t="s">
        <v>1123</v>
      </c>
    </row>
    <row r="926" spans="2:65" s="76" customFormat="1" x14ac:dyDescent="0.2">
      <c r="B926" s="75"/>
      <c r="D926" s="129" t="s">
        <v>2597</v>
      </c>
      <c r="F926" s="128" t="s">
        <v>1124</v>
      </c>
      <c r="L926" s="75"/>
      <c r="M926" s="119"/>
      <c r="U926" s="120"/>
      <c r="AT926" s="108" t="s">
        <v>2597</v>
      </c>
      <c r="AU926" s="108" t="s">
        <v>61</v>
      </c>
    </row>
    <row r="927" spans="2:65" s="76" customFormat="1" x14ac:dyDescent="0.2">
      <c r="B927" s="75"/>
      <c r="D927" s="127" t="s">
        <v>112</v>
      </c>
      <c r="F927" s="126" t="s">
        <v>3738</v>
      </c>
      <c r="L927" s="75"/>
      <c r="M927" s="119"/>
      <c r="U927" s="120"/>
      <c r="AT927" s="108" t="s">
        <v>112</v>
      </c>
      <c r="AU927" s="108" t="s">
        <v>61</v>
      </c>
    </row>
    <row r="928" spans="2:65" s="76" customFormat="1" ht="16.5" customHeight="1" x14ac:dyDescent="0.2">
      <c r="B928" s="117"/>
      <c r="C928" s="140" t="s">
        <v>1125</v>
      </c>
      <c r="D928" s="140" t="s">
        <v>26</v>
      </c>
      <c r="E928" s="139" t="s">
        <v>1126</v>
      </c>
      <c r="F928" s="135" t="s">
        <v>2852</v>
      </c>
      <c r="G928" s="138" t="s">
        <v>133</v>
      </c>
      <c r="H928" s="137">
        <v>1</v>
      </c>
      <c r="I928" s="136">
        <v>197.62</v>
      </c>
      <c r="J928" s="136">
        <f>ROUND(I928*H928,2)</f>
        <v>197.62</v>
      </c>
      <c r="K928" s="135" t="s">
        <v>3201</v>
      </c>
      <c r="L928" s="75"/>
      <c r="M928" s="134" t="s">
        <v>31</v>
      </c>
      <c r="N928" s="133" t="s">
        <v>2542</v>
      </c>
      <c r="O928" s="132">
        <v>0.4</v>
      </c>
      <c r="P928" s="132">
        <f>O928*H928</f>
        <v>0.4</v>
      </c>
      <c r="Q928" s="132">
        <v>0</v>
      </c>
      <c r="R928" s="132">
        <f>Q928*H928</f>
        <v>0</v>
      </c>
      <c r="S928" s="132">
        <v>2.2200000000000001E-2</v>
      </c>
      <c r="T928" s="132">
        <f>S928*H928</f>
        <v>2.2200000000000001E-2</v>
      </c>
      <c r="U928" s="131" t="s">
        <v>31</v>
      </c>
      <c r="AR928" s="130" t="s">
        <v>134</v>
      </c>
      <c r="AT928" s="130" t="s">
        <v>26</v>
      </c>
      <c r="AU928" s="130" t="s">
        <v>61</v>
      </c>
      <c r="AY928" s="108" t="s">
        <v>104</v>
      </c>
      <c r="BE928" s="118">
        <f>IF(N928="základní",J928,0)</f>
        <v>197.62</v>
      </c>
      <c r="BF928" s="118">
        <f>IF(N928="snížená",J928,0)</f>
        <v>0</v>
      </c>
      <c r="BG928" s="118">
        <f>IF(N928="zákl. přenesená",J928,0)</f>
        <v>0</v>
      </c>
      <c r="BH928" s="118">
        <f>IF(N928="sníž. přenesená",J928,0)</f>
        <v>0</v>
      </c>
      <c r="BI928" s="118">
        <f>IF(N928="nulová",J928,0)</f>
        <v>0</v>
      </c>
      <c r="BJ928" s="108" t="s">
        <v>102</v>
      </c>
      <c r="BK928" s="118">
        <f>ROUND(I928*H928,2)</f>
        <v>197.62</v>
      </c>
      <c r="BL928" s="108" t="s">
        <v>134</v>
      </c>
      <c r="BM928" s="130" t="s">
        <v>1127</v>
      </c>
    </row>
    <row r="929" spans="2:65" s="76" customFormat="1" x14ac:dyDescent="0.2">
      <c r="B929" s="75"/>
      <c r="D929" s="129" t="s">
        <v>2597</v>
      </c>
      <c r="F929" s="128" t="s">
        <v>1128</v>
      </c>
      <c r="L929" s="75"/>
      <c r="M929" s="119"/>
      <c r="U929" s="120"/>
      <c r="AT929" s="108" t="s">
        <v>2597</v>
      </c>
      <c r="AU929" s="108" t="s">
        <v>61</v>
      </c>
    </row>
    <row r="930" spans="2:65" s="76" customFormat="1" x14ac:dyDescent="0.2">
      <c r="B930" s="75"/>
      <c r="D930" s="127" t="s">
        <v>112</v>
      </c>
      <c r="F930" s="126" t="s">
        <v>3737</v>
      </c>
      <c r="L930" s="75"/>
      <c r="M930" s="119"/>
      <c r="U930" s="120"/>
      <c r="AT930" s="108" t="s">
        <v>112</v>
      </c>
      <c r="AU930" s="108" t="s">
        <v>61</v>
      </c>
    </row>
    <row r="931" spans="2:65" s="76" customFormat="1" ht="24.2" customHeight="1" x14ac:dyDescent="0.2">
      <c r="B931" s="117"/>
      <c r="C931" s="140" t="s">
        <v>1129</v>
      </c>
      <c r="D931" s="140" t="s">
        <v>26</v>
      </c>
      <c r="E931" s="139" t="s">
        <v>1130</v>
      </c>
      <c r="F931" s="135" t="s">
        <v>2853</v>
      </c>
      <c r="G931" s="138" t="s">
        <v>117</v>
      </c>
      <c r="H931" s="137">
        <v>3</v>
      </c>
      <c r="I931" s="136">
        <v>3854.47</v>
      </c>
      <c r="J931" s="136">
        <f>ROUND(I931*H931,2)</f>
        <v>11563.41</v>
      </c>
      <c r="K931" s="135" t="s">
        <v>3201</v>
      </c>
      <c r="L931" s="75"/>
      <c r="M931" s="134" t="s">
        <v>31</v>
      </c>
      <c r="N931" s="133" t="s">
        <v>2542</v>
      </c>
      <c r="O931" s="132">
        <v>0.5</v>
      </c>
      <c r="P931" s="132">
        <f>O931*H931</f>
        <v>1.5</v>
      </c>
      <c r="Q931" s="132">
        <v>5.1207644999999996E-3</v>
      </c>
      <c r="R931" s="132">
        <f>Q931*H931</f>
        <v>1.5362293499999999E-2</v>
      </c>
      <c r="S931" s="132">
        <v>0</v>
      </c>
      <c r="T931" s="132">
        <f>S931*H931</f>
        <v>0</v>
      </c>
      <c r="U931" s="131" t="s">
        <v>31</v>
      </c>
      <c r="AR931" s="130" t="s">
        <v>134</v>
      </c>
      <c r="AT931" s="130" t="s">
        <v>26</v>
      </c>
      <c r="AU931" s="130" t="s">
        <v>61</v>
      </c>
      <c r="AY931" s="108" t="s">
        <v>104</v>
      </c>
      <c r="BE931" s="118">
        <f>IF(N931="základní",J931,0)</f>
        <v>11563.41</v>
      </c>
      <c r="BF931" s="118">
        <f>IF(N931="snížená",J931,0)</f>
        <v>0</v>
      </c>
      <c r="BG931" s="118">
        <f>IF(N931="zákl. přenesená",J931,0)</f>
        <v>0</v>
      </c>
      <c r="BH931" s="118">
        <f>IF(N931="sníž. přenesená",J931,0)</f>
        <v>0</v>
      </c>
      <c r="BI931" s="118">
        <f>IF(N931="nulová",J931,0)</f>
        <v>0</v>
      </c>
      <c r="BJ931" s="108" t="s">
        <v>102</v>
      </c>
      <c r="BK931" s="118">
        <f>ROUND(I931*H931,2)</f>
        <v>11563.41</v>
      </c>
      <c r="BL931" s="108" t="s">
        <v>134</v>
      </c>
      <c r="BM931" s="130" t="s">
        <v>1131</v>
      </c>
    </row>
    <row r="932" spans="2:65" s="76" customFormat="1" ht="19.5" x14ac:dyDescent="0.2">
      <c r="B932" s="75"/>
      <c r="D932" s="129" t="s">
        <v>2597</v>
      </c>
      <c r="F932" s="128" t="s">
        <v>3736</v>
      </c>
      <c r="L932" s="75"/>
      <c r="M932" s="119"/>
      <c r="U932" s="120"/>
      <c r="AT932" s="108" t="s">
        <v>2597</v>
      </c>
      <c r="AU932" s="108" t="s">
        <v>61</v>
      </c>
    </row>
    <row r="933" spans="2:65" s="76" customFormat="1" x14ac:dyDescent="0.2">
      <c r="B933" s="75"/>
      <c r="D933" s="127" t="s">
        <v>112</v>
      </c>
      <c r="F933" s="126" t="s">
        <v>3735</v>
      </c>
      <c r="L933" s="75"/>
      <c r="M933" s="119"/>
      <c r="U933" s="120"/>
      <c r="AT933" s="108" t="s">
        <v>112</v>
      </c>
      <c r="AU933" s="108" t="s">
        <v>61</v>
      </c>
    </row>
    <row r="934" spans="2:65" s="76" customFormat="1" ht="24.2" customHeight="1" x14ac:dyDescent="0.2">
      <c r="B934" s="117"/>
      <c r="C934" s="140" t="s">
        <v>1132</v>
      </c>
      <c r="D934" s="140" t="s">
        <v>26</v>
      </c>
      <c r="E934" s="139" t="s">
        <v>1133</v>
      </c>
      <c r="F934" s="135" t="s">
        <v>2854</v>
      </c>
      <c r="G934" s="138" t="s">
        <v>117</v>
      </c>
      <c r="H934" s="137">
        <v>4</v>
      </c>
      <c r="I934" s="136">
        <v>5239.1899999999996</v>
      </c>
      <c r="J934" s="136">
        <f>ROUND(I934*H934,2)</f>
        <v>20956.759999999998</v>
      </c>
      <c r="K934" s="135" t="s">
        <v>3201</v>
      </c>
      <c r="L934" s="75"/>
      <c r="M934" s="134" t="s">
        <v>31</v>
      </c>
      <c r="N934" s="133" t="s">
        <v>2542</v>
      </c>
      <c r="O934" s="132">
        <v>0.5</v>
      </c>
      <c r="P934" s="132">
        <f>O934*H934</f>
        <v>2</v>
      </c>
      <c r="Q934" s="132">
        <v>9.6287644999999995E-3</v>
      </c>
      <c r="R934" s="132">
        <f>Q934*H934</f>
        <v>3.8515057999999998E-2</v>
      </c>
      <c r="S934" s="132">
        <v>0</v>
      </c>
      <c r="T934" s="132">
        <f>S934*H934</f>
        <v>0</v>
      </c>
      <c r="U934" s="131" t="s">
        <v>31</v>
      </c>
      <c r="AR934" s="130" t="s">
        <v>134</v>
      </c>
      <c r="AT934" s="130" t="s">
        <v>26</v>
      </c>
      <c r="AU934" s="130" t="s">
        <v>61</v>
      </c>
      <c r="AY934" s="108" t="s">
        <v>104</v>
      </c>
      <c r="BE934" s="118">
        <f>IF(N934="základní",J934,0)</f>
        <v>20956.759999999998</v>
      </c>
      <c r="BF934" s="118">
        <f>IF(N934="snížená",J934,0)</f>
        <v>0</v>
      </c>
      <c r="BG934" s="118">
        <f>IF(N934="zákl. přenesená",J934,0)</f>
        <v>0</v>
      </c>
      <c r="BH934" s="118">
        <f>IF(N934="sníž. přenesená",J934,0)</f>
        <v>0</v>
      </c>
      <c r="BI934" s="118">
        <f>IF(N934="nulová",J934,0)</f>
        <v>0</v>
      </c>
      <c r="BJ934" s="108" t="s">
        <v>102</v>
      </c>
      <c r="BK934" s="118">
        <f>ROUND(I934*H934,2)</f>
        <v>20956.759999999998</v>
      </c>
      <c r="BL934" s="108" t="s">
        <v>134</v>
      </c>
      <c r="BM934" s="130" t="s">
        <v>1134</v>
      </c>
    </row>
    <row r="935" spans="2:65" s="76" customFormat="1" ht="19.5" x14ac:dyDescent="0.2">
      <c r="B935" s="75"/>
      <c r="D935" s="129" t="s">
        <v>2597</v>
      </c>
      <c r="F935" s="128" t="s">
        <v>3734</v>
      </c>
      <c r="L935" s="75"/>
      <c r="M935" s="119"/>
      <c r="U935" s="120"/>
      <c r="AT935" s="108" t="s">
        <v>2597</v>
      </c>
      <c r="AU935" s="108" t="s">
        <v>61</v>
      </c>
    </row>
    <row r="936" spans="2:65" s="76" customFormat="1" x14ac:dyDescent="0.2">
      <c r="B936" s="75"/>
      <c r="D936" s="127" t="s">
        <v>112</v>
      </c>
      <c r="F936" s="126" t="s">
        <v>3733</v>
      </c>
      <c r="L936" s="75"/>
      <c r="M936" s="119"/>
      <c r="U936" s="120"/>
      <c r="AT936" s="108" t="s">
        <v>112</v>
      </c>
      <c r="AU936" s="108" t="s">
        <v>61</v>
      </c>
    </row>
    <row r="937" spans="2:65" s="76" customFormat="1" ht="24.2" customHeight="1" x14ac:dyDescent="0.2">
      <c r="B937" s="117"/>
      <c r="C937" s="140" t="s">
        <v>1135</v>
      </c>
      <c r="D937" s="140" t="s">
        <v>26</v>
      </c>
      <c r="E937" s="139" t="s">
        <v>1136</v>
      </c>
      <c r="F937" s="135" t="s">
        <v>2855</v>
      </c>
      <c r="G937" s="138" t="s">
        <v>117</v>
      </c>
      <c r="H937" s="137">
        <v>2</v>
      </c>
      <c r="I937" s="136">
        <v>8029.66</v>
      </c>
      <c r="J937" s="136">
        <f>ROUND(I937*H937,2)</f>
        <v>16059.32</v>
      </c>
      <c r="K937" s="135" t="s">
        <v>3201</v>
      </c>
      <c r="L937" s="75"/>
      <c r="M937" s="134" t="s">
        <v>31</v>
      </c>
      <c r="N937" s="133" t="s">
        <v>2542</v>
      </c>
      <c r="O937" s="132">
        <v>0.8</v>
      </c>
      <c r="P937" s="132">
        <f>O937*H937</f>
        <v>1.6</v>
      </c>
      <c r="Q937" s="132">
        <v>1.32687645E-2</v>
      </c>
      <c r="R937" s="132">
        <f>Q937*H937</f>
        <v>2.6537529000000001E-2</v>
      </c>
      <c r="S937" s="132">
        <v>0</v>
      </c>
      <c r="T937" s="132">
        <f>S937*H937</f>
        <v>0</v>
      </c>
      <c r="U937" s="131" t="s">
        <v>31</v>
      </c>
      <c r="AR937" s="130" t="s">
        <v>134</v>
      </c>
      <c r="AT937" s="130" t="s">
        <v>26</v>
      </c>
      <c r="AU937" s="130" t="s">
        <v>61</v>
      </c>
      <c r="AY937" s="108" t="s">
        <v>104</v>
      </c>
      <c r="BE937" s="118">
        <f>IF(N937="základní",J937,0)</f>
        <v>16059.32</v>
      </c>
      <c r="BF937" s="118">
        <f>IF(N937="snížená",J937,0)</f>
        <v>0</v>
      </c>
      <c r="BG937" s="118">
        <f>IF(N937="zákl. přenesená",J937,0)</f>
        <v>0</v>
      </c>
      <c r="BH937" s="118">
        <f>IF(N937="sníž. přenesená",J937,0)</f>
        <v>0</v>
      </c>
      <c r="BI937" s="118">
        <f>IF(N937="nulová",J937,0)</f>
        <v>0</v>
      </c>
      <c r="BJ937" s="108" t="s">
        <v>102</v>
      </c>
      <c r="BK937" s="118">
        <f>ROUND(I937*H937,2)</f>
        <v>16059.32</v>
      </c>
      <c r="BL937" s="108" t="s">
        <v>134</v>
      </c>
      <c r="BM937" s="130" t="s">
        <v>1137</v>
      </c>
    </row>
    <row r="938" spans="2:65" s="76" customFormat="1" ht="19.5" x14ac:dyDescent="0.2">
      <c r="B938" s="75"/>
      <c r="D938" s="129" t="s">
        <v>2597</v>
      </c>
      <c r="F938" s="128" t="s">
        <v>3732</v>
      </c>
      <c r="L938" s="75"/>
      <c r="M938" s="119"/>
      <c r="U938" s="120"/>
      <c r="AT938" s="108" t="s">
        <v>2597</v>
      </c>
      <c r="AU938" s="108" t="s">
        <v>61</v>
      </c>
    </row>
    <row r="939" spans="2:65" s="76" customFormat="1" x14ac:dyDescent="0.2">
      <c r="B939" s="75"/>
      <c r="D939" s="127" t="s">
        <v>112</v>
      </c>
      <c r="F939" s="126" t="s">
        <v>3731</v>
      </c>
      <c r="L939" s="75"/>
      <c r="M939" s="119"/>
      <c r="U939" s="120"/>
      <c r="AT939" s="108" t="s">
        <v>112</v>
      </c>
      <c r="AU939" s="108" t="s">
        <v>61</v>
      </c>
    </row>
    <row r="940" spans="2:65" s="76" customFormat="1" ht="24.2" customHeight="1" x14ac:dyDescent="0.2">
      <c r="B940" s="117"/>
      <c r="C940" s="140" t="s">
        <v>1138</v>
      </c>
      <c r="D940" s="140" t="s">
        <v>26</v>
      </c>
      <c r="E940" s="139" t="s">
        <v>1139</v>
      </c>
      <c r="F940" s="135" t="s">
        <v>2856</v>
      </c>
      <c r="G940" s="138" t="s">
        <v>117</v>
      </c>
      <c r="H940" s="137">
        <v>1</v>
      </c>
      <c r="I940" s="136">
        <v>17759.66</v>
      </c>
      <c r="J940" s="136">
        <f>ROUND(I940*H940,2)</f>
        <v>17759.66</v>
      </c>
      <c r="K940" s="135" t="s">
        <v>3201</v>
      </c>
      <c r="L940" s="75"/>
      <c r="M940" s="134" t="s">
        <v>31</v>
      </c>
      <c r="N940" s="133" t="s">
        <v>2542</v>
      </c>
      <c r="O940" s="132">
        <v>0.8</v>
      </c>
      <c r="P940" s="132">
        <f>O940*H940</f>
        <v>0.8</v>
      </c>
      <c r="Q940" s="132">
        <v>3.0068764500000001E-2</v>
      </c>
      <c r="R940" s="132">
        <f>Q940*H940</f>
        <v>3.0068764500000001E-2</v>
      </c>
      <c r="S940" s="132">
        <v>0</v>
      </c>
      <c r="T940" s="132">
        <f>S940*H940</f>
        <v>0</v>
      </c>
      <c r="U940" s="131" t="s">
        <v>31</v>
      </c>
      <c r="AR940" s="130" t="s">
        <v>134</v>
      </c>
      <c r="AT940" s="130" t="s">
        <v>26</v>
      </c>
      <c r="AU940" s="130" t="s">
        <v>61</v>
      </c>
      <c r="AY940" s="108" t="s">
        <v>104</v>
      </c>
      <c r="BE940" s="118">
        <f>IF(N940="základní",J940,0)</f>
        <v>17759.66</v>
      </c>
      <c r="BF940" s="118">
        <f>IF(N940="snížená",J940,0)</f>
        <v>0</v>
      </c>
      <c r="BG940" s="118">
        <f>IF(N940="zákl. přenesená",J940,0)</f>
        <v>0</v>
      </c>
      <c r="BH940" s="118">
        <f>IF(N940="sníž. přenesená",J940,0)</f>
        <v>0</v>
      </c>
      <c r="BI940" s="118">
        <f>IF(N940="nulová",J940,0)</f>
        <v>0</v>
      </c>
      <c r="BJ940" s="108" t="s">
        <v>102</v>
      </c>
      <c r="BK940" s="118">
        <f>ROUND(I940*H940,2)</f>
        <v>17759.66</v>
      </c>
      <c r="BL940" s="108" t="s">
        <v>134</v>
      </c>
      <c r="BM940" s="130" t="s">
        <v>1140</v>
      </c>
    </row>
    <row r="941" spans="2:65" s="76" customFormat="1" ht="19.5" x14ac:dyDescent="0.2">
      <c r="B941" s="75"/>
      <c r="D941" s="129" t="s">
        <v>2597</v>
      </c>
      <c r="F941" s="128" t="s">
        <v>3730</v>
      </c>
      <c r="L941" s="75"/>
      <c r="M941" s="119"/>
      <c r="U941" s="120"/>
      <c r="AT941" s="108" t="s">
        <v>2597</v>
      </c>
      <c r="AU941" s="108" t="s">
        <v>61</v>
      </c>
    </row>
    <row r="942" spans="2:65" s="76" customFormat="1" x14ac:dyDescent="0.2">
      <c r="B942" s="75"/>
      <c r="D942" s="127" t="s">
        <v>112</v>
      </c>
      <c r="F942" s="126" t="s">
        <v>3729</v>
      </c>
      <c r="L942" s="75"/>
      <c r="M942" s="119"/>
      <c r="U942" s="120"/>
      <c r="AT942" s="108" t="s">
        <v>112</v>
      </c>
      <c r="AU942" s="108" t="s">
        <v>61</v>
      </c>
    </row>
    <row r="943" spans="2:65" s="76" customFormat="1" ht="16.5" customHeight="1" x14ac:dyDescent="0.2">
      <c r="B943" s="117"/>
      <c r="C943" s="140" t="s">
        <v>1141</v>
      </c>
      <c r="D943" s="140" t="s">
        <v>26</v>
      </c>
      <c r="E943" s="139" t="s">
        <v>1142</v>
      </c>
      <c r="F943" s="135" t="s">
        <v>2857</v>
      </c>
      <c r="G943" s="138" t="s">
        <v>117</v>
      </c>
      <c r="H943" s="137">
        <v>3</v>
      </c>
      <c r="I943" s="136">
        <v>807.06</v>
      </c>
      <c r="J943" s="136">
        <f>ROUND(I943*H943,2)</f>
        <v>2421.1799999999998</v>
      </c>
      <c r="K943" s="135" t="s">
        <v>3201</v>
      </c>
      <c r="L943" s="75"/>
      <c r="M943" s="134" t="s">
        <v>31</v>
      </c>
      <c r="N943" s="133" t="s">
        <v>2542</v>
      </c>
      <c r="O943" s="132">
        <v>0.5</v>
      </c>
      <c r="P943" s="132">
        <f>O943*H943</f>
        <v>1.5</v>
      </c>
      <c r="Q943" s="132">
        <v>6.5200000000000002E-4</v>
      </c>
      <c r="R943" s="132">
        <f>Q943*H943</f>
        <v>1.9560000000000003E-3</v>
      </c>
      <c r="S943" s="132">
        <v>0</v>
      </c>
      <c r="T943" s="132">
        <f>S943*H943</f>
        <v>0</v>
      </c>
      <c r="U943" s="131" t="s">
        <v>31</v>
      </c>
      <c r="AR943" s="130" t="s">
        <v>134</v>
      </c>
      <c r="AT943" s="130" t="s">
        <v>26</v>
      </c>
      <c r="AU943" s="130" t="s">
        <v>61</v>
      </c>
      <c r="AY943" s="108" t="s">
        <v>104</v>
      </c>
      <c r="BE943" s="118">
        <f>IF(N943="základní",J943,0)</f>
        <v>2421.1799999999998</v>
      </c>
      <c r="BF943" s="118">
        <f>IF(N943="snížená",J943,0)</f>
        <v>0</v>
      </c>
      <c r="BG943" s="118">
        <f>IF(N943="zákl. přenesená",J943,0)</f>
        <v>0</v>
      </c>
      <c r="BH943" s="118">
        <f>IF(N943="sníž. přenesená",J943,0)</f>
        <v>0</v>
      </c>
      <c r="BI943" s="118">
        <f>IF(N943="nulová",J943,0)</f>
        <v>0</v>
      </c>
      <c r="BJ943" s="108" t="s">
        <v>102</v>
      </c>
      <c r="BK943" s="118">
        <f>ROUND(I943*H943,2)</f>
        <v>2421.1799999999998</v>
      </c>
      <c r="BL943" s="108" t="s">
        <v>134</v>
      </c>
      <c r="BM943" s="130" t="s">
        <v>1143</v>
      </c>
    </row>
    <row r="944" spans="2:65" s="76" customFormat="1" x14ac:dyDescent="0.2">
      <c r="B944" s="75"/>
      <c r="D944" s="129" t="s">
        <v>2597</v>
      </c>
      <c r="F944" s="128" t="s">
        <v>3728</v>
      </c>
      <c r="L944" s="75"/>
      <c r="M944" s="119"/>
      <c r="U944" s="120"/>
      <c r="AT944" s="108" t="s">
        <v>2597</v>
      </c>
      <c r="AU944" s="108" t="s">
        <v>61</v>
      </c>
    </row>
    <row r="945" spans="2:65" s="76" customFormat="1" x14ac:dyDescent="0.2">
      <c r="B945" s="75"/>
      <c r="D945" s="127" t="s">
        <v>112</v>
      </c>
      <c r="F945" s="126" t="s">
        <v>3727</v>
      </c>
      <c r="L945" s="75"/>
      <c r="M945" s="119"/>
      <c r="U945" s="120"/>
      <c r="AT945" s="108" t="s">
        <v>112</v>
      </c>
      <c r="AU945" s="108" t="s">
        <v>61</v>
      </c>
    </row>
    <row r="946" spans="2:65" s="76" customFormat="1" ht="16.5" customHeight="1" x14ac:dyDescent="0.2">
      <c r="B946" s="117"/>
      <c r="C946" s="140" t="s">
        <v>1144</v>
      </c>
      <c r="D946" s="140" t="s">
        <v>26</v>
      </c>
      <c r="E946" s="139" t="s">
        <v>1145</v>
      </c>
      <c r="F946" s="135" t="s">
        <v>2858</v>
      </c>
      <c r="G946" s="138" t="s">
        <v>117</v>
      </c>
      <c r="H946" s="137">
        <v>3</v>
      </c>
      <c r="I946" s="136">
        <v>1438.06</v>
      </c>
      <c r="J946" s="136">
        <f>ROUND(I946*H946,2)</f>
        <v>4314.18</v>
      </c>
      <c r="K946" s="135" t="s">
        <v>3201</v>
      </c>
      <c r="L946" s="75"/>
      <c r="M946" s="134" t="s">
        <v>31</v>
      </c>
      <c r="N946" s="133" t="s">
        <v>2542</v>
      </c>
      <c r="O946" s="132">
        <v>0.5</v>
      </c>
      <c r="P946" s="132">
        <f>O946*H946</f>
        <v>1.5</v>
      </c>
      <c r="Q946" s="132">
        <v>1.4519999999999999E-3</v>
      </c>
      <c r="R946" s="132">
        <f>Q946*H946</f>
        <v>4.3559999999999996E-3</v>
      </c>
      <c r="S946" s="132">
        <v>0</v>
      </c>
      <c r="T946" s="132">
        <f>S946*H946</f>
        <v>0</v>
      </c>
      <c r="U946" s="131" t="s">
        <v>31</v>
      </c>
      <c r="AR946" s="130" t="s">
        <v>134</v>
      </c>
      <c r="AT946" s="130" t="s">
        <v>26</v>
      </c>
      <c r="AU946" s="130" t="s">
        <v>61</v>
      </c>
      <c r="AY946" s="108" t="s">
        <v>104</v>
      </c>
      <c r="BE946" s="118">
        <f>IF(N946="základní",J946,0)</f>
        <v>4314.18</v>
      </c>
      <c r="BF946" s="118">
        <f>IF(N946="snížená",J946,0)</f>
        <v>0</v>
      </c>
      <c r="BG946" s="118">
        <f>IF(N946="zákl. přenesená",J946,0)</f>
        <v>0</v>
      </c>
      <c r="BH946" s="118">
        <f>IF(N946="sníž. přenesená",J946,0)</f>
        <v>0</v>
      </c>
      <c r="BI946" s="118">
        <f>IF(N946="nulová",J946,0)</f>
        <v>0</v>
      </c>
      <c r="BJ946" s="108" t="s">
        <v>102</v>
      </c>
      <c r="BK946" s="118">
        <f>ROUND(I946*H946,2)</f>
        <v>4314.18</v>
      </c>
      <c r="BL946" s="108" t="s">
        <v>134</v>
      </c>
      <c r="BM946" s="130" t="s">
        <v>1146</v>
      </c>
    </row>
    <row r="947" spans="2:65" s="76" customFormat="1" x14ac:dyDescent="0.2">
      <c r="B947" s="75"/>
      <c r="D947" s="129" t="s">
        <v>2597</v>
      </c>
      <c r="F947" s="128" t="s">
        <v>3726</v>
      </c>
      <c r="L947" s="75"/>
      <c r="M947" s="119"/>
      <c r="U947" s="120"/>
      <c r="AT947" s="108" t="s">
        <v>2597</v>
      </c>
      <c r="AU947" s="108" t="s">
        <v>61</v>
      </c>
    </row>
    <row r="948" spans="2:65" s="76" customFormat="1" x14ac:dyDescent="0.2">
      <c r="B948" s="75"/>
      <c r="D948" s="127" t="s">
        <v>112</v>
      </c>
      <c r="F948" s="126" t="s">
        <v>3725</v>
      </c>
      <c r="L948" s="75"/>
      <c r="M948" s="119"/>
      <c r="U948" s="120"/>
      <c r="AT948" s="108" t="s">
        <v>112</v>
      </c>
      <c r="AU948" s="108" t="s">
        <v>61</v>
      </c>
    </row>
    <row r="949" spans="2:65" s="76" customFormat="1" ht="16.5" customHeight="1" x14ac:dyDescent="0.2">
      <c r="B949" s="117"/>
      <c r="C949" s="140" t="s">
        <v>1147</v>
      </c>
      <c r="D949" s="140" t="s">
        <v>26</v>
      </c>
      <c r="E949" s="139" t="s">
        <v>1148</v>
      </c>
      <c r="F949" s="135" t="s">
        <v>2859</v>
      </c>
      <c r="G949" s="138" t="s">
        <v>133</v>
      </c>
      <c r="H949" s="137">
        <v>2</v>
      </c>
      <c r="I949" s="136">
        <v>1107.81</v>
      </c>
      <c r="J949" s="136">
        <f>ROUND(I949*H949,2)</f>
        <v>2215.62</v>
      </c>
      <c r="K949" s="135" t="s">
        <v>3201</v>
      </c>
      <c r="L949" s="75"/>
      <c r="M949" s="134" t="s">
        <v>31</v>
      </c>
      <c r="N949" s="133" t="s">
        <v>2542</v>
      </c>
      <c r="O949" s="132">
        <v>0.25800000000000001</v>
      </c>
      <c r="P949" s="132">
        <f>O949*H949</f>
        <v>0.51600000000000001</v>
      </c>
      <c r="Q949" s="132">
        <v>6.686153E-4</v>
      </c>
      <c r="R949" s="132">
        <f>Q949*H949</f>
        <v>1.3372306E-3</v>
      </c>
      <c r="S949" s="132">
        <v>0</v>
      </c>
      <c r="T949" s="132">
        <f>S949*H949</f>
        <v>0</v>
      </c>
      <c r="U949" s="131" t="s">
        <v>31</v>
      </c>
      <c r="AR949" s="130" t="s">
        <v>134</v>
      </c>
      <c r="AT949" s="130" t="s">
        <v>26</v>
      </c>
      <c r="AU949" s="130" t="s">
        <v>61</v>
      </c>
      <c r="AY949" s="108" t="s">
        <v>104</v>
      </c>
      <c r="BE949" s="118">
        <f>IF(N949="základní",J949,0)</f>
        <v>2215.62</v>
      </c>
      <c r="BF949" s="118">
        <f>IF(N949="snížená",J949,0)</f>
        <v>0</v>
      </c>
      <c r="BG949" s="118">
        <f>IF(N949="zákl. přenesená",J949,0)</f>
        <v>0</v>
      </c>
      <c r="BH949" s="118">
        <f>IF(N949="sníž. přenesená",J949,0)</f>
        <v>0</v>
      </c>
      <c r="BI949" s="118">
        <f>IF(N949="nulová",J949,0)</f>
        <v>0</v>
      </c>
      <c r="BJ949" s="108" t="s">
        <v>102</v>
      </c>
      <c r="BK949" s="118">
        <f>ROUND(I949*H949,2)</f>
        <v>2215.62</v>
      </c>
      <c r="BL949" s="108" t="s">
        <v>134</v>
      </c>
      <c r="BM949" s="130" t="s">
        <v>1149</v>
      </c>
    </row>
    <row r="950" spans="2:65" s="76" customFormat="1" x14ac:dyDescent="0.2">
      <c r="B950" s="75"/>
      <c r="D950" s="129" t="s">
        <v>2597</v>
      </c>
      <c r="F950" s="128" t="s">
        <v>3724</v>
      </c>
      <c r="L950" s="75"/>
      <c r="M950" s="119"/>
      <c r="U950" s="120"/>
      <c r="AT950" s="108" t="s">
        <v>2597</v>
      </c>
      <c r="AU950" s="108" t="s">
        <v>61</v>
      </c>
    </row>
    <row r="951" spans="2:65" s="76" customFormat="1" x14ac:dyDescent="0.2">
      <c r="B951" s="75"/>
      <c r="D951" s="127" t="s">
        <v>112</v>
      </c>
      <c r="F951" s="126" t="s">
        <v>3723</v>
      </c>
      <c r="L951" s="75"/>
      <c r="M951" s="119"/>
      <c r="U951" s="120"/>
      <c r="AT951" s="108" t="s">
        <v>112</v>
      </c>
      <c r="AU951" s="108" t="s">
        <v>61</v>
      </c>
    </row>
    <row r="952" spans="2:65" s="76" customFormat="1" ht="16.5" customHeight="1" x14ac:dyDescent="0.2">
      <c r="B952" s="117"/>
      <c r="C952" s="140" t="s">
        <v>1150</v>
      </c>
      <c r="D952" s="140" t="s">
        <v>26</v>
      </c>
      <c r="E952" s="139" t="s">
        <v>1151</v>
      </c>
      <c r="F952" s="135" t="s">
        <v>2860</v>
      </c>
      <c r="G952" s="138" t="s">
        <v>133</v>
      </c>
      <c r="H952" s="137">
        <v>1</v>
      </c>
      <c r="I952" s="136">
        <v>1415.25</v>
      </c>
      <c r="J952" s="136">
        <f>ROUND(I952*H952,2)</f>
        <v>1415.25</v>
      </c>
      <c r="K952" s="135" t="s">
        <v>3201</v>
      </c>
      <c r="L952" s="75"/>
      <c r="M952" s="134" t="s">
        <v>31</v>
      </c>
      <c r="N952" s="133" t="s">
        <v>2542</v>
      </c>
      <c r="O952" s="132">
        <v>0.28799999999999998</v>
      </c>
      <c r="P952" s="132">
        <f>O952*H952</f>
        <v>0.28799999999999998</v>
      </c>
      <c r="Q952" s="132">
        <v>7.4686670000000002E-4</v>
      </c>
      <c r="R952" s="132">
        <f>Q952*H952</f>
        <v>7.4686670000000002E-4</v>
      </c>
      <c r="S952" s="132">
        <v>0</v>
      </c>
      <c r="T952" s="132">
        <f>S952*H952</f>
        <v>0</v>
      </c>
      <c r="U952" s="131" t="s">
        <v>31</v>
      </c>
      <c r="AR952" s="130" t="s">
        <v>134</v>
      </c>
      <c r="AT952" s="130" t="s">
        <v>26</v>
      </c>
      <c r="AU952" s="130" t="s">
        <v>61</v>
      </c>
      <c r="AY952" s="108" t="s">
        <v>104</v>
      </c>
      <c r="BE952" s="118">
        <f>IF(N952="základní",J952,0)</f>
        <v>1415.25</v>
      </c>
      <c r="BF952" s="118">
        <f>IF(N952="snížená",J952,0)</f>
        <v>0</v>
      </c>
      <c r="BG952" s="118">
        <f>IF(N952="zákl. přenesená",J952,0)</f>
        <v>0</v>
      </c>
      <c r="BH952" s="118">
        <f>IF(N952="sníž. přenesená",J952,0)</f>
        <v>0</v>
      </c>
      <c r="BI952" s="118">
        <f>IF(N952="nulová",J952,0)</f>
        <v>0</v>
      </c>
      <c r="BJ952" s="108" t="s">
        <v>102</v>
      </c>
      <c r="BK952" s="118">
        <f>ROUND(I952*H952,2)</f>
        <v>1415.25</v>
      </c>
      <c r="BL952" s="108" t="s">
        <v>134</v>
      </c>
      <c r="BM952" s="130" t="s">
        <v>1152</v>
      </c>
    </row>
    <row r="953" spans="2:65" s="76" customFormat="1" x14ac:dyDescent="0.2">
      <c r="B953" s="75"/>
      <c r="D953" s="129" t="s">
        <v>2597</v>
      </c>
      <c r="F953" s="128" t="s">
        <v>3722</v>
      </c>
      <c r="L953" s="75"/>
      <c r="M953" s="119"/>
      <c r="U953" s="120"/>
      <c r="AT953" s="108" t="s">
        <v>2597</v>
      </c>
      <c r="AU953" s="108" t="s">
        <v>61</v>
      </c>
    </row>
    <row r="954" spans="2:65" s="76" customFormat="1" x14ac:dyDescent="0.2">
      <c r="B954" s="75"/>
      <c r="D954" s="127" t="s">
        <v>112</v>
      </c>
      <c r="F954" s="126" t="s">
        <v>3721</v>
      </c>
      <c r="L954" s="75"/>
      <c r="M954" s="119"/>
      <c r="U954" s="120"/>
      <c r="AT954" s="108" t="s">
        <v>112</v>
      </c>
      <c r="AU954" s="108" t="s">
        <v>61</v>
      </c>
    </row>
    <row r="955" spans="2:65" s="76" customFormat="1" ht="16.5" customHeight="1" x14ac:dyDescent="0.2">
      <c r="B955" s="117"/>
      <c r="C955" s="140" t="s">
        <v>1153</v>
      </c>
      <c r="D955" s="140" t="s">
        <v>26</v>
      </c>
      <c r="E955" s="139" t="s">
        <v>1154</v>
      </c>
      <c r="F955" s="135" t="s">
        <v>2861</v>
      </c>
      <c r="G955" s="138" t="s">
        <v>133</v>
      </c>
      <c r="H955" s="137">
        <v>3</v>
      </c>
      <c r="I955" s="136">
        <v>424.89</v>
      </c>
      <c r="J955" s="136">
        <f>ROUND(I955*H955,2)</f>
        <v>1274.67</v>
      </c>
      <c r="K955" s="135" t="s">
        <v>3201</v>
      </c>
      <c r="L955" s="75"/>
      <c r="M955" s="134" t="s">
        <v>31</v>
      </c>
      <c r="N955" s="133" t="s">
        <v>2542</v>
      </c>
      <c r="O955" s="132">
        <v>0.86</v>
      </c>
      <c r="P955" s="132">
        <f>O955*H955</f>
        <v>2.58</v>
      </c>
      <c r="Q955" s="132">
        <v>0</v>
      </c>
      <c r="R955" s="132">
        <f>Q955*H955</f>
        <v>0</v>
      </c>
      <c r="S955" s="132">
        <v>2.9000000000000001E-2</v>
      </c>
      <c r="T955" s="132">
        <f>S955*H955</f>
        <v>8.7000000000000008E-2</v>
      </c>
      <c r="U955" s="131" t="s">
        <v>31</v>
      </c>
      <c r="AR955" s="130" t="s">
        <v>134</v>
      </c>
      <c r="AT955" s="130" t="s">
        <v>26</v>
      </c>
      <c r="AU955" s="130" t="s">
        <v>61</v>
      </c>
      <c r="AY955" s="108" t="s">
        <v>104</v>
      </c>
      <c r="BE955" s="118">
        <f>IF(N955="základní",J955,0)</f>
        <v>1274.67</v>
      </c>
      <c r="BF955" s="118">
        <f>IF(N955="snížená",J955,0)</f>
        <v>0</v>
      </c>
      <c r="BG955" s="118">
        <f>IF(N955="zákl. přenesená",J955,0)</f>
        <v>0</v>
      </c>
      <c r="BH955" s="118">
        <f>IF(N955="sníž. přenesená",J955,0)</f>
        <v>0</v>
      </c>
      <c r="BI955" s="118">
        <f>IF(N955="nulová",J955,0)</f>
        <v>0</v>
      </c>
      <c r="BJ955" s="108" t="s">
        <v>102</v>
      </c>
      <c r="BK955" s="118">
        <f>ROUND(I955*H955,2)</f>
        <v>1274.67</v>
      </c>
      <c r="BL955" s="108" t="s">
        <v>134</v>
      </c>
      <c r="BM955" s="130" t="s">
        <v>1155</v>
      </c>
    </row>
    <row r="956" spans="2:65" s="76" customFormat="1" x14ac:dyDescent="0.2">
      <c r="B956" s="75"/>
      <c r="D956" s="129" t="s">
        <v>2597</v>
      </c>
      <c r="F956" s="128" t="s">
        <v>3720</v>
      </c>
      <c r="L956" s="75"/>
      <c r="M956" s="119"/>
      <c r="U956" s="120"/>
      <c r="AT956" s="108" t="s">
        <v>2597</v>
      </c>
      <c r="AU956" s="108" t="s">
        <v>61</v>
      </c>
    </row>
    <row r="957" spans="2:65" s="76" customFormat="1" x14ac:dyDescent="0.2">
      <c r="B957" s="75"/>
      <c r="D957" s="127" t="s">
        <v>112</v>
      </c>
      <c r="F957" s="126" t="s">
        <v>3719</v>
      </c>
      <c r="L957" s="75"/>
      <c r="M957" s="119"/>
      <c r="U957" s="120"/>
      <c r="AT957" s="108" t="s">
        <v>112</v>
      </c>
      <c r="AU957" s="108" t="s">
        <v>61</v>
      </c>
    </row>
    <row r="958" spans="2:65" s="76" customFormat="1" ht="16.5" customHeight="1" x14ac:dyDescent="0.2">
      <c r="B958" s="117"/>
      <c r="C958" s="140" t="s">
        <v>1156</v>
      </c>
      <c r="D958" s="140" t="s">
        <v>26</v>
      </c>
      <c r="E958" s="139" t="s">
        <v>1157</v>
      </c>
      <c r="F958" s="135" t="s">
        <v>2862</v>
      </c>
      <c r="G958" s="138" t="s">
        <v>133</v>
      </c>
      <c r="H958" s="137">
        <v>2</v>
      </c>
      <c r="I958" s="136">
        <v>1007.87</v>
      </c>
      <c r="J958" s="136">
        <f>ROUND(I958*H958,2)</f>
        <v>2015.74</v>
      </c>
      <c r="K958" s="135" t="s">
        <v>3201</v>
      </c>
      <c r="L958" s="75"/>
      <c r="M958" s="134" t="s">
        <v>31</v>
      </c>
      <c r="N958" s="133" t="s">
        <v>2542</v>
      </c>
      <c r="O958" s="132">
        <v>2.04</v>
      </c>
      <c r="P958" s="132">
        <f>O958*H958</f>
        <v>4.08</v>
      </c>
      <c r="Q958" s="132">
        <v>0</v>
      </c>
      <c r="R958" s="132">
        <f>Q958*H958</f>
        <v>0</v>
      </c>
      <c r="S958" s="132">
        <v>4.8000000000000001E-2</v>
      </c>
      <c r="T958" s="132">
        <f>S958*H958</f>
        <v>9.6000000000000002E-2</v>
      </c>
      <c r="U958" s="131" t="s">
        <v>31</v>
      </c>
      <c r="AR958" s="130" t="s">
        <v>134</v>
      </c>
      <c r="AT958" s="130" t="s">
        <v>26</v>
      </c>
      <c r="AU958" s="130" t="s">
        <v>61</v>
      </c>
      <c r="AY958" s="108" t="s">
        <v>104</v>
      </c>
      <c r="BE958" s="118">
        <f>IF(N958="základní",J958,0)</f>
        <v>2015.74</v>
      </c>
      <c r="BF958" s="118">
        <f>IF(N958="snížená",J958,0)</f>
        <v>0</v>
      </c>
      <c r="BG958" s="118">
        <f>IF(N958="zákl. přenesená",J958,0)</f>
        <v>0</v>
      </c>
      <c r="BH958" s="118">
        <f>IF(N958="sníž. přenesená",J958,0)</f>
        <v>0</v>
      </c>
      <c r="BI958" s="118">
        <f>IF(N958="nulová",J958,0)</f>
        <v>0</v>
      </c>
      <c r="BJ958" s="108" t="s">
        <v>102</v>
      </c>
      <c r="BK958" s="118">
        <f>ROUND(I958*H958,2)</f>
        <v>2015.74</v>
      </c>
      <c r="BL958" s="108" t="s">
        <v>134</v>
      </c>
      <c r="BM958" s="130" t="s">
        <v>1158</v>
      </c>
    </row>
    <row r="959" spans="2:65" s="76" customFormat="1" x14ac:dyDescent="0.2">
      <c r="B959" s="75"/>
      <c r="D959" s="129" t="s">
        <v>2597</v>
      </c>
      <c r="F959" s="128" t="s">
        <v>3718</v>
      </c>
      <c r="L959" s="75"/>
      <c r="M959" s="119"/>
      <c r="U959" s="120"/>
      <c r="AT959" s="108" t="s">
        <v>2597</v>
      </c>
      <c r="AU959" s="108" t="s">
        <v>61</v>
      </c>
    </row>
    <row r="960" spans="2:65" s="76" customFormat="1" x14ac:dyDescent="0.2">
      <c r="B960" s="75"/>
      <c r="D960" s="127" t="s">
        <v>112</v>
      </c>
      <c r="F960" s="126" t="s">
        <v>3717</v>
      </c>
      <c r="L960" s="75"/>
      <c r="M960" s="119"/>
      <c r="U960" s="120"/>
      <c r="AT960" s="108" t="s">
        <v>112</v>
      </c>
      <c r="AU960" s="108" t="s">
        <v>61</v>
      </c>
    </row>
    <row r="961" spans="2:65" s="76" customFormat="1" ht="16.5" customHeight="1" x14ac:dyDescent="0.2">
      <c r="B961" s="117"/>
      <c r="C961" s="140" t="s">
        <v>1159</v>
      </c>
      <c r="D961" s="140" t="s">
        <v>26</v>
      </c>
      <c r="E961" s="139" t="s">
        <v>1160</v>
      </c>
      <c r="F961" s="135" t="s">
        <v>2863</v>
      </c>
      <c r="G961" s="138" t="s">
        <v>133</v>
      </c>
      <c r="H961" s="137">
        <v>1</v>
      </c>
      <c r="I961" s="136">
        <v>513.82000000000005</v>
      </c>
      <c r="J961" s="136">
        <f>ROUND(I961*H961,2)</f>
        <v>513.82000000000005</v>
      </c>
      <c r="K961" s="135" t="s">
        <v>3201</v>
      </c>
      <c r="L961" s="75"/>
      <c r="M961" s="134" t="s">
        <v>31</v>
      </c>
      <c r="N961" s="133" t="s">
        <v>2542</v>
      </c>
      <c r="O961" s="132">
        <v>1.04</v>
      </c>
      <c r="P961" s="132">
        <f>O961*H961</f>
        <v>1.04</v>
      </c>
      <c r="Q961" s="132">
        <v>0</v>
      </c>
      <c r="R961" s="132">
        <f>Q961*H961</f>
        <v>0</v>
      </c>
      <c r="S961" s="132">
        <v>2.5000000000000001E-2</v>
      </c>
      <c r="T961" s="132">
        <f>S961*H961</f>
        <v>2.5000000000000001E-2</v>
      </c>
      <c r="U961" s="131" t="s">
        <v>31</v>
      </c>
      <c r="AR961" s="130" t="s">
        <v>134</v>
      </c>
      <c r="AT961" s="130" t="s">
        <v>26</v>
      </c>
      <c r="AU961" s="130" t="s">
        <v>61</v>
      </c>
      <c r="AY961" s="108" t="s">
        <v>104</v>
      </c>
      <c r="BE961" s="118">
        <f>IF(N961="základní",J961,0)</f>
        <v>513.82000000000005</v>
      </c>
      <c r="BF961" s="118">
        <f>IF(N961="snížená",J961,0)</f>
        <v>0</v>
      </c>
      <c r="BG961" s="118">
        <f>IF(N961="zákl. přenesená",J961,0)</f>
        <v>0</v>
      </c>
      <c r="BH961" s="118">
        <f>IF(N961="sníž. přenesená",J961,0)</f>
        <v>0</v>
      </c>
      <c r="BI961" s="118">
        <f>IF(N961="nulová",J961,0)</f>
        <v>0</v>
      </c>
      <c r="BJ961" s="108" t="s">
        <v>102</v>
      </c>
      <c r="BK961" s="118">
        <f>ROUND(I961*H961,2)</f>
        <v>513.82000000000005</v>
      </c>
      <c r="BL961" s="108" t="s">
        <v>134</v>
      </c>
      <c r="BM961" s="130" t="s">
        <v>1161</v>
      </c>
    </row>
    <row r="962" spans="2:65" s="76" customFormat="1" ht="19.5" x14ac:dyDescent="0.2">
      <c r="B962" s="75"/>
      <c r="D962" s="129" t="s">
        <v>2597</v>
      </c>
      <c r="F962" s="128" t="s">
        <v>3716</v>
      </c>
      <c r="L962" s="75"/>
      <c r="M962" s="119"/>
      <c r="U962" s="120"/>
      <c r="AT962" s="108" t="s">
        <v>2597</v>
      </c>
      <c r="AU962" s="108" t="s">
        <v>61</v>
      </c>
    </row>
    <row r="963" spans="2:65" s="76" customFormat="1" x14ac:dyDescent="0.2">
      <c r="B963" s="75"/>
      <c r="D963" s="127" t="s">
        <v>112</v>
      </c>
      <c r="F963" s="126" t="s">
        <v>3715</v>
      </c>
      <c r="L963" s="75"/>
      <c r="M963" s="119"/>
      <c r="U963" s="120"/>
      <c r="AT963" s="108" t="s">
        <v>112</v>
      </c>
      <c r="AU963" s="108" t="s">
        <v>61</v>
      </c>
    </row>
    <row r="964" spans="2:65" s="76" customFormat="1" ht="16.5" customHeight="1" x14ac:dyDescent="0.2">
      <c r="B964" s="117"/>
      <c r="C964" s="140" t="s">
        <v>1162</v>
      </c>
      <c r="D964" s="140" t="s">
        <v>26</v>
      </c>
      <c r="E964" s="139" t="s">
        <v>1163</v>
      </c>
      <c r="F964" s="135" t="s">
        <v>2864</v>
      </c>
      <c r="G964" s="138" t="s">
        <v>133</v>
      </c>
      <c r="H964" s="137">
        <v>2</v>
      </c>
      <c r="I964" s="136">
        <v>2402.27</v>
      </c>
      <c r="J964" s="136">
        <f>ROUND(I964*H964,2)</f>
        <v>4804.54</v>
      </c>
      <c r="K964" s="135" t="s">
        <v>3201</v>
      </c>
      <c r="L964" s="75"/>
      <c r="M964" s="134" t="s">
        <v>31</v>
      </c>
      <c r="N964" s="133" t="s">
        <v>2542</v>
      </c>
      <c r="O964" s="132">
        <v>2.36</v>
      </c>
      <c r="P964" s="132">
        <f>O964*H964</f>
        <v>4.72</v>
      </c>
      <c r="Q964" s="132">
        <v>4.9399999999999999E-3</v>
      </c>
      <c r="R964" s="132">
        <f>Q964*H964</f>
        <v>9.8799999999999999E-3</v>
      </c>
      <c r="S964" s="132">
        <v>0</v>
      </c>
      <c r="T964" s="132">
        <f>S964*H964</f>
        <v>0</v>
      </c>
      <c r="U964" s="131" t="s">
        <v>31</v>
      </c>
      <c r="AR964" s="130" t="s">
        <v>134</v>
      </c>
      <c r="AT964" s="130" t="s">
        <v>26</v>
      </c>
      <c r="AU964" s="130" t="s">
        <v>61</v>
      </c>
      <c r="AY964" s="108" t="s">
        <v>104</v>
      </c>
      <c r="BE964" s="118">
        <f>IF(N964="základní",J964,0)</f>
        <v>4804.54</v>
      </c>
      <c r="BF964" s="118">
        <f>IF(N964="snížená",J964,0)</f>
        <v>0</v>
      </c>
      <c r="BG964" s="118">
        <f>IF(N964="zákl. přenesená",J964,0)</f>
        <v>0</v>
      </c>
      <c r="BH964" s="118">
        <f>IF(N964="sníž. přenesená",J964,0)</f>
        <v>0</v>
      </c>
      <c r="BI964" s="118">
        <f>IF(N964="nulová",J964,0)</f>
        <v>0</v>
      </c>
      <c r="BJ964" s="108" t="s">
        <v>102</v>
      </c>
      <c r="BK964" s="118">
        <f>ROUND(I964*H964,2)</f>
        <v>4804.54</v>
      </c>
      <c r="BL964" s="108" t="s">
        <v>134</v>
      </c>
      <c r="BM964" s="130" t="s">
        <v>1164</v>
      </c>
    </row>
    <row r="965" spans="2:65" s="76" customFormat="1" x14ac:dyDescent="0.2">
      <c r="B965" s="75"/>
      <c r="D965" s="129" t="s">
        <v>2597</v>
      </c>
      <c r="F965" s="128" t="s">
        <v>3714</v>
      </c>
      <c r="L965" s="75"/>
      <c r="M965" s="119"/>
      <c r="U965" s="120"/>
      <c r="AT965" s="108" t="s">
        <v>2597</v>
      </c>
      <c r="AU965" s="108" t="s">
        <v>61</v>
      </c>
    </row>
    <row r="966" spans="2:65" s="76" customFormat="1" x14ac:dyDescent="0.2">
      <c r="B966" s="75"/>
      <c r="D966" s="127" t="s">
        <v>112</v>
      </c>
      <c r="F966" s="126" t="s">
        <v>3713</v>
      </c>
      <c r="L966" s="75"/>
      <c r="M966" s="119"/>
      <c r="U966" s="120"/>
      <c r="AT966" s="108" t="s">
        <v>112</v>
      </c>
      <c r="AU966" s="108" t="s">
        <v>61</v>
      </c>
    </row>
    <row r="967" spans="2:65" s="76" customFormat="1" ht="16.5" customHeight="1" x14ac:dyDescent="0.2">
      <c r="B967" s="117"/>
      <c r="C967" s="140" t="s">
        <v>1165</v>
      </c>
      <c r="D967" s="140" t="s">
        <v>26</v>
      </c>
      <c r="E967" s="139" t="s">
        <v>1166</v>
      </c>
      <c r="F967" s="135" t="s">
        <v>2865</v>
      </c>
      <c r="G967" s="138" t="s">
        <v>133</v>
      </c>
      <c r="H967" s="137">
        <v>5</v>
      </c>
      <c r="I967" s="136">
        <v>217.04</v>
      </c>
      <c r="J967" s="136">
        <f>ROUND(I967*H967,2)</f>
        <v>1085.2</v>
      </c>
      <c r="K967" s="135" t="s">
        <v>3201</v>
      </c>
      <c r="L967" s="75"/>
      <c r="M967" s="134" t="s">
        <v>31</v>
      </c>
      <c r="N967" s="133" t="s">
        <v>2542</v>
      </c>
      <c r="O967" s="132">
        <v>0.42</v>
      </c>
      <c r="P967" s="132">
        <f>O967*H967</f>
        <v>2.1</v>
      </c>
      <c r="Q967" s="132">
        <v>7.2999999999999999E-5</v>
      </c>
      <c r="R967" s="132">
        <f>Q967*H967</f>
        <v>3.6499999999999998E-4</v>
      </c>
      <c r="S967" s="132">
        <v>4.4999999999999997E-3</v>
      </c>
      <c r="T967" s="132">
        <f>S967*H967</f>
        <v>2.2499999999999999E-2</v>
      </c>
      <c r="U967" s="131" t="s">
        <v>31</v>
      </c>
      <c r="AR967" s="130" t="s">
        <v>134</v>
      </c>
      <c r="AT967" s="130" t="s">
        <v>26</v>
      </c>
      <c r="AU967" s="130" t="s">
        <v>61</v>
      </c>
      <c r="AY967" s="108" t="s">
        <v>104</v>
      </c>
      <c r="BE967" s="118">
        <f>IF(N967="základní",J967,0)</f>
        <v>1085.2</v>
      </c>
      <c r="BF967" s="118">
        <f>IF(N967="snížená",J967,0)</f>
        <v>0</v>
      </c>
      <c r="BG967" s="118">
        <f>IF(N967="zákl. přenesená",J967,0)</f>
        <v>0</v>
      </c>
      <c r="BH967" s="118">
        <f>IF(N967="sníž. přenesená",J967,0)</f>
        <v>0</v>
      </c>
      <c r="BI967" s="118">
        <f>IF(N967="nulová",J967,0)</f>
        <v>0</v>
      </c>
      <c r="BJ967" s="108" t="s">
        <v>102</v>
      </c>
      <c r="BK967" s="118">
        <f>ROUND(I967*H967,2)</f>
        <v>1085.2</v>
      </c>
      <c r="BL967" s="108" t="s">
        <v>134</v>
      </c>
      <c r="BM967" s="130" t="s">
        <v>1167</v>
      </c>
    </row>
    <row r="968" spans="2:65" s="76" customFormat="1" x14ac:dyDescent="0.2">
      <c r="B968" s="75"/>
      <c r="D968" s="129" t="s">
        <v>2597</v>
      </c>
      <c r="F968" s="128" t="s">
        <v>1168</v>
      </c>
      <c r="L968" s="75"/>
      <c r="M968" s="119"/>
      <c r="U968" s="120"/>
      <c r="AT968" s="108" t="s">
        <v>2597</v>
      </c>
      <c r="AU968" s="108" t="s">
        <v>61</v>
      </c>
    </row>
    <row r="969" spans="2:65" s="76" customFormat="1" x14ac:dyDescent="0.2">
      <c r="B969" s="75"/>
      <c r="D969" s="127" t="s">
        <v>112</v>
      </c>
      <c r="F969" s="126" t="s">
        <v>3712</v>
      </c>
      <c r="L969" s="75"/>
      <c r="M969" s="119"/>
      <c r="U969" s="120"/>
      <c r="AT969" s="108" t="s">
        <v>112</v>
      </c>
      <c r="AU969" s="108" t="s">
        <v>61</v>
      </c>
    </row>
    <row r="970" spans="2:65" s="76" customFormat="1" ht="16.5" customHeight="1" x14ac:dyDescent="0.2">
      <c r="B970" s="117"/>
      <c r="C970" s="140" t="s">
        <v>1169</v>
      </c>
      <c r="D970" s="140" t="s">
        <v>26</v>
      </c>
      <c r="E970" s="139" t="s">
        <v>1170</v>
      </c>
      <c r="F970" s="135" t="s">
        <v>2866</v>
      </c>
      <c r="G970" s="138" t="s">
        <v>133</v>
      </c>
      <c r="H970" s="137">
        <v>2</v>
      </c>
      <c r="I970" s="136">
        <v>221.98</v>
      </c>
      <c r="J970" s="136">
        <f>ROUND(I970*H970,2)</f>
        <v>443.96</v>
      </c>
      <c r="K970" s="135" t="s">
        <v>3201</v>
      </c>
      <c r="L970" s="75"/>
      <c r="M970" s="134" t="s">
        <v>31</v>
      </c>
      <c r="N970" s="133" t="s">
        <v>2542</v>
      </c>
      <c r="O970" s="132">
        <v>0.43</v>
      </c>
      <c r="P970" s="132">
        <f>O970*H970</f>
        <v>0.86</v>
      </c>
      <c r="Q970" s="132">
        <v>7.2999999999999999E-5</v>
      </c>
      <c r="R970" s="132">
        <f>Q970*H970</f>
        <v>1.46E-4</v>
      </c>
      <c r="S970" s="132">
        <v>2.1000000000000001E-2</v>
      </c>
      <c r="T970" s="132">
        <f>S970*H970</f>
        <v>4.2000000000000003E-2</v>
      </c>
      <c r="U970" s="131" t="s">
        <v>31</v>
      </c>
      <c r="AR970" s="130" t="s">
        <v>134</v>
      </c>
      <c r="AT970" s="130" t="s">
        <v>26</v>
      </c>
      <c r="AU970" s="130" t="s">
        <v>61</v>
      </c>
      <c r="AY970" s="108" t="s">
        <v>104</v>
      </c>
      <c r="BE970" s="118">
        <f>IF(N970="základní",J970,0)</f>
        <v>443.96</v>
      </c>
      <c r="BF970" s="118">
        <f>IF(N970="snížená",J970,0)</f>
        <v>0</v>
      </c>
      <c r="BG970" s="118">
        <f>IF(N970="zákl. přenesená",J970,0)</f>
        <v>0</v>
      </c>
      <c r="BH970" s="118">
        <f>IF(N970="sníž. přenesená",J970,0)</f>
        <v>0</v>
      </c>
      <c r="BI970" s="118">
        <f>IF(N970="nulová",J970,0)</f>
        <v>0</v>
      </c>
      <c r="BJ970" s="108" t="s">
        <v>102</v>
      </c>
      <c r="BK970" s="118">
        <f>ROUND(I970*H970,2)</f>
        <v>443.96</v>
      </c>
      <c r="BL970" s="108" t="s">
        <v>134</v>
      </c>
      <c r="BM970" s="130" t="s">
        <v>1171</v>
      </c>
    </row>
    <row r="971" spans="2:65" s="76" customFormat="1" x14ac:dyDescent="0.2">
      <c r="B971" s="75"/>
      <c r="D971" s="129" t="s">
        <v>2597</v>
      </c>
      <c r="F971" s="128" t="s">
        <v>1172</v>
      </c>
      <c r="L971" s="75"/>
      <c r="M971" s="119"/>
      <c r="U971" s="120"/>
      <c r="AT971" s="108" t="s">
        <v>2597</v>
      </c>
      <c r="AU971" s="108" t="s">
        <v>61</v>
      </c>
    </row>
    <row r="972" spans="2:65" s="76" customFormat="1" x14ac:dyDescent="0.2">
      <c r="B972" s="75"/>
      <c r="D972" s="127" t="s">
        <v>112</v>
      </c>
      <c r="F972" s="126" t="s">
        <v>3711</v>
      </c>
      <c r="L972" s="75"/>
      <c r="M972" s="119"/>
      <c r="U972" s="120"/>
      <c r="AT972" s="108" t="s">
        <v>112</v>
      </c>
      <c r="AU972" s="108" t="s">
        <v>61</v>
      </c>
    </row>
    <row r="973" spans="2:65" s="76" customFormat="1" ht="21.75" customHeight="1" x14ac:dyDescent="0.2">
      <c r="B973" s="117"/>
      <c r="C973" s="140" t="s">
        <v>1173</v>
      </c>
      <c r="D973" s="140" t="s">
        <v>26</v>
      </c>
      <c r="E973" s="139" t="s">
        <v>1174</v>
      </c>
      <c r="F973" s="135" t="s">
        <v>2867</v>
      </c>
      <c r="G973" s="138" t="s">
        <v>117</v>
      </c>
      <c r="H973" s="137">
        <v>4</v>
      </c>
      <c r="I973" s="136">
        <v>5512.55</v>
      </c>
      <c r="J973" s="136">
        <f>ROUND(I973*H973,2)</f>
        <v>22050.2</v>
      </c>
      <c r="K973" s="135" t="s">
        <v>3201</v>
      </c>
      <c r="L973" s="75"/>
      <c r="M973" s="134" t="s">
        <v>31</v>
      </c>
      <c r="N973" s="133" t="s">
        <v>2542</v>
      </c>
      <c r="O973" s="132">
        <v>0.51200000000000001</v>
      </c>
      <c r="P973" s="132">
        <f>O973*H973</f>
        <v>2.048</v>
      </c>
      <c r="Q973" s="132">
        <v>1.8843582000000001E-3</v>
      </c>
      <c r="R973" s="132">
        <f>Q973*H973</f>
        <v>7.5374328000000004E-3</v>
      </c>
      <c r="S973" s="132">
        <v>0</v>
      </c>
      <c r="T973" s="132">
        <f>S973*H973</f>
        <v>0</v>
      </c>
      <c r="U973" s="131" t="s">
        <v>31</v>
      </c>
      <c r="AR973" s="130" t="s">
        <v>134</v>
      </c>
      <c r="AT973" s="130" t="s">
        <v>26</v>
      </c>
      <c r="AU973" s="130" t="s">
        <v>61</v>
      </c>
      <c r="AY973" s="108" t="s">
        <v>104</v>
      </c>
      <c r="BE973" s="118">
        <f>IF(N973="základní",J973,0)</f>
        <v>22050.2</v>
      </c>
      <c r="BF973" s="118">
        <f>IF(N973="snížená",J973,0)</f>
        <v>0</v>
      </c>
      <c r="BG973" s="118">
        <f>IF(N973="zákl. přenesená",J973,0)</f>
        <v>0</v>
      </c>
      <c r="BH973" s="118">
        <f>IF(N973="sníž. přenesená",J973,0)</f>
        <v>0</v>
      </c>
      <c r="BI973" s="118">
        <f>IF(N973="nulová",J973,0)</f>
        <v>0</v>
      </c>
      <c r="BJ973" s="108" t="s">
        <v>102</v>
      </c>
      <c r="BK973" s="118">
        <f>ROUND(I973*H973,2)</f>
        <v>22050.2</v>
      </c>
      <c r="BL973" s="108" t="s">
        <v>134</v>
      </c>
      <c r="BM973" s="130" t="s">
        <v>1175</v>
      </c>
    </row>
    <row r="974" spans="2:65" s="76" customFormat="1" ht="19.5" x14ac:dyDescent="0.2">
      <c r="B974" s="75"/>
      <c r="D974" s="129" t="s">
        <v>2597</v>
      </c>
      <c r="F974" s="128" t="s">
        <v>3710</v>
      </c>
      <c r="L974" s="75"/>
      <c r="M974" s="119"/>
      <c r="U974" s="120"/>
      <c r="AT974" s="108" t="s">
        <v>2597</v>
      </c>
      <c r="AU974" s="108" t="s">
        <v>61</v>
      </c>
    </row>
    <row r="975" spans="2:65" s="76" customFormat="1" x14ac:dyDescent="0.2">
      <c r="B975" s="75"/>
      <c r="D975" s="127" t="s">
        <v>112</v>
      </c>
      <c r="F975" s="126" t="s">
        <v>3709</v>
      </c>
      <c r="L975" s="75"/>
      <c r="M975" s="119"/>
      <c r="U975" s="120"/>
      <c r="AT975" s="108" t="s">
        <v>112</v>
      </c>
      <c r="AU975" s="108" t="s">
        <v>61</v>
      </c>
    </row>
    <row r="976" spans="2:65" s="76" customFormat="1" ht="21.75" customHeight="1" x14ac:dyDescent="0.2">
      <c r="B976" s="117"/>
      <c r="C976" s="140" t="s">
        <v>1176</v>
      </c>
      <c r="D976" s="140" t="s">
        <v>26</v>
      </c>
      <c r="E976" s="139" t="s">
        <v>1177</v>
      </c>
      <c r="F976" s="135" t="s">
        <v>3708</v>
      </c>
      <c r="G976" s="138" t="s">
        <v>117</v>
      </c>
      <c r="H976" s="137">
        <v>6</v>
      </c>
      <c r="I976" s="136">
        <v>8262.5499999999993</v>
      </c>
      <c r="J976" s="136">
        <f>ROUND(I976*H976,2)</f>
        <v>49575.3</v>
      </c>
      <c r="K976" s="135" t="s">
        <v>3201</v>
      </c>
      <c r="L976" s="75"/>
      <c r="M976" s="134" t="s">
        <v>31</v>
      </c>
      <c r="N976" s="133" t="s">
        <v>2542</v>
      </c>
      <c r="O976" s="132">
        <v>0.51200000000000001</v>
      </c>
      <c r="P976" s="132">
        <f>O976*H976</f>
        <v>3.0720000000000001</v>
      </c>
      <c r="Q976" s="132">
        <v>2.9843582E-3</v>
      </c>
      <c r="R976" s="132">
        <f>Q976*H976</f>
        <v>1.7906149199999999E-2</v>
      </c>
      <c r="S976" s="132">
        <v>0</v>
      </c>
      <c r="T976" s="132">
        <f>S976*H976</f>
        <v>0</v>
      </c>
      <c r="U976" s="131" t="s">
        <v>31</v>
      </c>
      <c r="AR976" s="130" t="s">
        <v>134</v>
      </c>
      <c r="AT976" s="130" t="s">
        <v>26</v>
      </c>
      <c r="AU976" s="130" t="s">
        <v>61</v>
      </c>
      <c r="AY976" s="108" t="s">
        <v>104</v>
      </c>
      <c r="BE976" s="118">
        <f>IF(N976="základní",J976,0)</f>
        <v>49575.3</v>
      </c>
      <c r="BF976" s="118">
        <f>IF(N976="snížená",J976,0)</f>
        <v>0</v>
      </c>
      <c r="BG976" s="118">
        <f>IF(N976="zákl. přenesená",J976,0)</f>
        <v>0</v>
      </c>
      <c r="BH976" s="118">
        <f>IF(N976="sníž. přenesená",J976,0)</f>
        <v>0</v>
      </c>
      <c r="BI976" s="118">
        <f>IF(N976="nulová",J976,0)</f>
        <v>0</v>
      </c>
      <c r="BJ976" s="108" t="s">
        <v>102</v>
      </c>
      <c r="BK976" s="118">
        <f>ROUND(I976*H976,2)</f>
        <v>49575.3</v>
      </c>
      <c r="BL976" s="108" t="s">
        <v>134</v>
      </c>
      <c r="BM976" s="130" t="s">
        <v>1178</v>
      </c>
    </row>
    <row r="977" spans="2:65" s="76" customFormat="1" ht="19.5" x14ac:dyDescent="0.2">
      <c r="B977" s="75"/>
      <c r="D977" s="129" t="s">
        <v>2597</v>
      </c>
      <c r="F977" s="128" t="s">
        <v>3707</v>
      </c>
      <c r="L977" s="75"/>
      <c r="M977" s="119"/>
      <c r="U977" s="120"/>
      <c r="AT977" s="108" t="s">
        <v>2597</v>
      </c>
      <c r="AU977" s="108" t="s">
        <v>61</v>
      </c>
    </row>
    <row r="978" spans="2:65" s="76" customFormat="1" x14ac:dyDescent="0.2">
      <c r="B978" s="75"/>
      <c r="D978" s="127" t="s">
        <v>112</v>
      </c>
      <c r="F978" s="126" t="s">
        <v>3706</v>
      </c>
      <c r="L978" s="75"/>
      <c r="M978" s="119"/>
      <c r="U978" s="120"/>
      <c r="AT978" s="108" t="s">
        <v>112</v>
      </c>
      <c r="AU978" s="108" t="s">
        <v>61</v>
      </c>
    </row>
    <row r="979" spans="2:65" s="76" customFormat="1" ht="21.75" customHeight="1" x14ac:dyDescent="0.2">
      <c r="B979" s="117"/>
      <c r="C979" s="140" t="s">
        <v>1179</v>
      </c>
      <c r="D979" s="140" t="s">
        <v>26</v>
      </c>
      <c r="E979" s="139" t="s">
        <v>1180</v>
      </c>
      <c r="F979" s="135" t="s">
        <v>3705</v>
      </c>
      <c r="G979" s="138" t="s">
        <v>117</v>
      </c>
      <c r="H979" s="137">
        <v>2</v>
      </c>
      <c r="I979" s="136">
        <v>18572.55</v>
      </c>
      <c r="J979" s="136">
        <f>ROUND(I979*H979,2)</f>
        <v>37145.1</v>
      </c>
      <c r="K979" s="135" t="s">
        <v>3201</v>
      </c>
      <c r="L979" s="75"/>
      <c r="M979" s="134" t="s">
        <v>31</v>
      </c>
      <c r="N979" s="133" t="s">
        <v>2542</v>
      </c>
      <c r="O979" s="132">
        <v>0.51200000000000001</v>
      </c>
      <c r="P979" s="132">
        <f>O979*H979</f>
        <v>1.024</v>
      </c>
      <c r="Q979" s="132">
        <v>5.5843582000000003E-3</v>
      </c>
      <c r="R979" s="132">
        <f>Q979*H979</f>
        <v>1.1168716400000001E-2</v>
      </c>
      <c r="S979" s="132">
        <v>0</v>
      </c>
      <c r="T979" s="132">
        <f>S979*H979</f>
        <v>0</v>
      </c>
      <c r="U979" s="131" t="s">
        <v>31</v>
      </c>
      <c r="AR979" s="130" t="s">
        <v>134</v>
      </c>
      <c r="AT979" s="130" t="s">
        <v>26</v>
      </c>
      <c r="AU979" s="130" t="s">
        <v>61</v>
      </c>
      <c r="AY979" s="108" t="s">
        <v>104</v>
      </c>
      <c r="BE979" s="118">
        <f>IF(N979="základní",J979,0)</f>
        <v>37145.1</v>
      </c>
      <c r="BF979" s="118">
        <f>IF(N979="snížená",J979,0)</f>
        <v>0</v>
      </c>
      <c r="BG979" s="118">
        <f>IF(N979="zákl. přenesená",J979,0)</f>
        <v>0</v>
      </c>
      <c r="BH979" s="118">
        <f>IF(N979="sníž. přenesená",J979,0)</f>
        <v>0</v>
      </c>
      <c r="BI979" s="118">
        <f>IF(N979="nulová",J979,0)</f>
        <v>0</v>
      </c>
      <c r="BJ979" s="108" t="s">
        <v>102</v>
      </c>
      <c r="BK979" s="118">
        <f>ROUND(I979*H979,2)</f>
        <v>37145.1</v>
      </c>
      <c r="BL979" s="108" t="s">
        <v>134</v>
      </c>
      <c r="BM979" s="130" t="s">
        <v>1181</v>
      </c>
    </row>
    <row r="980" spans="2:65" s="76" customFormat="1" ht="19.5" x14ac:dyDescent="0.2">
      <c r="B980" s="75"/>
      <c r="D980" s="129" t="s">
        <v>2597</v>
      </c>
      <c r="F980" s="128" t="s">
        <v>3704</v>
      </c>
      <c r="L980" s="75"/>
      <c r="M980" s="119"/>
      <c r="U980" s="120"/>
      <c r="AT980" s="108" t="s">
        <v>2597</v>
      </c>
      <c r="AU980" s="108" t="s">
        <v>61</v>
      </c>
    </row>
    <row r="981" spans="2:65" s="76" customFormat="1" x14ac:dyDescent="0.2">
      <c r="B981" s="75"/>
      <c r="D981" s="127" t="s">
        <v>112</v>
      </c>
      <c r="F981" s="126" t="s">
        <v>3703</v>
      </c>
      <c r="L981" s="75"/>
      <c r="M981" s="119"/>
      <c r="U981" s="120"/>
      <c r="AT981" s="108" t="s">
        <v>112</v>
      </c>
      <c r="AU981" s="108" t="s">
        <v>61</v>
      </c>
    </row>
    <row r="982" spans="2:65" s="76" customFormat="1" ht="21.75" customHeight="1" x14ac:dyDescent="0.2">
      <c r="B982" s="117"/>
      <c r="C982" s="140" t="s">
        <v>2535</v>
      </c>
      <c r="D982" s="140" t="s">
        <v>26</v>
      </c>
      <c r="E982" s="139" t="s">
        <v>2559</v>
      </c>
      <c r="F982" s="135" t="s">
        <v>3702</v>
      </c>
      <c r="G982" s="138" t="s">
        <v>117</v>
      </c>
      <c r="H982" s="137">
        <v>1</v>
      </c>
      <c r="I982" s="136">
        <v>27944.1</v>
      </c>
      <c r="J982" s="136">
        <f>ROUND(I982*H982,2)</f>
        <v>27944.1</v>
      </c>
      <c r="K982" s="135" t="s">
        <v>3201</v>
      </c>
      <c r="L982" s="75"/>
      <c r="M982" s="134" t="s">
        <v>31</v>
      </c>
      <c r="N982" s="133" t="s">
        <v>2542</v>
      </c>
      <c r="O982" s="132">
        <v>0.60499999999999998</v>
      </c>
      <c r="P982" s="132">
        <f>O982*H982</f>
        <v>0.60499999999999998</v>
      </c>
      <c r="Q982" s="132">
        <v>6.5867762E-3</v>
      </c>
      <c r="R982" s="132">
        <f>Q982*H982</f>
        <v>6.5867762E-3</v>
      </c>
      <c r="S982" s="132">
        <v>0</v>
      </c>
      <c r="T982" s="132">
        <f>S982*H982</f>
        <v>0</v>
      </c>
      <c r="U982" s="131" t="s">
        <v>31</v>
      </c>
      <c r="AR982" s="130" t="s">
        <v>134</v>
      </c>
      <c r="AT982" s="130" t="s">
        <v>26</v>
      </c>
      <c r="AU982" s="130" t="s">
        <v>61</v>
      </c>
      <c r="AY982" s="108" t="s">
        <v>104</v>
      </c>
      <c r="BE982" s="118">
        <f>IF(N982="základní",J982,0)</f>
        <v>27944.1</v>
      </c>
      <c r="BF982" s="118">
        <f>IF(N982="snížená",J982,0)</f>
        <v>0</v>
      </c>
      <c r="BG982" s="118">
        <f>IF(N982="zákl. přenesená",J982,0)</f>
        <v>0</v>
      </c>
      <c r="BH982" s="118">
        <f>IF(N982="sníž. přenesená",J982,0)</f>
        <v>0</v>
      </c>
      <c r="BI982" s="118">
        <f>IF(N982="nulová",J982,0)</f>
        <v>0</v>
      </c>
      <c r="BJ982" s="108" t="s">
        <v>102</v>
      </c>
      <c r="BK982" s="118">
        <f>ROUND(I982*H982,2)</f>
        <v>27944.1</v>
      </c>
      <c r="BL982" s="108" t="s">
        <v>134</v>
      </c>
      <c r="BM982" s="130" t="s">
        <v>2560</v>
      </c>
    </row>
    <row r="983" spans="2:65" s="76" customFormat="1" ht="19.5" x14ac:dyDescent="0.2">
      <c r="B983" s="75"/>
      <c r="D983" s="129" t="s">
        <v>2597</v>
      </c>
      <c r="F983" s="128" t="s">
        <v>3701</v>
      </c>
      <c r="L983" s="75"/>
      <c r="M983" s="119"/>
      <c r="U983" s="120"/>
      <c r="AT983" s="108" t="s">
        <v>2597</v>
      </c>
      <c r="AU983" s="108" t="s">
        <v>61</v>
      </c>
    </row>
    <row r="984" spans="2:65" s="76" customFormat="1" x14ac:dyDescent="0.2">
      <c r="B984" s="75"/>
      <c r="D984" s="127" t="s">
        <v>112</v>
      </c>
      <c r="F984" s="126" t="s">
        <v>3700</v>
      </c>
      <c r="L984" s="75"/>
      <c r="M984" s="119"/>
      <c r="U984" s="120"/>
      <c r="AT984" s="108" t="s">
        <v>112</v>
      </c>
      <c r="AU984" s="108" t="s">
        <v>61</v>
      </c>
    </row>
    <row r="985" spans="2:65" s="76" customFormat="1" ht="21.75" customHeight="1" x14ac:dyDescent="0.2">
      <c r="B985" s="117"/>
      <c r="C985" s="140" t="s">
        <v>1182</v>
      </c>
      <c r="D985" s="140" t="s">
        <v>26</v>
      </c>
      <c r="E985" s="139" t="s">
        <v>1183</v>
      </c>
      <c r="F985" s="135" t="s">
        <v>3699</v>
      </c>
      <c r="G985" s="138" t="s">
        <v>117</v>
      </c>
      <c r="H985" s="137">
        <v>2</v>
      </c>
      <c r="I985" s="136">
        <v>22744.1</v>
      </c>
      <c r="J985" s="136">
        <f>ROUND(I985*H985,2)</f>
        <v>45488.2</v>
      </c>
      <c r="K985" s="135" t="s">
        <v>3201</v>
      </c>
      <c r="L985" s="75"/>
      <c r="M985" s="134" t="s">
        <v>31</v>
      </c>
      <c r="N985" s="133" t="s">
        <v>2542</v>
      </c>
      <c r="O985" s="132">
        <v>0.60499999999999998</v>
      </c>
      <c r="P985" s="132">
        <f>O985*H985</f>
        <v>1.21</v>
      </c>
      <c r="Q985" s="132">
        <v>6.5867762E-3</v>
      </c>
      <c r="R985" s="132">
        <f>Q985*H985</f>
        <v>1.31735524E-2</v>
      </c>
      <c r="S985" s="132">
        <v>0</v>
      </c>
      <c r="T985" s="132">
        <f>S985*H985</f>
        <v>0</v>
      </c>
      <c r="U985" s="131" t="s">
        <v>31</v>
      </c>
      <c r="AR985" s="130" t="s">
        <v>134</v>
      </c>
      <c r="AT985" s="130" t="s">
        <v>26</v>
      </c>
      <c r="AU985" s="130" t="s">
        <v>61</v>
      </c>
      <c r="AY985" s="108" t="s">
        <v>104</v>
      </c>
      <c r="BE985" s="118">
        <f>IF(N985="základní",J985,0)</f>
        <v>45488.2</v>
      </c>
      <c r="BF985" s="118">
        <f>IF(N985="snížená",J985,0)</f>
        <v>0</v>
      </c>
      <c r="BG985" s="118">
        <f>IF(N985="zákl. přenesená",J985,0)</f>
        <v>0</v>
      </c>
      <c r="BH985" s="118">
        <f>IF(N985="sníž. přenesená",J985,0)</f>
        <v>0</v>
      </c>
      <c r="BI985" s="118">
        <f>IF(N985="nulová",J985,0)</f>
        <v>0</v>
      </c>
      <c r="BJ985" s="108" t="s">
        <v>102</v>
      </c>
      <c r="BK985" s="118">
        <f>ROUND(I985*H985,2)</f>
        <v>45488.2</v>
      </c>
      <c r="BL985" s="108" t="s">
        <v>134</v>
      </c>
      <c r="BM985" s="130" t="s">
        <v>1184</v>
      </c>
    </row>
    <row r="986" spans="2:65" s="76" customFormat="1" ht="19.5" x14ac:dyDescent="0.2">
      <c r="B986" s="75"/>
      <c r="D986" s="129" t="s">
        <v>2597</v>
      </c>
      <c r="F986" s="128" t="s">
        <v>3698</v>
      </c>
      <c r="L986" s="75"/>
      <c r="M986" s="119"/>
      <c r="U986" s="120"/>
      <c r="AT986" s="108" t="s">
        <v>2597</v>
      </c>
      <c r="AU986" s="108" t="s">
        <v>61</v>
      </c>
    </row>
    <row r="987" spans="2:65" s="76" customFormat="1" x14ac:dyDescent="0.2">
      <c r="B987" s="75"/>
      <c r="D987" s="127" t="s">
        <v>112</v>
      </c>
      <c r="F987" s="126" t="s">
        <v>3697</v>
      </c>
      <c r="L987" s="75"/>
      <c r="M987" s="119"/>
      <c r="U987" s="120"/>
      <c r="AT987" s="108" t="s">
        <v>112</v>
      </c>
      <c r="AU987" s="108" t="s">
        <v>61</v>
      </c>
    </row>
    <row r="988" spans="2:65" s="76" customFormat="1" ht="21.75" customHeight="1" x14ac:dyDescent="0.2">
      <c r="B988" s="117"/>
      <c r="C988" s="140" t="s">
        <v>1185</v>
      </c>
      <c r="D988" s="140" t="s">
        <v>26</v>
      </c>
      <c r="E988" s="139" t="s">
        <v>1186</v>
      </c>
      <c r="F988" s="135" t="s">
        <v>2868</v>
      </c>
      <c r="G988" s="138" t="s">
        <v>117</v>
      </c>
      <c r="H988" s="137">
        <v>2</v>
      </c>
      <c r="I988" s="136">
        <v>37948.959999999999</v>
      </c>
      <c r="J988" s="136">
        <f>ROUND(I988*H988,2)</f>
        <v>75897.919999999998</v>
      </c>
      <c r="K988" s="135" t="s">
        <v>3201</v>
      </c>
      <c r="L988" s="75"/>
      <c r="M988" s="134" t="s">
        <v>31</v>
      </c>
      <c r="N988" s="133" t="s">
        <v>2542</v>
      </c>
      <c r="O988" s="132">
        <v>0.86899999999999999</v>
      </c>
      <c r="P988" s="132">
        <f>O988*H988</f>
        <v>1.738</v>
      </c>
      <c r="Q988" s="132">
        <v>2.0442327999999999E-2</v>
      </c>
      <c r="R988" s="132">
        <f>Q988*H988</f>
        <v>4.0884655999999998E-2</v>
      </c>
      <c r="S988" s="132">
        <v>0</v>
      </c>
      <c r="T988" s="132">
        <f>S988*H988</f>
        <v>0</v>
      </c>
      <c r="U988" s="131" t="s">
        <v>31</v>
      </c>
      <c r="AR988" s="130" t="s">
        <v>134</v>
      </c>
      <c r="AT988" s="130" t="s">
        <v>26</v>
      </c>
      <c r="AU988" s="130" t="s">
        <v>61</v>
      </c>
      <c r="AY988" s="108" t="s">
        <v>104</v>
      </c>
      <c r="BE988" s="118">
        <f>IF(N988="základní",J988,0)</f>
        <v>75897.919999999998</v>
      </c>
      <c r="BF988" s="118">
        <f>IF(N988="snížená",J988,0)</f>
        <v>0</v>
      </c>
      <c r="BG988" s="118">
        <f>IF(N988="zákl. přenesená",J988,0)</f>
        <v>0</v>
      </c>
      <c r="BH988" s="118">
        <f>IF(N988="sníž. přenesená",J988,0)</f>
        <v>0</v>
      </c>
      <c r="BI988" s="118">
        <f>IF(N988="nulová",J988,0)</f>
        <v>0</v>
      </c>
      <c r="BJ988" s="108" t="s">
        <v>102</v>
      </c>
      <c r="BK988" s="118">
        <f>ROUND(I988*H988,2)</f>
        <v>75897.919999999998</v>
      </c>
      <c r="BL988" s="108" t="s">
        <v>134</v>
      </c>
      <c r="BM988" s="130" t="s">
        <v>1187</v>
      </c>
    </row>
    <row r="989" spans="2:65" s="76" customFormat="1" ht="19.5" x14ac:dyDescent="0.2">
      <c r="B989" s="75"/>
      <c r="D989" s="129" t="s">
        <v>2597</v>
      </c>
      <c r="F989" s="128" t="s">
        <v>3696</v>
      </c>
      <c r="L989" s="75"/>
      <c r="M989" s="119"/>
      <c r="U989" s="120"/>
      <c r="AT989" s="108" t="s">
        <v>2597</v>
      </c>
      <c r="AU989" s="108" t="s">
        <v>61</v>
      </c>
    </row>
    <row r="990" spans="2:65" s="76" customFormat="1" x14ac:dyDescent="0.2">
      <c r="B990" s="75"/>
      <c r="D990" s="127" t="s">
        <v>112</v>
      </c>
      <c r="F990" s="126" t="s">
        <v>3695</v>
      </c>
      <c r="L990" s="75"/>
      <c r="M990" s="119"/>
      <c r="U990" s="120"/>
      <c r="AT990" s="108" t="s">
        <v>112</v>
      </c>
      <c r="AU990" s="108" t="s">
        <v>61</v>
      </c>
    </row>
    <row r="991" spans="2:65" s="76" customFormat="1" ht="16.5" customHeight="1" x14ac:dyDescent="0.2">
      <c r="B991" s="117"/>
      <c r="C991" s="140" t="s">
        <v>1188</v>
      </c>
      <c r="D991" s="140" t="s">
        <v>26</v>
      </c>
      <c r="E991" s="139" t="s">
        <v>1189</v>
      </c>
      <c r="F991" s="135" t="s">
        <v>2869</v>
      </c>
      <c r="G991" s="138" t="s">
        <v>117</v>
      </c>
      <c r="H991" s="137">
        <v>1</v>
      </c>
      <c r="I991" s="136">
        <v>15935.45</v>
      </c>
      <c r="J991" s="136">
        <f>ROUND(I991*H991,2)</f>
        <v>15935.45</v>
      </c>
      <c r="K991" s="135" t="s">
        <v>3201</v>
      </c>
      <c r="L991" s="75"/>
      <c r="M991" s="134" t="s">
        <v>31</v>
      </c>
      <c r="N991" s="133" t="s">
        <v>2542</v>
      </c>
      <c r="O991" s="132">
        <v>0.77</v>
      </c>
      <c r="P991" s="132">
        <f>O991*H991</f>
        <v>0.77</v>
      </c>
      <c r="Q991" s="132">
        <v>2.1022540999999999E-2</v>
      </c>
      <c r="R991" s="132">
        <f>Q991*H991</f>
        <v>2.1022540999999999E-2</v>
      </c>
      <c r="S991" s="132">
        <v>0</v>
      </c>
      <c r="T991" s="132">
        <f>S991*H991</f>
        <v>0</v>
      </c>
      <c r="U991" s="131" t="s">
        <v>31</v>
      </c>
      <c r="AR991" s="130" t="s">
        <v>134</v>
      </c>
      <c r="AT991" s="130" t="s">
        <v>26</v>
      </c>
      <c r="AU991" s="130" t="s">
        <v>61</v>
      </c>
      <c r="AY991" s="108" t="s">
        <v>104</v>
      </c>
      <c r="BE991" s="118">
        <f>IF(N991="základní",J991,0)</f>
        <v>15935.45</v>
      </c>
      <c r="BF991" s="118">
        <f>IF(N991="snížená",J991,0)</f>
        <v>0</v>
      </c>
      <c r="BG991" s="118">
        <f>IF(N991="zákl. přenesená",J991,0)</f>
        <v>0</v>
      </c>
      <c r="BH991" s="118">
        <f>IF(N991="sníž. přenesená",J991,0)</f>
        <v>0</v>
      </c>
      <c r="BI991" s="118">
        <f>IF(N991="nulová",J991,0)</f>
        <v>0</v>
      </c>
      <c r="BJ991" s="108" t="s">
        <v>102</v>
      </c>
      <c r="BK991" s="118">
        <f>ROUND(I991*H991,2)</f>
        <v>15935.45</v>
      </c>
      <c r="BL991" s="108" t="s">
        <v>134</v>
      </c>
      <c r="BM991" s="130" t="s">
        <v>1190</v>
      </c>
    </row>
    <row r="992" spans="2:65" s="76" customFormat="1" x14ac:dyDescent="0.2">
      <c r="B992" s="75"/>
      <c r="D992" s="129" t="s">
        <v>2597</v>
      </c>
      <c r="F992" s="128" t="s">
        <v>1191</v>
      </c>
      <c r="L992" s="75"/>
      <c r="M992" s="119"/>
      <c r="U992" s="120"/>
      <c r="AT992" s="108" t="s">
        <v>2597</v>
      </c>
      <c r="AU992" s="108" t="s">
        <v>61</v>
      </c>
    </row>
    <row r="993" spans="2:65" s="76" customFormat="1" x14ac:dyDescent="0.2">
      <c r="B993" s="75"/>
      <c r="D993" s="127" t="s">
        <v>112</v>
      </c>
      <c r="F993" s="126" t="s">
        <v>3694</v>
      </c>
      <c r="L993" s="75"/>
      <c r="M993" s="119"/>
      <c r="U993" s="120"/>
      <c r="AT993" s="108" t="s">
        <v>112</v>
      </c>
      <c r="AU993" s="108" t="s">
        <v>61</v>
      </c>
    </row>
    <row r="994" spans="2:65" s="76" customFormat="1" ht="21.75" customHeight="1" x14ac:dyDescent="0.2">
      <c r="B994" s="117"/>
      <c r="C994" s="140" t="s">
        <v>2532</v>
      </c>
      <c r="D994" s="140" t="s">
        <v>26</v>
      </c>
      <c r="E994" s="139" t="s">
        <v>2561</v>
      </c>
      <c r="F994" s="135" t="s">
        <v>2870</v>
      </c>
      <c r="G994" s="138" t="s">
        <v>117</v>
      </c>
      <c r="H994" s="137">
        <v>2</v>
      </c>
      <c r="I994" s="136">
        <v>153552.97</v>
      </c>
      <c r="J994" s="136">
        <f>ROUND(I994*H994,2)</f>
        <v>307105.94</v>
      </c>
      <c r="K994" s="135" t="s">
        <v>3201</v>
      </c>
      <c r="L994" s="75"/>
      <c r="M994" s="134" t="s">
        <v>31</v>
      </c>
      <c r="N994" s="133" t="s">
        <v>2542</v>
      </c>
      <c r="O994" s="132">
        <v>5.0250000000000004</v>
      </c>
      <c r="P994" s="132">
        <f>O994*H994</f>
        <v>10.050000000000001</v>
      </c>
      <c r="Q994" s="132">
        <v>0.26071925340000002</v>
      </c>
      <c r="R994" s="132">
        <f>Q994*H994</f>
        <v>0.52143850680000003</v>
      </c>
      <c r="S994" s="132">
        <v>0</v>
      </c>
      <c r="T994" s="132">
        <f>S994*H994</f>
        <v>0</v>
      </c>
      <c r="U994" s="131" t="s">
        <v>31</v>
      </c>
      <c r="AR994" s="130" t="s">
        <v>134</v>
      </c>
      <c r="AT994" s="130" t="s">
        <v>26</v>
      </c>
      <c r="AU994" s="130" t="s">
        <v>61</v>
      </c>
      <c r="AY994" s="108" t="s">
        <v>104</v>
      </c>
      <c r="BE994" s="118">
        <f>IF(N994="základní",J994,0)</f>
        <v>307105.94</v>
      </c>
      <c r="BF994" s="118">
        <f>IF(N994="snížená",J994,0)</f>
        <v>0</v>
      </c>
      <c r="BG994" s="118">
        <f>IF(N994="zákl. přenesená",J994,0)</f>
        <v>0</v>
      </c>
      <c r="BH994" s="118">
        <f>IF(N994="sníž. přenesená",J994,0)</f>
        <v>0</v>
      </c>
      <c r="BI994" s="118">
        <f>IF(N994="nulová",J994,0)</f>
        <v>0</v>
      </c>
      <c r="BJ994" s="108" t="s">
        <v>102</v>
      </c>
      <c r="BK994" s="118">
        <f>ROUND(I994*H994,2)</f>
        <v>307105.94</v>
      </c>
      <c r="BL994" s="108" t="s">
        <v>134</v>
      </c>
      <c r="BM994" s="130" t="s">
        <v>2562</v>
      </c>
    </row>
    <row r="995" spans="2:65" s="76" customFormat="1" x14ac:dyDescent="0.2">
      <c r="B995" s="75"/>
      <c r="D995" s="129" t="s">
        <v>2597</v>
      </c>
      <c r="F995" s="128" t="s">
        <v>2589</v>
      </c>
      <c r="L995" s="75"/>
      <c r="M995" s="119"/>
      <c r="U995" s="120"/>
      <c r="AT995" s="108" t="s">
        <v>2597</v>
      </c>
      <c r="AU995" s="108" t="s">
        <v>61</v>
      </c>
    </row>
    <row r="996" spans="2:65" s="76" customFormat="1" x14ac:dyDescent="0.2">
      <c r="B996" s="75"/>
      <c r="D996" s="127" t="s">
        <v>112</v>
      </c>
      <c r="F996" s="126" t="s">
        <v>3693</v>
      </c>
      <c r="L996" s="75"/>
      <c r="M996" s="119"/>
      <c r="U996" s="120"/>
      <c r="AT996" s="108" t="s">
        <v>112</v>
      </c>
      <c r="AU996" s="108" t="s">
        <v>61</v>
      </c>
    </row>
    <row r="997" spans="2:65" s="141" customFormat="1" ht="22.9" customHeight="1" x14ac:dyDescent="0.2">
      <c r="B997" s="148"/>
      <c r="D997" s="143" t="s">
        <v>99</v>
      </c>
      <c r="E997" s="150" t="s">
        <v>1192</v>
      </c>
      <c r="F997" s="150" t="s">
        <v>1193</v>
      </c>
      <c r="J997" s="149">
        <f>BK997</f>
        <v>613537.24</v>
      </c>
      <c r="L997" s="148"/>
      <c r="M997" s="147"/>
      <c r="P997" s="146">
        <f>SUM(P998:P1117)</f>
        <v>300.94263599999994</v>
      </c>
      <c r="R997" s="146">
        <f>SUM(R998:R1117)</f>
        <v>0.66873822000000005</v>
      </c>
      <c r="T997" s="146">
        <f>SUM(T998:T1117)</f>
        <v>0.64119999999999999</v>
      </c>
      <c r="U997" s="145"/>
      <c r="AR997" s="143" t="s">
        <v>61</v>
      </c>
      <c r="AT997" s="144" t="s">
        <v>99</v>
      </c>
      <c r="AU997" s="144" t="s">
        <v>102</v>
      </c>
      <c r="AY997" s="143" t="s">
        <v>104</v>
      </c>
      <c r="BK997" s="142">
        <f>SUM(BK998:BK1117)</f>
        <v>613537.24</v>
      </c>
    </row>
    <row r="998" spans="2:65" s="76" customFormat="1" ht="16.5" customHeight="1" x14ac:dyDescent="0.2">
      <c r="B998" s="117"/>
      <c r="C998" s="140" t="s">
        <v>1194</v>
      </c>
      <c r="D998" s="140" t="s">
        <v>26</v>
      </c>
      <c r="E998" s="139" t="s">
        <v>1195</v>
      </c>
      <c r="F998" s="135" t="s">
        <v>2871</v>
      </c>
      <c r="G998" s="138" t="s">
        <v>121</v>
      </c>
      <c r="H998" s="137">
        <v>10</v>
      </c>
      <c r="I998" s="136">
        <v>29</v>
      </c>
      <c r="J998" s="136">
        <f>ROUND(I998*H998,2)</f>
        <v>290</v>
      </c>
      <c r="K998" s="135" t="s">
        <v>3201</v>
      </c>
      <c r="L998" s="75"/>
      <c r="M998" s="134" t="s">
        <v>31</v>
      </c>
      <c r="N998" s="133" t="s">
        <v>2542</v>
      </c>
      <c r="O998" s="132">
        <v>5.0999999999999997E-2</v>
      </c>
      <c r="P998" s="132">
        <f>O998*H998</f>
        <v>0.51</v>
      </c>
      <c r="Q998" s="132">
        <v>1.52E-5</v>
      </c>
      <c r="R998" s="132">
        <f>Q998*H998</f>
        <v>1.5200000000000001E-4</v>
      </c>
      <c r="S998" s="132">
        <v>1E-3</v>
      </c>
      <c r="T998" s="132">
        <f>S998*H998</f>
        <v>0.01</v>
      </c>
      <c r="U998" s="131" t="s">
        <v>31</v>
      </c>
      <c r="AR998" s="130" t="s">
        <v>134</v>
      </c>
      <c r="AT998" s="130" t="s">
        <v>26</v>
      </c>
      <c r="AU998" s="130" t="s">
        <v>61</v>
      </c>
      <c r="AY998" s="108" t="s">
        <v>104</v>
      </c>
      <c r="BE998" s="118">
        <f>IF(N998="základní",J998,0)</f>
        <v>290</v>
      </c>
      <c r="BF998" s="118">
        <f>IF(N998="snížená",J998,0)</f>
        <v>0</v>
      </c>
      <c r="BG998" s="118">
        <f>IF(N998="zákl. přenesená",J998,0)</f>
        <v>0</v>
      </c>
      <c r="BH998" s="118">
        <f>IF(N998="sníž. přenesená",J998,0)</f>
        <v>0</v>
      </c>
      <c r="BI998" s="118">
        <f>IF(N998="nulová",J998,0)</f>
        <v>0</v>
      </c>
      <c r="BJ998" s="108" t="s">
        <v>102</v>
      </c>
      <c r="BK998" s="118">
        <f>ROUND(I998*H998,2)</f>
        <v>290</v>
      </c>
      <c r="BL998" s="108" t="s">
        <v>134</v>
      </c>
      <c r="BM998" s="130" t="s">
        <v>1196</v>
      </c>
    </row>
    <row r="999" spans="2:65" s="76" customFormat="1" x14ac:dyDescent="0.2">
      <c r="B999" s="75"/>
      <c r="D999" s="129" t="s">
        <v>2597</v>
      </c>
      <c r="F999" s="128" t="s">
        <v>1197</v>
      </c>
      <c r="L999" s="75"/>
      <c r="M999" s="119"/>
      <c r="U999" s="120"/>
      <c r="AT999" s="108" t="s">
        <v>2597</v>
      </c>
      <c r="AU999" s="108" t="s">
        <v>61</v>
      </c>
    </row>
    <row r="1000" spans="2:65" s="76" customFormat="1" x14ac:dyDescent="0.2">
      <c r="B1000" s="75"/>
      <c r="D1000" s="127" t="s">
        <v>112</v>
      </c>
      <c r="F1000" s="126" t="s">
        <v>3692</v>
      </c>
      <c r="L1000" s="75"/>
      <c r="M1000" s="119"/>
      <c r="U1000" s="120"/>
      <c r="AT1000" s="108" t="s">
        <v>112</v>
      </c>
      <c r="AU1000" s="108" t="s">
        <v>61</v>
      </c>
    </row>
    <row r="1001" spans="2:65" s="76" customFormat="1" ht="16.5" customHeight="1" x14ac:dyDescent="0.2">
      <c r="B1001" s="117"/>
      <c r="C1001" s="140" t="s">
        <v>1198</v>
      </c>
      <c r="D1001" s="140" t="s">
        <v>26</v>
      </c>
      <c r="E1001" s="139" t="s">
        <v>1199</v>
      </c>
      <c r="F1001" s="135" t="s">
        <v>2872</v>
      </c>
      <c r="G1001" s="138" t="s">
        <v>121</v>
      </c>
      <c r="H1001" s="137">
        <v>100</v>
      </c>
      <c r="I1001" s="136">
        <v>31.18</v>
      </c>
      <c r="J1001" s="136">
        <f>ROUND(I1001*H1001,2)</f>
        <v>3118</v>
      </c>
      <c r="K1001" s="135" t="s">
        <v>3201</v>
      </c>
      <c r="L1001" s="75"/>
      <c r="M1001" s="134" t="s">
        <v>31</v>
      </c>
      <c r="N1001" s="133" t="s">
        <v>2542</v>
      </c>
      <c r="O1001" s="132">
        <v>5.2999999999999999E-2</v>
      </c>
      <c r="P1001" s="132">
        <f>O1001*H1001</f>
        <v>5.3</v>
      </c>
      <c r="Q1001" s="132">
        <v>1.995E-5</v>
      </c>
      <c r="R1001" s="132">
        <f>Q1001*H1001</f>
        <v>1.9950000000000002E-3</v>
      </c>
      <c r="S1001" s="132">
        <v>3.2000000000000002E-3</v>
      </c>
      <c r="T1001" s="132">
        <f>S1001*H1001</f>
        <v>0.32</v>
      </c>
      <c r="U1001" s="131" t="s">
        <v>31</v>
      </c>
      <c r="AR1001" s="130" t="s">
        <v>134</v>
      </c>
      <c r="AT1001" s="130" t="s">
        <v>26</v>
      </c>
      <c r="AU1001" s="130" t="s">
        <v>61</v>
      </c>
      <c r="AY1001" s="108" t="s">
        <v>104</v>
      </c>
      <c r="BE1001" s="118">
        <f>IF(N1001="základní",J1001,0)</f>
        <v>3118</v>
      </c>
      <c r="BF1001" s="118">
        <f>IF(N1001="snížená",J1001,0)</f>
        <v>0</v>
      </c>
      <c r="BG1001" s="118">
        <f>IF(N1001="zákl. přenesená",J1001,0)</f>
        <v>0</v>
      </c>
      <c r="BH1001" s="118">
        <f>IF(N1001="sníž. přenesená",J1001,0)</f>
        <v>0</v>
      </c>
      <c r="BI1001" s="118">
        <f>IF(N1001="nulová",J1001,0)</f>
        <v>0</v>
      </c>
      <c r="BJ1001" s="108" t="s">
        <v>102</v>
      </c>
      <c r="BK1001" s="118">
        <f>ROUND(I1001*H1001,2)</f>
        <v>3118</v>
      </c>
      <c r="BL1001" s="108" t="s">
        <v>134</v>
      </c>
      <c r="BM1001" s="130" t="s">
        <v>1200</v>
      </c>
    </row>
    <row r="1002" spans="2:65" s="76" customFormat="1" x14ac:dyDescent="0.2">
      <c r="B1002" s="75"/>
      <c r="D1002" s="129" t="s">
        <v>2597</v>
      </c>
      <c r="F1002" s="128" t="s">
        <v>1201</v>
      </c>
      <c r="L1002" s="75"/>
      <c r="M1002" s="119"/>
      <c r="U1002" s="120"/>
      <c r="AT1002" s="108" t="s">
        <v>2597</v>
      </c>
      <c r="AU1002" s="108" t="s">
        <v>61</v>
      </c>
    </row>
    <row r="1003" spans="2:65" s="76" customFormat="1" x14ac:dyDescent="0.2">
      <c r="B1003" s="75"/>
      <c r="D1003" s="127" t="s">
        <v>112</v>
      </c>
      <c r="F1003" s="126" t="s">
        <v>3691</v>
      </c>
      <c r="L1003" s="75"/>
      <c r="M1003" s="119"/>
      <c r="U1003" s="120"/>
      <c r="AT1003" s="108" t="s">
        <v>112</v>
      </c>
      <c r="AU1003" s="108" t="s">
        <v>61</v>
      </c>
    </row>
    <row r="1004" spans="2:65" s="76" customFormat="1" ht="16.5" customHeight="1" x14ac:dyDescent="0.2">
      <c r="B1004" s="117"/>
      <c r="C1004" s="140" t="s">
        <v>1202</v>
      </c>
      <c r="D1004" s="140" t="s">
        <v>26</v>
      </c>
      <c r="E1004" s="139" t="s">
        <v>1203</v>
      </c>
      <c r="F1004" s="135" t="s">
        <v>2873</v>
      </c>
      <c r="G1004" s="138" t="s">
        <v>121</v>
      </c>
      <c r="H1004" s="137">
        <v>10</v>
      </c>
      <c r="I1004" s="136">
        <v>64.39</v>
      </c>
      <c r="J1004" s="136">
        <f>ROUND(I1004*H1004,2)</f>
        <v>643.9</v>
      </c>
      <c r="K1004" s="135" t="s">
        <v>3201</v>
      </c>
      <c r="L1004" s="75"/>
      <c r="M1004" s="134" t="s">
        <v>31</v>
      </c>
      <c r="N1004" s="133" t="s">
        <v>2542</v>
      </c>
      <c r="O1004" s="132">
        <v>0.10299999999999999</v>
      </c>
      <c r="P1004" s="132">
        <f>O1004*H1004</f>
        <v>1.03</v>
      </c>
      <c r="Q1004" s="132">
        <v>5.0000000000000002E-5</v>
      </c>
      <c r="R1004" s="132">
        <f>Q1004*H1004</f>
        <v>5.0000000000000001E-4</v>
      </c>
      <c r="S1004" s="132">
        <v>5.3200000000000001E-3</v>
      </c>
      <c r="T1004" s="132">
        <f>S1004*H1004</f>
        <v>5.3199999999999997E-2</v>
      </c>
      <c r="U1004" s="131" t="s">
        <v>31</v>
      </c>
      <c r="AR1004" s="130" t="s">
        <v>134</v>
      </c>
      <c r="AT1004" s="130" t="s">
        <v>26</v>
      </c>
      <c r="AU1004" s="130" t="s">
        <v>61</v>
      </c>
      <c r="AY1004" s="108" t="s">
        <v>104</v>
      </c>
      <c r="BE1004" s="118">
        <f>IF(N1004="základní",J1004,0)</f>
        <v>643.9</v>
      </c>
      <c r="BF1004" s="118">
        <f>IF(N1004="snížená",J1004,0)</f>
        <v>0</v>
      </c>
      <c r="BG1004" s="118">
        <f>IF(N1004="zákl. přenesená",J1004,0)</f>
        <v>0</v>
      </c>
      <c r="BH1004" s="118">
        <f>IF(N1004="sníž. přenesená",J1004,0)</f>
        <v>0</v>
      </c>
      <c r="BI1004" s="118">
        <f>IF(N1004="nulová",J1004,0)</f>
        <v>0</v>
      </c>
      <c r="BJ1004" s="108" t="s">
        <v>102</v>
      </c>
      <c r="BK1004" s="118">
        <f>ROUND(I1004*H1004,2)</f>
        <v>643.9</v>
      </c>
      <c r="BL1004" s="108" t="s">
        <v>134</v>
      </c>
      <c r="BM1004" s="130" t="s">
        <v>1204</v>
      </c>
    </row>
    <row r="1005" spans="2:65" s="76" customFormat="1" x14ac:dyDescent="0.2">
      <c r="B1005" s="75"/>
      <c r="D1005" s="129" t="s">
        <v>2597</v>
      </c>
      <c r="F1005" s="128" t="s">
        <v>1205</v>
      </c>
      <c r="L1005" s="75"/>
      <c r="M1005" s="119"/>
      <c r="U1005" s="120"/>
      <c r="AT1005" s="108" t="s">
        <v>2597</v>
      </c>
      <c r="AU1005" s="108" t="s">
        <v>61</v>
      </c>
    </row>
    <row r="1006" spans="2:65" s="76" customFormat="1" x14ac:dyDescent="0.2">
      <c r="B1006" s="75"/>
      <c r="D1006" s="127" t="s">
        <v>112</v>
      </c>
      <c r="F1006" s="126" t="s">
        <v>3690</v>
      </c>
      <c r="L1006" s="75"/>
      <c r="M1006" s="119"/>
      <c r="U1006" s="120"/>
      <c r="AT1006" s="108" t="s">
        <v>112</v>
      </c>
      <c r="AU1006" s="108" t="s">
        <v>61</v>
      </c>
    </row>
    <row r="1007" spans="2:65" s="76" customFormat="1" ht="16.5" customHeight="1" x14ac:dyDescent="0.2">
      <c r="B1007" s="117"/>
      <c r="C1007" s="140" t="s">
        <v>1206</v>
      </c>
      <c r="D1007" s="140" t="s">
        <v>26</v>
      </c>
      <c r="E1007" s="139" t="s">
        <v>1207</v>
      </c>
      <c r="F1007" s="135" t="s">
        <v>2874</v>
      </c>
      <c r="G1007" s="138" t="s">
        <v>121</v>
      </c>
      <c r="H1007" s="137">
        <v>50</v>
      </c>
      <c r="I1007" s="136">
        <v>50.52</v>
      </c>
      <c r="J1007" s="136">
        <f>ROUND(I1007*H1007,2)</f>
        <v>2526</v>
      </c>
      <c r="K1007" s="135" t="s">
        <v>3201</v>
      </c>
      <c r="L1007" s="75"/>
      <c r="M1007" s="134" t="s">
        <v>31</v>
      </c>
      <c r="N1007" s="133" t="s">
        <v>2542</v>
      </c>
      <c r="O1007" s="132">
        <v>8.3000000000000004E-2</v>
      </c>
      <c r="P1007" s="132">
        <f>O1007*H1007</f>
        <v>4.1500000000000004</v>
      </c>
      <c r="Q1007" s="132">
        <v>3.8000000000000002E-5</v>
      </c>
      <c r="R1007" s="132">
        <f>Q1007*H1007</f>
        <v>1.9000000000000002E-3</v>
      </c>
      <c r="S1007" s="132">
        <v>2.5400000000000002E-3</v>
      </c>
      <c r="T1007" s="132">
        <f>S1007*H1007</f>
        <v>0.127</v>
      </c>
      <c r="U1007" s="131" t="s">
        <v>31</v>
      </c>
      <c r="AR1007" s="130" t="s">
        <v>134</v>
      </c>
      <c r="AT1007" s="130" t="s">
        <v>26</v>
      </c>
      <c r="AU1007" s="130" t="s">
        <v>61</v>
      </c>
      <c r="AY1007" s="108" t="s">
        <v>104</v>
      </c>
      <c r="BE1007" s="118">
        <f>IF(N1007="základní",J1007,0)</f>
        <v>2526</v>
      </c>
      <c r="BF1007" s="118">
        <f>IF(N1007="snížená",J1007,0)</f>
        <v>0</v>
      </c>
      <c r="BG1007" s="118">
        <f>IF(N1007="zákl. přenesená",J1007,0)</f>
        <v>0</v>
      </c>
      <c r="BH1007" s="118">
        <f>IF(N1007="sníž. přenesená",J1007,0)</f>
        <v>0</v>
      </c>
      <c r="BI1007" s="118">
        <f>IF(N1007="nulová",J1007,0)</f>
        <v>0</v>
      </c>
      <c r="BJ1007" s="108" t="s">
        <v>102</v>
      </c>
      <c r="BK1007" s="118">
        <f>ROUND(I1007*H1007,2)</f>
        <v>2526</v>
      </c>
      <c r="BL1007" s="108" t="s">
        <v>134</v>
      </c>
      <c r="BM1007" s="130" t="s">
        <v>1208</v>
      </c>
    </row>
    <row r="1008" spans="2:65" s="76" customFormat="1" x14ac:dyDescent="0.2">
      <c r="B1008" s="75"/>
      <c r="D1008" s="129" t="s">
        <v>2597</v>
      </c>
      <c r="F1008" s="128" t="s">
        <v>1209</v>
      </c>
      <c r="L1008" s="75"/>
      <c r="M1008" s="119"/>
      <c r="U1008" s="120"/>
      <c r="AT1008" s="108" t="s">
        <v>2597</v>
      </c>
      <c r="AU1008" s="108" t="s">
        <v>61</v>
      </c>
    </row>
    <row r="1009" spans="2:65" s="76" customFormat="1" x14ac:dyDescent="0.2">
      <c r="B1009" s="75"/>
      <c r="D1009" s="127" t="s">
        <v>112</v>
      </c>
      <c r="F1009" s="126" t="s">
        <v>3689</v>
      </c>
      <c r="L1009" s="75"/>
      <c r="M1009" s="119"/>
      <c r="U1009" s="120"/>
      <c r="AT1009" s="108" t="s">
        <v>112</v>
      </c>
      <c r="AU1009" s="108" t="s">
        <v>61</v>
      </c>
    </row>
    <row r="1010" spans="2:65" s="76" customFormat="1" ht="16.5" customHeight="1" x14ac:dyDescent="0.2">
      <c r="B1010" s="117"/>
      <c r="C1010" s="140" t="s">
        <v>1210</v>
      </c>
      <c r="D1010" s="140" t="s">
        <v>26</v>
      </c>
      <c r="E1010" s="139" t="s">
        <v>1211</v>
      </c>
      <c r="F1010" s="135" t="s">
        <v>2875</v>
      </c>
      <c r="G1010" s="138" t="s">
        <v>133</v>
      </c>
      <c r="H1010" s="137">
        <v>5</v>
      </c>
      <c r="I1010" s="136">
        <v>2.77</v>
      </c>
      <c r="J1010" s="136">
        <f>ROUND(I1010*H1010,2)</f>
        <v>13.85</v>
      </c>
      <c r="K1010" s="135" t="s">
        <v>3201</v>
      </c>
      <c r="L1010" s="75"/>
      <c r="M1010" s="134" t="s">
        <v>31</v>
      </c>
      <c r="N1010" s="133" t="s">
        <v>2542</v>
      </c>
      <c r="O1010" s="132">
        <v>5.0000000000000001E-3</v>
      </c>
      <c r="P1010" s="132">
        <f>O1010*H1010</f>
        <v>2.5000000000000001E-2</v>
      </c>
      <c r="Q1010" s="132">
        <v>1.1599999999999999E-6</v>
      </c>
      <c r="R1010" s="132">
        <f>Q1010*H1010</f>
        <v>5.7999999999999995E-6</v>
      </c>
      <c r="S1010" s="132">
        <v>1.3999999999999999E-4</v>
      </c>
      <c r="T1010" s="132">
        <f>S1010*H1010</f>
        <v>6.9999999999999988E-4</v>
      </c>
      <c r="U1010" s="131" t="s">
        <v>31</v>
      </c>
      <c r="AR1010" s="130" t="s">
        <v>134</v>
      </c>
      <c r="AT1010" s="130" t="s">
        <v>26</v>
      </c>
      <c r="AU1010" s="130" t="s">
        <v>61</v>
      </c>
      <c r="AY1010" s="108" t="s">
        <v>104</v>
      </c>
      <c r="BE1010" s="118">
        <f>IF(N1010="základní",J1010,0)</f>
        <v>13.85</v>
      </c>
      <c r="BF1010" s="118">
        <f>IF(N1010="snížená",J1010,0)</f>
        <v>0</v>
      </c>
      <c r="BG1010" s="118">
        <f>IF(N1010="zákl. přenesená",J1010,0)</f>
        <v>0</v>
      </c>
      <c r="BH1010" s="118">
        <f>IF(N1010="sníž. přenesená",J1010,0)</f>
        <v>0</v>
      </c>
      <c r="BI1010" s="118">
        <f>IF(N1010="nulová",J1010,0)</f>
        <v>0</v>
      </c>
      <c r="BJ1010" s="108" t="s">
        <v>102</v>
      </c>
      <c r="BK1010" s="118">
        <f>ROUND(I1010*H1010,2)</f>
        <v>13.85</v>
      </c>
      <c r="BL1010" s="108" t="s">
        <v>134</v>
      </c>
      <c r="BM1010" s="130" t="s">
        <v>1212</v>
      </c>
    </row>
    <row r="1011" spans="2:65" s="76" customFormat="1" x14ac:dyDescent="0.2">
      <c r="B1011" s="75"/>
      <c r="D1011" s="129" t="s">
        <v>2597</v>
      </c>
      <c r="F1011" s="128" t="s">
        <v>1213</v>
      </c>
      <c r="L1011" s="75"/>
      <c r="M1011" s="119"/>
      <c r="U1011" s="120"/>
      <c r="AT1011" s="108" t="s">
        <v>2597</v>
      </c>
      <c r="AU1011" s="108" t="s">
        <v>61</v>
      </c>
    </row>
    <row r="1012" spans="2:65" s="76" customFormat="1" x14ac:dyDescent="0.2">
      <c r="B1012" s="75"/>
      <c r="D1012" s="127" t="s">
        <v>112</v>
      </c>
      <c r="F1012" s="126" t="s">
        <v>3688</v>
      </c>
      <c r="L1012" s="75"/>
      <c r="M1012" s="119"/>
      <c r="U1012" s="120"/>
      <c r="AT1012" s="108" t="s">
        <v>112</v>
      </c>
      <c r="AU1012" s="108" t="s">
        <v>61</v>
      </c>
    </row>
    <row r="1013" spans="2:65" s="76" customFormat="1" ht="16.5" customHeight="1" x14ac:dyDescent="0.2">
      <c r="B1013" s="117"/>
      <c r="C1013" s="140" t="s">
        <v>1214</v>
      </c>
      <c r="D1013" s="140" t="s">
        <v>26</v>
      </c>
      <c r="E1013" s="139" t="s">
        <v>1215</v>
      </c>
      <c r="F1013" s="135" t="s">
        <v>2876</v>
      </c>
      <c r="G1013" s="138" t="s">
        <v>133</v>
      </c>
      <c r="H1013" s="137">
        <v>10</v>
      </c>
      <c r="I1013" s="136">
        <v>10.49</v>
      </c>
      <c r="J1013" s="136">
        <f>ROUND(I1013*H1013,2)</f>
        <v>104.9</v>
      </c>
      <c r="K1013" s="135" t="s">
        <v>3201</v>
      </c>
      <c r="L1013" s="75"/>
      <c r="M1013" s="134" t="s">
        <v>31</v>
      </c>
      <c r="N1013" s="133" t="s">
        <v>2542</v>
      </c>
      <c r="O1013" s="132">
        <v>0.01</v>
      </c>
      <c r="P1013" s="132">
        <f>O1013*H1013</f>
        <v>0.1</v>
      </c>
      <c r="Q1013" s="132">
        <v>2.1399999999999998E-5</v>
      </c>
      <c r="R1013" s="132">
        <f>Q1013*H1013</f>
        <v>2.14E-4</v>
      </c>
      <c r="S1013" s="132">
        <v>2.15E-3</v>
      </c>
      <c r="T1013" s="132">
        <f>S1013*H1013</f>
        <v>2.1499999999999998E-2</v>
      </c>
      <c r="U1013" s="131" t="s">
        <v>31</v>
      </c>
      <c r="AR1013" s="130" t="s">
        <v>134</v>
      </c>
      <c r="AT1013" s="130" t="s">
        <v>26</v>
      </c>
      <c r="AU1013" s="130" t="s">
        <v>61</v>
      </c>
      <c r="AY1013" s="108" t="s">
        <v>104</v>
      </c>
      <c r="BE1013" s="118">
        <f>IF(N1013="základní",J1013,0)</f>
        <v>104.9</v>
      </c>
      <c r="BF1013" s="118">
        <f>IF(N1013="snížená",J1013,0)</f>
        <v>0</v>
      </c>
      <c r="BG1013" s="118">
        <f>IF(N1013="zákl. přenesená",J1013,0)</f>
        <v>0</v>
      </c>
      <c r="BH1013" s="118">
        <f>IF(N1013="sníž. přenesená",J1013,0)</f>
        <v>0</v>
      </c>
      <c r="BI1013" s="118">
        <f>IF(N1013="nulová",J1013,0)</f>
        <v>0</v>
      </c>
      <c r="BJ1013" s="108" t="s">
        <v>102</v>
      </c>
      <c r="BK1013" s="118">
        <f>ROUND(I1013*H1013,2)</f>
        <v>104.9</v>
      </c>
      <c r="BL1013" s="108" t="s">
        <v>134</v>
      </c>
      <c r="BM1013" s="130" t="s">
        <v>1216</v>
      </c>
    </row>
    <row r="1014" spans="2:65" s="76" customFormat="1" x14ac:dyDescent="0.2">
      <c r="B1014" s="75"/>
      <c r="D1014" s="129" t="s">
        <v>2597</v>
      </c>
      <c r="F1014" s="128" t="s">
        <v>1217</v>
      </c>
      <c r="L1014" s="75"/>
      <c r="M1014" s="119"/>
      <c r="U1014" s="120"/>
      <c r="AT1014" s="108" t="s">
        <v>2597</v>
      </c>
      <c r="AU1014" s="108" t="s">
        <v>61</v>
      </c>
    </row>
    <row r="1015" spans="2:65" s="76" customFormat="1" x14ac:dyDescent="0.2">
      <c r="B1015" s="75"/>
      <c r="D1015" s="127" t="s">
        <v>112</v>
      </c>
      <c r="F1015" s="126" t="s">
        <v>3687</v>
      </c>
      <c r="L1015" s="75"/>
      <c r="M1015" s="119"/>
      <c r="U1015" s="120"/>
      <c r="AT1015" s="108" t="s">
        <v>112</v>
      </c>
      <c r="AU1015" s="108" t="s">
        <v>61</v>
      </c>
    </row>
    <row r="1016" spans="2:65" s="76" customFormat="1" ht="16.5" customHeight="1" x14ac:dyDescent="0.2">
      <c r="B1016" s="117"/>
      <c r="C1016" s="140" t="s">
        <v>1218</v>
      </c>
      <c r="D1016" s="140" t="s">
        <v>26</v>
      </c>
      <c r="E1016" s="139" t="s">
        <v>1219</v>
      </c>
      <c r="F1016" s="135" t="s">
        <v>2877</v>
      </c>
      <c r="G1016" s="138" t="s">
        <v>121</v>
      </c>
      <c r="H1016" s="137">
        <v>5</v>
      </c>
      <c r="I1016" s="136">
        <v>491.01</v>
      </c>
      <c r="J1016" s="136">
        <f>ROUND(I1016*H1016,2)</f>
        <v>2455.0500000000002</v>
      </c>
      <c r="K1016" s="135" t="s">
        <v>3201</v>
      </c>
      <c r="L1016" s="75"/>
      <c r="M1016" s="134" t="s">
        <v>31</v>
      </c>
      <c r="N1016" s="133" t="s">
        <v>2542</v>
      </c>
      <c r="O1016" s="132">
        <v>0.40899999999999997</v>
      </c>
      <c r="P1016" s="132">
        <f>O1016*H1016</f>
        <v>2.0449999999999999</v>
      </c>
      <c r="Q1016" s="132">
        <v>4.7073999999999998E-4</v>
      </c>
      <c r="R1016" s="132">
        <f>Q1016*H1016</f>
        <v>2.3536999999999998E-3</v>
      </c>
      <c r="S1016" s="132">
        <v>0</v>
      </c>
      <c r="T1016" s="132">
        <f>S1016*H1016</f>
        <v>0</v>
      </c>
      <c r="U1016" s="131" t="s">
        <v>31</v>
      </c>
      <c r="AR1016" s="130" t="s">
        <v>134</v>
      </c>
      <c r="AT1016" s="130" t="s">
        <v>26</v>
      </c>
      <c r="AU1016" s="130" t="s">
        <v>61</v>
      </c>
      <c r="AY1016" s="108" t="s">
        <v>104</v>
      </c>
      <c r="BE1016" s="118">
        <f>IF(N1016="základní",J1016,0)</f>
        <v>2455.0500000000002</v>
      </c>
      <c r="BF1016" s="118">
        <f>IF(N1016="snížená",J1016,0)</f>
        <v>0</v>
      </c>
      <c r="BG1016" s="118">
        <f>IF(N1016="zákl. přenesená",J1016,0)</f>
        <v>0</v>
      </c>
      <c r="BH1016" s="118">
        <f>IF(N1016="sníž. přenesená",J1016,0)</f>
        <v>0</v>
      </c>
      <c r="BI1016" s="118">
        <f>IF(N1016="nulová",J1016,0)</f>
        <v>0</v>
      </c>
      <c r="BJ1016" s="108" t="s">
        <v>102</v>
      </c>
      <c r="BK1016" s="118">
        <f>ROUND(I1016*H1016,2)</f>
        <v>2455.0500000000002</v>
      </c>
      <c r="BL1016" s="108" t="s">
        <v>134</v>
      </c>
      <c r="BM1016" s="130" t="s">
        <v>1220</v>
      </c>
    </row>
    <row r="1017" spans="2:65" s="76" customFormat="1" x14ac:dyDescent="0.2">
      <c r="B1017" s="75"/>
      <c r="D1017" s="129" t="s">
        <v>2597</v>
      </c>
      <c r="F1017" s="128" t="s">
        <v>3686</v>
      </c>
      <c r="L1017" s="75"/>
      <c r="M1017" s="119"/>
      <c r="U1017" s="120"/>
      <c r="AT1017" s="108" t="s">
        <v>2597</v>
      </c>
      <c r="AU1017" s="108" t="s">
        <v>61</v>
      </c>
    </row>
    <row r="1018" spans="2:65" s="76" customFormat="1" x14ac:dyDescent="0.2">
      <c r="B1018" s="75"/>
      <c r="D1018" s="127" t="s">
        <v>112</v>
      </c>
      <c r="F1018" s="126" t="s">
        <v>3685</v>
      </c>
      <c r="L1018" s="75"/>
      <c r="M1018" s="119"/>
      <c r="U1018" s="120"/>
      <c r="AT1018" s="108" t="s">
        <v>112</v>
      </c>
      <c r="AU1018" s="108" t="s">
        <v>61</v>
      </c>
    </row>
    <row r="1019" spans="2:65" s="76" customFormat="1" ht="16.5" customHeight="1" x14ac:dyDescent="0.2">
      <c r="B1019" s="117"/>
      <c r="C1019" s="140" t="s">
        <v>1221</v>
      </c>
      <c r="D1019" s="140" t="s">
        <v>26</v>
      </c>
      <c r="E1019" s="139" t="s">
        <v>1222</v>
      </c>
      <c r="F1019" s="135" t="s">
        <v>2878</v>
      </c>
      <c r="G1019" s="138" t="s">
        <v>121</v>
      </c>
      <c r="H1019" s="137">
        <v>15</v>
      </c>
      <c r="I1019" s="136">
        <v>553.59</v>
      </c>
      <c r="J1019" s="136">
        <f>ROUND(I1019*H1019,2)</f>
        <v>8303.85</v>
      </c>
      <c r="K1019" s="135" t="s">
        <v>3201</v>
      </c>
      <c r="L1019" s="75"/>
      <c r="M1019" s="134" t="s">
        <v>31</v>
      </c>
      <c r="N1019" s="133" t="s">
        <v>2542</v>
      </c>
      <c r="O1019" s="132">
        <v>0.41799999999999998</v>
      </c>
      <c r="P1019" s="132">
        <f>O1019*H1019</f>
        <v>6.27</v>
      </c>
      <c r="Q1019" s="132">
        <v>5.8123500000000004E-4</v>
      </c>
      <c r="R1019" s="132">
        <f>Q1019*H1019</f>
        <v>8.7185250000000013E-3</v>
      </c>
      <c r="S1019" s="132">
        <v>0</v>
      </c>
      <c r="T1019" s="132">
        <f>S1019*H1019</f>
        <v>0</v>
      </c>
      <c r="U1019" s="131" t="s">
        <v>31</v>
      </c>
      <c r="AR1019" s="130" t="s">
        <v>134</v>
      </c>
      <c r="AT1019" s="130" t="s">
        <v>26</v>
      </c>
      <c r="AU1019" s="130" t="s">
        <v>61</v>
      </c>
      <c r="AY1019" s="108" t="s">
        <v>104</v>
      </c>
      <c r="BE1019" s="118">
        <f>IF(N1019="základní",J1019,0)</f>
        <v>8303.85</v>
      </c>
      <c r="BF1019" s="118">
        <f>IF(N1019="snížená",J1019,0)</f>
        <v>0</v>
      </c>
      <c r="BG1019" s="118">
        <f>IF(N1019="zákl. přenesená",J1019,0)</f>
        <v>0</v>
      </c>
      <c r="BH1019" s="118">
        <f>IF(N1019="sníž. přenesená",J1019,0)</f>
        <v>0</v>
      </c>
      <c r="BI1019" s="118">
        <f>IF(N1019="nulová",J1019,0)</f>
        <v>0</v>
      </c>
      <c r="BJ1019" s="108" t="s">
        <v>102</v>
      </c>
      <c r="BK1019" s="118">
        <f>ROUND(I1019*H1019,2)</f>
        <v>8303.85</v>
      </c>
      <c r="BL1019" s="108" t="s">
        <v>134</v>
      </c>
      <c r="BM1019" s="130" t="s">
        <v>1223</v>
      </c>
    </row>
    <row r="1020" spans="2:65" s="76" customFormat="1" x14ac:dyDescent="0.2">
      <c r="B1020" s="75"/>
      <c r="D1020" s="129" t="s">
        <v>2597</v>
      </c>
      <c r="F1020" s="128" t="s">
        <v>3684</v>
      </c>
      <c r="L1020" s="75"/>
      <c r="M1020" s="119"/>
      <c r="U1020" s="120"/>
      <c r="AT1020" s="108" t="s">
        <v>2597</v>
      </c>
      <c r="AU1020" s="108" t="s">
        <v>61</v>
      </c>
    </row>
    <row r="1021" spans="2:65" s="76" customFormat="1" x14ac:dyDescent="0.2">
      <c r="B1021" s="75"/>
      <c r="D1021" s="127" t="s">
        <v>112</v>
      </c>
      <c r="F1021" s="126" t="s">
        <v>3683</v>
      </c>
      <c r="L1021" s="75"/>
      <c r="M1021" s="119"/>
      <c r="U1021" s="120"/>
      <c r="AT1021" s="108" t="s">
        <v>112</v>
      </c>
      <c r="AU1021" s="108" t="s">
        <v>61</v>
      </c>
    </row>
    <row r="1022" spans="2:65" s="76" customFormat="1" ht="16.5" customHeight="1" x14ac:dyDescent="0.2">
      <c r="B1022" s="117"/>
      <c r="C1022" s="140" t="s">
        <v>1224</v>
      </c>
      <c r="D1022" s="140" t="s">
        <v>26</v>
      </c>
      <c r="E1022" s="139" t="s">
        <v>1225</v>
      </c>
      <c r="F1022" s="135" t="s">
        <v>2879</v>
      </c>
      <c r="G1022" s="138" t="s">
        <v>121</v>
      </c>
      <c r="H1022" s="137">
        <v>25</v>
      </c>
      <c r="I1022" s="136">
        <v>632.27</v>
      </c>
      <c r="J1022" s="136">
        <f>ROUND(I1022*H1022,2)</f>
        <v>15806.75</v>
      </c>
      <c r="K1022" s="135" t="s">
        <v>3201</v>
      </c>
      <c r="L1022" s="75"/>
      <c r="M1022" s="134" t="s">
        <v>31</v>
      </c>
      <c r="N1022" s="133" t="s">
        <v>2542</v>
      </c>
      <c r="O1022" s="132">
        <v>0.42399999999999999</v>
      </c>
      <c r="P1022" s="132">
        <f>O1022*H1022</f>
        <v>10.6</v>
      </c>
      <c r="Q1022" s="132">
        <v>7.3228500000000005E-4</v>
      </c>
      <c r="R1022" s="132">
        <f>Q1022*H1022</f>
        <v>1.8307125E-2</v>
      </c>
      <c r="S1022" s="132">
        <v>0</v>
      </c>
      <c r="T1022" s="132">
        <f>S1022*H1022</f>
        <v>0</v>
      </c>
      <c r="U1022" s="131" t="s">
        <v>31</v>
      </c>
      <c r="AR1022" s="130" t="s">
        <v>134</v>
      </c>
      <c r="AT1022" s="130" t="s">
        <v>26</v>
      </c>
      <c r="AU1022" s="130" t="s">
        <v>61</v>
      </c>
      <c r="AY1022" s="108" t="s">
        <v>104</v>
      </c>
      <c r="BE1022" s="118">
        <f>IF(N1022="základní",J1022,0)</f>
        <v>15806.75</v>
      </c>
      <c r="BF1022" s="118">
        <f>IF(N1022="snížená",J1022,0)</f>
        <v>0</v>
      </c>
      <c r="BG1022" s="118">
        <f>IF(N1022="zákl. přenesená",J1022,0)</f>
        <v>0</v>
      </c>
      <c r="BH1022" s="118">
        <f>IF(N1022="sníž. přenesená",J1022,0)</f>
        <v>0</v>
      </c>
      <c r="BI1022" s="118">
        <f>IF(N1022="nulová",J1022,0)</f>
        <v>0</v>
      </c>
      <c r="BJ1022" s="108" t="s">
        <v>102</v>
      </c>
      <c r="BK1022" s="118">
        <f>ROUND(I1022*H1022,2)</f>
        <v>15806.75</v>
      </c>
      <c r="BL1022" s="108" t="s">
        <v>134</v>
      </c>
      <c r="BM1022" s="130" t="s">
        <v>1226</v>
      </c>
    </row>
    <row r="1023" spans="2:65" s="76" customFormat="1" x14ac:dyDescent="0.2">
      <c r="B1023" s="75"/>
      <c r="D1023" s="129" t="s">
        <v>2597</v>
      </c>
      <c r="F1023" s="128" t="s">
        <v>3682</v>
      </c>
      <c r="L1023" s="75"/>
      <c r="M1023" s="119"/>
      <c r="U1023" s="120"/>
      <c r="AT1023" s="108" t="s">
        <v>2597</v>
      </c>
      <c r="AU1023" s="108" t="s">
        <v>61</v>
      </c>
    </row>
    <row r="1024" spans="2:65" s="76" customFormat="1" x14ac:dyDescent="0.2">
      <c r="B1024" s="75"/>
      <c r="D1024" s="127" t="s">
        <v>112</v>
      </c>
      <c r="F1024" s="126" t="s">
        <v>3681</v>
      </c>
      <c r="L1024" s="75"/>
      <c r="M1024" s="119"/>
      <c r="U1024" s="120"/>
      <c r="AT1024" s="108" t="s">
        <v>112</v>
      </c>
      <c r="AU1024" s="108" t="s">
        <v>61</v>
      </c>
    </row>
    <row r="1025" spans="2:65" s="76" customFormat="1" ht="16.5" customHeight="1" x14ac:dyDescent="0.2">
      <c r="B1025" s="117"/>
      <c r="C1025" s="140" t="s">
        <v>1227</v>
      </c>
      <c r="D1025" s="140" t="s">
        <v>26</v>
      </c>
      <c r="E1025" s="139" t="s">
        <v>1228</v>
      </c>
      <c r="F1025" s="135" t="s">
        <v>2880</v>
      </c>
      <c r="G1025" s="138" t="s">
        <v>121</v>
      </c>
      <c r="H1025" s="137">
        <v>15</v>
      </c>
      <c r="I1025" s="136">
        <v>469.49</v>
      </c>
      <c r="J1025" s="136">
        <f>ROUND(I1025*H1025,2)</f>
        <v>7042.35</v>
      </c>
      <c r="K1025" s="135" t="s">
        <v>3201</v>
      </c>
      <c r="L1025" s="75"/>
      <c r="M1025" s="134" t="s">
        <v>31</v>
      </c>
      <c r="N1025" s="133" t="s">
        <v>2542</v>
      </c>
      <c r="O1025" s="132">
        <v>0.41099999999999998</v>
      </c>
      <c r="P1025" s="132">
        <f>O1025*H1025</f>
        <v>6.165</v>
      </c>
      <c r="Q1025" s="132">
        <v>4.8396000000000002E-4</v>
      </c>
      <c r="R1025" s="132">
        <f>Q1025*H1025</f>
        <v>7.2594000000000001E-3</v>
      </c>
      <c r="S1025" s="132">
        <v>0</v>
      </c>
      <c r="T1025" s="132">
        <f>S1025*H1025</f>
        <v>0</v>
      </c>
      <c r="U1025" s="131" t="s">
        <v>31</v>
      </c>
      <c r="AR1025" s="130" t="s">
        <v>134</v>
      </c>
      <c r="AT1025" s="130" t="s">
        <v>26</v>
      </c>
      <c r="AU1025" s="130" t="s">
        <v>61</v>
      </c>
      <c r="AY1025" s="108" t="s">
        <v>104</v>
      </c>
      <c r="BE1025" s="118">
        <f>IF(N1025="základní",J1025,0)</f>
        <v>7042.35</v>
      </c>
      <c r="BF1025" s="118">
        <f>IF(N1025="snížená",J1025,0)</f>
        <v>0</v>
      </c>
      <c r="BG1025" s="118">
        <f>IF(N1025="zákl. přenesená",J1025,0)</f>
        <v>0</v>
      </c>
      <c r="BH1025" s="118">
        <f>IF(N1025="sníž. přenesená",J1025,0)</f>
        <v>0</v>
      </c>
      <c r="BI1025" s="118">
        <f>IF(N1025="nulová",J1025,0)</f>
        <v>0</v>
      </c>
      <c r="BJ1025" s="108" t="s">
        <v>102</v>
      </c>
      <c r="BK1025" s="118">
        <f>ROUND(I1025*H1025,2)</f>
        <v>7042.35</v>
      </c>
      <c r="BL1025" s="108" t="s">
        <v>134</v>
      </c>
      <c r="BM1025" s="130" t="s">
        <v>1229</v>
      </c>
    </row>
    <row r="1026" spans="2:65" s="76" customFormat="1" x14ac:dyDescent="0.2">
      <c r="B1026" s="75"/>
      <c r="D1026" s="129" t="s">
        <v>2597</v>
      </c>
      <c r="F1026" s="128" t="s">
        <v>3680</v>
      </c>
      <c r="L1026" s="75"/>
      <c r="M1026" s="119"/>
      <c r="U1026" s="120"/>
      <c r="AT1026" s="108" t="s">
        <v>2597</v>
      </c>
      <c r="AU1026" s="108" t="s">
        <v>61</v>
      </c>
    </row>
    <row r="1027" spans="2:65" s="76" customFormat="1" x14ac:dyDescent="0.2">
      <c r="B1027" s="75"/>
      <c r="D1027" s="127" t="s">
        <v>112</v>
      </c>
      <c r="F1027" s="126" t="s">
        <v>3679</v>
      </c>
      <c r="L1027" s="75"/>
      <c r="M1027" s="119"/>
      <c r="U1027" s="120"/>
      <c r="AT1027" s="108" t="s">
        <v>112</v>
      </c>
      <c r="AU1027" s="108" t="s">
        <v>61</v>
      </c>
    </row>
    <row r="1028" spans="2:65" s="76" customFormat="1" ht="16.5" customHeight="1" x14ac:dyDescent="0.2">
      <c r="B1028" s="117"/>
      <c r="C1028" s="140" t="s">
        <v>1230</v>
      </c>
      <c r="D1028" s="140" t="s">
        <v>26</v>
      </c>
      <c r="E1028" s="139" t="s">
        <v>1231</v>
      </c>
      <c r="F1028" s="135" t="s">
        <v>2881</v>
      </c>
      <c r="G1028" s="138" t="s">
        <v>121</v>
      </c>
      <c r="H1028" s="137">
        <v>15</v>
      </c>
      <c r="I1028" s="136">
        <v>534.57000000000005</v>
      </c>
      <c r="J1028" s="136">
        <f>ROUND(I1028*H1028,2)</f>
        <v>8018.55</v>
      </c>
      <c r="K1028" s="135" t="s">
        <v>3201</v>
      </c>
      <c r="L1028" s="75"/>
      <c r="M1028" s="134" t="s">
        <v>31</v>
      </c>
      <c r="N1028" s="133" t="s">
        <v>2542</v>
      </c>
      <c r="O1028" s="132">
        <v>0.42</v>
      </c>
      <c r="P1028" s="132">
        <f>O1028*H1028</f>
        <v>6.3</v>
      </c>
      <c r="Q1028" s="132">
        <v>6.1301499999999996E-4</v>
      </c>
      <c r="R1028" s="132">
        <f>Q1028*H1028</f>
        <v>9.1952249999999996E-3</v>
      </c>
      <c r="S1028" s="132">
        <v>0</v>
      </c>
      <c r="T1028" s="132">
        <f>S1028*H1028</f>
        <v>0</v>
      </c>
      <c r="U1028" s="131" t="s">
        <v>31</v>
      </c>
      <c r="AR1028" s="130" t="s">
        <v>134</v>
      </c>
      <c r="AT1028" s="130" t="s">
        <v>26</v>
      </c>
      <c r="AU1028" s="130" t="s">
        <v>61</v>
      </c>
      <c r="AY1028" s="108" t="s">
        <v>104</v>
      </c>
      <c r="BE1028" s="118">
        <f>IF(N1028="základní",J1028,0)</f>
        <v>8018.55</v>
      </c>
      <c r="BF1028" s="118">
        <f>IF(N1028="snížená",J1028,0)</f>
        <v>0</v>
      </c>
      <c r="BG1028" s="118">
        <f>IF(N1028="zákl. přenesená",J1028,0)</f>
        <v>0</v>
      </c>
      <c r="BH1028" s="118">
        <f>IF(N1028="sníž. přenesená",J1028,0)</f>
        <v>0</v>
      </c>
      <c r="BI1028" s="118">
        <f>IF(N1028="nulová",J1028,0)</f>
        <v>0</v>
      </c>
      <c r="BJ1028" s="108" t="s">
        <v>102</v>
      </c>
      <c r="BK1028" s="118">
        <f>ROUND(I1028*H1028,2)</f>
        <v>8018.55</v>
      </c>
      <c r="BL1028" s="108" t="s">
        <v>134</v>
      </c>
      <c r="BM1028" s="130" t="s">
        <v>1232</v>
      </c>
    </row>
    <row r="1029" spans="2:65" s="76" customFormat="1" x14ac:dyDescent="0.2">
      <c r="B1029" s="75"/>
      <c r="D1029" s="129" t="s">
        <v>2597</v>
      </c>
      <c r="F1029" s="128" t="s">
        <v>3678</v>
      </c>
      <c r="L1029" s="75"/>
      <c r="M1029" s="119"/>
      <c r="U1029" s="120"/>
      <c r="AT1029" s="108" t="s">
        <v>2597</v>
      </c>
      <c r="AU1029" s="108" t="s">
        <v>61</v>
      </c>
    </row>
    <row r="1030" spans="2:65" s="76" customFormat="1" x14ac:dyDescent="0.2">
      <c r="B1030" s="75"/>
      <c r="D1030" s="127" t="s">
        <v>112</v>
      </c>
      <c r="F1030" s="126" t="s">
        <v>3677</v>
      </c>
      <c r="L1030" s="75"/>
      <c r="M1030" s="119"/>
      <c r="U1030" s="120"/>
      <c r="AT1030" s="108" t="s">
        <v>112</v>
      </c>
      <c r="AU1030" s="108" t="s">
        <v>61</v>
      </c>
    </row>
    <row r="1031" spans="2:65" s="76" customFormat="1" ht="16.5" customHeight="1" x14ac:dyDescent="0.2">
      <c r="B1031" s="117"/>
      <c r="C1031" s="140" t="s">
        <v>1233</v>
      </c>
      <c r="D1031" s="140" t="s">
        <v>26</v>
      </c>
      <c r="E1031" s="139" t="s">
        <v>1234</v>
      </c>
      <c r="F1031" s="135" t="s">
        <v>2882</v>
      </c>
      <c r="G1031" s="138" t="s">
        <v>121</v>
      </c>
      <c r="H1031" s="137">
        <v>12</v>
      </c>
      <c r="I1031" s="136">
        <v>603.95000000000005</v>
      </c>
      <c r="J1031" s="136">
        <f>ROUND(I1031*H1031,2)</f>
        <v>7247.4</v>
      </c>
      <c r="K1031" s="135" t="s">
        <v>3201</v>
      </c>
      <c r="L1031" s="75"/>
      <c r="M1031" s="134" t="s">
        <v>31</v>
      </c>
      <c r="N1031" s="133" t="s">
        <v>2542</v>
      </c>
      <c r="O1031" s="132">
        <v>0.42599999999999999</v>
      </c>
      <c r="P1031" s="132">
        <f>O1031*H1031</f>
        <v>5.1120000000000001</v>
      </c>
      <c r="Q1031" s="132">
        <v>7.4973499999999996E-4</v>
      </c>
      <c r="R1031" s="132">
        <f>Q1031*H1031</f>
        <v>8.9968199999999991E-3</v>
      </c>
      <c r="S1031" s="132">
        <v>0</v>
      </c>
      <c r="T1031" s="132">
        <f>S1031*H1031</f>
        <v>0</v>
      </c>
      <c r="U1031" s="131" t="s">
        <v>31</v>
      </c>
      <c r="AR1031" s="130" t="s">
        <v>134</v>
      </c>
      <c r="AT1031" s="130" t="s">
        <v>26</v>
      </c>
      <c r="AU1031" s="130" t="s">
        <v>61</v>
      </c>
      <c r="AY1031" s="108" t="s">
        <v>104</v>
      </c>
      <c r="BE1031" s="118">
        <f>IF(N1031="základní",J1031,0)</f>
        <v>7247.4</v>
      </c>
      <c r="BF1031" s="118">
        <f>IF(N1031="snížená",J1031,0)</f>
        <v>0</v>
      </c>
      <c r="BG1031" s="118">
        <f>IF(N1031="zákl. přenesená",J1031,0)</f>
        <v>0</v>
      </c>
      <c r="BH1031" s="118">
        <f>IF(N1031="sníž. přenesená",J1031,0)</f>
        <v>0</v>
      </c>
      <c r="BI1031" s="118">
        <f>IF(N1031="nulová",J1031,0)</f>
        <v>0</v>
      </c>
      <c r="BJ1031" s="108" t="s">
        <v>102</v>
      </c>
      <c r="BK1031" s="118">
        <f>ROUND(I1031*H1031,2)</f>
        <v>7247.4</v>
      </c>
      <c r="BL1031" s="108" t="s">
        <v>134</v>
      </c>
      <c r="BM1031" s="130" t="s">
        <v>1235</v>
      </c>
    </row>
    <row r="1032" spans="2:65" s="76" customFormat="1" x14ac:dyDescent="0.2">
      <c r="B1032" s="75"/>
      <c r="D1032" s="129" t="s">
        <v>2597</v>
      </c>
      <c r="F1032" s="128" t="s">
        <v>3676</v>
      </c>
      <c r="L1032" s="75"/>
      <c r="M1032" s="119"/>
      <c r="U1032" s="120"/>
      <c r="AT1032" s="108" t="s">
        <v>2597</v>
      </c>
      <c r="AU1032" s="108" t="s">
        <v>61</v>
      </c>
    </row>
    <row r="1033" spans="2:65" s="76" customFormat="1" x14ac:dyDescent="0.2">
      <c r="B1033" s="75"/>
      <c r="D1033" s="127" t="s">
        <v>112</v>
      </c>
      <c r="F1033" s="126" t="s">
        <v>3675</v>
      </c>
      <c r="L1033" s="75"/>
      <c r="M1033" s="119"/>
      <c r="U1033" s="120"/>
      <c r="AT1033" s="108" t="s">
        <v>112</v>
      </c>
      <c r="AU1033" s="108" t="s">
        <v>61</v>
      </c>
    </row>
    <row r="1034" spans="2:65" s="76" customFormat="1" ht="16.5" customHeight="1" x14ac:dyDescent="0.2">
      <c r="B1034" s="117"/>
      <c r="C1034" s="140" t="s">
        <v>1236</v>
      </c>
      <c r="D1034" s="140" t="s">
        <v>26</v>
      </c>
      <c r="E1034" s="139" t="s">
        <v>1237</v>
      </c>
      <c r="F1034" s="135" t="s">
        <v>2749</v>
      </c>
      <c r="G1034" s="138" t="s">
        <v>121</v>
      </c>
      <c r="H1034" s="137">
        <v>125</v>
      </c>
      <c r="I1034" s="136">
        <v>433.3</v>
      </c>
      <c r="J1034" s="136">
        <f>ROUND(I1034*H1034,2)</f>
        <v>54162.5</v>
      </c>
      <c r="K1034" s="135" t="s">
        <v>3201</v>
      </c>
      <c r="L1034" s="75"/>
      <c r="M1034" s="134" t="s">
        <v>31</v>
      </c>
      <c r="N1034" s="133" t="s">
        <v>2542</v>
      </c>
      <c r="O1034" s="132">
        <v>0.20699999999999999</v>
      </c>
      <c r="P1034" s="132">
        <f>O1034*H1034</f>
        <v>25.875</v>
      </c>
      <c r="Q1034" s="132">
        <v>4.6401500000000002E-4</v>
      </c>
      <c r="R1034" s="132">
        <f>Q1034*H1034</f>
        <v>5.8001875000000001E-2</v>
      </c>
      <c r="S1034" s="132">
        <v>0</v>
      </c>
      <c r="T1034" s="132">
        <f>S1034*H1034</f>
        <v>0</v>
      </c>
      <c r="U1034" s="131" t="s">
        <v>31</v>
      </c>
      <c r="AR1034" s="130" t="s">
        <v>134</v>
      </c>
      <c r="AT1034" s="130" t="s">
        <v>26</v>
      </c>
      <c r="AU1034" s="130" t="s">
        <v>61</v>
      </c>
      <c r="AY1034" s="108" t="s">
        <v>104</v>
      </c>
      <c r="BE1034" s="118">
        <f>IF(N1034="základní",J1034,0)</f>
        <v>54162.5</v>
      </c>
      <c r="BF1034" s="118">
        <f>IF(N1034="snížená",J1034,0)</f>
        <v>0</v>
      </c>
      <c r="BG1034" s="118">
        <f>IF(N1034="zákl. přenesená",J1034,0)</f>
        <v>0</v>
      </c>
      <c r="BH1034" s="118">
        <f>IF(N1034="sníž. přenesená",J1034,0)</f>
        <v>0</v>
      </c>
      <c r="BI1034" s="118">
        <f>IF(N1034="nulová",J1034,0)</f>
        <v>0</v>
      </c>
      <c r="BJ1034" s="108" t="s">
        <v>102</v>
      </c>
      <c r="BK1034" s="118">
        <f>ROUND(I1034*H1034,2)</f>
        <v>54162.5</v>
      </c>
      <c r="BL1034" s="108" t="s">
        <v>134</v>
      </c>
      <c r="BM1034" s="130" t="s">
        <v>1238</v>
      </c>
    </row>
    <row r="1035" spans="2:65" s="76" customFormat="1" x14ac:dyDescent="0.2">
      <c r="B1035" s="75"/>
      <c r="D1035" s="129" t="s">
        <v>2597</v>
      </c>
      <c r="F1035" s="128" t="s">
        <v>3674</v>
      </c>
      <c r="L1035" s="75"/>
      <c r="M1035" s="119"/>
      <c r="U1035" s="120"/>
      <c r="AT1035" s="108" t="s">
        <v>2597</v>
      </c>
      <c r="AU1035" s="108" t="s">
        <v>61</v>
      </c>
    </row>
    <row r="1036" spans="2:65" s="76" customFormat="1" x14ac:dyDescent="0.2">
      <c r="B1036" s="75"/>
      <c r="D1036" s="127" t="s">
        <v>112</v>
      </c>
      <c r="F1036" s="126" t="s">
        <v>3673</v>
      </c>
      <c r="L1036" s="75"/>
      <c r="M1036" s="119"/>
      <c r="U1036" s="120"/>
      <c r="AT1036" s="108" t="s">
        <v>112</v>
      </c>
      <c r="AU1036" s="108" t="s">
        <v>61</v>
      </c>
    </row>
    <row r="1037" spans="2:65" s="76" customFormat="1" ht="16.5" customHeight="1" x14ac:dyDescent="0.2">
      <c r="B1037" s="117"/>
      <c r="C1037" s="140" t="s">
        <v>1239</v>
      </c>
      <c r="D1037" s="140" t="s">
        <v>26</v>
      </c>
      <c r="E1037" s="139" t="s">
        <v>1240</v>
      </c>
      <c r="F1037" s="135" t="s">
        <v>2750</v>
      </c>
      <c r="G1037" s="138" t="s">
        <v>121</v>
      </c>
      <c r="H1037" s="137">
        <v>125</v>
      </c>
      <c r="I1037" s="136">
        <v>502.69</v>
      </c>
      <c r="J1037" s="136">
        <f>ROUND(I1037*H1037,2)</f>
        <v>62836.25</v>
      </c>
      <c r="K1037" s="135" t="s">
        <v>3201</v>
      </c>
      <c r="L1037" s="75"/>
      <c r="M1037" s="134" t="s">
        <v>31</v>
      </c>
      <c r="N1037" s="133" t="s">
        <v>2542</v>
      </c>
      <c r="O1037" s="132">
        <v>0.21199999999999999</v>
      </c>
      <c r="P1037" s="132">
        <f>O1037*H1037</f>
        <v>26.5</v>
      </c>
      <c r="Q1037" s="132">
        <v>5.5989500000000003E-4</v>
      </c>
      <c r="R1037" s="132">
        <f>Q1037*H1037</f>
        <v>6.9986875000000004E-2</v>
      </c>
      <c r="S1037" s="132">
        <v>0</v>
      </c>
      <c r="T1037" s="132">
        <f>S1037*H1037</f>
        <v>0</v>
      </c>
      <c r="U1037" s="131" t="s">
        <v>31</v>
      </c>
      <c r="AR1037" s="130" t="s">
        <v>134</v>
      </c>
      <c r="AT1037" s="130" t="s">
        <v>26</v>
      </c>
      <c r="AU1037" s="130" t="s">
        <v>61</v>
      </c>
      <c r="AY1037" s="108" t="s">
        <v>104</v>
      </c>
      <c r="BE1037" s="118">
        <f>IF(N1037="základní",J1037,0)</f>
        <v>62836.25</v>
      </c>
      <c r="BF1037" s="118">
        <f>IF(N1037="snížená",J1037,0)</f>
        <v>0</v>
      </c>
      <c r="BG1037" s="118">
        <f>IF(N1037="zákl. přenesená",J1037,0)</f>
        <v>0</v>
      </c>
      <c r="BH1037" s="118">
        <f>IF(N1037="sníž. přenesená",J1037,0)</f>
        <v>0</v>
      </c>
      <c r="BI1037" s="118">
        <f>IF(N1037="nulová",J1037,0)</f>
        <v>0</v>
      </c>
      <c r="BJ1037" s="108" t="s">
        <v>102</v>
      </c>
      <c r="BK1037" s="118">
        <f>ROUND(I1037*H1037,2)</f>
        <v>62836.25</v>
      </c>
      <c r="BL1037" s="108" t="s">
        <v>134</v>
      </c>
      <c r="BM1037" s="130" t="s">
        <v>1241</v>
      </c>
    </row>
    <row r="1038" spans="2:65" s="76" customFormat="1" x14ac:dyDescent="0.2">
      <c r="B1038" s="75"/>
      <c r="D1038" s="129" t="s">
        <v>2597</v>
      </c>
      <c r="F1038" s="128" t="s">
        <v>3672</v>
      </c>
      <c r="L1038" s="75"/>
      <c r="M1038" s="119"/>
      <c r="U1038" s="120"/>
      <c r="AT1038" s="108" t="s">
        <v>2597</v>
      </c>
      <c r="AU1038" s="108" t="s">
        <v>61</v>
      </c>
    </row>
    <row r="1039" spans="2:65" s="76" customFormat="1" x14ac:dyDescent="0.2">
      <c r="B1039" s="75"/>
      <c r="D1039" s="127" t="s">
        <v>112</v>
      </c>
      <c r="F1039" s="126" t="s">
        <v>3671</v>
      </c>
      <c r="L1039" s="75"/>
      <c r="M1039" s="119"/>
      <c r="U1039" s="120"/>
      <c r="AT1039" s="108" t="s">
        <v>112</v>
      </c>
      <c r="AU1039" s="108" t="s">
        <v>61</v>
      </c>
    </row>
    <row r="1040" spans="2:65" s="76" customFormat="1" ht="16.5" customHeight="1" x14ac:dyDescent="0.2">
      <c r="B1040" s="117"/>
      <c r="C1040" s="140" t="s">
        <v>1242</v>
      </c>
      <c r="D1040" s="140" t="s">
        <v>26</v>
      </c>
      <c r="E1040" s="139" t="s">
        <v>1243</v>
      </c>
      <c r="F1040" s="135" t="s">
        <v>2751</v>
      </c>
      <c r="G1040" s="138" t="s">
        <v>121</v>
      </c>
      <c r="H1040" s="137">
        <v>125</v>
      </c>
      <c r="I1040" s="136">
        <v>594.16</v>
      </c>
      <c r="J1040" s="136">
        <f>ROUND(I1040*H1040,2)</f>
        <v>74270</v>
      </c>
      <c r="K1040" s="135" t="s">
        <v>3201</v>
      </c>
      <c r="L1040" s="75"/>
      <c r="M1040" s="134" t="s">
        <v>31</v>
      </c>
      <c r="N1040" s="133" t="s">
        <v>2542</v>
      </c>
      <c r="O1040" s="132">
        <v>0.215</v>
      </c>
      <c r="P1040" s="132">
        <f>O1040*H1040</f>
        <v>26.875</v>
      </c>
      <c r="Q1040" s="132">
        <v>7.0596500000000002E-4</v>
      </c>
      <c r="R1040" s="132">
        <f>Q1040*H1040</f>
        <v>8.8245625000000008E-2</v>
      </c>
      <c r="S1040" s="132">
        <v>0</v>
      </c>
      <c r="T1040" s="132">
        <f>S1040*H1040</f>
        <v>0</v>
      </c>
      <c r="U1040" s="131" t="s">
        <v>31</v>
      </c>
      <c r="AR1040" s="130" t="s">
        <v>134</v>
      </c>
      <c r="AT1040" s="130" t="s">
        <v>26</v>
      </c>
      <c r="AU1040" s="130" t="s">
        <v>61</v>
      </c>
      <c r="AY1040" s="108" t="s">
        <v>104</v>
      </c>
      <c r="BE1040" s="118">
        <f>IF(N1040="základní",J1040,0)</f>
        <v>74270</v>
      </c>
      <c r="BF1040" s="118">
        <f>IF(N1040="snížená",J1040,0)</f>
        <v>0</v>
      </c>
      <c r="BG1040" s="118">
        <f>IF(N1040="zákl. přenesená",J1040,0)</f>
        <v>0</v>
      </c>
      <c r="BH1040" s="118">
        <f>IF(N1040="sníž. přenesená",J1040,0)</f>
        <v>0</v>
      </c>
      <c r="BI1040" s="118">
        <f>IF(N1040="nulová",J1040,0)</f>
        <v>0</v>
      </c>
      <c r="BJ1040" s="108" t="s">
        <v>102</v>
      </c>
      <c r="BK1040" s="118">
        <f>ROUND(I1040*H1040,2)</f>
        <v>74270</v>
      </c>
      <c r="BL1040" s="108" t="s">
        <v>134</v>
      </c>
      <c r="BM1040" s="130" t="s">
        <v>1244</v>
      </c>
    </row>
    <row r="1041" spans="2:65" s="76" customFormat="1" x14ac:dyDescent="0.2">
      <c r="B1041" s="75"/>
      <c r="D1041" s="129" t="s">
        <v>2597</v>
      </c>
      <c r="F1041" s="128" t="s">
        <v>3670</v>
      </c>
      <c r="L1041" s="75"/>
      <c r="M1041" s="119"/>
      <c r="U1041" s="120"/>
      <c r="AT1041" s="108" t="s">
        <v>2597</v>
      </c>
      <c r="AU1041" s="108" t="s">
        <v>61</v>
      </c>
    </row>
    <row r="1042" spans="2:65" s="76" customFormat="1" x14ac:dyDescent="0.2">
      <c r="B1042" s="75"/>
      <c r="D1042" s="127" t="s">
        <v>112</v>
      </c>
      <c r="F1042" s="126" t="s">
        <v>3669</v>
      </c>
      <c r="L1042" s="75"/>
      <c r="M1042" s="119"/>
      <c r="U1042" s="120"/>
      <c r="AT1042" s="108" t="s">
        <v>112</v>
      </c>
      <c r="AU1042" s="108" t="s">
        <v>61</v>
      </c>
    </row>
    <row r="1043" spans="2:65" s="76" customFormat="1" ht="16.5" customHeight="1" x14ac:dyDescent="0.2">
      <c r="B1043" s="117"/>
      <c r="C1043" s="140" t="s">
        <v>1245</v>
      </c>
      <c r="D1043" s="140" t="s">
        <v>26</v>
      </c>
      <c r="E1043" s="139" t="s">
        <v>1246</v>
      </c>
      <c r="F1043" s="135" t="s">
        <v>2883</v>
      </c>
      <c r="G1043" s="138" t="s">
        <v>121</v>
      </c>
      <c r="H1043" s="137">
        <v>20</v>
      </c>
      <c r="I1043" s="136">
        <v>902.32</v>
      </c>
      <c r="J1043" s="136">
        <f>ROUND(I1043*H1043,2)</f>
        <v>18046.400000000001</v>
      </c>
      <c r="K1043" s="135" t="s">
        <v>3201</v>
      </c>
      <c r="L1043" s="75"/>
      <c r="M1043" s="134" t="s">
        <v>31</v>
      </c>
      <c r="N1043" s="133" t="s">
        <v>2542</v>
      </c>
      <c r="O1043" s="132">
        <v>0.435</v>
      </c>
      <c r="P1043" s="132">
        <f>O1043*H1043</f>
        <v>8.6999999999999993</v>
      </c>
      <c r="Q1043" s="132">
        <v>1.2694200000000001E-3</v>
      </c>
      <c r="R1043" s="132">
        <f>Q1043*H1043</f>
        <v>2.5388400000000002E-2</v>
      </c>
      <c r="S1043" s="132">
        <v>0</v>
      </c>
      <c r="T1043" s="132">
        <f>S1043*H1043</f>
        <v>0</v>
      </c>
      <c r="U1043" s="131" t="s">
        <v>31</v>
      </c>
      <c r="AR1043" s="130" t="s">
        <v>134</v>
      </c>
      <c r="AT1043" s="130" t="s">
        <v>26</v>
      </c>
      <c r="AU1043" s="130" t="s">
        <v>61</v>
      </c>
      <c r="AY1043" s="108" t="s">
        <v>104</v>
      </c>
      <c r="BE1043" s="118">
        <f>IF(N1043="základní",J1043,0)</f>
        <v>18046.400000000001</v>
      </c>
      <c r="BF1043" s="118">
        <f>IF(N1043="snížená",J1043,0)</f>
        <v>0</v>
      </c>
      <c r="BG1043" s="118">
        <f>IF(N1043="zákl. přenesená",J1043,0)</f>
        <v>0</v>
      </c>
      <c r="BH1043" s="118">
        <f>IF(N1043="sníž. přenesená",J1043,0)</f>
        <v>0</v>
      </c>
      <c r="BI1043" s="118">
        <f>IF(N1043="nulová",J1043,0)</f>
        <v>0</v>
      </c>
      <c r="BJ1043" s="108" t="s">
        <v>102</v>
      </c>
      <c r="BK1043" s="118">
        <f>ROUND(I1043*H1043,2)</f>
        <v>18046.400000000001</v>
      </c>
      <c r="BL1043" s="108" t="s">
        <v>134</v>
      </c>
      <c r="BM1043" s="130" t="s">
        <v>1247</v>
      </c>
    </row>
    <row r="1044" spans="2:65" s="76" customFormat="1" x14ac:dyDescent="0.2">
      <c r="B1044" s="75"/>
      <c r="D1044" s="129" t="s">
        <v>2597</v>
      </c>
      <c r="F1044" s="128" t="s">
        <v>3668</v>
      </c>
      <c r="L1044" s="75"/>
      <c r="M1044" s="119"/>
      <c r="U1044" s="120"/>
      <c r="AT1044" s="108" t="s">
        <v>2597</v>
      </c>
      <c r="AU1044" s="108" t="s">
        <v>61</v>
      </c>
    </row>
    <row r="1045" spans="2:65" s="76" customFormat="1" x14ac:dyDescent="0.2">
      <c r="B1045" s="75"/>
      <c r="D1045" s="127" t="s">
        <v>112</v>
      </c>
      <c r="F1045" s="126" t="s">
        <v>3667</v>
      </c>
      <c r="L1045" s="75"/>
      <c r="M1045" s="119"/>
      <c r="U1045" s="120"/>
      <c r="AT1045" s="108" t="s">
        <v>112</v>
      </c>
      <c r="AU1045" s="108" t="s">
        <v>61</v>
      </c>
    </row>
    <row r="1046" spans="2:65" s="76" customFormat="1" ht="16.5" customHeight="1" x14ac:dyDescent="0.2">
      <c r="B1046" s="117"/>
      <c r="C1046" s="140" t="s">
        <v>1248</v>
      </c>
      <c r="D1046" s="140" t="s">
        <v>26</v>
      </c>
      <c r="E1046" s="139" t="s">
        <v>1249</v>
      </c>
      <c r="F1046" s="135" t="s">
        <v>2884</v>
      </c>
      <c r="G1046" s="138" t="s">
        <v>121</v>
      </c>
      <c r="H1046" s="137">
        <v>25</v>
      </c>
      <c r="I1046" s="136">
        <v>1162.6400000000001</v>
      </c>
      <c r="J1046" s="136">
        <f>ROUND(I1046*H1046,2)</f>
        <v>29066</v>
      </c>
      <c r="K1046" s="135" t="s">
        <v>3201</v>
      </c>
      <c r="L1046" s="75"/>
      <c r="M1046" s="134" t="s">
        <v>31</v>
      </c>
      <c r="N1046" s="133" t="s">
        <v>2542</v>
      </c>
      <c r="O1046" s="132">
        <v>0.44</v>
      </c>
      <c r="P1046" s="132">
        <f>O1046*H1046</f>
        <v>11</v>
      </c>
      <c r="Q1046" s="132">
        <v>1.5926149999999999E-3</v>
      </c>
      <c r="R1046" s="132">
        <f>Q1046*H1046</f>
        <v>3.9815375E-2</v>
      </c>
      <c r="S1046" s="132">
        <v>0</v>
      </c>
      <c r="T1046" s="132">
        <f>S1046*H1046</f>
        <v>0</v>
      </c>
      <c r="U1046" s="131" t="s">
        <v>31</v>
      </c>
      <c r="AR1046" s="130" t="s">
        <v>134</v>
      </c>
      <c r="AT1046" s="130" t="s">
        <v>26</v>
      </c>
      <c r="AU1046" s="130" t="s">
        <v>61</v>
      </c>
      <c r="AY1046" s="108" t="s">
        <v>104</v>
      </c>
      <c r="BE1046" s="118">
        <f>IF(N1046="základní",J1046,0)</f>
        <v>29066</v>
      </c>
      <c r="BF1046" s="118">
        <f>IF(N1046="snížená",J1046,0)</f>
        <v>0</v>
      </c>
      <c r="BG1046" s="118">
        <f>IF(N1046="zákl. přenesená",J1046,0)</f>
        <v>0</v>
      </c>
      <c r="BH1046" s="118">
        <f>IF(N1046="sníž. přenesená",J1046,0)</f>
        <v>0</v>
      </c>
      <c r="BI1046" s="118">
        <f>IF(N1046="nulová",J1046,0)</f>
        <v>0</v>
      </c>
      <c r="BJ1046" s="108" t="s">
        <v>102</v>
      </c>
      <c r="BK1046" s="118">
        <f>ROUND(I1046*H1046,2)</f>
        <v>29066</v>
      </c>
      <c r="BL1046" s="108" t="s">
        <v>134</v>
      </c>
      <c r="BM1046" s="130" t="s">
        <v>1250</v>
      </c>
    </row>
    <row r="1047" spans="2:65" s="76" customFormat="1" x14ac:dyDescent="0.2">
      <c r="B1047" s="75"/>
      <c r="D1047" s="129" t="s">
        <v>2597</v>
      </c>
      <c r="F1047" s="128" t="s">
        <v>3666</v>
      </c>
      <c r="L1047" s="75"/>
      <c r="M1047" s="119"/>
      <c r="U1047" s="120"/>
      <c r="AT1047" s="108" t="s">
        <v>2597</v>
      </c>
      <c r="AU1047" s="108" t="s">
        <v>61</v>
      </c>
    </row>
    <row r="1048" spans="2:65" s="76" customFormat="1" x14ac:dyDescent="0.2">
      <c r="B1048" s="75"/>
      <c r="D1048" s="127" t="s">
        <v>112</v>
      </c>
      <c r="F1048" s="126" t="s">
        <v>3665</v>
      </c>
      <c r="L1048" s="75"/>
      <c r="M1048" s="119"/>
      <c r="U1048" s="120"/>
      <c r="AT1048" s="108" t="s">
        <v>112</v>
      </c>
      <c r="AU1048" s="108" t="s">
        <v>61</v>
      </c>
    </row>
    <row r="1049" spans="2:65" s="76" customFormat="1" ht="16.5" customHeight="1" x14ac:dyDescent="0.2">
      <c r="B1049" s="117"/>
      <c r="C1049" s="140" t="s">
        <v>1251</v>
      </c>
      <c r="D1049" s="140" t="s">
        <v>26</v>
      </c>
      <c r="E1049" s="139" t="s">
        <v>1252</v>
      </c>
      <c r="F1049" s="135" t="s">
        <v>2885</v>
      </c>
      <c r="G1049" s="138" t="s">
        <v>121</v>
      </c>
      <c r="H1049" s="137">
        <v>10</v>
      </c>
      <c r="I1049" s="136">
        <v>871.26</v>
      </c>
      <c r="J1049" s="136">
        <f>ROUND(I1049*H1049,2)</f>
        <v>8712.6</v>
      </c>
      <c r="K1049" s="135" t="s">
        <v>3201</v>
      </c>
      <c r="L1049" s="75"/>
      <c r="M1049" s="134" t="s">
        <v>31</v>
      </c>
      <c r="N1049" s="133" t="s">
        <v>2542</v>
      </c>
      <c r="O1049" s="132">
        <v>0.438</v>
      </c>
      <c r="P1049" s="132">
        <f>O1049*H1049</f>
        <v>4.38</v>
      </c>
      <c r="Q1049" s="132">
        <v>1.2879300000000001E-3</v>
      </c>
      <c r="R1049" s="132">
        <f>Q1049*H1049</f>
        <v>1.28793E-2</v>
      </c>
      <c r="S1049" s="132">
        <v>0</v>
      </c>
      <c r="T1049" s="132">
        <f>S1049*H1049</f>
        <v>0</v>
      </c>
      <c r="U1049" s="131" t="s">
        <v>31</v>
      </c>
      <c r="AR1049" s="130" t="s">
        <v>134</v>
      </c>
      <c r="AT1049" s="130" t="s">
        <v>26</v>
      </c>
      <c r="AU1049" s="130" t="s">
        <v>61</v>
      </c>
      <c r="AY1049" s="108" t="s">
        <v>104</v>
      </c>
      <c r="BE1049" s="118">
        <f>IF(N1049="základní",J1049,0)</f>
        <v>8712.6</v>
      </c>
      <c r="BF1049" s="118">
        <f>IF(N1049="snížená",J1049,0)</f>
        <v>0</v>
      </c>
      <c r="BG1049" s="118">
        <f>IF(N1049="zákl. přenesená",J1049,0)</f>
        <v>0</v>
      </c>
      <c r="BH1049" s="118">
        <f>IF(N1049="sníž. přenesená",J1049,0)</f>
        <v>0</v>
      </c>
      <c r="BI1049" s="118">
        <f>IF(N1049="nulová",J1049,0)</f>
        <v>0</v>
      </c>
      <c r="BJ1049" s="108" t="s">
        <v>102</v>
      </c>
      <c r="BK1049" s="118">
        <f>ROUND(I1049*H1049,2)</f>
        <v>8712.6</v>
      </c>
      <c r="BL1049" s="108" t="s">
        <v>134</v>
      </c>
      <c r="BM1049" s="130" t="s">
        <v>1253</v>
      </c>
    </row>
    <row r="1050" spans="2:65" s="76" customFormat="1" x14ac:dyDescent="0.2">
      <c r="B1050" s="75"/>
      <c r="D1050" s="129" t="s">
        <v>2597</v>
      </c>
      <c r="F1050" s="128" t="s">
        <v>3664</v>
      </c>
      <c r="L1050" s="75"/>
      <c r="M1050" s="119"/>
      <c r="U1050" s="120"/>
      <c r="AT1050" s="108" t="s">
        <v>2597</v>
      </c>
      <c r="AU1050" s="108" t="s">
        <v>61</v>
      </c>
    </row>
    <row r="1051" spans="2:65" s="76" customFormat="1" x14ac:dyDescent="0.2">
      <c r="B1051" s="75"/>
      <c r="D1051" s="127" t="s">
        <v>112</v>
      </c>
      <c r="F1051" s="126" t="s">
        <v>3663</v>
      </c>
      <c r="L1051" s="75"/>
      <c r="M1051" s="119"/>
      <c r="U1051" s="120"/>
      <c r="AT1051" s="108" t="s">
        <v>112</v>
      </c>
      <c r="AU1051" s="108" t="s">
        <v>61</v>
      </c>
    </row>
    <row r="1052" spans="2:65" s="76" customFormat="1" ht="16.5" customHeight="1" x14ac:dyDescent="0.2">
      <c r="B1052" s="117"/>
      <c r="C1052" s="140" t="s">
        <v>1254</v>
      </c>
      <c r="D1052" s="140" t="s">
        <v>26</v>
      </c>
      <c r="E1052" s="139" t="s">
        <v>1255</v>
      </c>
      <c r="F1052" s="135" t="s">
        <v>2886</v>
      </c>
      <c r="G1052" s="138" t="s">
        <v>121</v>
      </c>
      <c r="H1052" s="137">
        <v>3</v>
      </c>
      <c r="I1052" s="136">
        <v>1130.05</v>
      </c>
      <c r="J1052" s="136">
        <f>ROUND(I1052*H1052,2)</f>
        <v>3390.15</v>
      </c>
      <c r="K1052" s="135" t="s">
        <v>3201</v>
      </c>
      <c r="L1052" s="75"/>
      <c r="M1052" s="134" t="s">
        <v>31</v>
      </c>
      <c r="N1052" s="133" t="s">
        <v>2542</v>
      </c>
      <c r="O1052" s="132">
        <v>0.443</v>
      </c>
      <c r="P1052" s="132">
        <f>O1052*H1052</f>
        <v>1.329</v>
      </c>
      <c r="Q1052" s="132">
        <v>1.6122650000000001E-3</v>
      </c>
      <c r="R1052" s="132">
        <f>Q1052*H1052</f>
        <v>4.8367950000000005E-3</v>
      </c>
      <c r="S1052" s="132">
        <v>0</v>
      </c>
      <c r="T1052" s="132">
        <f>S1052*H1052</f>
        <v>0</v>
      </c>
      <c r="U1052" s="131" t="s">
        <v>31</v>
      </c>
      <c r="AR1052" s="130" t="s">
        <v>134</v>
      </c>
      <c r="AT1052" s="130" t="s">
        <v>26</v>
      </c>
      <c r="AU1052" s="130" t="s">
        <v>61</v>
      </c>
      <c r="AY1052" s="108" t="s">
        <v>104</v>
      </c>
      <c r="BE1052" s="118">
        <f>IF(N1052="základní",J1052,0)</f>
        <v>3390.15</v>
      </c>
      <c r="BF1052" s="118">
        <f>IF(N1052="snížená",J1052,0)</f>
        <v>0</v>
      </c>
      <c r="BG1052" s="118">
        <f>IF(N1052="zákl. přenesená",J1052,0)</f>
        <v>0</v>
      </c>
      <c r="BH1052" s="118">
        <f>IF(N1052="sníž. přenesená",J1052,0)</f>
        <v>0</v>
      </c>
      <c r="BI1052" s="118">
        <f>IF(N1052="nulová",J1052,0)</f>
        <v>0</v>
      </c>
      <c r="BJ1052" s="108" t="s">
        <v>102</v>
      </c>
      <c r="BK1052" s="118">
        <f>ROUND(I1052*H1052,2)</f>
        <v>3390.15</v>
      </c>
      <c r="BL1052" s="108" t="s">
        <v>134</v>
      </c>
      <c r="BM1052" s="130" t="s">
        <v>1256</v>
      </c>
    </row>
    <row r="1053" spans="2:65" s="76" customFormat="1" x14ac:dyDescent="0.2">
      <c r="B1053" s="75"/>
      <c r="D1053" s="129" t="s">
        <v>2597</v>
      </c>
      <c r="F1053" s="128" t="s">
        <v>3662</v>
      </c>
      <c r="L1053" s="75"/>
      <c r="M1053" s="119"/>
      <c r="U1053" s="120"/>
      <c r="AT1053" s="108" t="s">
        <v>2597</v>
      </c>
      <c r="AU1053" s="108" t="s">
        <v>61</v>
      </c>
    </row>
    <row r="1054" spans="2:65" s="76" customFormat="1" x14ac:dyDescent="0.2">
      <c r="B1054" s="75"/>
      <c r="D1054" s="127" t="s">
        <v>112</v>
      </c>
      <c r="F1054" s="126" t="s">
        <v>3661</v>
      </c>
      <c r="L1054" s="75"/>
      <c r="M1054" s="119"/>
      <c r="U1054" s="120"/>
      <c r="AT1054" s="108" t="s">
        <v>112</v>
      </c>
      <c r="AU1054" s="108" t="s">
        <v>61</v>
      </c>
    </row>
    <row r="1055" spans="2:65" s="76" customFormat="1" ht="16.5" customHeight="1" x14ac:dyDescent="0.2">
      <c r="B1055" s="117"/>
      <c r="C1055" s="140" t="s">
        <v>1257</v>
      </c>
      <c r="D1055" s="140" t="s">
        <v>26</v>
      </c>
      <c r="E1055" s="139" t="s">
        <v>1258</v>
      </c>
      <c r="F1055" s="135" t="s">
        <v>2752</v>
      </c>
      <c r="G1055" s="138" t="s">
        <v>121</v>
      </c>
      <c r="H1055" s="137">
        <v>135</v>
      </c>
      <c r="I1055" s="136">
        <v>947.92</v>
      </c>
      <c r="J1055" s="136">
        <f>ROUND(I1055*H1055,2)</f>
        <v>127969.2</v>
      </c>
      <c r="K1055" s="135" t="s">
        <v>3201</v>
      </c>
      <c r="L1055" s="75"/>
      <c r="M1055" s="134" t="s">
        <v>31</v>
      </c>
      <c r="N1055" s="133" t="s">
        <v>2542</v>
      </c>
      <c r="O1055" s="132">
        <v>0.219</v>
      </c>
      <c r="P1055" s="132">
        <f>O1055*H1055</f>
        <v>29.565000000000001</v>
      </c>
      <c r="Q1055" s="132">
        <v>1.251135E-3</v>
      </c>
      <c r="R1055" s="132">
        <f>Q1055*H1055</f>
        <v>0.16890322499999999</v>
      </c>
      <c r="S1055" s="132">
        <v>0</v>
      </c>
      <c r="T1055" s="132">
        <f>S1055*H1055</f>
        <v>0</v>
      </c>
      <c r="U1055" s="131" t="s">
        <v>31</v>
      </c>
      <c r="AR1055" s="130" t="s">
        <v>134</v>
      </c>
      <c r="AT1055" s="130" t="s">
        <v>26</v>
      </c>
      <c r="AU1055" s="130" t="s">
        <v>61</v>
      </c>
      <c r="AY1055" s="108" t="s">
        <v>104</v>
      </c>
      <c r="BE1055" s="118">
        <f>IF(N1055="základní",J1055,0)</f>
        <v>127969.2</v>
      </c>
      <c r="BF1055" s="118">
        <f>IF(N1055="snížená",J1055,0)</f>
        <v>0</v>
      </c>
      <c r="BG1055" s="118">
        <f>IF(N1055="zákl. přenesená",J1055,0)</f>
        <v>0</v>
      </c>
      <c r="BH1055" s="118">
        <f>IF(N1055="sníž. přenesená",J1055,0)</f>
        <v>0</v>
      </c>
      <c r="BI1055" s="118">
        <f>IF(N1055="nulová",J1055,0)</f>
        <v>0</v>
      </c>
      <c r="BJ1055" s="108" t="s">
        <v>102</v>
      </c>
      <c r="BK1055" s="118">
        <f>ROUND(I1055*H1055,2)</f>
        <v>127969.2</v>
      </c>
      <c r="BL1055" s="108" t="s">
        <v>134</v>
      </c>
      <c r="BM1055" s="130" t="s">
        <v>1259</v>
      </c>
    </row>
    <row r="1056" spans="2:65" s="76" customFormat="1" x14ac:dyDescent="0.2">
      <c r="B1056" s="75"/>
      <c r="D1056" s="129" t="s">
        <v>2597</v>
      </c>
      <c r="F1056" s="128" t="s">
        <v>3660</v>
      </c>
      <c r="L1056" s="75"/>
      <c r="M1056" s="119"/>
      <c r="U1056" s="120"/>
      <c r="AT1056" s="108" t="s">
        <v>2597</v>
      </c>
      <c r="AU1056" s="108" t="s">
        <v>61</v>
      </c>
    </row>
    <row r="1057" spans="2:65" s="76" customFormat="1" x14ac:dyDescent="0.2">
      <c r="B1057" s="75"/>
      <c r="D1057" s="127" t="s">
        <v>112</v>
      </c>
      <c r="F1057" s="126" t="s">
        <v>3659</v>
      </c>
      <c r="L1057" s="75"/>
      <c r="M1057" s="119"/>
      <c r="U1057" s="120"/>
      <c r="AT1057" s="108" t="s">
        <v>112</v>
      </c>
      <c r="AU1057" s="108" t="s">
        <v>61</v>
      </c>
    </row>
    <row r="1058" spans="2:65" s="76" customFormat="1" ht="16.5" customHeight="1" x14ac:dyDescent="0.2">
      <c r="B1058" s="117"/>
      <c r="C1058" s="140" t="s">
        <v>1260</v>
      </c>
      <c r="D1058" s="140" t="s">
        <v>26</v>
      </c>
      <c r="E1058" s="139" t="s">
        <v>1261</v>
      </c>
      <c r="F1058" s="135" t="s">
        <v>2753</v>
      </c>
      <c r="G1058" s="138" t="s">
        <v>121</v>
      </c>
      <c r="H1058" s="137">
        <v>75</v>
      </c>
      <c r="I1058" s="136">
        <v>1302.77</v>
      </c>
      <c r="J1058" s="136">
        <f>ROUND(I1058*H1058,2)</f>
        <v>97707.75</v>
      </c>
      <c r="K1058" s="135" t="s">
        <v>3201</v>
      </c>
      <c r="L1058" s="75"/>
      <c r="M1058" s="134" t="s">
        <v>31</v>
      </c>
      <c r="N1058" s="133" t="s">
        <v>2542</v>
      </c>
      <c r="O1058" s="132">
        <v>0.222</v>
      </c>
      <c r="P1058" s="132">
        <f>O1058*H1058</f>
        <v>16.649999999999999</v>
      </c>
      <c r="Q1058" s="132">
        <v>1.6151850000000001E-3</v>
      </c>
      <c r="R1058" s="132">
        <f>Q1058*H1058</f>
        <v>0.12113887500000001</v>
      </c>
      <c r="S1058" s="132">
        <v>0</v>
      </c>
      <c r="T1058" s="132">
        <f>S1058*H1058</f>
        <v>0</v>
      </c>
      <c r="U1058" s="131" t="s">
        <v>31</v>
      </c>
      <c r="AR1058" s="130" t="s">
        <v>134</v>
      </c>
      <c r="AT1058" s="130" t="s">
        <v>26</v>
      </c>
      <c r="AU1058" s="130" t="s">
        <v>61</v>
      </c>
      <c r="AY1058" s="108" t="s">
        <v>104</v>
      </c>
      <c r="BE1058" s="118">
        <f>IF(N1058="základní",J1058,0)</f>
        <v>97707.75</v>
      </c>
      <c r="BF1058" s="118">
        <f>IF(N1058="snížená",J1058,0)</f>
        <v>0</v>
      </c>
      <c r="BG1058" s="118">
        <f>IF(N1058="zákl. přenesená",J1058,0)</f>
        <v>0</v>
      </c>
      <c r="BH1058" s="118">
        <f>IF(N1058="sníž. přenesená",J1058,0)</f>
        <v>0</v>
      </c>
      <c r="BI1058" s="118">
        <f>IF(N1058="nulová",J1058,0)</f>
        <v>0</v>
      </c>
      <c r="BJ1058" s="108" t="s">
        <v>102</v>
      </c>
      <c r="BK1058" s="118">
        <f>ROUND(I1058*H1058,2)</f>
        <v>97707.75</v>
      </c>
      <c r="BL1058" s="108" t="s">
        <v>134</v>
      </c>
      <c r="BM1058" s="130" t="s">
        <v>1262</v>
      </c>
    </row>
    <row r="1059" spans="2:65" s="76" customFormat="1" x14ac:dyDescent="0.2">
      <c r="B1059" s="75"/>
      <c r="D1059" s="129" t="s">
        <v>2597</v>
      </c>
      <c r="F1059" s="128" t="s">
        <v>3658</v>
      </c>
      <c r="L1059" s="75"/>
      <c r="M1059" s="119"/>
      <c r="U1059" s="120"/>
      <c r="AT1059" s="108" t="s">
        <v>2597</v>
      </c>
      <c r="AU1059" s="108" t="s">
        <v>61</v>
      </c>
    </row>
    <row r="1060" spans="2:65" s="76" customFormat="1" x14ac:dyDescent="0.2">
      <c r="B1060" s="75"/>
      <c r="D1060" s="127" t="s">
        <v>112</v>
      </c>
      <c r="F1060" s="126" t="s">
        <v>3657</v>
      </c>
      <c r="L1060" s="75"/>
      <c r="M1060" s="119"/>
      <c r="U1060" s="120"/>
      <c r="AT1060" s="108" t="s">
        <v>112</v>
      </c>
      <c r="AU1060" s="108" t="s">
        <v>61</v>
      </c>
    </row>
    <row r="1061" spans="2:65" s="76" customFormat="1" ht="16.5" customHeight="1" x14ac:dyDescent="0.2">
      <c r="B1061" s="117"/>
      <c r="C1061" s="140" t="s">
        <v>1263</v>
      </c>
      <c r="D1061" s="140" t="s">
        <v>26</v>
      </c>
      <c r="E1061" s="139" t="s">
        <v>1264</v>
      </c>
      <c r="F1061" s="135" t="s">
        <v>2887</v>
      </c>
      <c r="G1061" s="138" t="s">
        <v>121</v>
      </c>
      <c r="H1061" s="137">
        <v>50</v>
      </c>
      <c r="I1061" s="136">
        <v>196.89</v>
      </c>
      <c r="J1061" s="136">
        <f>ROUND(I1061*H1061,2)</f>
        <v>9844.5</v>
      </c>
      <c r="K1061" s="135" t="s">
        <v>3201</v>
      </c>
      <c r="L1061" s="75"/>
      <c r="M1061" s="134" t="s">
        <v>31</v>
      </c>
      <c r="N1061" s="133" t="s">
        <v>2542</v>
      </c>
      <c r="O1061" s="132">
        <v>0.25</v>
      </c>
      <c r="P1061" s="132">
        <f>O1061*H1061</f>
        <v>12.5</v>
      </c>
      <c r="Q1061" s="132">
        <v>5.24E-5</v>
      </c>
      <c r="R1061" s="132">
        <f>Q1061*H1061</f>
        <v>2.6199999999999999E-3</v>
      </c>
      <c r="S1061" s="132">
        <v>0</v>
      </c>
      <c r="T1061" s="132">
        <f>S1061*H1061</f>
        <v>0</v>
      </c>
      <c r="U1061" s="131" t="s">
        <v>31</v>
      </c>
      <c r="AR1061" s="130" t="s">
        <v>134</v>
      </c>
      <c r="AT1061" s="130" t="s">
        <v>26</v>
      </c>
      <c r="AU1061" s="130" t="s">
        <v>61</v>
      </c>
      <c r="AY1061" s="108" t="s">
        <v>104</v>
      </c>
      <c r="BE1061" s="118">
        <f>IF(N1061="základní",J1061,0)</f>
        <v>9844.5</v>
      </c>
      <c r="BF1061" s="118">
        <f>IF(N1061="snížená",J1061,0)</f>
        <v>0</v>
      </c>
      <c r="BG1061" s="118">
        <f>IF(N1061="zákl. přenesená",J1061,0)</f>
        <v>0</v>
      </c>
      <c r="BH1061" s="118">
        <f>IF(N1061="sníž. přenesená",J1061,0)</f>
        <v>0</v>
      </c>
      <c r="BI1061" s="118">
        <f>IF(N1061="nulová",J1061,0)</f>
        <v>0</v>
      </c>
      <c r="BJ1061" s="108" t="s">
        <v>102</v>
      </c>
      <c r="BK1061" s="118">
        <f>ROUND(I1061*H1061,2)</f>
        <v>9844.5</v>
      </c>
      <c r="BL1061" s="108" t="s">
        <v>134</v>
      </c>
      <c r="BM1061" s="130" t="s">
        <v>1265</v>
      </c>
    </row>
    <row r="1062" spans="2:65" s="76" customFormat="1" x14ac:dyDescent="0.2">
      <c r="B1062" s="75"/>
      <c r="D1062" s="129" t="s">
        <v>2597</v>
      </c>
      <c r="F1062" s="128" t="s">
        <v>3656</v>
      </c>
      <c r="L1062" s="75"/>
      <c r="M1062" s="119"/>
      <c r="U1062" s="120"/>
      <c r="AT1062" s="108" t="s">
        <v>2597</v>
      </c>
      <c r="AU1062" s="108" t="s">
        <v>61</v>
      </c>
    </row>
    <row r="1063" spans="2:65" s="76" customFormat="1" x14ac:dyDescent="0.2">
      <c r="B1063" s="75"/>
      <c r="D1063" s="127" t="s">
        <v>112</v>
      </c>
      <c r="F1063" s="126" t="s">
        <v>3655</v>
      </c>
      <c r="L1063" s="75"/>
      <c r="M1063" s="119"/>
      <c r="U1063" s="120"/>
      <c r="AT1063" s="108" t="s">
        <v>112</v>
      </c>
      <c r="AU1063" s="108" t="s">
        <v>61</v>
      </c>
    </row>
    <row r="1064" spans="2:65" s="76" customFormat="1" ht="16.5" customHeight="1" x14ac:dyDescent="0.2">
      <c r="B1064" s="117"/>
      <c r="C1064" s="140" t="s">
        <v>1266</v>
      </c>
      <c r="D1064" s="140" t="s">
        <v>26</v>
      </c>
      <c r="E1064" s="139" t="s">
        <v>1267</v>
      </c>
      <c r="F1064" s="135" t="s">
        <v>2888</v>
      </c>
      <c r="G1064" s="138" t="s">
        <v>121</v>
      </c>
      <c r="H1064" s="137">
        <v>50</v>
      </c>
      <c r="I1064" s="136">
        <v>312.91000000000003</v>
      </c>
      <c r="J1064" s="136">
        <f>ROUND(I1064*H1064,2)</f>
        <v>15645.5</v>
      </c>
      <c r="K1064" s="135" t="s">
        <v>3201</v>
      </c>
      <c r="L1064" s="75"/>
      <c r="M1064" s="134" t="s">
        <v>31</v>
      </c>
      <c r="N1064" s="133" t="s">
        <v>2542</v>
      </c>
      <c r="O1064" s="132">
        <v>0.27</v>
      </c>
      <c r="P1064" s="132">
        <f>O1064*H1064</f>
        <v>13.5</v>
      </c>
      <c r="Q1064" s="132">
        <v>6.4900000000000005E-5</v>
      </c>
      <c r="R1064" s="132">
        <f>Q1064*H1064</f>
        <v>3.2450000000000005E-3</v>
      </c>
      <c r="S1064" s="132">
        <v>0</v>
      </c>
      <c r="T1064" s="132">
        <f>S1064*H1064</f>
        <v>0</v>
      </c>
      <c r="U1064" s="131" t="s">
        <v>31</v>
      </c>
      <c r="AR1064" s="130" t="s">
        <v>134</v>
      </c>
      <c r="AT1064" s="130" t="s">
        <v>26</v>
      </c>
      <c r="AU1064" s="130" t="s">
        <v>61</v>
      </c>
      <c r="AY1064" s="108" t="s">
        <v>104</v>
      </c>
      <c r="BE1064" s="118">
        <f>IF(N1064="základní",J1064,0)</f>
        <v>15645.5</v>
      </c>
      <c r="BF1064" s="118">
        <f>IF(N1064="snížená",J1064,0)</f>
        <v>0</v>
      </c>
      <c r="BG1064" s="118">
        <f>IF(N1064="zákl. přenesená",J1064,0)</f>
        <v>0</v>
      </c>
      <c r="BH1064" s="118">
        <f>IF(N1064="sníž. přenesená",J1064,0)</f>
        <v>0</v>
      </c>
      <c r="BI1064" s="118">
        <f>IF(N1064="nulová",J1064,0)</f>
        <v>0</v>
      </c>
      <c r="BJ1064" s="108" t="s">
        <v>102</v>
      </c>
      <c r="BK1064" s="118">
        <f>ROUND(I1064*H1064,2)</f>
        <v>15645.5</v>
      </c>
      <c r="BL1064" s="108" t="s">
        <v>134</v>
      </c>
      <c r="BM1064" s="130" t="s">
        <v>1268</v>
      </c>
    </row>
    <row r="1065" spans="2:65" s="76" customFormat="1" x14ac:dyDescent="0.2">
      <c r="B1065" s="75"/>
      <c r="D1065" s="129" t="s">
        <v>2597</v>
      </c>
      <c r="F1065" s="128" t="s">
        <v>3654</v>
      </c>
      <c r="L1065" s="75"/>
      <c r="M1065" s="119"/>
      <c r="U1065" s="120"/>
      <c r="AT1065" s="108" t="s">
        <v>2597</v>
      </c>
      <c r="AU1065" s="108" t="s">
        <v>61</v>
      </c>
    </row>
    <row r="1066" spans="2:65" s="76" customFormat="1" x14ac:dyDescent="0.2">
      <c r="B1066" s="75"/>
      <c r="D1066" s="127" t="s">
        <v>112</v>
      </c>
      <c r="F1066" s="126" t="s">
        <v>3653</v>
      </c>
      <c r="L1066" s="75"/>
      <c r="M1066" s="119"/>
      <c r="U1066" s="120"/>
      <c r="AT1066" s="108" t="s">
        <v>112</v>
      </c>
      <c r="AU1066" s="108" t="s">
        <v>61</v>
      </c>
    </row>
    <row r="1067" spans="2:65" s="76" customFormat="1" ht="16.5" customHeight="1" x14ac:dyDescent="0.2">
      <c r="B1067" s="117"/>
      <c r="C1067" s="140" t="s">
        <v>1269</v>
      </c>
      <c r="D1067" s="140" t="s">
        <v>26</v>
      </c>
      <c r="E1067" s="139" t="s">
        <v>1270</v>
      </c>
      <c r="F1067" s="135" t="s">
        <v>2889</v>
      </c>
      <c r="G1067" s="138" t="s">
        <v>121</v>
      </c>
      <c r="H1067" s="137">
        <v>25</v>
      </c>
      <c r="I1067" s="136">
        <v>543.51</v>
      </c>
      <c r="J1067" s="136">
        <f>ROUND(I1067*H1067,2)</f>
        <v>13587.75</v>
      </c>
      <c r="K1067" s="135" t="s">
        <v>3201</v>
      </c>
      <c r="L1067" s="75"/>
      <c r="M1067" s="134" t="s">
        <v>31</v>
      </c>
      <c r="N1067" s="133" t="s">
        <v>2542</v>
      </c>
      <c r="O1067" s="132">
        <v>0.28999999999999998</v>
      </c>
      <c r="P1067" s="132">
        <f>O1067*H1067</f>
        <v>7.2499999999999991</v>
      </c>
      <c r="Q1067" s="132">
        <v>1.4359999999999999E-4</v>
      </c>
      <c r="R1067" s="132">
        <f>Q1067*H1067</f>
        <v>3.5899999999999999E-3</v>
      </c>
      <c r="S1067" s="132">
        <v>0</v>
      </c>
      <c r="T1067" s="132">
        <f>S1067*H1067</f>
        <v>0</v>
      </c>
      <c r="U1067" s="131" t="s">
        <v>31</v>
      </c>
      <c r="AR1067" s="130" t="s">
        <v>134</v>
      </c>
      <c r="AT1067" s="130" t="s">
        <v>26</v>
      </c>
      <c r="AU1067" s="130" t="s">
        <v>61</v>
      </c>
      <c r="AY1067" s="108" t="s">
        <v>104</v>
      </c>
      <c r="BE1067" s="118">
        <f>IF(N1067="základní",J1067,0)</f>
        <v>13587.75</v>
      </c>
      <c r="BF1067" s="118">
        <f>IF(N1067="snížená",J1067,0)</f>
        <v>0</v>
      </c>
      <c r="BG1067" s="118">
        <f>IF(N1067="zákl. přenesená",J1067,0)</f>
        <v>0</v>
      </c>
      <c r="BH1067" s="118">
        <f>IF(N1067="sníž. přenesená",J1067,0)</f>
        <v>0</v>
      </c>
      <c r="BI1067" s="118">
        <f>IF(N1067="nulová",J1067,0)</f>
        <v>0</v>
      </c>
      <c r="BJ1067" s="108" t="s">
        <v>102</v>
      </c>
      <c r="BK1067" s="118">
        <f>ROUND(I1067*H1067,2)</f>
        <v>13587.75</v>
      </c>
      <c r="BL1067" s="108" t="s">
        <v>134</v>
      </c>
      <c r="BM1067" s="130" t="s">
        <v>1271</v>
      </c>
    </row>
    <row r="1068" spans="2:65" s="76" customFormat="1" x14ac:dyDescent="0.2">
      <c r="B1068" s="75"/>
      <c r="D1068" s="129" t="s">
        <v>2597</v>
      </c>
      <c r="F1068" s="128" t="s">
        <v>3652</v>
      </c>
      <c r="L1068" s="75"/>
      <c r="M1068" s="119"/>
      <c r="U1068" s="120"/>
      <c r="AT1068" s="108" t="s">
        <v>2597</v>
      </c>
      <c r="AU1068" s="108" t="s">
        <v>61</v>
      </c>
    </row>
    <row r="1069" spans="2:65" s="76" customFormat="1" x14ac:dyDescent="0.2">
      <c r="B1069" s="75"/>
      <c r="D1069" s="127" t="s">
        <v>112</v>
      </c>
      <c r="F1069" s="126" t="s">
        <v>3651</v>
      </c>
      <c r="L1069" s="75"/>
      <c r="M1069" s="119"/>
      <c r="U1069" s="120"/>
      <c r="AT1069" s="108" t="s">
        <v>112</v>
      </c>
      <c r="AU1069" s="108" t="s">
        <v>61</v>
      </c>
    </row>
    <row r="1070" spans="2:65" s="76" customFormat="1" ht="16.5" customHeight="1" x14ac:dyDescent="0.2">
      <c r="B1070" s="117"/>
      <c r="C1070" s="140" t="s">
        <v>1272</v>
      </c>
      <c r="D1070" s="140" t="s">
        <v>26</v>
      </c>
      <c r="E1070" s="139" t="s">
        <v>1273</v>
      </c>
      <c r="F1070" s="135" t="s">
        <v>2890</v>
      </c>
      <c r="G1070" s="138" t="s">
        <v>133</v>
      </c>
      <c r="H1070" s="137">
        <v>4</v>
      </c>
      <c r="I1070" s="136">
        <v>257.86</v>
      </c>
      <c r="J1070" s="136">
        <f>ROUND(I1070*H1070,2)</f>
        <v>1031.44</v>
      </c>
      <c r="K1070" s="135" t="s">
        <v>3201</v>
      </c>
      <c r="L1070" s="75"/>
      <c r="M1070" s="134" t="s">
        <v>31</v>
      </c>
      <c r="N1070" s="133" t="s">
        <v>2542</v>
      </c>
      <c r="O1070" s="132">
        <v>0.35899999999999999</v>
      </c>
      <c r="P1070" s="132">
        <f>O1070*H1070</f>
        <v>1.4359999999999999</v>
      </c>
      <c r="Q1070" s="132">
        <v>5.24E-5</v>
      </c>
      <c r="R1070" s="132">
        <f>Q1070*H1070</f>
        <v>2.096E-4</v>
      </c>
      <c r="S1070" s="132">
        <v>0</v>
      </c>
      <c r="T1070" s="132">
        <f>S1070*H1070</f>
        <v>0</v>
      </c>
      <c r="U1070" s="131" t="s">
        <v>31</v>
      </c>
      <c r="AR1070" s="130" t="s">
        <v>134</v>
      </c>
      <c r="AT1070" s="130" t="s">
        <v>26</v>
      </c>
      <c r="AU1070" s="130" t="s">
        <v>61</v>
      </c>
      <c r="AY1070" s="108" t="s">
        <v>104</v>
      </c>
      <c r="BE1070" s="118">
        <f>IF(N1070="základní",J1070,0)</f>
        <v>1031.44</v>
      </c>
      <c r="BF1070" s="118">
        <f>IF(N1070="snížená",J1070,0)</f>
        <v>0</v>
      </c>
      <c r="BG1070" s="118">
        <f>IF(N1070="zákl. přenesená",J1070,0)</f>
        <v>0</v>
      </c>
      <c r="BH1070" s="118">
        <f>IF(N1070="sníž. přenesená",J1070,0)</f>
        <v>0</v>
      </c>
      <c r="BI1070" s="118">
        <f>IF(N1070="nulová",J1070,0)</f>
        <v>0</v>
      </c>
      <c r="BJ1070" s="108" t="s">
        <v>102</v>
      </c>
      <c r="BK1070" s="118">
        <f>ROUND(I1070*H1070,2)</f>
        <v>1031.44</v>
      </c>
      <c r="BL1070" s="108" t="s">
        <v>134</v>
      </c>
      <c r="BM1070" s="130" t="s">
        <v>1274</v>
      </c>
    </row>
    <row r="1071" spans="2:65" s="76" customFormat="1" x14ac:dyDescent="0.2">
      <c r="B1071" s="75"/>
      <c r="D1071" s="129" t="s">
        <v>2597</v>
      </c>
      <c r="F1071" s="128" t="s">
        <v>3650</v>
      </c>
      <c r="L1071" s="75"/>
      <c r="M1071" s="119"/>
      <c r="U1071" s="120"/>
      <c r="AT1071" s="108" t="s">
        <v>2597</v>
      </c>
      <c r="AU1071" s="108" t="s">
        <v>61</v>
      </c>
    </row>
    <row r="1072" spans="2:65" s="76" customFormat="1" x14ac:dyDescent="0.2">
      <c r="B1072" s="75"/>
      <c r="D1072" s="127" t="s">
        <v>112</v>
      </c>
      <c r="F1072" s="126" t="s">
        <v>3649</v>
      </c>
      <c r="L1072" s="75"/>
      <c r="M1072" s="119"/>
      <c r="U1072" s="120"/>
      <c r="AT1072" s="108" t="s">
        <v>112</v>
      </c>
      <c r="AU1072" s="108" t="s">
        <v>61</v>
      </c>
    </row>
    <row r="1073" spans="2:65" s="76" customFormat="1" ht="16.5" customHeight="1" x14ac:dyDescent="0.2">
      <c r="B1073" s="117"/>
      <c r="C1073" s="140" t="s">
        <v>1275</v>
      </c>
      <c r="D1073" s="140" t="s">
        <v>26</v>
      </c>
      <c r="E1073" s="139" t="s">
        <v>1276</v>
      </c>
      <c r="F1073" s="135" t="s">
        <v>2891</v>
      </c>
      <c r="G1073" s="138" t="s">
        <v>133</v>
      </c>
      <c r="H1073" s="137">
        <v>2</v>
      </c>
      <c r="I1073" s="136">
        <v>365.49</v>
      </c>
      <c r="J1073" s="136">
        <f>ROUND(I1073*H1073,2)</f>
        <v>730.98</v>
      </c>
      <c r="K1073" s="135" t="s">
        <v>3201</v>
      </c>
      <c r="L1073" s="75"/>
      <c r="M1073" s="134" t="s">
        <v>31</v>
      </c>
      <c r="N1073" s="133" t="s">
        <v>2542</v>
      </c>
      <c r="O1073" s="132">
        <v>0.36399999999999999</v>
      </c>
      <c r="P1073" s="132">
        <f>O1073*H1073</f>
        <v>0.72799999999999998</v>
      </c>
      <c r="Q1073" s="132">
        <v>6.4900000000000005E-5</v>
      </c>
      <c r="R1073" s="132">
        <f>Q1073*H1073</f>
        <v>1.2980000000000001E-4</v>
      </c>
      <c r="S1073" s="132">
        <v>0</v>
      </c>
      <c r="T1073" s="132">
        <f>S1073*H1073</f>
        <v>0</v>
      </c>
      <c r="U1073" s="131" t="s">
        <v>31</v>
      </c>
      <c r="AR1073" s="130" t="s">
        <v>134</v>
      </c>
      <c r="AT1073" s="130" t="s">
        <v>26</v>
      </c>
      <c r="AU1073" s="130" t="s">
        <v>61</v>
      </c>
      <c r="AY1073" s="108" t="s">
        <v>104</v>
      </c>
      <c r="BE1073" s="118">
        <f>IF(N1073="základní",J1073,0)</f>
        <v>730.98</v>
      </c>
      <c r="BF1073" s="118">
        <f>IF(N1073="snížená",J1073,0)</f>
        <v>0</v>
      </c>
      <c r="BG1073" s="118">
        <f>IF(N1073="zákl. přenesená",J1073,0)</f>
        <v>0</v>
      </c>
      <c r="BH1073" s="118">
        <f>IF(N1073="sníž. přenesená",J1073,0)</f>
        <v>0</v>
      </c>
      <c r="BI1073" s="118">
        <f>IF(N1073="nulová",J1073,0)</f>
        <v>0</v>
      </c>
      <c r="BJ1073" s="108" t="s">
        <v>102</v>
      </c>
      <c r="BK1073" s="118">
        <f>ROUND(I1073*H1073,2)</f>
        <v>730.98</v>
      </c>
      <c r="BL1073" s="108" t="s">
        <v>134</v>
      </c>
      <c r="BM1073" s="130" t="s">
        <v>1277</v>
      </c>
    </row>
    <row r="1074" spans="2:65" s="76" customFormat="1" x14ac:dyDescent="0.2">
      <c r="B1074" s="75"/>
      <c r="D1074" s="129" t="s">
        <v>2597</v>
      </c>
      <c r="F1074" s="128" t="s">
        <v>3648</v>
      </c>
      <c r="L1074" s="75"/>
      <c r="M1074" s="119"/>
      <c r="U1074" s="120"/>
      <c r="AT1074" s="108" t="s">
        <v>2597</v>
      </c>
      <c r="AU1074" s="108" t="s">
        <v>61</v>
      </c>
    </row>
    <row r="1075" spans="2:65" s="76" customFormat="1" x14ac:dyDescent="0.2">
      <c r="B1075" s="75"/>
      <c r="D1075" s="127" t="s">
        <v>112</v>
      </c>
      <c r="F1075" s="126" t="s">
        <v>3647</v>
      </c>
      <c r="L1075" s="75"/>
      <c r="M1075" s="119"/>
      <c r="U1075" s="120"/>
      <c r="AT1075" s="108" t="s">
        <v>112</v>
      </c>
      <c r="AU1075" s="108" t="s">
        <v>61</v>
      </c>
    </row>
    <row r="1076" spans="2:65" s="76" customFormat="1" ht="16.5" customHeight="1" x14ac:dyDescent="0.2">
      <c r="B1076" s="117"/>
      <c r="C1076" s="140" t="s">
        <v>1278</v>
      </c>
      <c r="D1076" s="140" t="s">
        <v>26</v>
      </c>
      <c r="E1076" s="139" t="s">
        <v>1279</v>
      </c>
      <c r="F1076" s="135" t="s">
        <v>2892</v>
      </c>
      <c r="G1076" s="138" t="s">
        <v>121</v>
      </c>
      <c r="H1076" s="137">
        <v>75</v>
      </c>
      <c r="I1076" s="136">
        <v>50.26</v>
      </c>
      <c r="J1076" s="136">
        <f>ROUND(I1076*H1076,2)</f>
        <v>3769.5</v>
      </c>
      <c r="K1076" s="135" t="s">
        <v>3201</v>
      </c>
      <c r="L1076" s="75"/>
      <c r="M1076" s="134" t="s">
        <v>31</v>
      </c>
      <c r="N1076" s="133" t="s">
        <v>2542</v>
      </c>
      <c r="O1076" s="132">
        <v>0.08</v>
      </c>
      <c r="P1076" s="132">
        <f>O1076*H1076</f>
        <v>6</v>
      </c>
      <c r="Q1076" s="132">
        <v>2.5999999999999998E-5</v>
      </c>
      <c r="R1076" s="132">
        <f>Q1076*H1076</f>
        <v>1.9499999999999999E-3</v>
      </c>
      <c r="S1076" s="132">
        <v>1.06E-3</v>
      </c>
      <c r="T1076" s="132">
        <f>S1076*H1076</f>
        <v>7.9500000000000001E-2</v>
      </c>
      <c r="U1076" s="131" t="s">
        <v>31</v>
      </c>
      <c r="AR1076" s="130" t="s">
        <v>134</v>
      </c>
      <c r="AT1076" s="130" t="s">
        <v>26</v>
      </c>
      <c r="AU1076" s="130" t="s">
        <v>61</v>
      </c>
      <c r="AY1076" s="108" t="s">
        <v>104</v>
      </c>
      <c r="BE1076" s="118">
        <f>IF(N1076="základní",J1076,0)</f>
        <v>3769.5</v>
      </c>
      <c r="BF1076" s="118">
        <f>IF(N1076="snížená",J1076,0)</f>
        <v>0</v>
      </c>
      <c r="BG1076" s="118">
        <f>IF(N1076="zákl. přenesená",J1076,0)</f>
        <v>0</v>
      </c>
      <c r="BH1076" s="118">
        <f>IF(N1076="sníž. přenesená",J1076,0)</f>
        <v>0</v>
      </c>
      <c r="BI1076" s="118">
        <f>IF(N1076="nulová",J1076,0)</f>
        <v>0</v>
      </c>
      <c r="BJ1076" s="108" t="s">
        <v>102</v>
      </c>
      <c r="BK1076" s="118">
        <f>ROUND(I1076*H1076,2)</f>
        <v>3769.5</v>
      </c>
      <c r="BL1076" s="108" t="s">
        <v>134</v>
      </c>
      <c r="BM1076" s="130" t="s">
        <v>1280</v>
      </c>
    </row>
    <row r="1077" spans="2:65" s="76" customFormat="1" x14ac:dyDescent="0.2">
      <c r="B1077" s="75"/>
      <c r="D1077" s="129" t="s">
        <v>2597</v>
      </c>
      <c r="F1077" s="128" t="s">
        <v>1281</v>
      </c>
      <c r="L1077" s="75"/>
      <c r="M1077" s="119"/>
      <c r="U1077" s="120"/>
      <c r="AT1077" s="108" t="s">
        <v>2597</v>
      </c>
      <c r="AU1077" s="108" t="s">
        <v>61</v>
      </c>
    </row>
    <row r="1078" spans="2:65" s="76" customFormat="1" x14ac:dyDescent="0.2">
      <c r="B1078" s="75"/>
      <c r="D1078" s="127" t="s">
        <v>112</v>
      </c>
      <c r="F1078" s="126" t="s">
        <v>3646</v>
      </c>
      <c r="L1078" s="75"/>
      <c r="M1078" s="119"/>
      <c r="U1078" s="120"/>
      <c r="AT1078" s="108" t="s">
        <v>112</v>
      </c>
      <c r="AU1078" s="108" t="s">
        <v>61</v>
      </c>
    </row>
    <row r="1079" spans="2:65" s="76" customFormat="1" ht="16.5" customHeight="1" x14ac:dyDescent="0.2">
      <c r="B1079" s="117"/>
      <c r="C1079" s="140" t="s">
        <v>1282</v>
      </c>
      <c r="D1079" s="140" t="s">
        <v>26</v>
      </c>
      <c r="E1079" s="139" t="s">
        <v>1283</v>
      </c>
      <c r="F1079" s="135" t="s">
        <v>2893</v>
      </c>
      <c r="G1079" s="138" t="s">
        <v>121</v>
      </c>
      <c r="H1079" s="137">
        <v>10</v>
      </c>
      <c r="I1079" s="136">
        <v>64.150000000000006</v>
      </c>
      <c r="J1079" s="136">
        <f>ROUND(I1079*H1079,2)</f>
        <v>641.5</v>
      </c>
      <c r="K1079" s="135" t="s">
        <v>3201</v>
      </c>
      <c r="L1079" s="75"/>
      <c r="M1079" s="134" t="s">
        <v>31</v>
      </c>
      <c r="N1079" s="133" t="s">
        <v>2542</v>
      </c>
      <c r="O1079" s="132">
        <v>0.1</v>
      </c>
      <c r="P1079" s="132">
        <f>O1079*H1079</f>
        <v>1</v>
      </c>
      <c r="Q1079" s="132">
        <v>3.6000000000000001E-5</v>
      </c>
      <c r="R1079" s="132">
        <f>Q1079*H1079</f>
        <v>3.6000000000000002E-4</v>
      </c>
      <c r="S1079" s="132">
        <v>2.9299999999999999E-3</v>
      </c>
      <c r="T1079" s="132">
        <f>S1079*H1079</f>
        <v>2.93E-2</v>
      </c>
      <c r="U1079" s="131" t="s">
        <v>31</v>
      </c>
      <c r="AR1079" s="130" t="s">
        <v>134</v>
      </c>
      <c r="AT1079" s="130" t="s">
        <v>26</v>
      </c>
      <c r="AU1079" s="130" t="s">
        <v>61</v>
      </c>
      <c r="AY1079" s="108" t="s">
        <v>104</v>
      </c>
      <c r="BE1079" s="118">
        <f>IF(N1079="základní",J1079,0)</f>
        <v>641.5</v>
      </c>
      <c r="BF1079" s="118">
        <f>IF(N1079="snížená",J1079,0)</f>
        <v>0</v>
      </c>
      <c r="BG1079" s="118">
        <f>IF(N1079="zákl. přenesená",J1079,0)</f>
        <v>0</v>
      </c>
      <c r="BH1079" s="118">
        <f>IF(N1079="sníž. přenesená",J1079,0)</f>
        <v>0</v>
      </c>
      <c r="BI1079" s="118">
        <f>IF(N1079="nulová",J1079,0)</f>
        <v>0</v>
      </c>
      <c r="BJ1079" s="108" t="s">
        <v>102</v>
      </c>
      <c r="BK1079" s="118">
        <f>ROUND(I1079*H1079,2)</f>
        <v>641.5</v>
      </c>
      <c r="BL1079" s="108" t="s">
        <v>134</v>
      </c>
      <c r="BM1079" s="130" t="s">
        <v>1284</v>
      </c>
    </row>
    <row r="1080" spans="2:65" s="76" customFormat="1" x14ac:dyDescent="0.2">
      <c r="B1080" s="75"/>
      <c r="D1080" s="129" t="s">
        <v>2597</v>
      </c>
      <c r="F1080" s="128" t="s">
        <v>1285</v>
      </c>
      <c r="L1080" s="75"/>
      <c r="M1080" s="119"/>
      <c r="U1080" s="120"/>
      <c r="AT1080" s="108" t="s">
        <v>2597</v>
      </c>
      <c r="AU1080" s="108" t="s">
        <v>61</v>
      </c>
    </row>
    <row r="1081" spans="2:65" s="76" customFormat="1" x14ac:dyDescent="0.2">
      <c r="B1081" s="75"/>
      <c r="D1081" s="127" t="s">
        <v>112</v>
      </c>
      <c r="F1081" s="126" t="s">
        <v>3645</v>
      </c>
      <c r="L1081" s="75"/>
      <c r="M1081" s="119"/>
      <c r="U1081" s="120"/>
      <c r="AT1081" s="108" t="s">
        <v>112</v>
      </c>
      <c r="AU1081" s="108" t="s">
        <v>61</v>
      </c>
    </row>
    <row r="1082" spans="2:65" s="76" customFormat="1" ht="16.5" customHeight="1" x14ac:dyDescent="0.2">
      <c r="B1082" s="117"/>
      <c r="C1082" s="140" t="s">
        <v>1286</v>
      </c>
      <c r="D1082" s="140" t="s">
        <v>26</v>
      </c>
      <c r="E1082" s="139" t="s">
        <v>1287</v>
      </c>
      <c r="F1082" s="135" t="s">
        <v>2894</v>
      </c>
      <c r="G1082" s="138" t="s">
        <v>121</v>
      </c>
      <c r="H1082" s="137">
        <v>500</v>
      </c>
      <c r="I1082" s="136">
        <v>23.43</v>
      </c>
      <c r="J1082" s="136">
        <f>ROUND(I1082*H1082,2)</f>
        <v>11715</v>
      </c>
      <c r="K1082" s="135" t="s">
        <v>3201</v>
      </c>
      <c r="L1082" s="75"/>
      <c r="M1082" s="134" t="s">
        <v>31</v>
      </c>
      <c r="N1082" s="133" t="s">
        <v>2542</v>
      </c>
      <c r="O1082" s="132">
        <v>3.7999999999999999E-2</v>
      </c>
      <c r="P1082" s="132">
        <f>O1082*H1082</f>
        <v>19</v>
      </c>
      <c r="Q1082" s="132">
        <v>0</v>
      </c>
      <c r="R1082" s="132">
        <f>Q1082*H1082</f>
        <v>0</v>
      </c>
      <c r="S1082" s="132">
        <v>0</v>
      </c>
      <c r="T1082" s="132">
        <f>S1082*H1082</f>
        <v>0</v>
      </c>
      <c r="U1082" s="131" t="s">
        <v>31</v>
      </c>
      <c r="AR1082" s="130" t="s">
        <v>134</v>
      </c>
      <c r="AT1082" s="130" t="s">
        <v>26</v>
      </c>
      <c r="AU1082" s="130" t="s">
        <v>61</v>
      </c>
      <c r="AY1082" s="108" t="s">
        <v>104</v>
      </c>
      <c r="BE1082" s="118">
        <f>IF(N1082="základní",J1082,0)</f>
        <v>11715</v>
      </c>
      <c r="BF1082" s="118">
        <f>IF(N1082="snížená",J1082,0)</f>
        <v>0</v>
      </c>
      <c r="BG1082" s="118">
        <f>IF(N1082="zákl. přenesená",J1082,0)</f>
        <v>0</v>
      </c>
      <c r="BH1082" s="118">
        <f>IF(N1082="sníž. přenesená",J1082,0)</f>
        <v>0</v>
      </c>
      <c r="BI1082" s="118">
        <f>IF(N1082="nulová",J1082,0)</f>
        <v>0</v>
      </c>
      <c r="BJ1082" s="108" t="s">
        <v>102</v>
      </c>
      <c r="BK1082" s="118">
        <f>ROUND(I1082*H1082,2)</f>
        <v>11715</v>
      </c>
      <c r="BL1082" s="108" t="s">
        <v>134</v>
      </c>
      <c r="BM1082" s="130" t="s">
        <v>1288</v>
      </c>
    </row>
    <row r="1083" spans="2:65" s="76" customFormat="1" x14ac:dyDescent="0.2">
      <c r="B1083" s="75"/>
      <c r="D1083" s="129" t="s">
        <v>2597</v>
      </c>
      <c r="F1083" s="128" t="s">
        <v>3644</v>
      </c>
      <c r="L1083" s="75"/>
      <c r="M1083" s="119"/>
      <c r="U1083" s="120"/>
      <c r="AT1083" s="108" t="s">
        <v>2597</v>
      </c>
      <c r="AU1083" s="108" t="s">
        <v>61</v>
      </c>
    </row>
    <row r="1084" spans="2:65" s="76" customFormat="1" x14ac:dyDescent="0.2">
      <c r="B1084" s="75"/>
      <c r="D1084" s="127" t="s">
        <v>112</v>
      </c>
      <c r="F1084" s="126" t="s">
        <v>3643</v>
      </c>
      <c r="L1084" s="75"/>
      <c r="M1084" s="119"/>
      <c r="U1084" s="120"/>
      <c r="AT1084" s="108" t="s">
        <v>112</v>
      </c>
      <c r="AU1084" s="108" t="s">
        <v>61</v>
      </c>
    </row>
    <row r="1085" spans="2:65" s="76" customFormat="1" ht="16.5" customHeight="1" x14ac:dyDescent="0.2">
      <c r="B1085" s="117"/>
      <c r="C1085" s="140" t="s">
        <v>1289</v>
      </c>
      <c r="D1085" s="140" t="s">
        <v>26</v>
      </c>
      <c r="E1085" s="139" t="s">
        <v>1290</v>
      </c>
      <c r="F1085" s="135" t="s">
        <v>2895</v>
      </c>
      <c r="G1085" s="138" t="s">
        <v>121</v>
      </c>
      <c r="H1085" s="137">
        <v>10</v>
      </c>
      <c r="I1085" s="136">
        <v>28.78</v>
      </c>
      <c r="J1085" s="136">
        <f>ROUND(I1085*H1085,2)</f>
        <v>287.8</v>
      </c>
      <c r="K1085" s="135" t="s">
        <v>3201</v>
      </c>
      <c r="L1085" s="75"/>
      <c r="M1085" s="134" t="s">
        <v>31</v>
      </c>
      <c r="N1085" s="133" t="s">
        <v>2542</v>
      </c>
      <c r="O1085" s="132">
        <v>4.5999999999999999E-2</v>
      </c>
      <c r="P1085" s="132">
        <f>O1085*H1085</f>
        <v>0.45999999999999996</v>
      </c>
      <c r="Q1085" s="132">
        <v>0</v>
      </c>
      <c r="R1085" s="132">
        <f>Q1085*H1085</f>
        <v>0</v>
      </c>
      <c r="S1085" s="132">
        <v>0</v>
      </c>
      <c r="T1085" s="132">
        <f>S1085*H1085</f>
        <v>0</v>
      </c>
      <c r="U1085" s="131" t="s">
        <v>31</v>
      </c>
      <c r="AR1085" s="130" t="s">
        <v>134</v>
      </c>
      <c r="AT1085" s="130" t="s">
        <v>26</v>
      </c>
      <c r="AU1085" s="130" t="s">
        <v>61</v>
      </c>
      <c r="AY1085" s="108" t="s">
        <v>104</v>
      </c>
      <c r="BE1085" s="118">
        <f>IF(N1085="základní",J1085,0)</f>
        <v>287.8</v>
      </c>
      <c r="BF1085" s="118">
        <f>IF(N1085="snížená",J1085,0)</f>
        <v>0</v>
      </c>
      <c r="BG1085" s="118">
        <f>IF(N1085="zákl. přenesená",J1085,0)</f>
        <v>0</v>
      </c>
      <c r="BH1085" s="118">
        <f>IF(N1085="sníž. přenesená",J1085,0)</f>
        <v>0</v>
      </c>
      <c r="BI1085" s="118">
        <f>IF(N1085="nulová",J1085,0)</f>
        <v>0</v>
      </c>
      <c r="BJ1085" s="108" t="s">
        <v>102</v>
      </c>
      <c r="BK1085" s="118">
        <f>ROUND(I1085*H1085,2)</f>
        <v>287.8</v>
      </c>
      <c r="BL1085" s="108" t="s">
        <v>134</v>
      </c>
      <c r="BM1085" s="130" t="s">
        <v>1291</v>
      </c>
    </row>
    <row r="1086" spans="2:65" s="76" customFormat="1" x14ac:dyDescent="0.2">
      <c r="B1086" s="75"/>
      <c r="D1086" s="129" t="s">
        <v>2597</v>
      </c>
      <c r="F1086" s="128" t="s">
        <v>3642</v>
      </c>
      <c r="L1086" s="75"/>
      <c r="M1086" s="119"/>
      <c r="U1086" s="120"/>
      <c r="AT1086" s="108" t="s">
        <v>2597</v>
      </c>
      <c r="AU1086" s="108" t="s">
        <v>61</v>
      </c>
    </row>
    <row r="1087" spans="2:65" s="76" customFormat="1" x14ac:dyDescent="0.2">
      <c r="B1087" s="75"/>
      <c r="D1087" s="127" t="s">
        <v>112</v>
      </c>
      <c r="F1087" s="126" t="s">
        <v>3641</v>
      </c>
      <c r="L1087" s="75"/>
      <c r="M1087" s="119"/>
      <c r="U1087" s="120"/>
      <c r="AT1087" s="108" t="s">
        <v>112</v>
      </c>
      <c r="AU1087" s="108" t="s">
        <v>61</v>
      </c>
    </row>
    <row r="1088" spans="2:65" s="76" customFormat="1" ht="16.5" customHeight="1" x14ac:dyDescent="0.2">
      <c r="B1088" s="117"/>
      <c r="C1088" s="140" t="s">
        <v>1292</v>
      </c>
      <c r="D1088" s="140" t="s">
        <v>26</v>
      </c>
      <c r="E1088" s="139" t="s">
        <v>1293</v>
      </c>
      <c r="F1088" s="135" t="s">
        <v>2896</v>
      </c>
      <c r="G1088" s="138" t="s">
        <v>121</v>
      </c>
      <c r="H1088" s="137">
        <v>500</v>
      </c>
      <c r="I1088" s="136">
        <v>18.53</v>
      </c>
      <c r="J1088" s="136">
        <f>ROUND(I1088*H1088,2)</f>
        <v>9265</v>
      </c>
      <c r="K1088" s="135" t="s">
        <v>3201</v>
      </c>
      <c r="L1088" s="75"/>
      <c r="M1088" s="134" t="s">
        <v>31</v>
      </c>
      <c r="N1088" s="133" t="s">
        <v>2542</v>
      </c>
      <c r="O1088" s="132">
        <v>0.03</v>
      </c>
      <c r="P1088" s="132">
        <f>O1088*H1088</f>
        <v>15</v>
      </c>
      <c r="Q1088" s="132">
        <v>0</v>
      </c>
      <c r="R1088" s="132">
        <f>Q1088*H1088</f>
        <v>0</v>
      </c>
      <c r="S1088" s="132">
        <v>0</v>
      </c>
      <c r="T1088" s="132">
        <f>S1088*H1088</f>
        <v>0</v>
      </c>
      <c r="U1088" s="131" t="s">
        <v>31</v>
      </c>
      <c r="AR1088" s="130" t="s">
        <v>134</v>
      </c>
      <c r="AT1088" s="130" t="s">
        <v>26</v>
      </c>
      <c r="AU1088" s="130" t="s">
        <v>61</v>
      </c>
      <c r="AY1088" s="108" t="s">
        <v>104</v>
      </c>
      <c r="BE1088" s="118">
        <f>IF(N1088="základní",J1088,0)</f>
        <v>9265</v>
      </c>
      <c r="BF1088" s="118">
        <f>IF(N1088="snížená",J1088,0)</f>
        <v>0</v>
      </c>
      <c r="BG1088" s="118">
        <f>IF(N1088="zákl. přenesená",J1088,0)</f>
        <v>0</v>
      </c>
      <c r="BH1088" s="118">
        <f>IF(N1088="sníž. přenesená",J1088,0)</f>
        <v>0</v>
      </c>
      <c r="BI1088" s="118">
        <f>IF(N1088="nulová",J1088,0)</f>
        <v>0</v>
      </c>
      <c r="BJ1088" s="108" t="s">
        <v>102</v>
      </c>
      <c r="BK1088" s="118">
        <f>ROUND(I1088*H1088,2)</f>
        <v>9265</v>
      </c>
      <c r="BL1088" s="108" t="s">
        <v>134</v>
      </c>
      <c r="BM1088" s="130" t="s">
        <v>1294</v>
      </c>
    </row>
    <row r="1089" spans="2:65" s="76" customFormat="1" x14ac:dyDescent="0.2">
      <c r="B1089" s="75"/>
      <c r="D1089" s="129" t="s">
        <v>2597</v>
      </c>
      <c r="F1089" s="128" t="s">
        <v>3640</v>
      </c>
      <c r="L1089" s="75"/>
      <c r="M1089" s="119"/>
      <c r="U1089" s="120"/>
      <c r="AT1089" s="108" t="s">
        <v>2597</v>
      </c>
      <c r="AU1089" s="108" t="s">
        <v>61</v>
      </c>
    </row>
    <row r="1090" spans="2:65" s="76" customFormat="1" x14ac:dyDescent="0.2">
      <c r="B1090" s="75"/>
      <c r="D1090" s="127" t="s">
        <v>112</v>
      </c>
      <c r="F1090" s="126" t="s">
        <v>3639</v>
      </c>
      <c r="L1090" s="75"/>
      <c r="M1090" s="119"/>
      <c r="U1090" s="120"/>
      <c r="AT1090" s="108" t="s">
        <v>112</v>
      </c>
      <c r="AU1090" s="108" t="s">
        <v>61</v>
      </c>
    </row>
    <row r="1091" spans="2:65" s="76" customFormat="1" ht="16.5" customHeight="1" x14ac:dyDescent="0.2">
      <c r="B1091" s="117"/>
      <c r="C1091" s="140" t="s">
        <v>1295</v>
      </c>
      <c r="D1091" s="140" t="s">
        <v>26</v>
      </c>
      <c r="E1091" s="139" t="s">
        <v>1296</v>
      </c>
      <c r="F1091" s="135" t="s">
        <v>2897</v>
      </c>
      <c r="G1091" s="138" t="s">
        <v>121</v>
      </c>
      <c r="H1091" s="137">
        <v>70</v>
      </c>
      <c r="I1091" s="136">
        <v>61.24</v>
      </c>
      <c r="J1091" s="136">
        <f>ROUND(I1091*H1091,2)</f>
        <v>4286.8</v>
      </c>
      <c r="K1091" s="135" t="s">
        <v>3201</v>
      </c>
      <c r="L1091" s="75"/>
      <c r="M1091" s="134" t="s">
        <v>31</v>
      </c>
      <c r="N1091" s="133" t="s">
        <v>2542</v>
      </c>
      <c r="O1091" s="132">
        <v>0.1</v>
      </c>
      <c r="P1091" s="132">
        <f>O1091*H1091</f>
        <v>7</v>
      </c>
      <c r="Q1091" s="132">
        <v>4.206E-5</v>
      </c>
      <c r="R1091" s="132">
        <f>Q1091*H1091</f>
        <v>2.9442000000000001E-3</v>
      </c>
      <c r="S1091" s="132">
        <v>0</v>
      </c>
      <c r="T1091" s="132">
        <f>S1091*H1091</f>
        <v>0</v>
      </c>
      <c r="U1091" s="131" t="s">
        <v>31</v>
      </c>
      <c r="AR1091" s="130" t="s">
        <v>134</v>
      </c>
      <c r="AT1091" s="130" t="s">
        <v>26</v>
      </c>
      <c r="AU1091" s="130" t="s">
        <v>61</v>
      </c>
      <c r="AY1091" s="108" t="s">
        <v>104</v>
      </c>
      <c r="BE1091" s="118">
        <f>IF(N1091="základní",J1091,0)</f>
        <v>4286.8</v>
      </c>
      <c r="BF1091" s="118">
        <f>IF(N1091="snížená",J1091,0)</f>
        <v>0</v>
      </c>
      <c r="BG1091" s="118">
        <f>IF(N1091="zákl. přenesená",J1091,0)</f>
        <v>0</v>
      </c>
      <c r="BH1091" s="118">
        <f>IF(N1091="sníž. přenesená",J1091,0)</f>
        <v>0</v>
      </c>
      <c r="BI1091" s="118">
        <f>IF(N1091="nulová",J1091,0)</f>
        <v>0</v>
      </c>
      <c r="BJ1091" s="108" t="s">
        <v>102</v>
      </c>
      <c r="BK1091" s="118">
        <f>ROUND(I1091*H1091,2)</f>
        <v>4286.8</v>
      </c>
      <c r="BL1091" s="108" t="s">
        <v>134</v>
      </c>
      <c r="BM1091" s="130" t="s">
        <v>1297</v>
      </c>
    </row>
    <row r="1092" spans="2:65" s="76" customFormat="1" ht="19.5" x14ac:dyDescent="0.2">
      <c r="B1092" s="75"/>
      <c r="D1092" s="129" t="s">
        <v>2597</v>
      </c>
      <c r="F1092" s="128" t="s">
        <v>1298</v>
      </c>
      <c r="L1092" s="75"/>
      <c r="M1092" s="119"/>
      <c r="U1092" s="120"/>
      <c r="AT1092" s="108" t="s">
        <v>2597</v>
      </c>
      <c r="AU1092" s="108" t="s">
        <v>61</v>
      </c>
    </row>
    <row r="1093" spans="2:65" s="76" customFormat="1" x14ac:dyDescent="0.2">
      <c r="B1093" s="75"/>
      <c r="D1093" s="127" t="s">
        <v>112</v>
      </c>
      <c r="F1093" s="126" t="s">
        <v>3638</v>
      </c>
      <c r="L1093" s="75"/>
      <c r="M1093" s="119"/>
      <c r="U1093" s="120"/>
      <c r="AT1093" s="108" t="s">
        <v>112</v>
      </c>
      <c r="AU1093" s="108" t="s">
        <v>61</v>
      </c>
    </row>
    <row r="1094" spans="2:65" s="76" customFormat="1" ht="21.75" customHeight="1" x14ac:dyDescent="0.2">
      <c r="B1094" s="117"/>
      <c r="C1094" s="140" t="s">
        <v>1299</v>
      </c>
      <c r="D1094" s="140" t="s">
        <v>26</v>
      </c>
      <c r="E1094" s="139" t="s">
        <v>1300</v>
      </c>
      <c r="F1094" s="135" t="s">
        <v>2898</v>
      </c>
      <c r="G1094" s="138" t="s">
        <v>121</v>
      </c>
      <c r="H1094" s="137">
        <v>80</v>
      </c>
      <c r="I1094" s="136">
        <v>64.55</v>
      </c>
      <c r="J1094" s="136">
        <f>ROUND(I1094*H1094,2)</f>
        <v>5164</v>
      </c>
      <c r="K1094" s="135" t="s">
        <v>3201</v>
      </c>
      <c r="L1094" s="75"/>
      <c r="M1094" s="134" t="s">
        <v>31</v>
      </c>
      <c r="N1094" s="133" t="s">
        <v>2542</v>
      </c>
      <c r="O1094" s="132">
        <v>0.1</v>
      </c>
      <c r="P1094" s="132">
        <f>O1094*H1094</f>
        <v>8</v>
      </c>
      <c r="Q1094" s="132">
        <v>4.2249999999999997E-5</v>
      </c>
      <c r="R1094" s="132">
        <f>Q1094*H1094</f>
        <v>3.3799999999999998E-3</v>
      </c>
      <c r="S1094" s="132">
        <v>0</v>
      </c>
      <c r="T1094" s="132">
        <f>S1094*H1094</f>
        <v>0</v>
      </c>
      <c r="U1094" s="131" t="s">
        <v>31</v>
      </c>
      <c r="AR1094" s="130" t="s">
        <v>134</v>
      </c>
      <c r="AT1094" s="130" t="s">
        <v>26</v>
      </c>
      <c r="AU1094" s="130" t="s">
        <v>61</v>
      </c>
      <c r="AY1094" s="108" t="s">
        <v>104</v>
      </c>
      <c r="BE1094" s="118">
        <f>IF(N1094="základní",J1094,0)</f>
        <v>5164</v>
      </c>
      <c r="BF1094" s="118">
        <f>IF(N1094="snížená",J1094,0)</f>
        <v>0</v>
      </c>
      <c r="BG1094" s="118">
        <f>IF(N1094="zákl. přenesená",J1094,0)</f>
        <v>0</v>
      </c>
      <c r="BH1094" s="118">
        <f>IF(N1094="sníž. přenesená",J1094,0)</f>
        <v>0</v>
      </c>
      <c r="BI1094" s="118">
        <f>IF(N1094="nulová",J1094,0)</f>
        <v>0</v>
      </c>
      <c r="BJ1094" s="108" t="s">
        <v>102</v>
      </c>
      <c r="BK1094" s="118">
        <f>ROUND(I1094*H1094,2)</f>
        <v>5164</v>
      </c>
      <c r="BL1094" s="108" t="s">
        <v>134</v>
      </c>
      <c r="BM1094" s="130" t="s">
        <v>1301</v>
      </c>
    </row>
    <row r="1095" spans="2:65" s="76" customFormat="1" ht="19.5" x14ac:dyDescent="0.2">
      <c r="B1095" s="75"/>
      <c r="D1095" s="129" t="s">
        <v>2597</v>
      </c>
      <c r="F1095" s="128" t="s">
        <v>1302</v>
      </c>
      <c r="L1095" s="75"/>
      <c r="M1095" s="119"/>
      <c r="U1095" s="120"/>
      <c r="AT1095" s="108" t="s">
        <v>2597</v>
      </c>
      <c r="AU1095" s="108" t="s">
        <v>61</v>
      </c>
    </row>
    <row r="1096" spans="2:65" s="76" customFormat="1" x14ac:dyDescent="0.2">
      <c r="B1096" s="75"/>
      <c r="D1096" s="127" t="s">
        <v>112</v>
      </c>
      <c r="F1096" s="126" t="s">
        <v>3637</v>
      </c>
      <c r="L1096" s="75"/>
      <c r="M1096" s="119"/>
      <c r="U1096" s="120"/>
      <c r="AT1096" s="108" t="s">
        <v>112</v>
      </c>
      <c r="AU1096" s="108" t="s">
        <v>61</v>
      </c>
    </row>
    <row r="1097" spans="2:65" s="76" customFormat="1" ht="21.75" customHeight="1" x14ac:dyDescent="0.2">
      <c r="B1097" s="117"/>
      <c r="C1097" s="140" t="s">
        <v>1303</v>
      </c>
      <c r="D1097" s="140" t="s">
        <v>26</v>
      </c>
      <c r="E1097" s="139" t="s">
        <v>1304</v>
      </c>
      <c r="F1097" s="135" t="s">
        <v>2899</v>
      </c>
      <c r="G1097" s="138" t="s">
        <v>121</v>
      </c>
      <c r="H1097" s="137">
        <v>25</v>
      </c>
      <c r="I1097" s="136">
        <v>66.22</v>
      </c>
      <c r="J1097" s="136">
        <f>ROUND(I1097*H1097,2)</f>
        <v>1655.5</v>
      </c>
      <c r="K1097" s="135" t="s">
        <v>3201</v>
      </c>
      <c r="L1097" s="75"/>
      <c r="M1097" s="134" t="s">
        <v>31</v>
      </c>
      <c r="N1097" s="133" t="s">
        <v>2542</v>
      </c>
      <c r="O1097" s="132">
        <v>0.1</v>
      </c>
      <c r="P1097" s="132">
        <f>O1097*H1097</f>
        <v>2.5</v>
      </c>
      <c r="Q1097" s="132">
        <v>4.244E-5</v>
      </c>
      <c r="R1097" s="132">
        <f>Q1097*H1097</f>
        <v>1.0610000000000001E-3</v>
      </c>
      <c r="S1097" s="132">
        <v>0</v>
      </c>
      <c r="T1097" s="132">
        <f>S1097*H1097</f>
        <v>0</v>
      </c>
      <c r="U1097" s="131" t="s">
        <v>31</v>
      </c>
      <c r="AR1097" s="130" t="s">
        <v>134</v>
      </c>
      <c r="AT1097" s="130" t="s">
        <v>26</v>
      </c>
      <c r="AU1097" s="130" t="s">
        <v>61</v>
      </c>
      <c r="AY1097" s="108" t="s">
        <v>104</v>
      </c>
      <c r="BE1097" s="118">
        <f>IF(N1097="základní",J1097,0)</f>
        <v>1655.5</v>
      </c>
      <c r="BF1097" s="118">
        <f>IF(N1097="snížená",J1097,0)</f>
        <v>0</v>
      </c>
      <c r="BG1097" s="118">
        <f>IF(N1097="zákl. přenesená",J1097,0)</f>
        <v>0</v>
      </c>
      <c r="BH1097" s="118">
        <f>IF(N1097="sníž. přenesená",J1097,0)</f>
        <v>0</v>
      </c>
      <c r="BI1097" s="118">
        <f>IF(N1097="nulová",J1097,0)</f>
        <v>0</v>
      </c>
      <c r="BJ1097" s="108" t="s">
        <v>102</v>
      </c>
      <c r="BK1097" s="118">
        <f>ROUND(I1097*H1097,2)</f>
        <v>1655.5</v>
      </c>
      <c r="BL1097" s="108" t="s">
        <v>134</v>
      </c>
      <c r="BM1097" s="130" t="s">
        <v>1305</v>
      </c>
    </row>
    <row r="1098" spans="2:65" s="76" customFormat="1" ht="19.5" x14ac:dyDescent="0.2">
      <c r="B1098" s="75"/>
      <c r="D1098" s="129" t="s">
        <v>2597</v>
      </c>
      <c r="F1098" s="128" t="s">
        <v>1306</v>
      </c>
      <c r="L1098" s="75"/>
      <c r="M1098" s="119"/>
      <c r="U1098" s="120"/>
      <c r="AT1098" s="108" t="s">
        <v>2597</v>
      </c>
      <c r="AU1098" s="108" t="s">
        <v>61</v>
      </c>
    </row>
    <row r="1099" spans="2:65" s="76" customFormat="1" x14ac:dyDescent="0.2">
      <c r="B1099" s="75"/>
      <c r="D1099" s="127" t="s">
        <v>112</v>
      </c>
      <c r="F1099" s="126" t="s">
        <v>3636</v>
      </c>
      <c r="L1099" s="75"/>
      <c r="M1099" s="119"/>
      <c r="U1099" s="120"/>
      <c r="AT1099" s="108" t="s">
        <v>112</v>
      </c>
      <c r="AU1099" s="108" t="s">
        <v>61</v>
      </c>
    </row>
    <row r="1100" spans="2:65" s="76" customFormat="1" ht="21.75" customHeight="1" x14ac:dyDescent="0.2">
      <c r="B1100" s="117"/>
      <c r="C1100" s="140" t="s">
        <v>1307</v>
      </c>
      <c r="D1100" s="140" t="s">
        <v>26</v>
      </c>
      <c r="E1100" s="139" t="s">
        <v>1308</v>
      </c>
      <c r="F1100" s="135" t="s">
        <v>2900</v>
      </c>
      <c r="G1100" s="138" t="s">
        <v>121</v>
      </c>
      <c r="H1100" s="137">
        <v>5</v>
      </c>
      <c r="I1100" s="136">
        <v>69.11</v>
      </c>
      <c r="J1100" s="136">
        <f>ROUND(I1100*H1100,2)</f>
        <v>345.55</v>
      </c>
      <c r="K1100" s="135" t="s">
        <v>3201</v>
      </c>
      <c r="L1100" s="75"/>
      <c r="M1100" s="134" t="s">
        <v>31</v>
      </c>
      <c r="N1100" s="133" t="s">
        <v>2542</v>
      </c>
      <c r="O1100" s="132">
        <v>0.10299999999999999</v>
      </c>
      <c r="P1100" s="132">
        <f>O1100*H1100</f>
        <v>0.51500000000000001</v>
      </c>
      <c r="Q1100" s="132">
        <v>4.6619999999999997E-5</v>
      </c>
      <c r="R1100" s="132">
        <f>Q1100*H1100</f>
        <v>2.3309999999999997E-4</v>
      </c>
      <c r="S1100" s="132">
        <v>0</v>
      </c>
      <c r="T1100" s="132">
        <f>S1100*H1100</f>
        <v>0</v>
      </c>
      <c r="U1100" s="131" t="s">
        <v>31</v>
      </c>
      <c r="AR1100" s="130" t="s">
        <v>134</v>
      </c>
      <c r="AT1100" s="130" t="s">
        <v>26</v>
      </c>
      <c r="AU1100" s="130" t="s">
        <v>61</v>
      </c>
      <c r="AY1100" s="108" t="s">
        <v>104</v>
      </c>
      <c r="BE1100" s="118">
        <f>IF(N1100="základní",J1100,0)</f>
        <v>345.55</v>
      </c>
      <c r="BF1100" s="118">
        <f>IF(N1100="snížená",J1100,0)</f>
        <v>0</v>
      </c>
      <c r="BG1100" s="118">
        <f>IF(N1100="zákl. přenesená",J1100,0)</f>
        <v>0</v>
      </c>
      <c r="BH1100" s="118">
        <f>IF(N1100="sníž. přenesená",J1100,0)</f>
        <v>0</v>
      </c>
      <c r="BI1100" s="118">
        <f>IF(N1100="nulová",J1100,0)</f>
        <v>0</v>
      </c>
      <c r="BJ1100" s="108" t="s">
        <v>102</v>
      </c>
      <c r="BK1100" s="118">
        <f>ROUND(I1100*H1100,2)</f>
        <v>345.55</v>
      </c>
      <c r="BL1100" s="108" t="s">
        <v>134</v>
      </c>
      <c r="BM1100" s="130" t="s">
        <v>1309</v>
      </c>
    </row>
    <row r="1101" spans="2:65" s="76" customFormat="1" ht="19.5" x14ac:dyDescent="0.2">
      <c r="B1101" s="75"/>
      <c r="D1101" s="129" t="s">
        <v>2597</v>
      </c>
      <c r="F1101" s="128" t="s">
        <v>1310</v>
      </c>
      <c r="L1101" s="75"/>
      <c r="M1101" s="119"/>
      <c r="U1101" s="120"/>
      <c r="AT1101" s="108" t="s">
        <v>2597</v>
      </c>
      <c r="AU1101" s="108" t="s">
        <v>61</v>
      </c>
    </row>
    <row r="1102" spans="2:65" s="76" customFormat="1" x14ac:dyDescent="0.2">
      <c r="B1102" s="75"/>
      <c r="D1102" s="127" t="s">
        <v>112</v>
      </c>
      <c r="F1102" s="126" t="s">
        <v>3635</v>
      </c>
      <c r="L1102" s="75"/>
      <c r="M1102" s="119"/>
      <c r="U1102" s="120"/>
      <c r="AT1102" s="108" t="s">
        <v>112</v>
      </c>
      <c r="AU1102" s="108" t="s">
        <v>61</v>
      </c>
    </row>
    <row r="1103" spans="2:65" s="76" customFormat="1" ht="21.75" customHeight="1" x14ac:dyDescent="0.2">
      <c r="B1103" s="117"/>
      <c r="C1103" s="140" t="s">
        <v>1311</v>
      </c>
      <c r="D1103" s="140" t="s">
        <v>26</v>
      </c>
      <c r="E1103" s="139" t="s">
        <v>1312</v>
      </c>
      <c r="F1103" s="135" t="s">
        <v>2901</v>
      </c>
      <c r="G1103" s="138" t="s">
        <v>121</v>
      </c>
      <c r="H1103" s="137">
        <v>3</v>
      </c>
      <c r="I1103" s="136">
        <v>79.33</v>
      </c>
      <c r="J1103" s="136">
        <f>ROUND(I1103*H1103,2)</f>
        <v>237.99</v>
      </c>
      <c r="K1103" s="135" t="s">
        <v>3201</v>
      </c>
      <c r="L1103" s="75"/>
      <c r="M1103" s="134" t="s">
        <v>31</v>
      </c>
      <c r="N1103" s="133" t="s">
        <v>2542</v>
      </c>
      <c r="O1103" s="132">
        <v>0.106</v>
      </c>
      <c r="P1103" s="132">
        <f>O1103*H1103</f>
        <v>0.318</v>
      </c>
      <c r="Q1103" s="132">
        <v>7.3860000000000001E-5</v>
      </c>
      <c r="R1103" s="132">
        <f>Q1103*H1103</f>
        <v>2.2158E-4</v>
      </c>
      <c r="S1103" s="132">
        <v>0</v>
      </c>
      <c r="T1103" s="132">
        <f>S1103*H1103</f>
        <v>0</v>
      </c>
      <c r="U1103" s="131" t="s">
        <v>31</v>
      </c>
      <c r="AR1103" s="130" t="s">
        <v>134</v>
      </c>
      <c r="AT1103" s="130" t="s">
        <v>26</v>
      </c>
      <c r="AU1103" s="130" t="s">
        <v>61</v>
      </c>
      <c r="AY1103" s="108" t="s">
        <v>104</v>
      </c>
      <c r="BE1103" s="118">
        <f>IF(N1103="základní",J1103,0)</f>
        <v>237.99</v>
      </c>
      <c r="BF1103" s="118">
        <f>IF(N1103="snížená",J1103,0)</f>
        <v>0</v>
      </c>
      <c r="BG1103" s="118">
        <f>IF(N1103="zákl. přenesená",J1103,0)</f>
        <v>0</v>
      </c>
      <c r="BH1103" s="118">
        <f>IF(N1103="sníž. přenesená",J1103,0)</f>
        <v>0</v>
      </c>
      <c r="BI1103" s="118">
        <f>IF(N1103="nulová",J1103,0)</f>
        <v>0</v>
      </c>
      <c r="BJ1103" s="108" t="s">
        <v>102</v>
      </c>
      <c r="BK1103" s="118">
        <f>ROUND(I1103*H1103,2)</f>
        <v>237.99</v>
      </c>
      <c r="BL1103" s="108" t="s">
        <v>134</v>
      </c>
      <c r="BM1103" s="130" t="s">
        <v>1313</v>
      </c>
    </row>
    <row r="1104" spans="2:65" s="76" customFormat="1" ht="19.5" x14ac:dyDescent="0.2">
      <c r="B1104" s="75"/>
      <c r="D1104" s="129" t="s">
        <v>2597</v>
      </c>
      <c r="F1104" s="128" t="s">
        <v>1314</v>
      </c>
      <c r="L1104" s="75"/>
      <c r="M1104" s="119"/>
      <c r="U1104" s="120"/>
      <c r="AT1104" s="108" t="s">
        <v>2597</v>
      </c>
      <c r="AU1104" s="108" t="s">
        <v>61</v>
      </c>
    </row>
    <row r="1105" spans="2:65" s="76" customFormat="1" x14ac:dyDescent="0.2">
      <c r="B1105" s="75"/>
      <c r="D1105" s="127" t="s">
        <v>112</v>
      </c>
      <c r="F1105" s="126" t="s">
        <v>3634</v>
      </c>
      <c r="L1105" s="75"/>
      <c r="M1105" s="119"/>
      <c r="U1105" s="120"/>
      <c r="AT1105" s="108" t="s">
        <v>112</v>
      </c>
      <c r="AU1105" s="108" t="s">
        <v>61</v>
      </c>
    </row>
    <row r="1106" spans="2:65" s="76" customFormat="1" ht="16.5" customHeight="1" x14ac:dyDescent="0.2">
      <c r="B1106" s="117"/>
      <c r="C1106" s="140" t="s">
        <v>1315</v>
      </c>
      <c r="D1106" s="140" t="s">
        <v>26</v>
      </c>
      <c r="E1106" s="139" t="s">
        <v>1316</v>
      </c>
      <c r="F1106" s="135" t="s">
        <v>2902</v>
      </c>
      <c r="G1106" s="138" t="s">
        <v>622</v>
      </c>
      <c r="H1106" s="137">
        <v>0.66900000000000004</v>
      </c>
      <c r="I1106" s="136">
        <v>1548.53</v>
      </c>
      <c r="J1106" s="136">
        <f>ROUND(I1106*H1106,2)</f>
        <v>1035.97</v>
      </c>
      <c r="K1106" s="135" t="s">
        <v>3201</v>
      </c>
      <c r="L1106" s="75"/>
      <c r="M1106" s="134" t="s">
        <v>31</v>
      </c>
      <c r="N1106" s="133" t="s">
        <v>2542</v>
      </c>
      <c r="O1106" s="132">
        <v>3.4630000000000001</v>
      </c>
      <c r="P1106" s="132">
        <f>O1106*H1106</f>
        <v>2.3167470000000003</v>
      </c>
      <c r="Q1106" s="132">
        <v>0</v>
      </c>
      <c r="R1106" s="132">
        <f>Q1106*H1106</f>
        <v>0</v>
      </c>
      <c r="S1106" s="132">
        <v>0</v>
      </c>
      <c r="T1106" s="132">
        <f>S1106*H1106</f>
        <v>0</v>
      </c>
      <c r="U1106" s="131" t="s">
        <v>31</v>
      </c>
      <c r="AR1106" s="130" t="s">
        <v>134</v>
      </c>
      <c r="AT1106" s="130" t="s">
        <v>26</v>
      </c>
      <c r="AU1106" s="130" t="s">
        <v>61</v>
      </c>
      <c r="AY1106" s="108" t="s">
        <v>104</v>
      </c>
      <c r="BE1106" s="118">
        <f>IF(N1106="základní",J1106,0)</f>
        <v>1035.97</v>
      </c>
      <c r="BF1106" s="118">
        <f>IF(N1106="snížená",J1106,0)</f>
        <v>0</v>
      </c>
      <c r="BG1106" s="118">
        <f>IF(N1106="zákl. přenesená",J1106,0)</f>
        <v>0</v>
      </c>
      <c r="BH1106" s="118">
        <f>IF(N1106="sníž. přenesená",J1106,0)</f>
        <v>0</v>
      </c>
      <c r="BI1106" s="118">
        <f>IF(N1106="nulová",J1106,0)</f>
        <v>0</v>
      </c>
      <c r="BJ1106" s="108" t="s">
        <v>102</v>
      </c>
      <c r="BK1106" s="118">
        <f>ROUND(I1106*H1106,2)</f>
        <v>1035.97</v>
      </c>
      <c r="BL1106" s="108" t="s">
        <v>134</v>
      </c>
      <c r="BM1106" s="130" t="s">
        <v>1317</v>
      </c>
    </row>
    <row r="1107" spans="2:65" s="76" customFormat="1" ht="19.5" x14ac:dyDescent="0.2">
      <c r="B1107" s="75"/>
      <c r="D1107" s="129" t="s">
        <v>2597</v>
      </c>
      <c r="F1107" s="128" t="s">
        <v>3633</v>
      </c>
      <c r="L1107" s="75"/>
      <c r="M1107" s="119"/>
      <c r="U1107" s="120"/>
      <c r="AT1107" s="108" t="s">
        <v>2597</v>
      </c>
      <c r="AU1107" s="108" t="s">
        <v>61</v>
      </c>
    </row>
    <row r="1108" spans="2:65" s="76" customFormat="1" x14ac:dyDescent="0.2">
      <c r="B1108" s="75"/>
      <c r="D1108" s="127" t="s">
        <v>112</v>
      </c>
      <c r="F1108" s="126" t="s">
        <v>3632</v>
      </c>
      <c r="L1108" s="75"/>
      <c r="M1108" s="119"/>
      <c r="U1108" s="120"/>
      <c r="AT1108" s="108" t="s">
        <v>112</v>
      </c>
      <c r="AU1108" s="108" t="s">
        <v>61</v>
      </c>
    </row>
    <row r="1109" spans="2:65" s="76" customFormat="1" ht="16.5" customHeight="1" x14ac:dyDescent="0.2">
      <c r="B1109" s="117"/>
      <c r="C1109" s="140" t="s">
        <v>1318</v>
      </c>
      <c r="D1109" s="140" t="s">
        <v>26</v>
      </c>
      <c r="E1109" s="139" t="s">
        <v>1319</v>
      </c>
      <c r="F1109" s="135" t="s">
        <v>2903</v>
      </c>
      <c r="G1109" s="138" t="s">
        <v>622</v>
      </c>
      <c r="H1109" s="137">
        <v>0.66900000000000004</v>
      </c>
      <c r="I1109" s="136">
        <v>1572.46</v>
      </c>
      <c r="J1109" s="136">
        <f>ROUND(I1109*H1109,2)</f>
        <v>1051.98</v>
      </c>
      <c r="K1109" s="135" t="s">
        <v>3201</v>
      </c>
      <c r="L1109" s="75"/>
      <c r="M1109" s="134" t="s">
        <v>31</v>
      </c>
      <c r="N1109" s="133" t="s">
        <v>2542</v>
      </c>
      <c r="O1109" s="132">
        <v>3.1320000000000001</v>
      </c>
      <c r="P1109" s="132">
        <f>O1109*H1109</f>
        <v>2.0953080000000002</v>
      </c>
      <c r="Q1109" s="132">
        <v>0</v>
      </c>
      <c r="R1109" s="132">
        <f>Q1109*H1109</f>
        <v>0</v>
      </c>
      <c r="S1109" s="132">
        <v>0</v>
      </c>
      <c r="T1109" s="132">
        <f>S1109*H1109</f>
        <v>0</v>
      </c>
      <c r="U1109" s="131" t="s">
        <v>31</v>
      </c>
      <c r="AR1109" s="130" t="s">
        <v>134</v>
      </c>
      <c r="AT1109" s="130" t="s">
        <v>26</v>
      </c>
      <c r="AU1109" s="130" t="s">
        <v>61</v>
      </c>
      <c r="AY1109" s="108" t="s">
        <v>104</v>
      </c>
      <c r="BE1109" s="118">
        <f>IF(N1109="základní",J1109,0)</f>
        <v>1051.98</v>
      </c>
      <c r="BF1109" s="118">
        <f>IF(N1109="snížená",J1109,0)</f>
        <v>0</v>
      </c>
      <c r="BG1109" s="118">
        <f>IF(N1109="zákl. přenesená",J1109,0)</f>
        <v>0</v>
      </c>
      <c r="BH1109" s="118">
        <f>IF(N1109="sníž. přenesená",J1109,0)</f>
        <v>0</v>
      </c>
      <c r="BI1109" s="118">
        <f>IF(N1109="nulová",J1109,0)</f>
        <v>0</v>
      </c>
      <c r="BJ1109" s="108" t="s">
        <v>102</v>
      </c>
      <c r="BK1109" s="118">
        <f>ROUND(I1109*H1109,2)</f>
        <v>1051.98</v>
      </c>
      <c r="BL1109" s="108" t="s">
        <v>134</v>
      </c>
      <c r="BM1109" s="130" t="s">
        <v>1320</v>
      </c>
    </row>
    <row r="1110" spans="2:65" s="76" customFormat="1" ht="19.5" x14ac:dyDescent="0.2">
      <c r="B1110" s="75"/>
      <c r="D1110" s="129" t="s">
        <v>2597</v>
      </c>
      <c r="F1110" s="128" t="s">
        <v>3631</v>
      </c>
      <c r="L1110" s="75"/>
      <c r="M1110" s="119"/>
      <c r="U1110" s="120"/>
      <c r="AT1110" s="108" t="s">
        <v>2597</v>
      </c>
      <c r="AU1110" s="108" t="s">
        <v>61</v>
      </c>
    </row>
    <row r="1111" spans="2:65" s="76" customFormat="1" x14ac:dyDescent="0.2">
      <c r="B1111" s="75"/>
      <c r="D1111" s="127" t="s">
        <v>112</v>
      </c>
      <c r="F1111" s="126" t="s">
        <v>3630</v>
      </c>
      <c r="L1111" s="75"/>
      <c r="M1111" s="119"/>
      <c r="U1111" s="120"/>
      <c r="AT1111" s="108" t="s">
        <v>112</v>
      </c>
      <c r="AU1111" s="108" t="s">
        <v>61</v>
      </c>
    </row>
    <row r="1112" spans="2:65" s="76" customFormat="1" ht="16.5" customHeight="1" x14ac:dyDescent="0.2">
      <c r="B1112" s="117"/>
      <c r="C1112" s="140" t="s">
        <v>1321</v>
      </c>
      <c r="D1112" s="140" t="s">
        <v>26</v>
      </c>
      <c r="E1112" s="139" t="s">
        <v>1322</v>
      </c>
      <c r="F1112" s="135" t="s">
        <v>2904</v>
      </c>
      <c r="G1112" s="138" t="s">
        <v>622</v>
      </c>
      <c r="H1112" s="137">
        <v>0.66900000000000004</v>
      </c>
      <c r="I1112" s="136">
        <v>1636.12</v>
      </c>
      <c r="J1112" s="136">
        <f>ROUND(I1112*H1112,2)</f>
        <v>1094.56</v>
      </c>
      <c r="K1112" s="135" t="s">
        <v>3201</v>
      </c>
      <c r="L1112" s="75"/>
      <c r="M1112" s="134" t="s">
        <v>31</v>
      </c>
      <c r="N1112" s="133" t="s">
        <v>2542</v>
      </c>
      <c r="O1112" s="132">
        <v>3.246</v>
      </c>
      <c r="P1112" s="132">
        <f>O1112*H1112</f>
        <v>2.1715740000000001</v>
      </c>
      <c r="Q1112" s="132">
        <v>0</v>
      </c>
      <c r="R1112" s="132">
        <f>Q1112*H1112</f>
        <v>0</v>
      </c>
      <c r="S1112" s="132">
        <v>0</v>
      </c>
      <c r="T1112" s="132">
        <f>S1112*H1112</f>
        <v>0</v>
      </c>
      <c r="U1112" s="131" t="s">
        <v>31</v>
      </c>
      <c r="AR1112" s="130" t="s">
        <v>134</v>
      </c>
      <c r="AT1112" s="130" t="s">
        <v>26</v>
      </c>
      <c r="AU1112" s="130" t="s">
        <v>61</v>
      </c>
      <c r="AY1112" s="108" t="s">
        <v>104</v>
      </c>
      <c r="BE1112" s="118">
        <f>IF(N1112="základní",J1112,0)</f>
        <v>1094.56</v>
      </c>
      <c r="BF1112" s="118">
        <f>IF(N1112="snížená",J1112,0)</f>
        <v>0</v>
      </c>
      <c r="BG1112" s="118">
        <f>IF(N1112="zákl. přenesená",J1112,0)</f>
        <v>0</v>
      </c>
      <c r="BH1112" s="118">
        <f>IF(N1112="sníž. přenesená",J1112,0)</f>
        <v>0</v>
      </c>
      <c r="BI1112" s="118">
        <f>IF(N1112="nulová",J1112,0)</f>
        <v>0</v>
      </c>
      <c r="BJ1112" s="108" t="s">
        <v>102</v>
      </c>
      <c r="BK1112" s="118">
        <f>ROUND(I1112*H1112,2)</f>
        <v>1094.56</v>
      </c>
      <c r="BL1112" s="108" t="s">
        <v>134</v>
      </c>
      <c r="BM1112" s="130" t="s">
        <v>1323</v>
      </c>
    </row>
    <row r="1113" spans="2:65" s="76" customFormat="1" ht="19.5" x14ac:dyDescent="0.2">
      <c r="B1113" s="75"/>
      <c r="D1113" s="129" t="s">
        <v>2597</v>
      </c>
      <c r="F1113" s="128" t="s">
        <v>3629</v>
      </c>
      <c r="L1113" s="75"/>
      <c r="M1113" s="119"/>
      <c r="U1113" s="120"/>
      <c r="AT1113" s="108" t="s">
        <v>2597</v>
      </c>
      <c r="AU1113" s="108" t="s">
        <v>61</v>
      </c>
    </row>
    <row r="1114" spans="2:65" s="76" customFormat="1" x14ac:dyDescent="0.2">
      <c r="B1114" s="75"/>
      <c r="D1114" s="127" t="s">
        <v>112</v>
      </c>
      <c r="F1114" s="126" t="s">
        <v>3628</v>
      </c>
      <c r="L1114" s="75"/>
      <c r="M1114" s="119"/>
      <c r="U1114" s="120"/>
      <c r="AT1114" s="108" t="s">
        <v>112</v>
      </c>
      <c r="AU1114" s="108" t="s">
        <v>61</v>
      </c>
    </row>
    <row r="1115" spans="2:65" s="76" customFormat="1" ht="16.5" customHeight="1" x14ac:dyDescent="0.2">
      <c r="B1115" s="117"/>
      <c r="C1115" s="140" t="s">
        <v>1324</v>
      </c>
      <c r="D1115" s="140" t="s">
        <v>26</v>
      </c>
      <c r="E1115" s="139" t="s">
        <v>1325</v>
      </c>
      <c r="F1115" s="135" t="s">
        <v>3627</v>
      </c>
      <c r="G1115" s="138" t="s">
        <v>622</v>
      </c>
      <c r="H1115" s="137">
        <v>0.66900000000000004</v>
      </c>
      <c r="I1115" s="136">
        <v>619.53</v>
      </c>
      <c r="J1115" s="136">
        <f>ROUND(I1115*H1115,2)</f>
        <v>414.47</v>
      </c>
      <c r="K1115" s="135" t="s">
        <v>3201</v>
      </c>
      <c r="L1115" s="75"/>
      <c r="M1115" s="134" t="s">
        <v>31</v>
      </c>
      <c r="N1115" s="133" t="s">
        <v>2542</v>
      </c>
      <c r="O1115" s="132">
        <v>1.0029999999999999</v>
      </c>
      <c r="P1115" s="132">
        <f>O1115*H1115</f>
        <v>0.67100700000000002</v>
      </c>
      <c r="Q1115" s="132">
        <v>0</v>
      </c>
      <c r="R1115" s="132">
        <f>Q1115*H1115</f>
        <v>0</v>
      </c>
      <c r="S1115" s="132">
        <v>0</v>
      </c>
      <c r="T1115" s="132">
        <f>S1115*H1115</f>
        <v>0</v>
      </c>
      <c r="U1115" s="131" t="s">
        <v>31</v>
      </c>
      <c r="AR1115" s="130" t="s">
        <v>134</v>
      </c>
      <c r="AT1115" s="130" t="s">
        <v>26</v>
      </c>
      <c r="AU1115" s="130" t="s">
        <v>61</v>
      </c>
      <c r="AY1115" s="108" t="s">
        <v>104</v>
      </c>
      <c r="BE1115" s="118">
        <f>IF(N1115="základní",J1115,0)</f>
        <v>414.47</v>
      </c>
      <c r="BF1115" s="118">
        <f>IF(N1115="snížená",J1115,0)</f>
        <v>0</v>
      </c>
      <c r="BG1115" s="118">
        <f>IF(N1115="zákl. přenesená",J1115,0)</f>
        <v>0</v>
      </c>
      <c r="BH1115" s="118">
        <f>IF(N1115="sníž. přenesená",J1115,0)</f>
        <v>0</v>
      </c>
      <c r="BI1115" s="118">
        <f>IF(N1115="nulová",J1115,0)</f>
        <v>0</v>
      </c>
      <c r="BJ1115" s="108" t="s">
        <v>102</v>
      </c>
      <c r="BK1115" s="118">
        <f>ROUND(I1115*H1115,2)</f>
        <v>414.47</v>
      </c>
      <c r="BL1115" s="108" t="s">
        <v>134</v>
      </c>
      <c r="BM1115" s="130" t="s">
        <v>1326</v>
      </c>
    </row>
    <row r="1116" spans="2:65" s="76" customFormat="1" ht="19.5" x14ac:dyDescent="0.2">
      <c r="B1116" s="75"/>
      <c r="D1116" s="129" t="s">
        <v>2597</v>
      </c>
      <c r="F1116" s="128" t="s">
        <v>3626</v>
      </c>
      <c r="L1116" s="75"/>
      <c r="M1116" s="119"/>
      <c r="U1116" s="120"/>
      <c r="AT1116" s="108" t="s">
        <v>2597</v>
      </c>
      <c r="AU1116" s="108" t="s">
        <v>61</v>
      </c>
    </row>
    <row r="1117" spans="2:65" s="76" customFormat="1" x14ac:dyDescent="0.2">
      <c r="B1117" s="75"/>
      <c r="D1117" s="127" t="s">
        <v>112</v>
      </c>
      <c r="F1117" s="126" t="s">
        <v>3625</v>
      </c>
      <c r="L1117" s="75"/>
      <c r="M1117" s="119"/>
      <c r="U1117" s="120"/>
      <c r="AT1117" s="108" t="s">
        <v>112</v>
      </c>
      <c r="AU1117" s="108" t="s">
        <v>61</v>
      </c>
    </row>
    <row r="1118" spans="2:65" s="141" customFormat="1" ht="22.9" customHeight="1" x14ac:dyDescent="0.2">
      <c r="B1118" s="148"/>
      <c r="D1118" s="143" t="s">
        <v>99</v>
      </c>
      <c r="E1118" s="150" t="s">
        <v>1327</v>
      </c>
      <c r="F1118" s="150" t="s">
        <v>1328</v>
      </c>
      <c r="J1118" s="149">
        <f>BK1118</f>
        <v>586886.21000000008</v>
      </c>
      <c r="L1118" s="148"/>
      <c r="M1118" s="147"/>
      <c r="P1118" s="146">
        <f>SUM(P1119:P1922)</f>
        <v>209.36266000000003</v>
      </c>
      <c r="R1118" s="146">
        <f>SUM(R1119:R1922)</f>
        <v>0.66527904370000035</v>
      </c>
      <c r="T1118" s="146">
        <f>SUM(T1119:T1922)</f>
        <v>0.90125999999999973</v>
      </c>
      <c r="U1118" s="145"/>
      <c r="AR1118" s="143" t="s">
        <v>61</v>
      </c>
      <c r="AT1118" s="144" t="s">
        <v>99</v>
      </c>
      <c r="AU1118" s="144" t="s">
        <v>102</v>
      </c>
      <c r="AY1118" s="143" t="s">
        <v>104</v>
      </c>
      <c r="BK1118" s="142">
        <f>SUM(BK1119:BK1922)</f>
        <v>586886.21000000008</v>
      </c>
    </row>
    <row r="1119" spans="2:65" s="76" customFormat="1" ht="16.5" customHeight="1" x14ac:dyDescent="0.2">
      <c r="B1119" s="117"/>
      <c r="C1119" s="140" t="s">
        <v>1329</v>
      </c>
      <c r="D1119" s="140" t="s">
        <v>26</v>
      </c>
      <c r="E1119" s="139" t="s">
        <v>1330</v>
      </c>
      <c r="F1119" s="135" t="s">
        <v>2905</v>
      </c>
      <c r="G1119" s="138" t="s">
        <v>133</v>
      </c>
      <c r="H1119" s="137">
        <v>8</v>
      </c>
      <c r="I1119" s="136">
        <v>258.60000000000002</v>
      </c>
      <c r="J1119" s="136">
        <f>ROUND(I1119*H1119,2)</f>
        <v>2068.8000000000002</v>
      </c>
      <c r="K1119" s="135" t="s">
        <v>3201</v>
      </c>
      <c r="L1119" s="75"/>
      <c r="M1119" s="134" t="s">
        <v>31</v>
      </c>
      <c r="N1119" s="133" t="s">
        <v>2542</v>
      </c>
      <c r="O1119" s="132">
        <v>0.52</v>
      </c>
      <c r="P1119" s="132">
        <f>O1119*H1119</f>
        <v>4.16</v>
      </c>
      <c r="Q1119" s="132">
        <v>1.6739999999999999E-5</v>
      </c>
      <c r="R1119" s="132">
        <f>Q1119*H1119</f>
        <v>1.3391999999999999E-4</v>
      </c>
      <c r="S1119" s="132">
        <v>1.4E-2</v>
      </c>
      <c r="T1119" s="132">
        <f>S1119*H1119</f>
        <v>0.112</v>
      </c>
      <c r="U1119" s="131" t="s">
        <v>31</v>
      </c>
      <c r="AR1119" s="130" t="s">
        <v>134</v>
      </c>
      <c r="AT1119" s="130" t="s">
        <v>26</v>
      </c>
      <c r="AU1119" s="130" t="s">
        <v>61</v>
      </c>
      <c r="AY1119" s="108" t="s">
        <v>104</v>
      </c>
      <c r="BE1119" s="118">
        <f>IF(N1119="základní",J1119,0)</f>
        <v>2068.8000000000002</v>
      </c>
      <c r="BF1119" s="118">
        <f>IF(N1119="snížená",J1119,0)</f>
        <v>0</v>
      </c>
      <c r="BG1119" s="118">
        <f>IF(N1119="zákl. přenesená",J1119,0)</f>
        <v>0</v>
      </c>
      <c r="BH1119" s="118">
        <f>IF(N1119="sníž. přenesená",J1119,0)</f>
        <v>0</v>
      </c>
      <c r="BI1119" s="118">
        <f>IF(N1119="nulová",J1119,0)</f>
        <v>0</v>
      </c>
      <c r="BJ1119" s="108" t="s">
        <v>102</v>
      </c>
      <c r="BK1119" s="118">
        <f>ROUND(I1119*H1119,2)</f>
        <v>2068.8000000000002</v>
      </c>
      <c r="BL1119" s="108" t="s">
        <v>134</v>
      </c>
      <c r="BM1119" s="130" t="s">
        <v>1331</v>
      </c>
    </row>
    <row r="1120" spans="2:65" s="76" customFormat="1" x14ac:dyDescent="0.2">
      <c r="B1120" s="75"/>
      <c r="D1120" s="129" t="s">
        <v>2597</v>
      </c>
      <c r="F1120" s="128" t="s">
        <v>1332</v>
      </c>
      <c r="L1120" s="75"/>
      <c r="M1120" s="119"/>
      <c r="U1120" s="120"/>
      <c r="AT1120" s="108" t="s">
        <v>2597</v>
      </c>
      <c r="AU1120" s="108" t="s">
        <v>61</v>
      </c>
    </row>
    <row r="1121" spans="2:65" s="76" customFormat="1" x14ac:dyDescent="0.2">
      <c r="B1121" s="75"/>
      <c r="D1121" s="127" t="s">
        <v>112</v>
      </c>
      <c r="F1121" s="126" t="s">
        <v>3624</v>
      </c>
      <c r="L1121" s="75"/>
      <c r="M1121" s="119"/>
      <c r="U1121" s="120"/>
      <c r="AT1121" s="108" t="s">
        <v>112</v>
      </c>
      <c r="AU1121" s="108" t="s">
        <v>61</v>
      </c>
    </row>
    <row r="1122" spans="2:65" s="76" customFormat="1" ht="16.5" customHeight="1" x14ac:dyDescent="0.2">
      <c r="B1122" s="117"/>
      <c r="C1122" s="140" t="s">
        <v>1333</v>
      </c>
      <c r="D1122" s="140" t="s">
        <v>26</v>
      </c>
      <c r="E1122" s="139" t="s">
        <v>1334</v>
      </c>
      <c r="F1122" s="135" t="s">
        <v>2906</v>
      </c>
      <c r="G1122" s="138" t="s">
        <v>133</v>
      </c>
      <c r="H1122" s="137">
        <v>2</v>
      </c>
      <c r="I1122" s="136">
        <v>350.99</v>
      </c>
      <c r="J1122" s="136">
        <f>ROUND(I1122*H1122,2)</f>
        <v>701.98</v>
      </c>
      <c r="K1122" s="135" t="s">
        <v>3201</v>
      </c>
      <c r="L1122" s="75"/>
      <c r="M1122" s="134" t="s">
        <v>31</v>
      </c>
      <c r="N1122" s="133" t="s">
        <v>2542</v>
      </c>
      <c r="O1122" s="132">
        <v>0.70699999999999996</v>
      </c>
      <c r="P1122" s="132">
        <f>O1122*H1122</f>
        <v>1.4139999999999999</v>
      </c>
      <c r="Q1122" s="132">
        <v>1.6739999999999999E-5</v>
      </c>
      <c r="R1122" s="132">
        <f>Q1122*H1122</f>
        <v>3.3479999999999998E-5</v>
      </c>
      <c r="S1122" s="132">
        <v>3.9E-2</v>
      </c>
      <c r="T1122" s="132">
        <f>S1122*H1122</f>
        <v>7.8E-2</v>
      </c>
      <c r="U1122" s="131" t="s">
        <v>31</v>
      </c>
      <c r="AR1122" s="130" t="s">
        <v>134</v>
      </c>
      <c r="AT1122" s="130" t="s">
        <v>26</v>
      </c>
      <c r="AU1122" s="130" t="s">
        <v>61</v>
      </c>
      <c r="AY1122" s="108" t="s">
        <v>104</v>
      </c>
      <c r="BE1122" s="118">
        <f>IF(N1122="základní",J1122,0)</f>
        <v>701.98</v>
      </c>
      <c r="BF1122" s="118">
        <f>IF(N1122="snížená",J1122,0)</f>
        <v>0</v>
      </c>
      <c r="BG1122" s="118">
        <f>IF(N1122="zákl. přenesená",J1122,0)</f>
        <v>0</v>
      </c>
      <c r="BH1122" s="118">
        <f>IF(N1122="sníž. přenesená",J1122,0)</f>
        <v>0</v>
      </c>
      <c r="BI1122" s="118">
        <f>IF(N1122="nulová",J1122,0)</f>
        <v>0</v>
      </c>
      <c r="BJ1122" s="108" t="s">
        <v>102</v>
      </c>
      <c r="BK1122" s="118">
        <f>ROUND(I1122*H1122,2)</f>
        <v>701.98</v>
      </c>
      <c r="BL1122" s="108" t="s">
        <v>134</v>
      </c>
      <c r="BM1122" s="130" t="s">
        <v>1335</v>
      </c>
    </row>
    <row r="1123" spans="2:65" s="76" customFormat="1" x14ac:dyDescent="0.2">
      <c r="B1123" s="75"/>
      <c r="D1123" s="129" t="s">
        <v>2597</v>
      </c>
      <c r="F1123" s="128" t="s">
        <v>1336</v>
      </c>
      <c r="L1123" s="75"/>
      <c r="M1123" s="119"/>
      <c r="U1123" s="120"/>
      <c r="AT1123" s="108" t="s">
        <v>2597</v>
      </c>
      <c r="AU1123" s="108" t="s">
        <v>61</v>
      </c>
    </row>
    <row r="1124" spans="2:65" s="76" customFormat="1" x14ac:dyDescent="0.2">
      <c r="B1124" s="75"/>
      <c r="D1124" s="127" t="s">
        <v>112</v>
      </c>
      <c r="F1124" s="126" t="s">
        <v>3623</v>
      </c>
      <c r="L1124" s="75"/>
      <c r="M1124" s="119"/>
      <c r="U1124" s="120"/>
      <c r="AT1124" s="108" t="s">
        <v>112</v>
      </c>
      <c r="AU1124" s="108" t="s">
        <v>61</v>
      </c>
    </row>
    <row r="1125" spans="2:65" s="76" customFormat="1" ht="16.5" customHeight="1" x14ac:dyDescent="0.2">
      <c r="B1125" s="117"/>
      <c r="C1125" s="140" t="s">
        <v>1337</v>
      </c>
      <c r="D1125" s="140" t="s">
        <v>26</v>
      </c>
      <c r="E1125" s="139" t="s">
        <v>1338</v>
      </c>
      <c r="F1125" s="135" t="s">
        <v>2907</v>
      </c>
      <c r="G1125" s="138" t="s">
        <v>133</v>
      </c>
      <c r="H1125" s="137">
        <v>4</v>
      </c>
      <c r="I1125" s="136">
        <v>350.99</v>
      </c>
      <c r="J1125" s="136">
        <f>ROUND(I1125*H1125,2)</f>
        <v>1403.96</v>
      </c>
      <c r="K1125" s="135" t="s">
        <v>3201</v>
      </c>
      <c r="L1125" s="75"/>
      <c r="M1125" s="134" t="s">
        <v>31</v>
      </c>
      <c r="N1125" s="133" t="s">
        <v>2542</v>
      </c>
      <c r="O1125" s="132">
        <v>0.70699999999999996</v>
      </c>
      <c r="P1125" s="132">
        <f>O1125*H1125</f>
        <v>2.8279999999999998</v>
      </c>
      <c r="Q1125" s="132">
        <v>1.6739999999999999E-5</v>
      </c>
      <c r="R1125" s="132">
        <f>Q1125*H1125</f>
        <v>6.6959999999999996E-5</v>
      </c>
      <c r="S1125" s="132">
        <v>3.5000000000000003E-2</v>
      </c>
      <c r="T1125" s="132">
        <f>S1125*H1125</f>
        <v>0.14000000000000001</v>
      </c>
      <c r="U1125" s="131" t="s">
        <v>31</v>
      </c>
      <c r="AR1125" s="130" t="s">
        <v>134</v>
      </c>
      <c r="AT1125" s="130" t="s">
        <v>26</v>
      </c>
      <c r="AU1125" s="130" t="s">
        <v>61</v>
      </c>
      <c r="AY1125" s="108" t="s">
        <v>104</v>
      </c>
      <c r="BE1125" s="118">
        <f>IF(N1125="základní",J1125,0)</f>
        <v>1403.96</v>
      </c>
      <c r="BF1125" s="118">
        <f>IF(N1125="snížená",J1125,0)</f>
        <v>0</v>
      </c>
      <c r="BG1125" s="118">
        <f>IF(N1125="zákl. přenesená",J1125,0)</f>
        <v>0</v>
      </c>
      <c r="BH1125" s="118">
        <f>IF(N1125="sníž. přenesená",J1125,0)</f>
        <v>0</v>
      </c>
      <c r="BI1125" s="118">
        <f>IF(N1125="nulová",J1125,0)</f>
        <v>0</v>
      </c>
      <c r="BJ1125" s="108" t="s">
        <v>102</v>
      </c>
      <c r="BK1125" s="118">
        <f>ROUND(I1125*H1125,2)</f>
        <v>1403.96</v>
      </c>
      <c r="BL1125" s="108" t="s">
        <v>134</v>
      </c>
      <c r="BM1125" s="130" t="s">
        <v>1339</v>
      </c>
    </row>
    <row r="1126" spans="2:65" s="76" customFormat="1" x14ac:dyDescent="0.2">
      <c r="B1126" s="75"/>
      <c r="D1126" s="129" t="s">
        <v>2597</v>
      </c>
      <c r="F1126" s="128" t="s">
        <v>1340</v>
      </c>
      <c r="L1126" s="75"/>
      <c r="M1126" s="119"/>
      <c r="U1126" s="120"/>
      <c r="AT1126" s="108" t="s">
        <v>2597</v>
      </c>
      <c r="AU1126" s="108" t="s">
        <v>61</v>
      </c>
    </row>
    <row r="1127" spans="2:65" s="76" customFormat="1" x14ac:dyDescent="0.2">
      <c r="B1127" s="75"/>
      <c r="D1127" s="127" t="s">
        <v>112</v>
      </c>
      <c r="F1127" s="126" t="s">
        <v>3622</v>
      </c>
      <c r="L1127" s="75"/>
      <c r="M1127" s="119"/>
      <c r="U1127" s="120"/>
      <c r="AT1127" s="108" t="s">
        <v>112</v>
      </c>
      <c r="AU1127" s="108" t="s">
        <v>61</v>
      </c>
    </row>
    <row r="1128" spans="2:65" s="76" customFormat="1" ht="16.5" customHeight="1" x14ac:dyDescent="0.2">
      <c r="B1128" s="117"/>
      <c r="C1128" s="140" t="s">
        <v>1341</v>
      </c>
      <c r="D1128" s="140" t="s">
        <v>26</v>
      </c>
      <c r="E1128" s="139" t="s">
        <v>1342</v>
      </c>
      <c r="F1128" s="135" t="s">
        <v>2908</v>
      </c>
      <c r="G1128" s="138" t="s">
        <v>133</v>
      </c>
      <c r="H1128" s="137">
        <v>2</v>
      </c>
      <c r="I1128" s="136">
        <v>484.88</v>
      </c>
      <c r="J1128" s="136">
        <f>ROUND(I1128*H1128,2)</f>
        <v>969.76</v>
      </c>
      <c r="K1128" s="135" t="s">
        <v>3201</v>
      </c>
      <c r="L1128" s="75"/>
      <c r="M1128" s="134" t="s">
        <v>31</v>
      </c>
      <c r="N1128" s="133" t="s">
        <v>2542</v>
      </c>
      <c r="O1128" s="132">
        <v>0.97799999999999998</v>
      </c>
      <c r="P1128" s="132">
        <f>O1128*H1128</f>
        <v>1.956</v>
      </c>
      <c r="Q1128" s="132">
        <v>1.6739999999999999E-5</v>
      </c>
      <c r="R1128" s="132">
        <f>Q1128*H1128</f>
        <v>3.3479999999999998E-5</v>
      </c>
      <c r="S1128" s="132">
        <v>5.3999999999999999E-2</v>
      </c>
      <c r="T1128" s="132">
        <f>S1128*H1128</f>
        <v>0.108</v>
      </c>
      <c r="U1128" s="131" t="s">
        <v>31</v>
      </c>
      <c r="AR1128" s="130" t="s">
        <v>134</v>
      </c>
      <c r="AT1128" s="130" t="s">
        <v>26</v>
      </c>
      <c r="AU1128" s="130" t="s">
        <v>61</v>
      </c>
      <c r="AY1128" s="108" t="s">
        <v>104</v>
      </c>
      <c r="BE1128" s="118">
        <f>IF(N1128="základní",J1128,0)</f>
        <v>969.76</v>
      </c>
      <c r="BF1128" s="118">
        <f>IF(N1128="snížená",J1128,0)</f>
        <v>0</v>
      </c>
      <c r="BG1128" s="118">
        <f>IF(N1128="zákl. přenesená",J1128,0)</f>
        <v>0</v>
      </c>
      <c r="BH1128" s="118">
        <f>IF(N1128="sníž. přenesená",J1128,0)</f>
        <v>0</v>
      </c>
      <c r="BI1128" s="118">
        <f>IF(N1128="nulová",J1128,0)</f>
        <v>0</v>
      </c>
      <c r="BJ1128" s="108" t="s">
        <v>102</v>
      </c>
      <c r="BK1128" s="118">
        <f>ROUND(I1128*H1128,2)</f>
        <v>969.76</v>
      </c>
      <c r="BL1128" s="108" t="s">
        <v>134</v>
      </c>
      <c r="BM1128" s="130" t="s">
        <v>1343</v>
      </c>
    </row>
    <row r="1129" spans="2:65" s="76" customFormat="1" x14ac:dyDescent="0.2">
      <c r="B1129" s="75"/>
      <c r="D1129" s="129" t="s">
        <v>2597</v>
      </c>
      <c r="F1129" s="128" t="s">
        <v>1344</v>
      </c>
      <c r="L1129" s="75"/>
      <c r="M1129" s="119"/>
      <c r="U1129" s="120"/>
      <c r="AT1129" s="108" t="s">
        <v>2597</v>
      </c>
      <c r="AU1129" s="108" t="s">
        <v>61</v>
      </c>
    </row>
    <row r="1130" spans="2:65" s="76" customFormat="1" x14ac:dyDescent="0.2">
      <c r="B1130" s="75"/>
      <c r="D1130" s="127" t="s">
        <v>112</v>
      </c>
      <c r="F1130" s="126" t="s">
        <v>3621</v>
      </c>
      <c r="L1130" s="75"/>
      <c r="M1130" s="119"/>
      <c r="U1130" s="120"/>
      <c r="AT1130" s="108" t="s">
        <v>112</v>
      </c>
      <c r="AU1130" s="108" t="s">
        <v>61</v>
      </c>
    </row>
    <row r="1131" spans="2:65" s="76" customFormat="1" ht="16.5" customHeight="1" x14ac:dyDescent="0.2">
      <c r="B1131" s="117"/>
      <c r="C1131" s="140" t="s">
        <v>1345</v>
      </c>
      <c r="D1131" s="140" t="s">
        <v>26</v>
      </c>
      <c r="E1131" s="139" t="s">
        <v>1346</v>
      </c>
      <c r="F1131" s="135" t="s">
        <v>2909</v>
      </c>
      <c r="G1131" s="138" t="s">
        <v>117</v>
      </c>
      <c r="H1131" s="137">
        <v>1</v>
      </c>
      <c r="I1131" s="136">
        <v>770.91</v>
      </c>
      <c r="J1131" s="136">
        <f>ROUND(I1131*H1131,2)</f>
        <v>770.91</v>
      </c>
      <c r="K1131" s="135" t="s">
        <v>3201</v>
      </c>
      <c r="L1131" s="75"/>
      <c r="M1131" s="134" t="s">
        <v>31</v>
      </c>
      <c r="N1131" s="133" t="s">
        <v>2542</v>
      </c>
      <c r="O1131" s="132">
        <v>0.59299999999999997</v>
      </c>
      <c r="P1131" s="132">
        <f>O1131*H1131</f>
        <v>0.59299999999999997</v>
      </c>
      <c r="Q1131" s="132">
        <v>1.6710805000000001E-3</v>
      </c>
      <c r="R1131" s="132">
        <f>Q1131*H1131</f>
        <v>1.6710805000000001E-3</v>
      </c>
      <c r="S1131" s="132">
        <v>0</v>
      </c>
      <c r="T1131" s="132">
        <f>S1131*H1131</f>
        <v>0</v>
      </c>
      <c r="U1131" s="131" t="s">
        <v>31</v>
      </c>
      <c r="AR1131" s="130" t="s">
        <v>134</v>
      </c>
      <c r="AT1131" s="130" t="s">
        <v>26</v>
      </c>
      <c r="AU1131" s="130" t="s">
        <v>61</v>
      </c>
      <c r="AY1131" s="108" t="s">
        <v>104</v>
      </c>
      <c r="BE1131" s="118">
        <f>IF(N1131="základní",J1131,0)</f>
        <v>770.91</v>
      </c>
      <c r="BF1131" s="118">
        <f>IF(N1131="snížená",J1131,0)</f>
        <v>0</v>
      </c>
      <c r="BG1131" s="118">
        <f>IF(N1131="zákl. přenesená",J1131,0)</f>
        <v>0</v>
      </c>
      <c r="BH1131" s="118">
        <f>IF(N1131="sníž. přenesená",J1131,0)</f>
        <v>0</v>
      </c>
      <c r="BI1131" s="118">
        <f>IF(N1131="nulová",J1131,0)</f>
        <v>0</v>
      </c>
      <c r="BJ1131" s="108" t="s">
        <v>102</v>
      </c>
      <c r="BK1131" s="118">
        <f>ROUND(I1131*H1131,2)</f>
        <v>770.91</v>
      </c>
      <c r="BL1131" s="108" t="s">
        <v>134</v>
      </c>
      <c r="BM1131" s="130" t="s">
        <v>1347</v>
      </c>
    </row>
    <row r="1132" spans="2:65" s="76" customFormat="1" x14ac:dyDescent="0.2">
      <c r="B1132" s="75"/>
      <c r="D1132" s="129" t="s">
        <v>2597</v>
      </c>
      <c r="F1132" s="128" t="s">
        <v>1348</v>
      </c>
      <c r="L1132" s="75"/>
      <c r="M1132" s="119"/>
      <c r="U1132" s="120"/>
      <c r="AT1132" s="108" t="s">
        <v>2597</v>
      </c>
      <c r="AU1132" s="108" t="s">
        <v>61</v>
      </c>
    </row>
    <row r="1133" spans="2:65" s="76" customFormat="1" x14ac:dyDescent="0.2">
      <c r="B1133" s="75"/>
      <c r="D1133" s="127" t="s">
        <v>112</v>
      </c>
      <c r="F1133" s="126" t="s">
        <v>3620</v>
      </c>
      <c r="L1133" s="75"/>
      <c r="M1133" s="119"/>
      <c r="U1133" s="120"/>
      <c r="AT1133" s="108" t="s">
        <v>112</v>
      </c>
      <c r="AU1133" s="108" t="s">
        <v>61</v>
      </c>
    </row>
    <row r="1134" spans="2:65" s="76" customFormat="1" ht="16.5" customHeight="1" x14ac:dyDescent="0.2">
      <c r="B1134" s="117"/>
      <c r="C1134" s="140" t="s">
        <v>1349</v>
      </c>
      <c r="D1134" s="140" t="s">
        <v>26</v>
      </c>
      <c r="E1134" s="139" t="s">
        <v>1350</v>
      </c>
      <c r="F1134" s="135" t="s">
        <v>2910</v>
      </c>
      <c r="G1134" s="138" t="s">
        <v>117</v>
      </c>
      <c r="H1134" s="137">
        <v>2</v>
      </c>
      <c r="I1134" s="136">
        <v>936.27</v>
      </c>
      <c r="J1134" s="136">
        <f>ROUND(I1134*H1134,2)</f>
        <v>1872.54</v>
      </c>
      <c r="K1134" s="135" t="s">
        <v>3201</v>
      </c>
      <c r="L1134" s="75"/>
      <c r="M1134" s="134" t="s">
        <v>31</v>
      </c>
      <c r="N1134" s="133" t="s">
        <v>2542</v>
      </c>
      <c r="O1134" s="132">
        <v>0.75900000000000001</v>
      </c>
      <c r="P1134" s="132">
        <f>O1134*H1134</f>
        <v>1.518</v>
      </c>
      <c r="Q1134" s="132">
        <v>2.3648024999999998E-3</v>
      </c>
      <c r="R1134" s="132">
        <f>Q1134*H1134</f>
        <v>4.7296049999999996E-3</v>
      </c>
      <c r="S1134" s="132">
        <v>0</v>
      </c>
      <c r="T1134" s="132">
        <f>S1134*H1134</f>
        <v>0</v>
      </c>
      <c r="U1134" s="131" t="s">
        <v>31</v>
      </c>
      <c r="AR1134" s="130" t="s">
        <v>134</v>
      </c>
      <c r="AT1134" s="130" t="s">
        <v>26</v>
      </c>
      <c r="AU1134" s="130" t="s">
        <v>61</v>
      </c>
      <c r="AY1134" s="108" t="s">
        <v>104</v>
      </c>
      <c r="BE1134" s="118">
        <f>IF(N1134="základní",J1134,0)</f>
        <v>1872.54</v>
      </c>
      <c r="BF1134" s="118">
        <f>IF(N1134="snížená",J1134,0)</f>
        <v>0</v>
      </c>
      <c r="BG1134" s="118">
        <f>IF(N1134="zákl. přenesená",J1134,0)</f>
        <v>0</v>
      </c>
      <c r="BH1134" s="118">
        <f>IF(N1134="sníž. přenesená",J1134,0)</f>
        <v>0</v>
      </c>
      <c r="BI1134" s="118">
        <f>IF(N1134="nulová",J1134,0)</f>
        <v>0</v>
      </c>
      <c r="BJ1134" s="108" t="s">
        <v>102</v>
      </c>
      <c r="BK1134" s="118">
        <f>ROUND(I1134*H1134,2)</f>
        <v>1872.54</v>
      </c>
      <c r="BL1134" s="108" t="s">
        <v>134</v>
      </c>
      <c r="BM1134" s="130" t="s">
        <v>1351</v>
      </c>
    </row>
    <row r="1135" spans="2:65" s="76" customFormat="1" x14ac:dyDescent="0.2">
      <c r="B1135" s="75"/>
      <c r="D1135" s="129" t="s">
        <v>2597</v>
      </c>
      <c r="F1135" s="128" t="s">
        <v>1352</v>
      </c>
      <c r="L1135" s="75"/>
      <c r="M1135" s="119"/>
      <c r="U1135" s="120"/>
      <c r="AT1135" s="108" t="s">
        <v>2597</v>
      </c>
      <c r="AU1135" s="108" t="s">
        <v>61</v>
      </c>
    </row>
    <row r="1136" spans="2:65" s="76" customFormat="1" x14ac:dyDescent="0.2">
      <c r="B1136" s="75"/>
      <c r="D1136" s="127" t="s">
        <v>112</v>
      </c>
      <c r="F1136" s="126" t="s">
        <v>3619</v>
      </c>
      <c r="L1136" s="75"/>
      <c r="M1136" s="119"/>
      <c r="U1136" s="120"/>
      <c r="AT1136" s="108" t="s">
        <v>112</v>
      </c>
      <c r="AU1136" s="108" t="s">
        <v>61</v>
      </c>
    </row>
    <row r="1137" spans="2:65" s="76" customFormat="1" ht="16.5" customHeight="1" x14ac:dyDescent="0.2">
      <c r="B1137" s="117"/>
      <c r="C1137" s="159" t="s">
        <v>1353</v>
      </c>
      <c r="D1137" s="159" t="s">
        <v>243</v>
      </c>
      <c r="E1137" s="158" t="s">
        <v>1354</v>
      </c>
      <c r="F1137" s="154" t="s">
        <v>1355</v>
      </c>
      <c r="G1137" s="157" t="s">
        <v>133</v>
      </c>
      <c r="H1137" s="156">
        <v>2</v>
      </c>
      <c r="I1137" s="155">
        <v>125</v>
      </c>
      <c r="J1137" s="155">
        <f>ROUND(I1137*H1137,2)</f>
        <v>250</v>
      </c>
      <c r="K1137" s="154" t="s">
        <v>3201</v>
      </c>
      <c r="L1137" s="153"/>
      <c r="M1137" s="152" t="s">
        <v>31</v>
      </c>
      <c r="N1137" s="151" t="s">
        <v>2542</v>
      </c>
      <c r="O1137" s="132">
        <v>0</v>
      </c>
      <c r="P1137" s="132">
        <f>O1137*H1137</f>
        <v>0</v>
      </c>
      <c r="Q1137" s="132">
        <v>6.9999999999999999E-4</v>
      </c>
      <c r="R1137" s="132">
        <f>Q1137*H1137</f>
        <v>1.4E-3</v>
      </c>
      <c r="S1137" s="132">
        <v>0</v>
      </c>
      <c r="T1137" s="132">
        <f>S1137*H1137</f>
        <v>0</v>
      </c>
      <c r="U1137" s="131" t="s">
        <v>31</v>
      </c>
      <c r="AR1137" s="130" t="s">
        <v>189</v>
      </c>
      <c r="AT1137" s="130" t="s">
        <v>243</v>
      </c>
      <c r="AU1137" s="130" t="s">
        <v>61</v>
      </c>
      <c r="AY1137" s="108" t="s">
        <v>104</v>
      </c>
      <c r="BE1137" s="118">
        <f>IF(N1137="základní",J1137,0)</f>
        <v>250</v>
      </c>
      <c r="BF1137" s="118">
        <f>IF(N1137="snížená",J1137,0)</f>
        <v>0</v>
      </c>
      <c r="BG1137" s="118">
        <f>IF(N1137="zákl. přenesená",J1137,0)</f>
        <v>0</v>
      </c>
      <c r="BH1137" s="118">
        <f>IF(N1137="sníž. přenesená",J1137,0)</f>
        <v>0</v>
      </c>
      <c r="BI1137" s="118">
        <f>IF(N1137="nulová",J1137,0)</f>
        <v>0</v>
      </c>
      <c r="BJ1137" s="108" t="s">
        <v>102</v>
      </c>
      <c r="BK1137" s="118">
        <f>ROUND(I1137*H1137,2)</f>
        <v>250</v>
      </c>
      <c r="BL1137" s="108" t="s">
        <v>134</v>
      </c>
      <c r="BM1137" s="130" t="s">
        <v>1356</v>
      </c>
    </row>
    <row r="1138" spans="2:65" s="76" customFormat="1" x14ac:dyDescent="0.2">
      <c r="B1138" s="75"/>
      <c r="D1138" s="129" t="s">
        <v>2597</v>
      </c>
      <c r="F1138" s="128" t="s">
        <v>1355</v>
      </c>
      <c r="L1138" s="75"/>
      <c r="M1138" s="119"/>
      <c r="U1138" s="120"/>
      <c r="AT1138" s="108" t="s">
        <v>2597</v>
      </c>
      <c r="AU1138" s="108" t="s">
        <v>61</v>
      </c>
    </row>
    <row r="1139" spans="2:65" s="76" customFormat="1" ht="16.5" customHeight="1" x14ac:dyDescent="0.2">
      <c r="B1139" s="117"/>
      <c r="C1139" s="140" t="s">
        <v>1357</v>
      </c>
      <c r="D1139" s="140" t="s">
        <v>26</v>
      </c>
      <c r="E1139" s="139" t="s">
        <v>1358</v>
      </c>
      <c r="F1139" s="135" t="s">
        <v>2911</v>
      </c>
      <c r="G1139" s="138" t="s">
        <v>117</v>
      </c>
      <c r="H1139" s="137">
        <v>2</v>
      </c>
      <c r="I1139" s="136">
        <v>1148.96</v>
      </c>
      <c r="J1139" s="136">
        <f>ROUND(I1139*H1139,2)</f>
        <v>2297.92</v>
      </c>
      <c r="K1139" s="135" t="s">
        <v>3201</v>
      </c>
      <c r="L1139" s="75"/>
      <c r="M1139" s="134" t="s">
        <v>31</v>
      </c>
      <c r="N1139" s="133" t="s">
        <v>2542</v>
      </c>
      <c r="O1139" s="132">
        <v>0.86899999999999999</v>
      </c>
      <c r="P1139" s="132">
        <f>O1139*H1139</f>
        <v>1.738</v>
      </c>
      <c r="Q1139" s="132">
        <v>3.4423280000000001E-3</v>
      </c>
      <c r="R1139" s="132">
        <f>Q1139*H1139</f>
        <v>6.8846560000000003E-3</v>
      </c>
      <c r="S1139" s="132">
        <v>0</v>
      </c>
      <c r="T1139" s="132">
        <f>S1139*H1139</f>
        <v>0</v>
      </c>
      <c r="U1139" s="131" t="s">
        <v>31</v>
      </c>
      <c r="AR1139" s="130" t="s">
        <v>134</v>
      </c>
      <c r="AT1139" s="130" t="s">
        <v>26</v>
      </c>
      <c r="AU1139" s="130" t="s">
        <v>61</v>
      </c>
      <c r="AY1139" s="108" t="s">
        <v>104</v>
      </c>
      <c r="BE1139" s="118">
        <f>IF(N1139="základní",J1139,0)</f>
        <v>2297.92</v>
      </c>
      <c r="BF1139" s="118">
        <f>IF(N1139="snížená",J1139,0)</f>
        <v>0</v>
      </c>
      <c r="BG1139" s="118">
        <f>IF(N1139="zákl. přenesená",J1139,0)</f>
        <v>0</v>
      </c>
      <c r="BH1139" s="118">
        <f>IF(N1139="sníž. přenesená",J1139,0)</f>
        <v>0</v>
      </c>
      <c r="BI1139" s="118">
        <f>IF(N1139="nulová",J1139,0)</f>
        <v>0</v>
      </c>
      <c r="BJ1139" s="108" t="s">
        <v>102</v>
      </c>
      <c r="BK1139" s="118">
        <f>ROUND(I1139*H1139,2)</f>
        <v>2297.92</v>
      </c>
      <c r="BL1139" s="108" t="s">
        <v>134</v>
      </c>
      <c r="BM1139" s="130" t="s">
        <v>1359</v>
      </c>
    </row>
    <row r="1140" spans="2:65" s="76" customFormat="1" x14ac:dyDescent="0.2">
      <c r="B1140" s="75"/>
      <c r="D1140" s="129" t="s">
        <v>2597</v>
      </c>
      <c r="F1140" s="128" t="s">
        <v>1360</v>
      </c>
      <c r="L1140" s="75"/>
      <c r="M1140" s="119"/>
      <c r="U1140" s="120"/>
      <c r="AT1140" s="108" t="s">
        <v>2597</v>
      </c>
      <c r="AU1140" s="108" t="s">
        <v>61</v>
      </c>
    </row>
    <row r="1141" spans="2:65" s="76" customFormat="1" x14ac:dyDescent="0.2">
      <c r="B1141" s="75"/>
      <c r="D1141" s="127" t="s">
        <v>112</v>
      </c>
      <c r="F1141" s="126" t="s">
        <v>3618</v>
      </c>
      <c r="L1141" s="75"/>
      <c r="M1141" s="119"/>
      <c r="U1141" s="120"/>
      <c r="AT1141" s="108" t="s">
        <v>112</v>
      </c>
      <c r="AU1141" s="108" t="s">
        <v>61</v>
      </c>
    </row>
    <row r="1142" spans="2:65" s="76" customFormat="1" ht="16.5" customHeight="1" x14ac:dyDescent="0.2">
      <c r="B1142" s="117"/>
      <c r="C1142" s="159" t="s">
        <v>1361</v>
      </c>
      <c r="D1142" s="159" t="s">
        <v>243</v>
      </c>
      <c r="E1142" s="158" t="s">
        <v>1362</v>
      </c>
      <c r="F1142" s="154" t="s">
        <v>1363</v>
      </c>
      <c r="G1142" s="157" t="s">
        <v>133</v>
      </c>
      <c r="H1142" s="156">
        <v>2</v>
      </c>
      <c r="I1142" s="155">
        <v>152</v>
      </c>
      <c r="J1142" s="155">
        <f>ROUND(I1142*H1142,2)</f>
        <v>304</v>
      </c>
      <c r="K1142" s="154" t="s">
        <v>3201</v>
      </c>
      <c r="L1142" s="153"/>
      <c r="M1142" s="152" t="s">
        <v>31</v>
      </c>
      <c r="N1142" s="151" t="s">
        <v>2542</v>
      </c>
      <c r="O1142" s="132">
        <v>0</v>
      </c>
      <c r="P1142" s="132">
        <f>O1142*H1142</f>
        <v>0</v>
      </c>
      <c r="Q1142" s="132">
        <v>1.1800000000000001E-3</v>
      </c>
      <c r="R1142" s="132">
        <f>Q1142*H1142</f>
        <v>2.3600000000000001E-3</v>
      </c>
      <c r="S1142" s="132">
        <v>0</v>
      </c>
      <c r="T1142" s="132">
        <f>S1142*H1142</f>
        <v>0</v>
      </c>
      <c r="U1142" s="131" t="s">
        <v>31</v>
      </c>
      <c r="AR1142" s="130" t="s">
        <v>189</v>
      </c>
      <c r="AT1142" s="130" t="s">
        <v>243</v>
      </c>
      <c r="AU1142" s="130" t="s">
        <v>61</v>
      </c>
      <c r="AY1142" s="108" t="s">
        <v>104</v>
      </c>
      <c r="BE1142" s="118">
        <f>IF(N1142="základní",J1142,0)</f>
        <v>304</v>
      </c>
      <c r="BF1142" s="118">
        <f>IF(N1142="snížená",J1142,0)</f>
        <v>0</v>
      </c>
      <c r="BG1142" s="118">
        <f>IF(N1142="zákl. přenesená",J1142,0)</f>
        <v>0</v>
      </c>
      <c r="BH1142" s="118">
        <f>IF(N1142="sníž. přenesená",J1142,0)</f>
        <v>0</v>
      </c>
      <c r="BI1142" s="118">
        <f>IF(N1142="nulová",J1142,0)</f>
        <v>0</v>
      </c>
      <c r="BJ1142" s="108" t="s">
        <v>102</v>
      </c>
      <c r="BK1142" s="118">
        <f>ROUND(I1142*H1142,2)</f>
        <v>304</v>
      </c>
      <c r="BL1142" s="108" t="s">
        <v>134</v>
      </c>
      <c r="BM1142" s="130" t="s">
        <v>1364</v>
      </c>
    </row>
    <row r="1143" spans="2:65" s="76" customFormat="1" x14ac:dyDescent="0.2">
      <c r="B1143" s="75"/>
      <c r="D1143" s="129" t="s">
        <v>2597</v>
      </c>
      <c r="F1143" s="128" t="s">
        <v>1363</v>
      </c>
      <c r="L1143" s="75"/>
      <c r="M1143" s="119"/>
      <c r="U1143" s="120"/>
      <c r="AT1143" s="108" t="s">
        <v>2597</v>
      </c>
      <c r="AU1143" s="108" t="s">
        <v>61</v>
      </c>
    </row>
    <row r="1144" spans="2:65" s="76" customFormat="1" ht="16.5" customHeight="1" x14ac:dyDescent="0.2">
      <c r="B1144" s="117"/>
      <c r="C1144" s="140" t="s">
        <v>1365</v>
      </c>
      <c r="D1144" s="140" t="s">
        <v>26</v>
      </c>
      <c r="E1144" s="139" t="s">
        <v>1366</v>
      </c>
      <c r="F1144" s="135" t="s">
        <v>2912</v>
      </c>
      <c r="G1144" s="138" t="s">
        <v>117</v>
      </c>
      <c r="H1144" s="137">
        <v>1</v>
      </c>
      <c r="I1144" s="136">
        <v>801.9</v>
      </c>
      <c r="J1144" s="136">
        <f>ROUND(I1144*H1144,2)</f>
        <v>801.9</v>
      </c>
      <c r="K1144" s="135" t="s">
        <v>3201</v>
      </c>
      <c r="L1144" s="75"/>
      <c r="M1144" s="134" t="s">
        <v>31</v>
      </c>
      <c r="N1144" s="133" t="s">
        <v>2542</v>
      </c>
      <c r="O1144" s="132">
        <v>0.59299999999999997</v>
      </c>
      <c r="P1144" s="132">
        <f>O1144*H1144</f>
        <v>0.59299999999999997</v>
      </c>
      <c r="Q1144" s="132">
        <v>2.1710804999999999E-3</v>
      </c>
      <c r="R1144" s="132">
        <f>Q1144*H1144</f>
        <v>2.1710804999999999E-3</v>
      </c>
      <c r="S1144" s="132">
        <v>0</v>
      </c>
      <c r="T1144" s="132">
        <f>S1144*H1144</f>
        <v>0</v>
      </c>
      <c r="U1144" s="131" t="s">
        <v>31</v>
      </c>
      <c r="AR1144" s="130" t="s">
        <v>134</v>
      </c>
      <c r="AT1144" s="130" t="s">
        <v>26</v>
      </c>
      <c r="AU1144" s="130" t="s">
        <v>61</v>
      </c>
      <c r="AY1144" s="108" t="s">
        <v>104</v>
      </c>
      <c r="BE1144" s="118">
        <f>IF(N1144="základní",J1144,0)</f>
        <v>801.9</v>
      </c>
      <c r="BF1144" s="118">
        <f>IF(N1144="snížená",J1144,0)</f>
        <v>0</v>
      </c>
      <c r="BG1144" s="118">
        <f>IF(N1144="zákl. přenesená",J1144,0)</f>
        <v>0</v>
      </c>
      <c r="BH1144" s="118">
        <f>IF(N1144="sníž. přenesená",J1144,0)</f>
        <v>0</v>
      </c>
      <c r="BI1144" s="118">
        <f>IF(N1144="nulová",J1144,0)</f>
        <v>0</v>
      </c>
      <c r="BJ1144" s="108" t="s">
        <v>102</v>
      </c>
      <c r="BK1144" s="118">
        <f>ROUND(I1144*H1144,2)</f>
        <v>801.9</v>
      </c>
      <c r="BL1144" s="108" t="s">
        <v>134</v>
      </c>
      <c r="BM1144" s="130" t="s">
        <v>1367</v>
      </c>
    </row>
    <row r="1145" spans="2:65" s="76" customFormat="1" x14ac:dyDescent="0.2">
      <c r="B1145" s="75"/>
      <c r="D1145" s="129" t="s">
        <v>2597</v>
      </c>
      <c r="F1145" s="128" t="s">
        <v>1368</v>
      </c>
      <c r="L1145" s="75"/>
      <c r="M1145" s="119"/>
      <c r="U1145" s="120"/>
      <c r="AT1145" s="108" t="s">
        <v>2597</v>
      </c>
      <c r="AU1145" s="108" t="s">
        <v>61</v>
      </c>
    </row>
    <row r="1146" spans="2:65" s="76" customFormat="1" x14ac:dyDescent="0.2">
      <c r="B1146" s="75"/>
      <c r="D1146" s="127" t="s">
        <v>112</v>
      </c>
      <c r="F1146" s="126" t="s">
        <v>3617</v>
      </c>
      <c r="L1146" s="75"/>
      <c r="M1146" s="119"/>
      <c r="U1146" s="120"/>
      <c r="AT1146" s="108" t="s">
        <v>112</v>
      </c>
      <c r="AU1146" s="108" t="s">
        <v>61</v>
      </c>
    </row>
    <row r="1147" spans="2:65" s="76" customFormat="1" ht="16.5" customHeight="1" x14ac:dyDescent="0.2">
      <c r="B1147" s="117"/>
      <c r="C1147" s="159" t="s">
        <v>1369</v>
      </c>
      <c r="D1147" s="159" t="s">
        <v>243</v>
      </c>
      <c r="E1147" s="158" t="s">
        <v>1370</v>
      </c>
      <c r="F1147" s="154" t="s">
        <v>1371</v>
      </c>
      <c r="G1147" s="157" t="s">
        <v>133</v>
      </c>
      <c r="H1147" s="156">
        <v>1</v>
      </c>
      <c r="I1147" s="155">
        <v>106</v>
      </c>
      <c r="J1147" s="155">
        <f>ROUND(I1147*H1147,2)</f>
        <v>106</v>
      </c>
      <c r="K1147" s="154" t="s">
        <v>3201</v>
      </c>
      <c r="L1147" s="153"/>
      <c r="M1147" s="152" t="s">
        <v>31</v>
      </c>
      <c r="N1147" s="151" t="s">
        <v>2542</v>
      </c>
      <c r="O1147" s="132">
        <v>0</v>
      </c>
      <c r="P1147" s="132">
        <f>O1147*H1147</f>
        <v>0</v>
      </c>
      <c r="Q1147" s="132">
        <v>6.4999999999999997E-4</v>
      </c>
      <c r="R1147" s="132">
        <f>Q1147*H1147</f>
        <v>6.4999999999999997E-4</v>
      </c>
      <c r="S1147" s="132">
        <v>0</v>
      </c>
      <c r="T1147" s="132">
        <f>S1147*H1147</f>
        <v>0</v>
      </c>
      <c r="U1147" s="131" t="s">
        <v>31</v>
      </c>
      <c r="AR1147" s="130" t="s">
        <v>189</v>
      </c>
      <c r="AT1147" s="130" t="s">
        <v>243</v>
      </c>
      <c r="AU1147" s="130" t="s">
        <v>61</v>
      </c>
      <c r="AY1147" s="108" t="s">
        <v>104</v>
      </c>
      <c r="BE1147" s="118">
        <f>IF(N1147="základní",J1147,0)</f>
        <v>106</v>
      </c>
      <c r="BF1147" s="118">
        <f>IF(N1147="snížená",J1147,0)</f>
        <v>0</v>
      </c>
      <c r="BG1147" s="118">
        <f>IF(N1147="zákl. přenesená",J1147,0)</f>
        <v>0</v>
      </c>
      <c r="BH1147" s="118">
        <f>IF(N1147="sníž. přenesená",J1147,0)</f>
        <v>0</v>
      </c>
      <c r="BI1147" s="118">
        <f>IF(N1147="nulová",J1147,0)</f>
        <v>0</v>
      </c>
      <c r="BJ1147" s="108" t="s">
        <v>102</v>
      </c>
      <c r="BK1147" s="118">
        <f>ROUND(I1147*H1147,2)</f>
        <v>106</v>
      </c>
      <c r="BL1147" s="108" t="s">
        <v>134</v>
      </c>
      <c r="BM1147" s="130" t="s">
        <v>1372</v>
      </c>
    </row>
    <row r="1148" spans="2:65" s="76" customFormat="1" x14ac:dyDescent="0.2">
      <c r="B1148" s="75"/>
      <c r="D1148" s="129" t="s">
        <v>2597</v>
      </c>
      <c r="F1148" s="128" t="s">
        <v>1371</v>
      </c>
      <c r="L1148" s="75"/>
      <c r="M1148" s="119"/>
      <c r="U1148" s="120"/>
      <c r="AT1148" s="108" t="s">
        <v>2597</v>
      </c>
      <c r="AU1148" s="108" t="s">
        <v>61</v>
      </c>
    </row>
    <row r="1149" spans="2:65" s="76" customFormat="1" ht="16.5" customHeight="1" x14ac:dyDescent="0.2">
      <c r="B1149" s="117"/>
      <c r="C1149" s="140" t="s">
        <v>1373</v>
      </c>
      <c r="D1149" s="140" t="s">
        <v>26</v>
      </c>
      <c r="E1149" s="139" t="s">
        <v>1374</v>
      </c>
      <c r="F1149" s="135" t="s">
        <v>2913</v>
      </c>
      <c r="G1149" s="138" t="s">
        <v>117</v>
      </c>
      <c r="H1149" s="137">
        <v>2</v>
      </c>
      <c r="I1149" s="136">
        <v>1031.93</v>
      </c>
      <c r="J1149" s="136">
        <f>ROUND(I1149*H1149,2)</f>
        <v>2063.86</v>
      </c>
      <c r="K1149" s="135" t="s">
        <v>3201</v>
      </c>
      <c r="L1149" s="75"/>
      <c r="M1149" s="134" t="s">
        <v>31</v>
      </c>
      <c r="N1149" s="133" t="s">
        <v>2542</v>
      </c>
      <c r="O1149" s="132">
        <v>0.75900000000000001</v>
      </c>
      <c r="P1149" s="132">
        <f>O1149*H1149</f>
        <v>1.518</v>
      </c>
      <c r="Q1149" s="132">
        <v>3.2448024999999999E-3</v>
      </c>
      <c r="R1149" s="132">
        <f>Q1149*H1149</f>
        <v>6.4896049999999999E-3</v>
      </c>
      <c r="S1149" s="132">
        <v>0</v>
      </c>
      <c r="T1149" s="132">
        <f>S1149*H1149</f>
        <v>0</v>
      </c>
      <c r="U1149" s="131" t="s">
        <v>31</v>
      </c>
      <c r="AR1149" s="130" t="s">
        <v>134</v>
      </c>
      <c r="AT1149" s="130" t="s">
        <v>26</v>
      </c>
      <c r="AU1149" s="130" t="s">
        <v>61</v>
      </c>
      <c r="AY1149" s="108" t="s">
        <v>104</v>
      </c>
      <c r="BE1149" s="118">
        <f>IF(N1149="základní",J1149,0)</f>
        <v>2063.86</v>
      </c>
      <c r="BF1149" s="118">
        <f>IF(N1149="snížená",J1149,0)</f>
        <v>0</v>
      </c>
      <c r="BG1149" s="118">
        <f>IF(N1149="zákl. přenesená",J1149,0)</f>
        <v>0</v>
      </c>
      <c r="BH1149" s="118">
        <f>IF(N1149="sníž. přenesená",J1149,0)</f>
        <v>0</v>
      </c>
      <c r="BI1149" s="118">
        <f>IF(N1149="nulová",J1149,0)</f>
        <v>0</v>
      </c>
      <c r="BJ1149" s="108" t="s">
        <v>102</v>
      </c>
      <c r="BK1149" s="118">
        <f>ROUND(I1149*H1149,2)</f>
        <v>2063.86</v>
      </c>
      <c r="BL1149" s="108" t="s">
        <v>134</v>
      </c>
      <c r="BM1149" s="130" t="s">
        <v>1375</v>
      </c>
    </row>
    <row r="1150" spans="2:65" s="76" customFormat="1" x14ac:dyDescent="0.2">
      <c r="B1150" s="75"/>
      <c r="D1150" s="129" t="s">
        <v>2597</v>
      </c>
      <c r="F1150" s="128" t="s">
        <v>1376</v>
      </c>
      <c r="L1150" s="75"/>
      <c r="M1150" s="119"/>
      <c r="U1150" s="120"/>
      <c r="AT1150" s="108" t="s">
        <v>2597</v>
      </c>
      <c r="AU1150" s="108" t="s">
        <v>61</v>
      </c>
    </row>
    <row r="1151" spans="2:65" s="76" customFormat="1" x14ac:dyDescent="0.2">
      <c r="B1151" s="75"/>
      <c r="D1151" s="127" t="s">
        <v>112</v>
      </c>
      <c r="F1151" s="126" t="s">
        <v>3616</v>
      </c>
      <c r="L1151" s="75"/>
      <c r="M1151" s="119"/>
      <c r="U1151" s="120"/>
      <c r="AT1151" s="108" t="s">
        <v>112</v>
      </c>
      <c r="AU1151" s="108" t="s">
        <v>61</v>
      </c>
    </row>
    <row r="1152" spans="2:65" s="76" customFormat="1" ht="16.5" customHeight="1" x14ac:dyDescent="0.2">
      <c r="B1152" s="117"/>
      <c r="C1152" s="159" t="s">
        <v>1377</v>
      </c>
      <c r="D1152" s="159" t="s">
        <v>243</v>
      </c>
      <c r="E1152" s="158" t="s">
        <v>1378</v>
      </c>
      <c r="F1152" s="154" t="s">
        <v>1379</v>
      </c>
      <c r="G1152" s="157" t="s">
        <v>133</v>
      </c>
      <c r="H1152" s="156">
        <v>2</v>
      </c>
      <c r="I1152" s="155">
        <v>153</v>
      </c>
      <c r="J1152" s="155">
        <f>ROUND(I1152*H1152,2)</f>
        <v>306</v>
      </c>
      <c r="K1152" s="154" t="s">
        <v>3201</v>
      </c>
      <c r="L1152" s="153"/>
      <c r="M1152" s="152" t="s">
        <v>31</v>
      </c>
      <c r="N1152" s="151" t="s">
        <v>2542</v>
      </c>
      <c r="O1152" s="132">
        <v>0</v>
      </c>
      <c r="P1152" s="132">
        <f>O1152*H1152</f>
        <v>0</v>
      </c>
      <c r="Q1152" s="132">
        <v>1.14E-3</v>
      </c>
      <c r="R1152" s="132">
        <f>Q1152*H1152</f>
        <v>2.2799999999999999E-3</v>
      </c>
      <c r="S1152" s="132">
        <v>0</v>
      </c>
      <c r="T1152" s="132">
        <f>S1152*H1152</f>
        <v>0</v>
      </c>
      <c r="U1152" s="131" t="s">
        <v>31</v>
      </c>
      <c r="AR1152" s="130" t="s">
        <v>189</v>
      </c>
      <c r="AT1152" s="130" t="s">
        <v>243</v>
      </c>
      <c r="AU1152" s="130" t="s">
        <v>61</v>
      </c>
      <c r="AY1152" s="108" t="s">
        <v>104</v>
      </c>
      <c r="BE1152" s="118">
        <f>IF(N1152="základní",J1152,0)</f>
        <v>306</v>
      </c>
      <c r="BF1152" s="118">
        <f>IF(N1152="snížená",J1152,0)</f>
        <v>0</v>
      </c>
      <c r="BG1152" s="118">
        <f>IF(N1152="zákl. přenesená",J1152,0)</f>
        <v>0</v>
      </c>
      <c r="BH1152" s="118">
        <f>IF(N1152="sníž. přenesená",J1152,0)</f>
        <v>0</v>
      </c>
      <c r="BI1152" s="118">
        <f>IF(N1152="nulová",J1152,0)</f>
        <v>0</v>
      </c>
      <c r="BJ1152" s="108" t="s">
        <v>102</v>
      </c>
      <c r="BK1152" s="118">
        <f>ROUND(I1152*H1152,2)</f>
        <v>306</v>
      </c>
      <c r="BL1152" s="108" t="s">
        <v>134</v>
      </c>
      <c r="BM1152" s="130" t="s">
        <v>1380</v>
      </c>
    </row>
    <row r="1153" spans="2:65" s="76" customFormat="1" x14ac:dyDescent="0.2">
      <c r="B1153" s="75"/>
      <c r="D1153" s="129" t="s">
        <v>2597</v>
      </c>
      <c r="F1153" s="128" t="s">
        <v>1379</v>
      </c>
      <c r="L1153" s="75"/>
      <c r="M1153" s="119"/>
      <c r="U1153" s="120"/>
      <c r="AT1153" s="108" t="s">
        <v>2597</v>
      </c>
      <c r="AU1153" s="108" t="s">
        <v>61</v>
      </c>
    </row>
    <row r="1154" spans="2:65" s="76" customFormat="1" ht="16.5" customHeight="1" x14ac:dyDescent="0.2">
      <c r="B1154" s="117"/>
      <c r="C1154" s="140" t="s">
        <v>1381</v>
      </c>
      <c r="D1154" s="140" t="s">
        <v>26</v>
      </c>
      <c r="E1154" s="139" t="s">
        <v>1382</v>
      </c>
      <c r="F1154" s="135" t="s">
        <v>2914</v>
      </c>
      <c r="G1154" s="138" t="s">
        <v>117</v>
      </c>
      <c r="H1154" s="137">
        <v>2</v>
      </c>
      <c r="I1154" s="136">
        <v>761.15</v>
      </c>
      <c r="J1154" s="136">
        <f>ROUND(I1154*H1154,2)</f>
        <v>1522.3</v>
      </c>
      <c r="K1154" s="135" t="s">
        <v>3201</v>
      </c>
      <c r="L1154" s="75"/>
      <c r="M1154" s="134" t="s">
        <v>31</v>
      </c>
      <c r="N1154" s="133" t="s">
        <v>2542</v>
      </c>
      <c r="O1154" s="132">
        <v>0.60299999999999998</v>
      </c>
      <c r="P1154" s="132">
        <f>O1154*H1154</f>
        <v>1.206</v>
      </c>
      <c r="Q1154" s="132">
        <v>2.4864405000000001E-3</v>
      </c>
      <c r="R1154" s="132">
        <f>Q1154*H1154</f>
        <v>4.9728810000000002E-3</v>
      </c>
      <c r="S1154" s="132">
        <v>0</v>
      </c>
      <c r="T1154" s="132">
        <f>S1154*H1154</f>
        <v>0</v>
      </c>
      <c r="U1154" s="131" t="s">
        <v>31</v>
      </c>
      <c r="AR1154" s="130" t="s">
        <v>134</v>
      </c>
      <c r="AT1154" s="130" t="s">
        <v>26</v>
      </c>
      <c r="AU1154" s="130" t="s">
        <v>61</v>
      </c>
      <c r="AY1154" s="108" t="s">
        <v>104</v>
      </c>
      <c r="BE1154" s="118">
        <f>IF(N1154="základní",J1154,0)</f>
        <v>1522.3</v>
      </c>
      <c r="BF1154" s="118">
        <f>IF(N1154="snížená",J1154,0)</f>
        <v>0</v>
      </c>
      <c r="BG1154" s="118">
        <f>IF(N1154="zákl. přenesená",J1154,0)</f>
        <v>0</v>
      </c>
      <c r="BH1154" s="118">
        <f>IF(N1154="sníž. přenesená",J1154,0)</f>
        <v>0</v>
      </c>
      <c r="BI1154" s="118">
        <f>IF(N1154="nulová",J1154,0)</f>
        <v>0</v>
      </c>
      <c r="BJ1154" s="108" t="s">
        <v>102</v>
      </c>
      <c r="BK1154" s="118">
        <f>ROUND(I1154*H1154,2)</f>
        <v>1522.3</v>
      </c>
      <c r="BL1154" s="108" t="s">
        <v>134</v>
      </c>
      <c r="BM1154" s="130" t="s">
        <v>1383</v>
      </c>
    </row>
    <row r="1155" spans="2:65" s="76" customFormat="1" x14ac:dyDescent="0.2">
      <c r="B1155" s="75"/>
      <c r="D1155" s="129" t="s">
        <v>2597</v>
      </c>
      <c r="F1155" s="128" t="s">
        <v>1384</v>
      </c>
      <c r="L1155" s="75"/>
      <c r="M1155" s="119"/>
      <c r="U1155" s="120"/>
      <c r="AT1155" s="108" t="s">
        <v>2597</v>
      </c>
      <c r="AU1155" s="108" t="s">
        <v>61</v>
      </c>
    </row>
    <row r="1156" spans="2:65" s="76" customFormat="1" x14ac:dyDescent="0.2">
      <c r="B1156" s="75"/>
      <c r="D1156" s="127" t="s">
        <v>112</v>
      </c>
      <c r="F1156" s="126" t="s">
        <v>3615</v>
      </c>
      <c r="L1156" s="75"/>
      <c r="M1156" s="119"/>
      <c r="U1156" s="120"/>
      <c r="AT1156" s="108" t="s">
        <v>112</v>
      </c>
      <c r="AU1156" s="108" t="s">
        <v>61</v>
      </c>
    </row>
    <row r="1157" spans="2:65" s="76" customFormat="1" ht="16.5" customHeight="1" x14ac:dyDescent="0.2">
      <c r="B1157" s="117"/>
      <c r="C1157" s="159" t="s">
        <v>1385</v>
      </c>
      <c r="D1157" s="159" t="s">
        <v>243</v>
      </c>
      <c r="E1157" s="158" t="s">
        <v>1386</v>
      </c>
      <c r="F1157" s="154" t="s">
        <v>1387</v>
      </c>
      <c r="G1157" s="157" t="s">
        <v>133</v>
      </c>
      <c r="H1157" s="156">
        <v>2</v>
      </c>
      <c r="I1157" s="155">
        <v>92.3</v>
      </c>
      <c r="J1157" s="155">
        <f>ROUND(I1157*H1157,2)</f>
        <v>184.6</v>
      </c>
      <c r="K1157" s="154" t="s">
        <v>3201</v>
      </c>
      <c r="L1157" s="153"/>
      <c r="M1157" s="152" t="s">
        <v>31</v>
      </c>
      <c r="N1157" s="151" t="s">
        <v>2542</v>
      </c>
      <c r="O1157" s="132">
        <v>0</v>
      </c>
      <c r="P1157" s="132">
        <f>O1157*H1157</f>
        <v>0</v>
      </c>
      <c r="Q1157" s="132">
        <v>7.5000000000000002E-4</v>
      </c>
      <c r="R1157" s="132">
        <f>Q1157*H1157</f>
        <v>1.5E-3</v>
      </c>
      <c r="S1157" s="132">
        <v>0</v>
      </c>
      <c r="T1157" s="132">
        <f>S1157*H1157</f>
        <v>0</v>
      </c>
      <c r="U1157" s="131" t="s">
        <v>31</v>
      </c>
      <c r="AR1157" s="130" t="s">
        <v>189</v>
      </c>
      <c r="AT1157" s="130" t="s">
        <v>243</v>
      </c>
      <c r="AU1157" s="130" t="s">
        <v>61</v>
      </c>
      <c r="AY1157" s="108" t="s">
        <v>104</v>
      </c>
      <c r="BE1157" s="118">
        <f>IF(N1157="základní",J1157,0)</f>
        <v>184.6</v>
      </c>
      <c r="BF1157" s="118">
        <f>IF(N1157="snížená",J1157,0)</f>
        <v>0</v>
      </c>
      <c r="BG1157" s="118">
        <f>IF(N1157="zákl. přenesená",J1157,0)</f>
        <v>0</v>
      </c>
      <c r="BH1157" s="118">
        <f>IF(N1157="sníž. přenesená",J1157,0)</f>
        <v>0</v>
      </c>
      <c r="BI1157" s="118">
        <f>IF(N1157="nulová",J1157,0)</f>
        <v>0</v>
      </c>
      <c r="BJ1157" s="108" t="s">
        <v>102</v>
      </c>
      <c r="BK1157" s="118">
        <f>ROUND(I1157*H1157,2)</f>
        <v>184.6</v>
      </c>
      <c r="BL1157" s="108" t="s">
        <v>134</v>
      </c>
      <c r="BM1157" s="130" t="s">
        <v>1388</v>
      </c>
    </row>
    <row r="1158" spans="2:65" s="76" customFormat="1" x14ac:dyDescent="0.2">
      <c r="B1158" s="75"/>
      <c r="D1158" s="129" t="s">
        <v>2597</v>
      </c>
      <c r="F1158" s="128" t="s">
        <v>1387</v>
      </c>
      <c r="L1158" s="75"/>
      <c r="M1158" s="119"/>
      <c r="U1158" s="120"/>
      <c r="AT1158" s="108" t="s">
        <v>2597</v>
      </c>
      <c r="AU1158" s="108" t="s">
        <v>61</v>
      </c>
    </row>
    <row r="1159" spans="2:65" s="76" customFormat="1" ht="16.5" customHeight="1" x14ac:dyDescent="0.2">
      <c r="B1159" s="117"/>
      <c r="C1159" s="140" t="s">
        <v>1389</v>
      </c>
      <c r="D1159" s="140" t="s">
        <v>26</v>
      </c>
      <c r="E1159" s="139" t="s">
        <v>1390</v>
      </c>
      <c r="F1159" s="135" t="s">
        <v>2915</v>
      </c>
      <c r="G1159" s="138" t="s">
        <v>117</v>
      </c>
      <c r="H1159" s="137">
        <v>1</v>
      </c>
      <c r="I1159" s="136">
        <v>993.19</v>
      </c>
      <c r="J1159" s="136">
        <f>ROUND(I1159*H1159,2)</f>
        <v>993.19</v>
      </c>
      <c r="K1159" s="135" t="s">
        <v>3201</v>
      </c>
      <c r="L1159" s="75"/>
      <c r="M1159" s="134" t="s">
        <v>31</v>
      </c>
      <c r="N1159" s="133" t="s">
        <v>2542</v>
      </c>
      <c r="O1159" s="132">
        <v>0.77</v>
      </c>
      <c r="P1159" s="132">
        <f>O1159*H1159</f>
        <v>0.77</v>
      </c>
      <c r="Q1159" s="132">
        <v>3.6001624999999998E-3</v>
      </c>
      <c r="R1159" s="132">
        <f>Q1159*H1159</f>
        <v>3.6001624999999998E-3</v>
      </c>
      <c r="S1159" s="132">
        <v>0</v>
      </c>
      <c r="T1159" s="132">
        <f>S1159*H1159</f>
        <v>0</v>
      </c>
      <c r="U1159" s="131" t="s">
        <v>31</v>
      </c>
      <c r="AR1159" s="130" t="s">
        <v>134</v>
      </c>
      <c r="AT1159" s="130" t="s">
        <v>26</v>
      </c>
      <c r="AU1159" s="130" t="s">
        <v>61</v>
      </c>
      <c r="AY1159" s="108" t="s">
        <v>104</v>
      </c>
      <c r="BE1159" s="118">
        <f>IF(N1159="základní",J1159,0)</f>
        <v>993.19</v>
      </c>
      <c r="BF1159" s="118">
        <f>IF(N1159="snížená",J1159,0)</f>
        <v>0</v>
      </c>
      <c r="BG1159" s="118">
        <f>IF(N1159="zákl. přenesená",J1159,0)</f>
        <v>0</v>
      </c>
      <c r="BH1159" s="118">
        <f>IF(N1159="sníž. přenesená",J1159,0)</f>
        <v>0</v>
      </c>
      <c r="BI1159" s="118">
        <f>IF(N1159="nulová",J1159,0)</f>
        <v>0</v>
      </c>
      <c r="BJ1159" s="108" t="s">
        <v>102</v>
      </c>
      <c r="BK1159" s="118">
        <f>ROUND(I1159*H1159,2)</f>
        <v>993.19</v>
      </c>
      <c r="BL1159" s="108" t="s">
        <v>134</v>
      </c>
      <c r="BM1159" s="130" t="s">
        <v>1391</v>
      </c>
    </row>
    <row r="1160" spans="2:65" s="76" customFormat="1" x14ac:dyDescent="0.2">
      <c r="B1160" s="75"/>
      <c r="D1160" s="129" t="s">
        <v>2597</v>
      </c>
      <c r="F1160" s="128" t="s">
        <v>1392</v>
      </c>
      <c r="L1160" s="75"/>
      <c r="M1160" s="119"/>
      <c r="U1160" s="120"/>
      <c r="AT1160" s="108" t="s">
        <v>2597</v>
      </c>
      <c r="AU1160" s="108" t="s">
        <v>61</v>
      </c>
    </row>
    <row r="1161" spans="2:65" s="76" customFormat="1" x14ac:dyDescent="0.2">
      <c r="B1161" s="75"/>
      <c r="D1161" s="127" t="s">
        <v>112</v>
      </c>
      <c r="F1161" s="126" t="s">
        <v>3614</v>
      </c>
      <c r="L1161" s="75"/>
      <c r="M1161" s="119"/>
      <c r="U1161" s="120"/>
      <c r="AT1161" s="108" t="s">
        <v>112</v>
      </c>
      <c r="AU1161" s="108" t="s">
        <v>61</v>
      </c>
    </row>
    <row r="1162" spans="2:65" s="76" customFormat="1" ht="16.5" customHeight="1" x14ac:dyDescent="0.2">
      <c r="B1162" s="117"/>
      <c r="C1162" s="159" t="s">
        <v>1393</v>
      </c>
      <c r="D1162" s="159" t="s">
        <v>243</v>
      </c>
      <c r="E1162" s="158" t="s">
        <v>1394</v>
      </c>
      <c r="F1162" s="154" t="s">
        <v>1395</v>
      </c>
      <c r="G1162" s="157" t="s">
        <v>133</v>
      </c>
      <c r="H1162" s="156">
        <v>1</v>
      </c>
      <c r="I1162" s="155">
        <v>140</v>
      </c>
      <c r="J1162" s="155">
        <f>ROUND(I1162*H1162,2)</f>
        <v>140</v>
      </c>
      <c r="K1162" s="154" t="s">
        <v>3201</v>
      </c>
      <c r="L1162" s="153"/>
      <c r="M1162" s="152" t="s">
        <v>31</v>
      </c>
      <c r="N1162" s="151" t="s">
        <v>2542</v>
      </c>
      <c r="O1162" s="132">
        <v>0</v>
      </c>
      <c r="P1162" s="132">
        <f>O1162*H1162</f>
        <v>0</v>
      </c>
      <c r="Q1162" s="132">
        <v>1.2600000000000001E-3</v>
      </c>
      <c r="R1162" s="132">
        <f>Q1162*H1162</f>
        <v>1.2600000000000001E-3</v>
      </c>
      <c r="S1162" s="132">
        <v>0</v>
      </c>
      <c r="T1162" s="132">
        <f>S1162*H1162</f>
        <v>0</v>
      </c>
      <c r="U1162" s="131" t="s">
        <v>31</v>
      </c>
      <c r="AR1162" s="130" t="s">
        <v>189</v>
      </c>
      <c r="AT1162" s="130" t="s">
        <v>243</v>
      </c>
      <c r="AU1162" s="130" t="s">
        <v>61</v>
      </c>
      <c r="AY1162" s="108" t="s">
        <v>104</v>
      </c>
      <c r="BE1162" s="118">
        <f>IF(N1162="základní",J1162,0)</f>
        <v>140</v>
      </c>
      <c r="BF1162" s="118">
        <f>IF(N1162="snížená",J1162,0)</f>
        <v>0</v>
      </c>
      <c r="BG1162" s="118">
        <f>IF(N1162="zákl. přenesená",J1162,0)</f>
        <v>0</v>
      </c>
      <c r="BH1162" s="118">
        <f>IF(N1162="sníž. přenesená",J1162,0)</f>
        <v>0</v>
      </c>
      <c r="BI1162" s="118">
        <f>IF(N1162="nulová",J1162,0)</f>
        <v>0</v>
      </c>
      <c r="BJ1162" s="108" t="s">
        <v>102</v>
      </c>
      <c r="BK1162" s="118">
        <f>ROUND(I1162*H1162,2)</f>
        <v>140</v>
      </c>
      <c r="BL1162" s="108" t="s">
        <v>134</v>
      </c>
      <c r="BM1162" s="130" t="s">
        <v>1396</v>
      </c>
    </row>
    <row r="1163" spans="2:65" s="76" customFormat="1" x14ac:dyDescent="0.2">
      <c r="B1163" s="75"/>
      <c r="D1163" s="129" t="s">
        <v>2597</v>
      </c>
      <c r="F1163" s="128" t="s">
        <v>1395</v>
      </c>
      <c r="L1163" s="75"/>
      <c r="M1163" s="119"/>
      <c r="U1163" s="120"/>
      <c r="AT1163" s="108" t="s">
        <v>2597</v>
      </c>
      <c r="AU1163" s="108" t="s">
        <v>61</v>
      </c>
    </row>
    <row r="1164" spans="2:65" s="76" customFormat="1" ht="16.5" customHeight="1" x14ac:dyDescent="0.2">
      <c r="B1164" s="117"/>
      <c r="C1164" s="140" t="s">
        <v>1397</v>
      </c>
      <c r="D1164" s="140" t="s">
        <v>26</v>
      </c>
      <c r="E1164" s="139" t="s">
        <v>1398</v>
      </c>
      <c r="F1164" s="135" t="s">
        <v>2916</v>
      </c>
      <c r="G1164" s="138" t="s">
        <v>117</v>
      </c>
      <c r="H1164" s="137">
        <v>2</v>
      </c>
      <c r="I1164" s="136">
        <v>1475.08</v>
      </c>
      <c r="J1164" s="136">
        <f>ROUND(I1164*H1164,2)</f>
        <v>2950.16</v>
      </c>
      <c r="K1164" s="135" t="s">
        <v>3201</v>
      </c>
      <c r="L1164" s="75"/>
      <c r="M1164" s="134" t="s">
        <v>31</v>
      </c>
      <c r="N1164" s="133" t="s">
        <v>2542</v>
      </c>
      <c r="O1164" s="132">
        <v>1.0189999999999999</v>
      </c>
      <c r="P1164" s="132">
        <f>O1164*H1164</f>
        <v>2.0379999999999998</v>
      </c>
      <c r="Q1164" s="132">
        <v>4.8723580000000002E-3</v>
      </c>
      <c r="R1164" s="132">
        <f>Q1164*H1164</f>
        <v>9.7447160000000005E-3</v>
      </c>
      <c r="S1164" s="132">
        <v>0</v>
      </c>
      <c r="T1164" s="132">
        <f>S1164*H1164</f>
        <v>0</v>
      </c>
      <c r="U1164" s="131" t="s">
        <v>31</v>
      </c>
      <c r="AR1164" s="130" t="s">
        <v>134</v>
      </c>
      <c r="AT1164" s="130" t="s">
        <v>26</v>
      </c>
      <c r="AU1164" s="130" t="s">
        <v>61</v>
      </c>
      <c r="AY1164" s="108" t="s">
        <v>104</v>
      </c>
      <c r="BE1164" s="118">
        <f>IF(N1164="základní",J1164,0)</f>
        <v>2950.16</v>
      </c>
      <c r="BF1164" s="118">
        <f>IF(N1164="snížená",J1164,0)</f>
        <v>0</v>
      </c>
      <c r="BG1164" s="118">
        <f>IF(N1164="zákl. přenesená",J1164,0)</f>
        <v>0</v>
      </c>
      <c r="BH1164" s="118">
        <f>IF(N1164="sníž. přenesená",J1164,0)</f>
        <v>0</v>
      </c>
      <c r="BI1164" s="118">
        <f>IF(N1164="nulová",J1164,0)</f>
        <v>0</v>
      </c>
      <c r="BJ1164" s="108" t="s">
        <v>102</v>
      </c>
      <c r="BK1164" s="118">
        <f>ROUND(I1164*H1164,2)</f>
        <v>2950.16</v>
      </c>
      <c r="BL1164" s="108" t="s">
        <v>134</v>
      </c>
      <c r="BM1164" s="130" t="s">
        <v>1399</v>
      </c>
    </row>
    <row r="1165" spans="2:65" s="76" customFormat="1" x14ac:dyDescent="0.2">
      <c r="B1165" s="75"/>
      <c r="D1165" s="129" t="s">
        <v>2597</v>
      </c>
      <c r="F1165" s="128" t="s">
        <v>1400</v>
      </c>
      <c r="L1165" s="75"/>
      <c r="M1165" s="119"/>
      <c r="U1165" s="120"/>
      <c r="AT1165" s="108" t="s">
        <v>2597</v>
      </c>
      <c r="AU1165" s="108" t="s">
        <v>61</v>
      </c>
    </row>
    <row r="1166" spans="2:65" s="76" customFormat="1" x14ac:dyDescent="0.2">
      <c r="B1166" s="75"/>
      <c r="D1166" s="127" t="s">
        <v>112</v>
      </c>
      <c r="F1166" s="126" t="s">
        <v>3613</v>
      </c>
      <c r="L1166" s="75"/>
      <c r="M1166" s="119"/>
      <c r="U1166" s="120"/>
      <c r="AT1166" s="108" t="s">
        <v>112</v>
      </c>
      <c r="AU1166" s="108" t="s">
        <v>61</v>
      </c>
    </row>
    <row r="1167" spans="2:65" s="76" customFormat="1" ht="16.5" customHeight="1" x14ac:dyDescent="0.2">
      <c r="B1167" s="117"/>
      <c r="C1167" s="159" t="s">
        <v>1401</v>
      </c>
      <c r="D1167" s="159" t="s">
        <v>243</v>
      </c>
      <c r="E1167" s="158" t="s">
        <v>1378</v>
      </c>
      <c r="F1167" s="154" t="s">
        <v>1379</v>
      </c>
      <c r="G1167" s="157" t="s">
        <v>133</v>
      </c>
      <c r="H1167" s="156">
        <v>2</v>
      </c>
      <c r="I1167" s="155">
        <v>153</v>
      </c>
      <c r="J1167" s="155">
        <f>ROUND(I1167*H1167,2)</f>
        <v>306</v>
      </c>
      <c r="K1167" s="154" t="s">
        <v>3201</v>
      </c>
      <c r="L1167" s="153"/>
      <c r="M1167" s="152" t="s">
        <v>31</v>
      </c>
      <c r="N1167" s="151" t="s">
        <v>2542</v>
      </c>
      <c r="O1167" s="132">
        <v>0</v>
      </c>
      <c r="P1167" s="132">
        <f>O1167*H1167</f>
        <v>0</v>
      </c>
      <c r="Q1167" s="132">
        <v>1.14E-3</v>
      </c>
      <c r="R1167" s="132">
        <f>Q1167*H1167</f>
        <v>2.2799999999999999E-3</v>
      </c>
      <c r="S1167" s="132">
        <v>0</v>
      </c>
      <c r="T1167" s="132">
        <f>S1167*H1167</f>
        <v>0</v>
      </c>
      <c r="U1167" s="131" t="s">
        <v>31</v>
      </c>
      <c r="AR1167" s="130" t="s">
        <v>189</v>
      </c>
      <c r="AT1167" s="130" t="s">
        <v>243</v>
      </c>
      <c r="AU1167" s="130" t="s">
        <v>61</v>
      </c>
      <c r="AY1167" s="108" t="s">
        <v>104</v>
      </c>
      <c r="BE1167" s="118">
        <f>IF(N1167="základní",J1167,0)</f>
        <v>306</v>
      </c>
      <c r="BF1167" s="118">
        <f>IF(N1167="snížená",J1167,0)</f>
        <v>0</v>
      </c>
      <c r="BG1167" s="118">
        <f>IF(N1167="zákl. přenesená",J1167,0)</f>
        <v>0</v>
      </c>
      <c r="BH1167" s="118">
        <f>IF(N1167="sníž. přenesená",J1167,0)</f>
        <v>0</v>
      </c>
      <c r="BI1167" s="118">
        <f>IF(N1167="nulová",J1167,0)</f>
        <v>0</v>
      </c>
      <c r="BJ1167" s="108" t="s">
        <v>102</v>
      </c>
      <c r="BK1167" s="118">
        <f>ROUND(I1167*H1167,2)</f>
        <v>306</v>
      </c>
      <c r="BL1167" s="108" t="s">
        <v>134</v>
      </c>
      <c r="BM1167" s="130" t="s">
        <v>1402</v>
      </c>
    </row>
    <row r="1168" spans="2:65" s="76" customFormat="1" x14ac:dyDescent="0.2">
      <c r="B1168" s="75"/>
      <c r="D1168" s="129" t="s">
        <v>2597</v>
      </c>
      <c r="F1168" s="128" t="s">
        <v>1379</v>
      </c>
      <c r="L1168" s="75"/>
      <c r="M1168" s="119"/>
      <c r="U1168" s="120"/>
      <c r="AT1168" s="108" t="s">
        <v>2597</v>
      </c>
      <c r="AU1168" s="108" t="s">
        <v>61</v>
      </c>
    </row>
    <row r="1169" spans="2:65" s="76" customFormat="1" ht="16.5" customHeight="1" x14ac:dyDescent="0.2">
      <c r="B1169" s="117"/>
      <c r="C1169" s="140" t="s">
        <v>1403</v>
      </c>
      <c r="D1169" s="140" t="s">
        <v>26</v>
      </c>
      <c r="E1169" s="139" t="s">
        <v>1404</v>
      </c>
      <c r="F1169" s="135" t="s">
        <v>2917</v>
      </c>
      <c r="G1169" s="138" t="s">
        <v>117</v>
      </c>
      <c r="H1169" s="137">
        <v>1</v>
      </c>
      <c r="I1169" s="136">
        <v>2151.9299999999998</v>
      </c>
      <c r="J1169" s="136">
        <f>ROUND(I1169*H1169,2)</f>
        <v>2151.9299999999998</v>
      </c>
      <c r="K1169" s="135" t="s">
        <v>3201</v>
      </c>
      <c r="L1169" s="75"/>
      <c r="M1169" s="134" t="s">
        <v>31</v>
      </c>
      <c r="N1169" s="133" t="s">
        <v>2542</v>
      </c>
      <c r="O1169" s="132">
        <v>0.75900000000000001</v>
      </c>
      <c r="P1169" s="132">
        <f>O1169*H1169</f>
        <v>0.75900000000000001</v>
      </c>
      <c r="Q1169" s="132">
        <v>8.0448024999999999E-3</v>
      </c>
      <c r="R1169" s="132">
        <f>Q1169*H1169</f>
        <v>8.0448024999999999E-3</v>
      </c>
      <c r="S1169" s="132">
        <v>0</v>
      </c>
      <c r="T1169" s="132">
        <f>S1169*H1169</f>
        <v>0</v>
      </c>
      <c r="U1169" s="131" t="s">
        <v>31</v>
      </c>
      <c r="AR1169" s="130" t="s">
        <v>134</v>
      </c>
      <c r="AT1169" s="130" t="s">
        <v>26</v>
      </c>
      <c r="AU1169" s="130" t="s">
        <v>61</v>
      </c>
      <c r="AY1169" s="108" t="s">
        <v>104</v>
      </c>
      <c r="BE1169" s="118">
        <f>IF(N1169="základní",J1169,0)</f>
        <v>2151.9299999999998</v>
      </c>
      <c r="BF1169" s="118">
        <f>IF(N1169="snížená",J1169,0)</f>
        <v>0</v>
      </c>
      <c r="BG1169" s="118">
        <f>IF(N1169="zákl. přenesená",J1169,0)</f>
        <v>0</v>
      </c>
      <c r="BH1169" s="118">
        <f>IF(N1169="sníž. přenesená",J1169,0)</f>
        <v>0</v>
      </c>
      <c r="BI1169" s="118">
        <f>IF(N1169="nulová",J1169,0)</f>
        <v>0</v>
      </c>
      <c r="BJ1169" s="108" t="s">
        <v>102</v>
      </c>
      <c r="BK1169" s="118">
        <f>ROUND(I1169*H1169,2)</f>
        <v>2151.9299999999998</v>
      </c>
      <c r="BL1169" s="108" t="s">
        <v>134</v>
      </c>
      <c r="BM1169" s="130" t="s">
        <v>1405</v>
      </c>
    </row>
    <row r="1170" spans="2:65" s="76" customFormat="1" x14ac:dyDescent="0.2">
      <c r="B1170" s="75"/>
      <c r="D1170" s="129" t="s">
        <v>2597</v>
      </c>
      <c r="F1170" s="128" t="s">
        <v>3612</v>
      </c>
      <c r="L1170" s="75"/>
      <c r="M1170" s="119"/>
      <c r="U1170" s="120"/>
      <c r="AT1170" s="108" t="s">
        <v>2597</v>
      </c>
      <c r="AU1170" s="108" t="s">
        <v>61</v>
      </c>
    </row>
    <row r="1171" spans="2:65" s="76" customFormat="1" x14ac:dyDescent="0.2">
      <c r="B1171" s="75"/>
      <c r="D1171" s="127" t="s">
        <v>112</v>
      </c>
      <c r="F1171" s="126" t="s">
        <v>3611</v>
      </c>
      <c r="L1171" s="75"/>
      <c r="M1171" s="119"/>
      <c r="U1171" s="120"/>
      <c r="AT1171" s="108" t="s">
        <v>112</v>
      </c>
      <c r="AU1171" s="108" t="s">
        <v>61</v>
      </c>
    </row>
    <row r="1172" spans="2:65" s="76" customFormat="1" ht="16.5" customHeight="1" x14ac:dyDescent="0.2">
      <c r="B1172" s="117"/>
      <c r="C1172" s="140" t="s">
        <v>1406</v>
      </c>
      <c r="D1172" s="140" t="s">
        <v>26</v>
      </c>
      <c r="E1172" s="139" t="s">
        <v>1407</v>
      </c>
      <c r="F1172" s="135" t="s">
        <v>2918</v>
      </c>
      <c r="G1172" s="138" t="s">
        <v>117</v>
      </c>
      <c r="H1172" s="137">
        <v>1</v>
      </c>
      <c r="I1172" s="136">
        <v>3114.98</v>
      </c>
      <c r="J1172" s="136">
        <f>ROUND(I1172*H1172,2)</f>
        <v>3114.98</v>
      </c>
      <c r="K1172" s="135" t="s">
        <v>3201</v>
      </c>
      <c r="L1172" s="75"/>
      <c r="M1172" s="134" t="s">
        <v>31</v>
      </c>
      <c r="N1172" s="133" t="s">
        <v>2542</v>
      </c>
      <c r="O1172" s="132">
        <v>0.97799999999999998</v>
      </c>
      <c r="P1172" s="132">
        <f>O1172*H1172</f>
        <v>0.97799999999999998</v>
      </c>
      <c r="Q1172" s="132">
        <v>1.4938924500000001E-2</v>
      </c>
      <c r="R1172" s="132">
        <f>Q1172*H1172</f>
        <v>1.4938924500000001E-2</v>
      </c>
      <c r="S1172" s="132">
        <v>0</v>
      </c>
      <c r="T1172" s="132">
        <f>S1172*H1172</f>
        <v>0</v>
      </c>
      <c r="U1172" s="131" t="s">
        <v>31</v>
      </c>
      <c r="AR1172" s="130" t="s">
        <v>134</v>
      </c>
      <c r="AT1172" s="130" t="s">
        <v>26</v>
      </c>
      <c r="AU1172" s="130" t="s">
        <v>61</v>
      </c>
      <c r="AY1172" s="108" t="s">
        <v>104</v>
      </c>
      <c r="BE1172" s="118">
        <f>IF(N1172="základní",J1172,0)</f>
        <v>3114.98</v>
      </c>
      <c r="BF1172" s="118">
        <f>IF(N1172="snížená",J1172,0)</f>
        <v>0</v>
      </c>
      <c r="BG1172" s="118">
        <f>IF(N1172="zákl. přenesená",J1172,0)</f>
        <v>0</v>
      </c>
      <c r="BH1172" s="118">
        <f>IF(N1172="sníž. přenesená",J1172,0)</f>
        <v>0</v>
      </c>
      <c r="BI1172" s="118">
        <f>IF(N1172="nulová",J1172,0)</f>
        <v>0</v>
      </c>
      <c r="BJ1172" s="108" t="s">
        <v>102</v>
      </c>
      <c r="BK1172" s="118">
        <f>ROUND(I1172*H1172,2)</f>
        <v>3114.98</v>
      </c>
      <c r="BL1172" s="108" t="s">
        <v>134</v>
      </c>
      <c r="BM1172" s="130" t="s">
        <v>1408</v>
      </c>
    </row>
    <row r="1173" spans="2:65" s="76" customFormat="1" x14ac:dyDescent="0.2">
      <c r="B1173" s="75"/>
      <c r="D1173" s="129" t="s">
        <v>2597</v>
      </c>
      <c r="F1173" s="128" t="s">
        <v>3610</v>
      </c>
      <c r="L1173" s="75"/>
      <c r="M1173" s="119"/>
      <c r="U1173" s="120"/>
      <c r="AT1173" s="108" t="s">
        <v>2597</v>
      </c>
      <c r="AU1173" s="108" t="s">
        <v>61</v>
      </c>
    </row>
    <row r="1174" spans="2:65" s="76" customFormat="1" x14ac:dyDescent="0.2">
      <c r="B1174" s="75"/>
      <c r="D1174" s="127" t="s">
        <v>112</v>
      </c>
      <c r="F1174" s="126" t="s">
        <v>3609</v>
      </c>
      <c r="L1174" s="75"/>
      <c r="M1174" s="119"/>
      <c r="U1174" s="120"/>
      <c r="AT1174" s="108" t="s">
        <v>112</v>
      </c>
      <c r="AU1174" s="108" t="s">
        <v>61</v>
      </c>
    </row>
    <row r="1175" spans="2:65" s="76" customFormat="1" ht="16.5" customHeight="1" x14ac:dyDescent="0.2">
      <c r="B1175" s="117"/>
      <c r="C1175" s="140" t="s">
        <v>1409</v>
      </c>
      <c r="D1175" s="140" t="s">
        <v>26</v>
      </c>
      <c r="E1175" s="139" t="s">
        <v>1410</v>
      </c>
      <c r="F1175" s="135" t="s">
        <v>2919</v>
      </c>
      <c r="G1175" s="138" t="s">
        <v>117</v>
      </c>
      <c r="H1175" s="137">
        <v>1</v>
      </c>
      <c r="I1175" s="136">
        <v>2803.42</v>
      </c>
      <c r="J1175" s="136">
        <f>ROUND(I1175*H1175,2)</f>
        <v>2803.42</v>
      </c>
      <c r="K1175" s="135" t="s">
        <v>3201</v>
      </c>
      <c r="L1175" s="75"/>
      <c r="M1175" s="134" t="s">
        <v>31</v>
      </c>
      <c r="N1175" s="133" t="s">
        <v>2542</v>
      </c>
      <c r="O1175" s="132">
        <v>0.60299999999999998</v>
      </c>
      <c r="P1175" s="132">
        <f>O1175*H1175</f>
        <v>0.60299999999999998</v>
      </c>
      <c r="Q1175" s="132">
        <v>6.6414804999999997E-3</v>
      </c>
      <c r="R1175" s="132">
        <f>Q1175*H1175</f>
        <v>6.6414804999999997E-3</v>
      </c>
      <c r="S1175" s="132">
        <v>0</v>
      </c>
      <c r="T1175" s="132">
        <f>S1175*H1175</f>
        <v>0</v>
      </c>
      <c r="U1175" s="131" t="s">
        <v>31</v>
      </c>
      <c r="AR1175" s="130" t="s">
        <v>134</v>
      </c>
      <c r="AT1175" s="130" t="s">
        <v>26</v>
      </c>
      <c r="AU1175" s="130" t="s">
        <v>61</v>
      </c>
      <c r="AY1175" s="108" t="s">
        <v>104</v>
      </c>
      <c r="BE1175" s="118">
        <f>IF(N1175="základní",J1175,0)</f>
        <v>2803.42</v>
      </c>
      <c r="BF1175" s="118">
        <f>IF(N1175="snížená",J1175,0)</f>
        <v>0</v>
      </c>
      <c r="BG1175" s="118">
        <f>IF(N1175="zákl. přenesená",J1175,0)</f>
        <v>0</v>
      </c>
      <c r="BH1175" s="118">
        <f>IF(N1175="sníž. přenesená",J1175,0)</f>
        <v>0</v>
      </c>
      <c r="BI1175" s="118">
        <f>IF(N1175="nulová",J1175,0)</f>
        <v>0</v>
      </c>
      <c r="BJ1175" s="108" t="s">
        <v>102</v>
      </c>
      <c r="BK1175" s="118">
        <f>ROUND(I1175*H1175,2)</f>
        <v>2803.42</v>
      </c>
      <c r="BL1175" s="108" t="s">
        <v>134</v>
      </c>
      <c r="BM1175" s="130" t="s">
        <v>1411</v>
      </c>
    </row>
    <row r="1176" spans="2:65" s="76" customFormat="1" x14ac:dyDescent="0.2">
      <c r="B1176" s="75"/>
      <c r="D1176" s="129" t="s">
        <v>2597</v>
      </c>
      <c r="F1176" s="128" t="s">
        <v>3608</v>
      </c>
      <c r="L1176" s="75"/>
      <c r="M1176" s="119"/>
      <c r="U1176" s="120"/>
      <c r="AT1176" s="108" t="s">
        <v>2597</v>
      </c>
      <c r="AU1176" s="108" t="s">
        <v>61</v>
      </c>
    </row>
    <row r="1177" spans="2:65" s="76" customFormat="1" x14ac:dyDescent="0.2">
      <c r="B1177" s="75"/>
      <c r="D1177" s="127" t="s">
        <v>112</v>
      </c>
      <c r="F1177" s="126" t="s">
        <v>3607</v>
      </c>
      <c r="L1177" s="75"/>
      <c r="M1177" s="119"/>
      <c r="U1177" s="120"/>
      <c r="AT1177" s="108" t="s">
        <v>112</v>
      </c>
      <c r="AU1177" s="108" t="s">
        <v>61</v>
      </c>
    </row>
    <row r="1178" spans="2:65" s="76" customFormat="1" ht="16.5" customHeight="1" x14ac:dyDescent="0.2">
      <c r="B1178" s="117"/>
      <c r="C1178" s="140" t="s">
        <v>1412</v>
      </c>
      <c r="D1178" s="140" t="s">
        <v>26</v>
      </c>
      <c r="E1178" s="139" t="s">
        <v>1413</v>
      </c>
      <c r="F1178" s="135" t="s">
        <v>2920</v>
      </c>
      <c r="G1178" s="138" t="s">
        <v>117</v>
      </c>
      <c r="H1178" s="137">
        <v>1</v>
      </c>
      <c r="I1178" s="136">
        <v>3355.46</v>
      </c>
      <c r="J1178" s="136">
        <f>ROUND(I1178*H1178,2)</f>
        <v>3355.46</v>
      </c>
      <c r="K1178" s="135" t="s">
        <v>3201</v>
      </c>
      <c r="L1178" s="75"/>
      <c r="M1178" s="134" t="s">
        <v>31</v>
      </c>
      <c r="N1178" s="133" t="s">
        <v>2542</v>
      </c>
      <c r="O1178" s="132">
        <v>0.77</v>
      </c>
      <c r="P1178" s="132">
        <f>O1178*H1178</f>
        <v>0.77</v>
      </c>
      <c r="Q1178" s="132">
        <v>9.1552024999999992E-3</v>
      </c>
      <c r="R1178" s="132">
        <f>Q1178*H1178</f>
        <v>9.1552024999999992E-3</v>
      </c>
      <c r="S1178" s="132">
        <v>0</v>
      </c>
      <c r="T1178" s="132">
        <f>S1178*H1178</f>
        <v>0</v>
      </c>
      <c r="U1178" s="131" t="s">
        <v>31</v>
      </c>
      <c r="AR1178" s="130" t="s">
        <v>134</v>
      </c>
      <c r="AT1178" s="130" t="s">
        <v>26</v>
      </c>
      <c r="AU1178" s="130" t="s">
        <v>61</v>
      </c>
      <c r="AY1178" s="108" t="s">
        <v>104</v>
      </c>
      <c r="BE1178" s="118">
        <f>IF(N1178="základní",J1178,0)</f>
        <v>3355.46</v>
      </c>
      <c r="BF1178" s="118">
        <f>IF(N1178="snížená",J1178,0)</f>
        <v>0</v>
      </c>
      <c r="BG1178" s="118">
        <f>IF(N1178="zákl. přenesená",J1178,0)</f>
        <v>0</v>
      </c>
      <c r="BH1178" s="118">
        <f>IF(N1178="sníž. přenesená",J1178,0)</f>
        <v>0</v>
      </c>
      <c r="BI1178" s="118">
        <f>IF(N1178="nulová",J1178,0)</f>
        <v>0</v>
      </c>
      <c r="BJ1178" s="108" t="s">
        <v>102</v>
      </c>
      <c r="BK1178" s="118">
        <f>ROUND(I1178*H1178,2)</f>
        <v>3355.46</v>
      </c>
      <c r="BL1178" s="108" t="s">
        <v>134</v>
      </c>
      <c r="BM1178" s="130" t="s">
        <v>1414</v>
      </c>
    </row>
    <row r="1179" spans="2:65" s="76" customFormat="1" x14ac:dyDescent="0.2">
      <c r="B1179" s="75"/>
      <c r="D1179" s="129" t="s">
        <v>2597</v>
      </c>
      <c r="F1179" s="128" t="s">
        <v>3606</v>
      </c>
      <c r="L1179" s="75"/>
      <c r="M1179" s="119"/>
      <c r="U1179" s="120"/>
      <c r="AT1179" s="108" t="s">
        <v>2597</v>
      </c>
      <c r="AU1179" s="108" t="s">
        <v>61</v>
      </c>
    </row>
    <row r="1180" spans="2:65" s="76" customFormat="1" x14ac:dyDescent="0.2">
      <c r="B1180" s="75"/>
      <c r="D1180" s="127" t="s">
        <v>112</v>
      </c>
      <c r="F1180" s="126" t="s">
        <v>3605</v>
      </c>
      <c r="L1180" s="75"/>
      <c r="M1180" s="119"/>
      <c r="U1180" s="120"/>
      <c r="AT1180" s="108" t="s">
        <v>112</v>
      </c>
      <c r="AU1180" s="108" t="s">
        <v>61</v>
      </c>
    </row>
    <row r="1181" spans="2:65" s="76" customFormat="1" ht="16.5" customHeight="1" x14ac:dyDescent="0.2">
      <c r="B1181" s="117"/>
      <c r="C1181" s="140" t="s">
        <v>1415</v>
      </c>
      <c r="D1181" s="140" t="s">
        <v>26</v>
      </c>
      <c r="E1181" s="139" t="s">
        <v>1416</v>
      </c>
      <c r="F1181" s="135" t="s">
        <v>2921</v>
      </c>
      <c r="G1181" s="138" t="s">
        <v>117</v>
      </c>
      <c r="H1181" s="137">
        <v>1</v>
      </c>
      <c r="I1181" s="136">
        <v>5444.23</v>
      </c>
      <c r="J1181" s="136">
        <f>ROUND(I1181*H1181,2)</f>
        <v>5444.23</v>
      </c>
      <c r="K1181" s="135" t="s">
        <v>3201</v>
      </c>
      <c r="L1181" s="75"/>
      <c r="M1181" s="134" t="s">
        <v>31</v>
      </c>
      <c r="N1181" s="133" t="s">
        <v>2542</v>
      </c>
      <c r="O1181" s="132">
        <v>0.998</v>
      </c>
      <c r="P1181" s="132">
        <f>O1181*H1181</f>
        <v>0.998</v>
      </c>
      <c r="Q1181" s="132">
        <v>1.9563964499999999E-2</v>
      </c>
      <c r="R1181" s="132">
        <f>Q1181*H1181</f>
        <v>1.9563964499999999E-2</v>
      </c>
      <c r="S1181" s="132">
        <v>0</v>
      </c>
      <c r="T1181" s="132">
        <f>S1181*H1181</f>
        <v>0</v>
      </c>
      <c r="U1181" s="131" t="s">
        <v>31</v>
      </c>
      <c r="AR1181" s="130" t="s">
        <v>134</v>
      </c>
      <c r="AT1181" s="130" t="s">
        <v>26</v>
      </c>
      <c r="AU1181" s="130" t="s">
        <v>61</v>
      </c>
      <c r="AY1181" s="108" t="s">
        <v>104</v>
      </c>
      <c r="BE1181" s="118">
        <f>IF(N1181="základní",J1181,0)</f>
        <v>5444.23</v>
      </c>
      <c r="BF1181" s="118">
        <f>IF(N1181="snížená",J1181,0)</f>
        <v>0</v>
      </c>
      <c r="BG1181" s="118">
        <f>IF(N1181="zákl. přenesená",J1181,0)</f>
        <v>0</v>
      </c>
      <c r="BH1181" s="118">
        <f>IF(N1181="sníž. přenesená",J1181,0)</f>
        <v>0</v>
      </c>
      <c r="BI1181" s="118">
        <f>IF(N1181="nulová",J1181,0)</f>
        <v>0</v>
      </c>
      <c r="BJ1181" s="108" t="s">
        <v>102</v>
      </c>
      <c r="BK1181" s="118">
        <f>ROUND(I1181*H1181,2)</f>
        <v>5444.23</v>
      </c>
      <c r="BL1181" s="108" t="s">
        <v>134</v>
      </c>
      <c r="BM1181" s="130" t="s">
        <v>1417</v>
      </c>
    </row>
    <row r="1182" spans="2:65" s="76" customFormat="1" x14ac:dyDescent="0.2">
      <c r="B1182" s="75"/>
      <c r="D1182" s="129" t="s">
        <v>2597</v>
      </c>
      <c r="F1182" s="128" t="s">
        <v>3604</v>
      </c>
      <c r="L1182" s="75"/>
      <c r="M1182" s="119"/>
      <c r="U1182" s="120"/>
      <c r="AT1182" s="108" t="s">
        <v>2597</v>
      </c>
      <c r="AU1182" s="108" t="s">
        <v>61</v>
      </c>
    </row>
    <row r="1183" spans="2:65" s="76" customFormat="1" x14ac:dyDescent="0.2">
      <c r="B1183" s="75"/>
      <c r="D1183" s="127" t="s">
        <v>112</v>
      </c>
      <c r="F1183" s="126" t="s">
        <v>3603</v>
      </c>
      <c r="L1183" s="75"/>
      <c r="M1183" s="119"/>
      <c r="U1183" s="120"/>
      <c r="AT1183" s="108" t="s">
        <v>112</v>
      </c>
      <c r="AU1183" s="108" t="s">
        <v>61</v>
      </c>
    </row>
    <row r="1184" spans="2:65" s="76" customFormat="1" ht="16.5" customHeight="1" x14ac:dyDescent="0.2">
      <c r="B1184" s="117"/>
      <c r="C1184" s="140" t="s">
        <v>1418</v>
      </c>
      <c r="D1184" s="140" t="s">
        <v>26</v>
      </c>
      <c r="E1184" s="139" t="s">
        <v>1419</v>
      </c>
      <c r="F1184" s="135" t="s">
        <v>2922</v>
      </c>
      <c r="G1184" s="138" t="s">
        <v>117</v>
      </c>
      <c r="H1184" s="137">
        <v>1</v>
      </c>
      <c r="I1184" s="136">
        <v>33474.230000000003</v>
      </c>
      <c r="J1184" s="136">
        <f>ROUND(I1184*H1184,2)</f>
        <v>33474.230000000003</v>
      </c>
      <c r="K1184" s="135" t="s">
        <v>3201</v>
      </c>
      <c r="L1184" s="75"/>
      <c r="M1184" s="134" t="s">
        <v>31</v>
      </c>
      <c r="N1184" s="133" t="s">
        <v>2542</v>
      </c>
      <c r="O1184" s="132">
        <v>0.998</v>
      </c>
      <c r="P1184" s="132">
        <f>O1184*H1184</f>
        <v>0.998</v>
      </c>
      <c r="Q1184" s="132">
        <v>2.00639645E-2</v>
      </c>
      <c r="R1184" s="132">
        <f>Q1184*H1184</f>
        <v>2.00639645E-2</v>
      </c>
      <c r="S1184" s="132">
        <v>0</v>
      </c>
      <c r="T1184" s="132">
        <f>S1184*H1184</f>
        <v>0</v>
      </c>
      <c r="U1184" s="131" t="s">
        <v>31</v>
      </c>
      <c r="AR1184" s="130" t="s">
        <v>134</v>
      </c>
      <c r="AT1184" s="130" t="s">
        <v>26</v>
      </c>
      <c r="AU1184" s="130" t="s">
        <v>61</v>
      </c>
      <c r="AY1184" s="108" t="s">
        <v>104</v>
      </c>
      <c r="BE1184" s="118">
        <f>IF(N1184="základní",J1184,0)</f>
        <v>33474.230000000003</v>
      </c>
      <c r="BF1184" s="118">
        <f>IF(N1184="snížená",J1184,0)</f>
        <v>0</v>
      </c>
      <c r="BG1184" s="118">
        <f>IF(N1184="zákl. přenesená",J1184,0)</f>
        <v>0</v>
      </c>
      <c r="BH1184" s="118">
        <f>IF(N1184="sníž. přenesená",J1184,0)</f>
        <v>0</v>
      </c>
      <c r="BI1184" s="118">
        <f>IF(N1184="nulová",J1184,0)</f>
        <v>0</v>
      </c>
      <c r="BJ1184" s="108" t="s">
        <v>102</v>
      </c>
      <c r="BK1184" s="118">
        <f>ROUND(I1184*H1184,2)</f>
        <v>33474.230000000003</v>
      </c>
      <c r="BL1184" s="108" t="s">
        <v>134</v>
      </c>
      <c r="BM1184" s="130" t="s">
        <v>1420</v>
      </c>
    </row>
    <row r="1185" spans="2:65" s="76" customFormat="1" x14ac:dyDescent="0.2">
      <c r="B1185" s="75"/>
      <c r="D1185" s="129" t="s">
        <v>2597</v>
      </c>
      <c r="F1185" s="128" t="s">
        <v>3602</v>
      </c>
      <c r="L1185" s="75"/>
      <c r="M1185" s="119"/>
      <c r="U1185" s="120"/>
      <c r="AT1185" s="108" t="s">
        <v>2597</v>
      </c>
      <c r="AU1185" s="108" t="s">
        <v>61</v>
      </c>
    </row>
    <row r="1186" spans="2:65" s="76" customFormat="1" x14ac:dyDescent="0.2">
      <c r="B1186" s="75"/>
      <c r="D1186" s="127" t="s">
        <v>112</v>
      </c>
      <c r="F1186" s="126" t="s">
        <v>3601</v>
      </c>
      <c r="L1186" s="75"/>
      <c r="M1186" s="119"/>
      <c r="U1186" s="120"/>
      <c r="AT1186" s="108" t="s">
        <v>112</v>
      </c>
      <c r="AU1186" s="108" t="s">
        <v>61</v>
      </c>
    </row>
    <row r="1187" spans="2:65" s="76" customFormat="1" ht="16.5" customHeight="1" x14ac:dyDescent="0.2">
      <c r="B1187" s="117"/>
      <c r="C1187" s="140" t="s">
        <v>1421</v>
      </c>
      <c r="D1187" s="140" t="s">
        <v>26</v>
      </c>
      <c r="E1187" s="139" t="s">
        <v>1422</v>
      </c>
      <c r="F1187" s="135" t="s">
        <v>2923</v>
      </c>
      <c r="G1187" s="138" t="s">
        <v>117</v>
      </c>
      <c r="H1187" s="137">
        <v>1</v>
      </c>
      <c r="I1187" s="136">
        <v>2212.11</v>
      </c>
      <c r="J1187" s="136">
        <f>ROUND(I1187*H1187,2)</f>
        <v>2212.11</v>
      </c>
      <c r="K1187" s="135" t="s">
        <v>3201</v>
      </c>
      <c r="L1187" s="75"/>
      <c r="M1187" s="134" t="s">
        <v>31</v>
      </c>
      <c r="N1187" s="133" t="s">
        <v>2542</v>
      </c>
      <c r="O1187" s="132">
        <v>0.75900000000000001</v>
      </c>
      <c r="P1187" s="132">
        <f>O1187*H1187</f>
        <v>0.75900000000000001</v>
      </c>
      <c r="Q1187" s="132">
        <v>7.2349134999999997E-3</v>
      </c>
      <c r="R1187" s="132">
        <f>Q1187*H1187</f>
        <v>7.2349134999999997E-3</v>
      </c>
      <c r="S1187" s="132">
        <v>0</v>
      </c>
      <c r="T1187" s="132">
        <f>S1187*H1187</f>
        <v>0</v>
      </c>
      <c r="U1187" s="131" t="s">
        <v>31</v>
      </c>
      <c r="AR1187" s="130" t="s">
        <v>134</v>
      </c>
      <c r="AT1187" s="130" t="s">
        <v>26</v>
      </c>
      <c r="AU1187" s="130" t="s">
        <v>61</v>
      </c>
      <c r="AY1187" s="108" t="s">
        <v>104</v>
      </c>
      <c r="BE1187" s="118">
        <f>IF(N1187="základní",J1187,0)</f>
        <v>2212.11</v>
      </c>
      <c r="BF1187" s="118">
        <f>IF(N1187="snížená",J1187,0)</f>
        <v>0</v>
      </c>
      <c r="BG1187" s="118">
        <f>IF(N1187="zákl. přenesená",J1187,0)</f>
        <v>0</v>
      </c>
      <c r="BH1187" s="118">
        <f>IF(N1187="sníž. přenesená",J1187,0)</f>
        <v>0</v>
      </c>
      <c r="BI1187" s="118">
        <f>IF(N1187="nulová",J1187,0)</f>
        <v>0</v>
      </c>
      <c r="BJ1187" s="108" t="s">
        <v>102</v>
      </c>
      <c r="BK1187" s="118">
        <f>ROUND(I1187*H1187,2)</f>
        <v>2212.11</v>
      </c>
      <c r="BL1187" s="108" t="s">
        <v>134</v>
      </c>
      <c r="BM1187" s="130" t="s">
        <v>1423</v>
      </c>
    </row>
    <row r="1188" spans="2:65" s="76" customFormat="1" x14ac:dyDescent="0.2">
      <c r="B1188" s="75"/>
      <c r="D1188" s="129" t="s">
        <v>2597</v>
      </c>
      <c r="F1188" s="128" t="s">
        <v>3600</v>
      </c>
      <c r="L1188" s="75"/>
      <c r="M1188" s="119"/>
      <c r="U1188" s="120"/>
      <c r="AT1188" s="108" t="s">
        <v>2597</v>
      </c>
      <c r="AU1188" s="108" t="s">
        <v>61</v>
      </c>
    </row>
    <row r="1189" spans="2:65" s="76" customFormat="1" x14ac:dyDescent="0.2">
      <c r="B1189" s="75"/>
      <c r="D1189" s="127" t="s">
        <v>112</v>
      </c>
      <c r="F1189" s="126" t="s">
        <v>3599</v>
      </c>
      <c r="L1189" s="75"/>
      <c r="M1189" s="119"/>
      <c r="U1189" s="120"/>
      <c r="AT1189" s="108" t="s">
        <v>112</v>
      </c>
      <c r="AU1189" s="108" t="s">
        <v>61</v>
      </c>
    </row>
    <row r="1190" spans="2:65" s="76" customFormat="1" ht="16.5" customHeight="1" x14ac:dyDescent="0.2">
      <c r="B1190" s="117"/>
      <c r="C1190" s="140" t="s">
        <v>1424</v>
      </c>
      <c r="D1190" s="140" t="s">
        <v>26</v>
      </c>
      <c r="E1190" s="139" t="s">
        <v>1425</v>
      </c>
      <c r="F1190" s="135" t="s">
        <v>2924</v>
      </c>
      <c r="G1190" s="138" t="s">
        <v>117</v>
      </c>
      <c r="H1190" s="137">
        <v>1</v>
      </c>
      <c r="I1190" s="136">
        <v>2416.02</v>
      </c>
      <c r="J1190" s="136">
        <f>ROUND(I1190*H1190,2)</f>
        <v>2416.02</v>
      </c>
      <c r="K1190" s="135" t="s">
        <v>3201</v>
      </c>
      <c r="L1190" s="75"/>
      <c r="M1190" s="134" t="s">
        <v>31</v>
      </c>
      <c r="N1190" s="133" t="s">
        <v>2542</v>
      </c>
      <c r="O1190" s="132">
        <v>0.73799999999999999</v>
      </c>
      <c r="P1190" s="132">
        <f>O1190*H1190</f>
        <v>0.73799999999999999</v>
      </c>
      <c r="Q1190" s="132">
        <v>9.5452025000000006E-3</v>
      </c>
      <c r="R1190" s="132">
        <f>Q1190*H1190</f>
        <v>9.5452025000000006E-3</v>
      </c>
      <c r="S1190" s="132">
        <v>0</v>
      </c>
      <c r="T1190" s="132">
        <f>S1190*H1190</f>
        <v>0</v>
      </c>
      <c r="U1190" s="131" t="s">
        <v>31</v>
      </c>
      <c r="AR1190" s="130" t="s">
        <v>134</v>
      </c>
      <c r="AT1190" s="130" t="s">
        <v>26</v>
      </c>
      <c r="AU1190" s="130" t="s">
        <v>61</v>
      </c>
      <c r="AY1190" s="108" t="s">
        <v>104</v>
      </c>
      <c r="BE1190" s="118">
        <f>IF(N1190="základní",J1190,0)</f>
        <v>2416.02</v>
      </c>
      <c r="BF1190" s="118">
        <f>IF(N1190="snížená",J1190,0)</f>
        <v>0</v>
      </c>
      <c r="BG1190" s="118">
        <f>IF(N1190="zákl. přenesená",J1190,0)</f>
        <v>0</v>
      </c>
      <c r="BH1190" s="118">
        <f>IF(N1190="sníž. přenesená",J1190,0)</f>
        <v>0</v>
      </c>
      <c r="BI1190" s="118">
        <f>IF(N1190="nulová",J1190,0)</f>
        <v>0</v>
      </c>
      <c r="BJ1190" s="108" t="s">
        <v>102</v>
      </c>
      <c r="BK1190" s="118">
        <f>ROUND(I1190*H1190,2)</f>
        <v>2416.02</v>
      </c>
      <c r="BL1190" s="108" t="s">
        <v>134</v>
      </c>
      <c r="BM1190" s="130" t="s">
        <v>1426</v>
      </c>
    </row>
    <row r="1191" spans="2:65" s="76" customFormat="1" x14ac:dyDescent="0.2">
      <c r="B1191" s="75"/>
      <c r="D1191" s="129" t="s">
        <v>2597</v>
      </c>
      <c r="F1191" s="128" t="s">
        <v>3598</v>
      </c>
      <c r="L1191" s="75"/>
      <c r="M1191" s="119"/>
      <c r="U1191" s="120"/>
      <c r="AT1191" s="108" t="s">
        <v>2597</v>
      </c>
      <c r="AU1191" s="108" t="s">
        <v>61</v>
      </c>
    </row>
    <row r="1192" spans="2:65" s="76" customFormat="1" x14ac:dyDescent="0.2">
      <c r="B1192" s="75"/>
      <c r="D1192" s="127" t="s">
        <v>112</v>
      </c>
      <c r="F1192" s="126" t="s">
        <v>3597</v>
      </c>
      <c r="L1192" s="75"/>
      <c r="M1192" s="119"/>
      <c r="U1192" s="120"/>
      <c r="AT1192" s="108" t="s">
        <v>112</v>
      </c>
      <c r="AU1192" s="108" t="s">
        <v>61</v>
      </c>
    </row>
    <row r="1193" spans="2:65" s="76" customFormat="1" ht="16.5" customHeight="1" x14ac:dyDescent="0.2">
      <c r="B1193" s="117"/>
      <c r="C1193" s="140" t="s">
        <v>1427</v>
      </c>
      <c r="D1193" s="140" t="s">
        <v>26</v>
      </c>
      <c r="E1193" s="139" t="s">
        <v>1428</v>
      </c>
      <c r="F1193" s="135" t="s">
        <v>2925</v>
      </c>
      <c r="G1193" s="138" t="s">
        <v>117</v>
      </c>
      <c r="H1193" s="137">
        <v>1</v>
      </c>
      <c r="I1193" s="136">
        <v>3466.02</v>
      </c>
      <c r="J1193" s="136">
        <f>ROUND(I1193*H1193,2)</f>
        <v>3466.02</v>
      </c>
      <c r="K1193" s="135" t="s">
        <v>3201</v>
      </c>
      <c r="L1193" s="75"/>
      <c r="M1193" s="134" t="s">
        <v>31</v>
      </c>
      <c r="N1193" s="133" t="s">
        <v>2542</v>
      </c>
      <c r="O1193" s="132">
        <v>0.73799999999999999</v>
      </c>
      <c r="P1193" s="132">
        <f>O1193*H1193</f>
        <v>0.73799999999999999</v>
      </c>
      <c r="Q1193" s="132">
        <v>1.22452025E-2</v>
      </c>
      <c r="R1193" s="132">
        <f>Q1193*H1193</f>
        <v>1.22452025E-2</v>
      </c>
      <c r="S1193" s="132">
        <v>0</v>
      </c>
      <c r="T1193" s="132">
        <f>S1193*H1193</f>
        <v>0</v>
      </c>
      <c r="U1193" s="131" t="s">
        <v>31</v>
      </c>
      <c r="AR1193" s="130" t="s">
        <v>134</v>
      </c>
      <c r="AT1193" s="130" t="s">
        <v>26</v>
      </c>
      <c r="AU1193" s="130" t="s">
        <v>61</v>
      </c>
      <c r="AY1193" s="108" t="s">
        <v>104</v>
      </c>
      <c r="BE1193" s="118">
        <f>IF(N1193="základní",J1193,0)</f>
        <v>3466.02</v>
      </c>
      <c r="BF1193" s="118">
        <f>IF(N1193="snížená",J1193,0)</f>
        <v>0</v>
      </c>
      <c r="BG1193" s="118">
        <f>IF(N1193="zákl. přenesená",J1193,0)</f>
        <v>0</v>
      </c>
      <c r="BH1193" s="118">
        <f>IF(N1193="sníž. přenesená",J1193,0)</f>
        <v>0</v>
      </c>
      <c r="BI1193" s="118">
        <f>IF(N1193="nulová",J1193,0)</f>
        <v>0</v>
      </c>
      <c r="BJ1193" s="108" t="s">
        <v>102</v>
      </c>
      <c r="BK1193" s="118">
        <f>ROUND(I1193*H1193,2)</f>
        <v>3466.02</v>
      </c>
      <c r="BL1193" s="108" t="s">
        <v>134</v>
      </c>
      <c r="BM1193" s="130" t="s">
        <v>1429</v>
      </c>
    </row>
    <row r="1194" spans="2:65" s="76" customFormat="1" x14ac:dyDescent="0.2">
      <c r="B1194" s="75"/>
      <c r="D1194" s="129" t="s">
        <v>2597</v>
      </c>
      <c r="F1194" s="128" t="s">
        <v>3596</v>
      </c>
      <c r="L1194" s="75"/>
      <c r="M1194" s="119"/>
      <c r="U1194" s="120"/>
      <c r="AT1194" s="108" t="s">
        <v>2597</v>
      </c>
      <c r="AU1194" s="108" t="s">
        <v>61</v>
      </c>
    </row>
    <row r="1195" spans="2:65" s="76" customFormat="1" x14ac:dyDescent="0.2">
      <c r="B1195" s="75"/>
      <c r="D1195" s="127" t="s">
        <v>112</v>
      </c>
      <c r="F1195" s="126" t="s">
        <v>3595</v>
      </c>
      <c r="L1195" s="75"/>
      <c r="M1195" s="119"/>
      <c r="U1195" s="120"/>
      <c r="AT1195" s="108" t="s">
        <v>112</v>
      </c>
      <c r="AU1195" s="108" t="s">
        <v>61</v>
      </c>
    </row>
    <row r="1196" spans="2:65" s="76" customFormat="1" ht="16.5" customHeight="1" x14ac:dyDescent="0.2">
      <c r="B1196" s="117"/>
      <c r="C1196" s="140" t="s">
        <v>1430</v>
      </c>
      <c r="D1196" s="140" t="s">
        <v>26</v>
      </c>
      <c r="E1196" s="139" t="s">
        <v>1431</v>
      </c>
      <c r="F1196" s="135" t="s">
        <v>2926</v>
      </c>
      <c r="G1196" s="138" t="s">
        <v>117</v>
      </c>
      <c r="H1196" s="137">
        <v>1</v>
      </c>
      <c r="I1196" s="136">
        <v>14437.73</v>
      </c>
      <c r="J1196" s="136">
        <f>ROUND(I1196*H1196,2)</f>
        <v>14437.73</v>
      </c>
      <c r="K1196" s="135" t="s">
        <v>3201</v>
      </c>
      <c r="L1196" s="75"/>
      <c r="M1196" s="134" t="s">
        <v>31</v>
      </c>
      <c r="N1196" s="133" t="s">
        <v>2542</v>
      </c>
      <c r="O1196" s="132">
        <v>0.93600000000000005</v>
      </c>
      <c r="P1196" s="132">
        <f>O1196*H1196</f>
        <v>0.93600000000000005</v>
      </c>
      <c r="Q1196" s="132">
        <v>2.6478924500000001E-2</v>
      </c>
      <c r="R1196" s="132">
        <f>Q1196*H1196</f>
        <v>2.6478924500000001E-2</v>
      </c>
      <c r="S1196" s="132">
        <v>0</v>
      </c>
      <c r="T1196" s="132">
        <f>S1196*H1196</f>
        <v>0</v>
      </c>
      <c r="U1196" s="131" t="s">
        <v>31</v>
      </c>
      <c r="AR1196" s="130" t="s">
        <v>134</v>
      </c>
      <c r="AT1196" s="130" t="s">
        <v>26</v>
      </c>
      <c r="AU1196" s="130" t="s">
        <v>61</v>
      </c>
      <c r="AY1196" s="108" t="s">
        <v>104</v>
      </c>
      <c r="BE1196" s="118">
        <f>IF(N1196="základní",J1196,0)</f>
        <v>14437.73</v>
      </c>
      <c r="BF1196" s="118">
        <f>IF(N1196="snížená",J1196,0)</f>
        <v>0</v>
      </c>
      <c r="BG1196" s="118">
        <f>IF(N1196="zákl. přenesená",J1196,0)</f>
        <v>0</v>
      </c>
      <c r="BH1196" s="118">
        <f>IF(N1196="sníž. přenesená",J1196,0)</f>
        <v>0</v>
      </c>
      <c r="BI1196" s="118">
        <f>IF(N1196="nulová",J1196,0)</f>
        <v>0</v>
      </c>
      <c r="BJ1196" s="108" t="s">
        <v>102</v>
      </c>
      <c r="BK1196" s="118">
        <f>ROUND(I1196*H1196,2)</f>
        <v>14437.73</v>
      </c>
      <c r="BL1196" s="108" t="s">
        <v>134</v>
      </c>
      <c r="BM1196" s="130" t="s">
        <v>1432</v>
      </c>
    </row>
    <row r="1197" spans="2:65" s="76" customFormat="1" x14ac:dyDescent="0.2">
      <c r="B1197" s="75"/>
      <c r="D1197" s="129" t="s">
        <v>2597</v>
      </c>
      <c r="F1197" s="128" t="s">
        <v>3594</v>
      </c>
      <c r="L1197" s="75"/>
      <c r="M1197" s="119"/>
      <c r="U1197" s="120"/>
      <c r="AT1197" s="108" t="s">
        <v>2597</v>
      </c>
      <c r="AU1197" s="108" t="s">
        <v>61</v>
      </c>
    </row>
    <row r="1198" spans="2:65" s="76" customFormat="1" x14ac:dyDescent="0.2">
      <c r="B1198" s="75"/>
      <c r="D1198" s="127" t="s">
        <v>112</v>
      </c>
      <c r="F1198" s="126" t="s">
        <v>3593</v>
      </c>
      <c r="L1198" s="75"/>
      <c r="M1198" s="119"/>
      <c r="U1198" s="120"/>
      <c r="AT1198" s="108" t="s">
        <v>112</v>
      </c>
      <c r="AU1198" s="108" t="s">
        <v>61</v>
      </c>
    </row>
    <row r="1199" spans="2:65" s="76" customFormat="1" ht="16.5" customHeight="1" x14ac:dyDescent="0.2">
      <c r="B1199" s="117"/>
      <c r="C1199" s="140" t="s">
        <v>1433</v>
      </c>
      <c r="D1199" s="140" t="s">
        <v>26</v>
      </c>
      <c r="E1199" s="139" t="s">
        <v>1434</v>
      </c>
      <c r="F1199" s="135" t="s">
        <v>2927</v>
      </c>
      <c r="G1199" s="138" t="s">
        <v>133</v>
      </c>
      <c r="H1199" s="137">
        <v>2</v>
      </c>
      <c r="I1199" s="136">
        <v>366.31</v>
      </c>
      <c r="J1199" s="136">
        <f>ROUND(I1199*H1199,2)</f>
        <v>732.62</v>
      </c>
      <c r="K1199" s="135" t="s">
        <v>3201</v>
      </c>
      <c r="L1199" s="75"/>
      <c r="M1199" s="134" t="s">
        <v>31</v>
      </c>
      <c r="N1199" s="133" t="s">
        <v>2542</v>
      </c>
      <c r="O1199" s="132">
        <v>0.73799999999999999</v>
      </c>
      <c r="P1199" s="132">
        <f>O1199*H1199</f>
        <v>1.476</v>
      </c>
      <c r="Q1199" s="132">
        <v>1.6739999999999999E-5</v>
      </c>
      <c r="R1199" s="132">
        <f>Q1199*H1199</f>
        <v>3.3479999999999998E-5</v>
      </c>
      <c r="S1199" s="132">
        <v>1.2E-2</v>
      </c>
      <c r="T1199" s="132">
        <f>S1199*H1199</f>
        <v>2.4E-2</v>
      </c>
      <c r="U1199" s="131" t="s">
        <v>31</v>
      </c>
      <c r="AR1199" s="130" t="s">
        <v>134</v>
      </c>
      <c r="AT1199" s="130" t="s">
        <v>26</v>
      </c>
      <c r="AU1199" s="130" t="s">
        <v>61</v>
      </c>
      <c r="AY1199" s="108" t="s">
        <v>104</v>
      </c>
      <c r="BE1199" s="118">
        <f>IF(N1199="základní",J1199,0)</f>
        <v>732.62</v>
      </c>
      <c r="BF1199" s="118">
        <f>IF(N1199="snížená",J1199,0)</f>
        <v>0</v>
      </c>
      <c r="BG1199" s="118">
        <f>IF(N1199="zákl. přenesená",J1199,0)</f>
        <v>0</v>
      </c>
      <c r="BH1199" s="118">
        <f>IF(N1199="sníž. přenesená",J1199,0)</f>
        <v>0</v>
      </c>
      <c r="BI1199" s="118">
        <f>IF(N1199="nulová",J1199,0)</f>
        <v>0</v>
      </c>
      <c r="BJ1199" s="108" t="s">
        <v>102</v>
      </c>
      <c r="BK1199" s="118">
        <f>ROUND(I1199*H1199,2)</f>
        <v>732.62</v>
      </c>
      <c r="BL1199" s="108" t="s">
        <v>134</v>
      </c>
      <c r="BM1199" s="130" t="s">
        <v>1435</v>
      </c>
    </row>
    <row r="1200" spans="2:65" s="76" customFormat="1" x14ac:dyDescent="0.2">
      <c r="B1200" s="75"/>
      <c r="D1200" s="129" t="s">
        <v>2597</v>
      </c>
      <c r="F1200" s="128" t="s">
        <v>1436</v>
      </c>
      <c r="L1200" s="75"/>
      <c r="M1200" s="119"/>
      <c r="U1200" s="120"/>
      <c r="AT1200" s="108" t="s">
        <v>2597</v>
      </c>
      <c r="AU1200" s="108" t="s">
        <v>61</v>
      </c>
    </row>
    <row r="1201" spans="2:65" s="76" customFormat="1" x14ac:dyDescent="0.2">
      <c r="B1201" s="75"/>
      <c r="D1201" s="127" t="s">
        <v>112</v>
      </c>
      <c r="F1201" s="126" t="s">
        <v>3592</v>
      </c>
      <c r="L1201" s="75"/>
      <c r="M1201" s="119"/>
      <c r="U1201" s="120"/>
      <c r="AT1201" s="108" t="s">
        <v>112</v>
      </c>
      <c r="AU1201" s="108" t="s">
        <v>61</v>
      </c>
    </row>
    <row r="1202" spans="2:65" s="76" customFormat="1" ht="16.5" customHeight="1" x14ac:dyDescent="0.2">
      <c r="B1202" s="117"/>
      <c r="C1202" s="140" t="s">
        <v>1437</v>
      </c>
      <c r="D1202" s="140" t="s">
        <v>26</v>
      </c>
      <c r="E1202" s="139" t="s">
        <v>1438</v>
      </c>
      <c r="F1202" s="135" t="s">
        <v>2928</v>
      </c>
      <c r="G1202" s="138" t="s">
        <v>133</v>
      </c>
      <c r="H1202" s="137">
        <v>1</v>
      </c>
      <c r="I1202" s="136">
        <v>463.14</v>
      </c>
      <c r="J1202" s="136">
        <f>ROUND(I1202*H1202,2)</f>
        <v>463.14</v>
      </c>
      <c r="K1202" s="135" t="s">
        <v>3201</v>
      </c>
      <c r="L1202" s="75"/>
      <c r="M1202" s="134" t="s">
        <v>31</v>
      </c>
      <c r="N1202" s="133" t="s">
        <v>2542</v>
      </c>
      <c r="O1202" s="132">
        <v>0.93400000000000005</v>
      </c>
      <c r="P1202" s="132">
        <f>O1202*H1202</f>
        <v>0.93400000000000005</v>
      </c>
      <c r="Q1202" s="132">
        <v>1.6739999999999999E-5</v>
      </c>
      <c r="R1202" s="132">
        <f>Q1202*H1202</f>
        <v>1.6739999999999999E-5</v>
      </c>
      <c r="S1202" s="132">
        <v>2.8000000000000001E-2</v>
      </c>
      <c r="T1202" s="132">
        <f>S1202*H1202</f>
        <v>2.8000000000000001E-2</v>
      </c>
      <c r="U1202" s="131" t="s">
        <v>31</v>
      </c>
      <c r="AR1202" s="130" t="s">
        <v>134</v>
      </c>
      <c r="AT1202" s="130" t="s">
        <v>26</v>
      </c>
      <c r="AU1202" s="130" t="s">
        <v>61</v>
      </c>
      <c r="AY1202" s="108" t="s">
        <v>104</v>
      </c>
      <c r="BE1202" s="118">
        <f>IF(N1202="základní",J1202,0)</f>
        <v>463.14</v>
      </c>
      <c r="BF1202" s="118">
        <f>IF(N1202="snížená",J1202,0)</f>
        <v>0</v>
      </c>
      <c r="BG1202" s="118">
        <f>IF(N1202="zákl. přenesená",J1202,0)</f>
        <v>0</v>
      </c>
      <c r="BH1202" s="118">
        <f>IF(N1202="sníž. přenesená",J1202,0)</f>
        <v>0</v>
      </c>
      <c r="BI1202" s="118">
        <f>IF(N1202="nulová",J1202,0)</f>
        <v>0</v>
      </c>
      <c r="BJ1202" s="108" t="s">
        <v>102</v>
      </c>
      <c r="BK1202" s="118">
        <f>ROUND(I1202*H1202,2)</f>
        <v>463.14</v>
      </c>
      <c r="BL1202" s="108" t="s">
        <v>134</v>
      </c>
      <c r="BM1202" s="130" t="s">
        <v>1439</v>
      </c>
    </row>
    <row r="1203" spans="2:65" s="76" customFormat="1" x14ac:dyDescent="0.2">
      <c r="B1203" s="75"/>
      <c r="D1203" s="129" t="s">
        <v>2597</v>
      </c>
      <c r="F1203" s="128" t="s">
        <v>1440</v>
      </c>
      <c r="L1203" s="75"/>
      <c r="M1203" s="119"/>
      <c r="U1203" s="120"/>
      <c r="AT1203" s="108" t="s">
        <v>2597</v>
      </c>
      <c r="AU1203" s="108" t="s">
        <v>61</v>
      </c>
    </row>
    <row r="1204" spans="2:65" s="76" customFormat="1" x14ac:dyDescent="0.2">
      <c r="B1204" s="75"/>
      <c r="D1204" s="127" t="s">
        <v>112</v>
      </c>
      <c r="F1204" s="126" t="s">
        <v>3591</v>
      </c>
      <c r="L1204" s="75"/>
      <c r="M1204" s="119"/>
      <c r="U1204" s="120"/>
      <c r="AT1204" s="108" t="s">
        <v>112</v>
      </c>
      <c r="AU1204" s="108" t="s">
        <v>61</v>
      </c>
    </row>
    <row r="1205" spans="2:65" s="76" customFormat="1" ht="16.5" customHeight="1" x14ac:dyDescent="0.2">
      <c r="B1205" s="117"/>
      <c r="C1205" s="140" t="s">
        <v>1441</v>
      </c>
      <c r="D1205" s="140" t="s">
        <v>26</v>
      </c>
      <c r="E1205" s="139" t="s">
        <v>1442</v>
      </c>
      <c r="F1205" s="135" t="s">
        <v>2929</v>
      </c>
      <c r="G1205" s="138" t="s">
        <v>117</v>
      </c>
      <c r="H1205" s="137">
        <v>1</v>
      </c>
      <c r="I1205" s="136">
        <v>3644.34</v>
      </c>
      <c r="J1205" s="136">
        <f>ROUND(I1205*H1205,2)</f>
        <v>3644.34</v>
      </c>
      <c r="K1205" s="135" t="s">
        <v>3201</v>
      </c>
      <c r="L1205" s="75"/>
      <c r="M1205" s="134" t="s">
        <v>31</v>
      </c>
      <c r="N1205" s="133" t="s">
        <v>2542</v>
      </c>
      <c r="O1205" s="132">
        <v>1.6279999999999999</v>
      </c>
      <c r="P1205" s="132">
        <f>O1205*H1205</f>
        <v>1.6279999999999999</v>
      </c>
      <c r="Q1205" s="132">
        <v>8.8337905000000008E-3</v>
      </c>
      <c r="R1205" s="132">
        <f>Q1205*H1205</f>
        <v>8.8337905000000008E-3</v>
      </c>
      <c r="S1205" s="132">
        <v>0</v>
      </c>
      <c r="T1205" s="132">
        <f>S1205*H1205</f>
        <v>0</v>
      </c>
      <c r="U1205" s="131" t="s">
        <v>31</v>
      </c>
      <c r="AR1205" s="130" t="s">
        <v>134</v>
      </c>
      <c r="AT1205" s="130" t="s">
        <v>26</v>
      </c>
      <c r="AU1205" s="130" t="s">
        <v>61</v>
      </c>
      <c r="AY1205" s="108" t="s">
        <v>104</v>
      </c>
      <c r="BE1205" s="118">
        <f>IF(N1205="základní",J1205,0)</f>
        <v>3644.34</v>
      </c>
      <c r="BF1205" s="118">
        <f>IF(N1205="snížená",J1205,0)</f>
        <v>0</v>
      </c>
      <c r="BG1205" s="118">
        <f>IF(N1205="zákl. přenesená",J1205,0)</f>
        <v>0</v>
      </c>
      <c r="BH1205" s="118">
        <f>IF(N1205="sníž. přenesená",J1205,0)</f>
        <v>0</v>
      </c>
      <c r="BI1205" s="118">
        <f>IF(N1205="nulová",J1205,0)</f>
        <v>0</v>
      </c>
      <c r="BJ1205" s="108" t="s">
        <v>102</v>
      </c>
      <c r="BK1205" s="118">
        <f>ROUND(I1205*H1205,2)</f>
        <v>3644.34</v>
      </c>
      <c r="BL1205" s="108" t="s">
        <v>134</v>
      </c>
      <c r="BM1205" s="130" t="s">
        <v>1443</v>
      </c>
    </row>
    <row r="1206" spans="2:65" s="76" customFormat="1" x14ac:dyDescent="0.2">
      <c r="B1206" s="75"/>
      <c r="D1206" s="129" t="s">
        <v>2597</v>
      </c>
      <c r="F1206" s="128" t="s">
        <v>1444</v>
      </c>
      <c r="L1206" s="75"/>
      <c r="M1206" s="119"/>
      <c r="U1206" s="120"/>
      <c r="AT1206" s="108" t="s">
        <v>2597</v>
      </c>
      <c r="AU1206" s="108" t="s">
        <v>61</v>
      </c>
    </row>
    <row r="1207" spans="2:65" s="76" customFormat="1" x14ac:dyDescent="0.2">
      <c r="B1207" s="75"/>
      <c r="D1207" s="127" t="s">
        <v>112</v>
      </c>
      <c r="F1207" s="126" t="s">
        <v>3590</v>
      </c>
      <c r="L1207" s="75"/>
      <c r="M1207" s="119"/>
      <c r="U1207" s="120"/>
      <c r="AT1207" s="108" t="s">
        <v>112</v>
      </c>
      <c r="AU1207" s="108" t="s">
        <v>61</v>
      </c>
    </row>
    <row r="1208" spans="2:65" s="76" customFormat="1" ht="16.5" customHeight="1" x14ac:dyDescent="0.2">
      <c r="B1208" s="117"/>
      <c r="C1208" s="140" t="s">
        <v>1445</v>
      </c>
      <c r="D1208" s="140" t="s">
        <v>26</v>
      </c>
      <c r="E1208" s="139" t="s">
        <v>1446</v>
      </c>
      <c r="F1208" s="135" t="s">
        <v>2930</v>
      </c>
      <c r="G1208" s="138" t="s">
        <v>117</v>
      </c>
      <c r="H1208" s="137">
        <v>1</v>
      </c>
      <c r="I1208" s="136">
        <v>3974.63</v>
      </c>
      <c r="J1208" s="136">
        <f>ROUND(I1208*H1208,2)</f>
        <v>3974.63</v>
      </c>
      <c r="K1208" s="135" t="s">
        <v>3201</v>
      </c>
      <c r="L1208" s="75"/>
      <c r="M1208" s="134" t="s">
        <v>31</v>
      </c>
      <c r="N1208" s="133" t="s">
        <v>2542</v>
      </c>
      <c r="O1208" s="132">
        <v>1.95</v>
      </c>
      <c r="P1208" s="132">
        <f>O1208*H1208</f>
        <v>1.95</v>
      </c>
      <c r="Q1208" s="132">
        <v>1.03715205E-2</v>
      </c>
      <c r="R1208" s="132">
        <f>Q1208*H1208</f>
        <v>1.03715205E-2</v>
      </c>
      <c r="S1208" s="132">
        <v>0</v>
      </c>
      <c r="T1208" s="132">
        <f>S1208*H1208</f>
        <v>0</v>
      </c>
      <c r="U1208" s="131" t="s">
        <v>31</v>
      </c>
      <c r="AR1208" s="130" t="s">
        <v>134</v>
      </c>
      <c r="AT1208" s="130" t="s">
        <v>26</v>
      </c>
      <c r="AU1208" s="130" t="s">
        <v>61</v>
      </c>
      <c r="AY1208" s="108" t="s">
        <v>104</v>
      </c>
      <c r="BE1208" s="118">
        <f>IF(N1208="základní",J1208,0)</f>
        <v>3974.63</v>
      </c>
      <c r="BF1208" s="118">
        <f>IF(N1208="snížená",J1208,0)</f>
        <v>0</v>
      </c>
      <c r="BG1208" s="118">
        <f>IF(N1208="zákl. přenesená",J1208,0)</f>
        <v>0</v>
      </c>
      <c r="BH1208" s="118">
        <f>IF(N1208="sníž. přenesená",J1208,0)</f>
        <v>0</v>
      </c>
      <c r="BI1208" s="118">
        <f>IF(N1208="nulová",J1208,0)</f>
        <v>0</v>
      </c>
      <c r="BJ1208" s="108" t="s">
        <v>102</v>
      </c>
      <c r="BK1208" s="118">
        <f>ROUND(I1208*H1208,2)</f>
        <v>3974.63</v>
      </c>
      <c r="BL1208" s="108" t="s">
        <v>134</v>
      </c>
      <c r="BM1208" s="130" t="s">
        <v>1447</v>
      </c>
    </row>
    <row r="1209" spans="2:65" s="76" customFormat="1" x14ac:dyDescent="0.2">
      <c r="B1209" s="75"/>
      <c r="D1209" s="129" t="s">
        <v>2597</v>
      </c>
      <c r="F1209" s="128" t="s">
        <v>1448</v>
      </c>
      <c r="L1209" s="75"/>
      <c r="M1209" s="119"/>
      <c r="U1209" s="120"/>
      <c r="AT1209" s="108" t="s">
        <v>2597</v>
      </c>
      <c r="AU1209" s="108" t="s">
        <v>61</v>
      </c>
    </row>
    <row r="1210" spans="2:65" s="76" customFormat="1" x14ac:dyDescent="0.2">
      <c r="B1210" s="75"/>
      <c r="D1210" s="127" t="s">
        <v>112</v>
      </c>
      <c r="F1210" s="126" t="s">
        <v>3589</v>
      </c>
      <c r="L1210" s="75"/>
      <c r="M1210" s="119"/>
      <c r="U1210" s="120"/>
      <c r="AT1210" s="108" t="s">
        <v>112</v>
      </c>
      <c r="AU1210" s="108" t="s">
        <v>61</v>
      </c>
    </row>
    <row r="1211" spans="2:65" s="76" customFormat="1" ht="16.5" customHeight="1" x14ac:dyDescent="0.2">
      <c r="B1211" s="117"/>
      <c r="C1211" s="140" t="s">
        <v>1449</v>
      </c>
      <c r="D1211" s="140" t="s">
        <v>26</v>
      </c>
      <c r="E1211" s="139" t="s">
        <v>1450</v>
      </c>
      <c r="F1211" s="135" t="s">
        <v>2931</v>
      </c>
      <c r="G1211" s="138" t="s">
        <v>117</v>
      </c>
      <c r="H1211" s="137">
        <v>1</v>
      </c>
      <c r="I1211" s="136">
        <v>8113.16</v>
      </c>
      <c r="J1211" s="136">
        <f>ROUND(I1211*H1211,2)</f>
        <v>8113.16</v>
      </c>
      <c r="K1211" s="135" t="s">
        <v>3201</v>
      </c>
      <c r="L1211" s="75"/>
      <c r="M1211" s="134" t="s">
        <v>31</v>
      </c>
      <c r="N1211" s="133" t="s">
        <v>2542</v>
      </c>
      <c r="O1211" s="132">
        <v>0.97799999999999998</v>
      </c>
      <c r="P1211" s="132">
        <f>O1211*H1211</f>
        <v>0.97799999999999998</v>
      </c>
      <c r="Q1211" s="132">
        <v>2.4860524500000002E-2</v>
      </c>
      <c r="R1211" s="132">
        <f>Q1211*H1211</f>
        <v>2.4860524500000002E-2</v>
      </c>
      <c r="S1211" s="132">
        <v>0</v>
      </c>
      <c r="T1211" s="132">
        <f>S1211*H1211</f>
        <v>0</v>
      </c>
      <c r="U1211" s="131" t="s">
        <v>31</v>
      </c>
      <c r="AR1211" s="130" t="s">
        <v>134</v>
      </c>
      <c r="AT1211" s="130" t="s">
        <v>26</v>
      </c>
      <c r="AU1211" s="130" t="s">
        <v>61</v>
      </c>
      <c r="AY1211" s="108" t="s">
        <v>104</v>
      </c>
      <c r="BE1211" s="118">
        <f>IF(N1211="základní",J1211,0)</f>
        <v>8113.16</v>
      </c>
      <c r="BF1211" s="118">
        <f>IF(N1211="snížená",J1211,0)</f>
        <v>0</v>
      </c>
      <c r="BG1211" s="118">
        <f>IF(N1211="zákl. přenesená",J1211,0)</f>
        <v>0</v>
      </c>
      <c r="BH1211" s="118">
        <f>IF(N1211="sníž. přenesená",J1211,0)</f>
        <v>0</v>
      </c>
      <c r="BI1211" s="118">
        <f>IF(N1211="nulová",J1211,0)</f>
        <v>0</v>
      </c>
      <c r="BJ1211" s="108" t="s">
        <v>102</v>
      </c>
      <c r="BK1211" s="118">
        <f>ROUND(I1211*H1211,2)</f>
        <v>8113.16</v>
      </c>
      <c r="BL1211" s="108" t="s">
        <v>134</v>
      </c>
      <c r="BM1211" s="130" t="s">
        <v>1451</v>
      </c>
    </row>
    <row r="1212" spans="2:65" s="76" customFormat="1" x14ac:dyDescent="0.2">
      <c r="B1212" s="75"/>
      <c r="D1212" s="129" t="s">
        <v>2597</v>
      </c>
      <c r="F1212" s="128" t="s">
        <v>3588</v>
      </c>
      <c r="L1212" s="75"/>
      <c r="M1212" s="119"/>
      <c r="U1212" s="120"/>
      <c r="AT1212" s="108" t="s">
        <v>2597</v>
      </c>
      <c r="AU1212" s="108" t="s">
        <v>61</v>
      </c>
    </row>
    <row r="1213" spans="2:65" s="76" customFormat="1" x14ac:dyDescent="0.2">
      <c r="B1213" s="75"/>
      <c r="D1213" s="127" t="s">
        <v>112</v>
      </c>
      <c r="F1213" s="126" t="s">
        <v>3587</v>
      </c>
      <c r="L1213" s="75"/>
      <c r="M1213" s="119"/>
      <c r="U1213" s="120"/>
      <c r="AT1213" s="108" t="s">
        <v>112</v>
      </c>
      <c r="AU1213" s="108" t="s">
        <v>61</v>
      </c>
    </row>
    <row r="1214" spans="2:65" s="76" customFormat="1" ht="16.5" customHeight="1" x14ac:dyDescent="0.2">
      <c r="B1214" s="117"/>
      <c r="C1214" s="140" t="s">
        <v>1452</v>
      </c>
      <c r="D1214" s="140" t="s">
        <v>26</v>
      </c>
      <c r="E1214" s="139" t="s">
        <v>1453</v>
      </c>
      <c r="F1214" s="135" t="s">
        <v>2932</v>
      </c>
      <c r="G1214" s="138" t="s">
        <v>117</v>
      </c>
      <c r="H1214" s="137">
        <v>1</v>
      </c>
      <c r="I1214" s="136">
        <v>8806.98</v>
      </c>
      <c r="J1214" s="136">
        <f>ROUND(I1214*H1214,2)</f>
        <v>8806.98</v>
      </c>
      <c r="K1214" s="135" t="s">
        <v>3201</v>
      </c>
      <c r="L1214" s="75"/>
      <c r="M1214" s="134" t="s">
        <v>31</v>
      </c>
      <c r="N1214" s="133" t="s">
        <v>2542</v>
      </c>
      <c r="O1214" s="132">
        <v>1.1020000000000001</v>
      </c>
      <c r="P1214" s="132">
        <f>O1214*H1214</f>
        <v>1.1020000000000001</v>
      </c>
      <c r="Q1214" s="132">
        <v>3.0429181E-2</v>
      </c>
      <c r="R1214" s="132">
        <f>Q1214*H1214</f>
        <v>3.0429181E-2</v>
      </c>
      <c r="S1214" s="132">
        <v>0</v>
      </c>
      <c r="T1214" s="132">
        <f>S1214*H1214</f>
        <v>0</v>
      </c>
      <c r="U1214" s="131" t="s">
        <v>31</v>
      </c>
      <c r="AR1214" s="130" t="s">
        <v>134</v>
      </c>
      <c r="AT1214" s="130" t="s">
        <v>26</v>
      </c>
      <c r="AU1214" s="130" t="s">
        <v>61</v>
      </c>
      <c r="AY1214" s="108" t="s">
        <v>104</v>
      </c>
      <c r="BE1214" s="118">
        <f>IF(N1214="základní",J1214,0)</f>
        <v>8806.98</v>
      </c>
      <c r="BF1214" s="118">
        <f>IF(N1214="snížená",J1214,0)</f>
        <v>0</v>
      </c>
      <c r="BG1214" s="118">
        <f>IF(N1214="zákl. přenesená",J1214,0)</f>
        <v>0</v>
      </c>
      <c r="BH1214" s="118">
        <f>IF(N1214="sníž. přenesená",J1214,0)</f>
        <v>0</v>
      </c>
      <c r="BI1214" s="118">
        <f>IF(N1214="nulová",J1214,0)</f>
        <v>0</v>
      </c>
      <c r="BJ1214" s="108" t="s">
        <v>102</v>
      </c>
      <c r="BK1214" s="118">
        <f>ROUND(I1214*H1214,2)</f>
        <v>8806.98</v>
      </c>
      <c r="BL1214" s="108" t="s">
        <v>134</v>
      </c>
      <c r="BM1214" s="130" t="s">
        <v>1454</v>
      </c>
    </row>
    <row r="1215" spans="2:65" s="76" customFormat="1" x14ac:dyDescent="0.2">
      <c r="B1215" s="75"/>
      <c r="D1215" s="129" t="s">
        <v>2597</v>
      </c>
      <c r="F1215" s="128" t="s">
        <v>3586</v>
      </c>
      <c r="L1215" s="75"/>
      <c r="M1215" s="119"/>
      <c r="U1215" s="120"/>
      <c r="AT1215" s="108" t="s">
        <v>2597</v>
      </c>
      <c r="AU1215" s="108" t="s">
        <v>61</v>
      </c>
    </row>
    <row r="1216" spans="2:65" s="76" customFormat="1" x14ac:dyDescent="0.2">
      <c r="B1216" s="75"/>
      <c r="D1216" s="127" t="s">
        <v>112</v>
      </c>
      <c r="F1216" s="126" t="s">
        <v>3585</v>
      </c>
      <c r="L1216" s="75"/>
      <c r="M1216" s="119"/>
      <c r="U1216" s="120"/>
      <c r="AT1216" s="108" t="s">
        <v>112</v>
      </c>
      <c r="AU1216" s="108" t="s">
        <v>61</v>
      </c>
    </row>
    <row r="1217" spans="2:65" s="76" customFormat="1" ht="16.5" customHeight="1" x14ac:dyDescent="0.2">
      <c r="B1217" s="117"/>
      <c r="C1217" s="140" t="s">
        <v>1455</v>
      </c>
      <c r="D1217" s="140" t="s">
        <v>26</v>
      </c>
      <c r="E1217" s="139" t="s">
        <v>1456</v>
      </c>
      <c r="F1217" s="135" t="s">
        <v>2933</v>
      </c>
      <c r="G1217" s="138" t="s">
        <v>117</v>
      </c>
      <c r="H1217" s="137">
        <v>1</v>
      </c>
      <c r="I1217" s="136">
        <v>11093.16</v>
      </c>
      <c r="J1217" s="136">
        <f>ROUND(I1217*H1217,2)</f>
        <v>11093.16</v>
      </c>
      <c r="K1217" s="135" t="s">
        <v>3201</v>
      </c>
      <c r="L1217" s="75"/>
      <c r="M1217" s="134" t="s">
        <v>31</v>
      </c>
      <c r="N1217" s="133" t="s">
        <v>2542</v>
      </c>
      <c r="O1217" s="132">
        <v>0.97799999999999998</v>
      </c>
      <c r="P1217" s="132">
        <f>O1217*H1217</f>
        <v>0.97799999999999998</v>
      </c>
      <c r="Q1217" s="132">
        <v>1.93605245E-2</v>
      </c>
      <c r="R1217" s="132">
        <f>Q1217*H1217</f>
        <v>1.93605245E-2</v>
      </c>
      <c r="S1217" s="132">
        <v>0</v>
      </c>
      <c r="T1217" s="132">
        <f>S1217*H1217</f>
        <v>0</v>
      </c>
      <c r="U1217" s="131" t="s">
        <v>31</v>
      </c>
      <c r="AR1217" s="130" t="s">
        <v>134</v>
      </c>
      <c r="AT1217" s="130" t="s">
        <v>26</v>
      </c>
      <c r="AU1217" s="130" t="s">
        <v>61</v>
      </c>
      <c r="AY1217" s="108" t="s">
        <v>104</v>
      </c>
      <c r="BE1217" s="118">
        <f>IF(N1217="základní",J1217,0)</f>
        <v>11093.16</v>
      </c>
      <c r="BF1217" s="118">
        <f>IF(N1217="snížená",J1217,0)</f>
        <v>0</v>
      </c>
      <c r="BG1217" s="118">
        <f>IF(N1217="zákl. přenesená",J1217,0)</f>
        <v>0</v>
      </c>
      <c r="BH1217" s="118">
        <f>IF(N1217="sníž. přenesená",J1217,0)</f>
        <v>0</v>
      </c>
      <c r="BI1217" s="118">
        <f>IF(N1217="nulová",J1217,0)</f>
        <v>0</v>
      </c>
      <c r="BJ1217" s="108" t="s">
        <v>102</v>
      </c>
      <c r="BK1217" s="118">
        <f>ROUND(I1217*H1217,2)</f>
        <v>11093.16</v>
      </c>
      <c r="BL1217" s="108" t="s">
        <v>134</v>
      </c>
      <c r="BM1217" s="130" t="s">
        <v>1457</v>
      </c>
    </row>
    <row r="1218" spans="2:65" s="76" customFormat="1" x14ac:dyDescent="0.2">
      <c r="B1218" s="75"/>
      <c r="D1218" s="129" t="s">
        <v>2597</v>
      </c>
      <c r="F1218" s="128" t="s">
        <v>3584</v>
      </c>
      <c r="L1218" s="75"/>
      <c r="M1218" s="119"/>
      <c r="U1218" s="120"/>
      <c r="AT1218" s="108" t="s">
        <v>2597</v>
      </c>
      <c r="AU1218" s="108" t="s">
        <v>61</v>
      </c>
    </row>
    <row r="1219" spans="2:65" s="76" customFormat="1" x14ac:dyDescent="0.2">
      <c r="B1219" s="75"/>
      <c r="D1219" s="127" t="s">
        <v>112</v>
      </c>
      <c r="F1219" s="126" t="s">
        <v>3583</v>
      </c>
      <c r="L1219" s="75"/>
      <c r="M1219" s="119"/>
      <c r="U1219" s="120"/>
      <c r="AT1219" s="108" t="s">
        <v>112</v>
      </c>
      <c r="AU1219" s="108" t="s">
        <v>61</v>
      </c>
    </row>
    <row r="1220" spans="2:65" s="76" customFormat="1" ht="16.5" customHeight="1" x14ac:dyDescent="0.2">
      <c r="B1220" s="117"/>
      <c r="C1220" s="140" t="s">
        <v>1458</v>
      </c>
      <c r="D1220" s="140" t="s">
        <v>26</v>
      </c>
      <c r="E1220" s="139" t="s">
        <v>1459</v>
      </c>
      <c r="F1220" s="135" t="s">
        <v>2934</v>
      </c>
      <c r="G1220" s="138" t="s">
        <v>133</v>
      </c>
      <c r="H1220" s="137">
        <v>2</v>
      </c>
      <c r="I1220" s="136">
        <v>191.9</v>
      </c>
      <c r="J1220" s="136">
        <f>ROUND(I1220*H1220,2)</f>
        <v>383.8</v>
      </c>
      <c r="K1220" s="135" t="s">
        <v>3201</v>
      </c>
      <c r="L1220" s="75"/>
      <c r="M1220" s="134" t="s">
        <v>31</v>
      </c>
      <c r="N1220" s="133" t="s">
        <v>2542</v>
      </c>
      <c r="O1220" s="132">
        <v>0.38500000000000001</v>
      </c>
      <c r="P1220" s="132">
        <f>O1220*H1220</f>
        <v>0.77</v>
      </c>
      <c r="Q1220" s="132">
        <v>1.6739999999999999E-5</v>
      </c>
      <c r="R1220" s="132">
        <f>Q1220*H1220</f>
        <v>3.3479999999999998E-5</v>
      </c>
      <c r="S1220" s="132">
        <v>1.7000000000000001E-2</v>
      </c>
      <c r="T1220" s="132">
        <f>S1220*H1220</f>
        <v>3.4000000000000002E-2</v>
      </c>
      <c r="U1220" s="131" t="s">
        <v>31</v>
      </c>
      <c r="AR1220" s="130" t="s">
        <v>134</v>
      </c>
      <c r="AT1220" s="130" t="s">
        <v>26</v>
      </c>
      <c r="AU1220" s="130" t="s">
        <v>61</v>
      </c>
      <c r="AY1220" s="108" t="s">
        <v>104</v>
      </c>
      <c r="BE1220" s="118">
        <f>IF(N1220="základní",J1220,0)</f>
        <v>383.8</v>
      </c>
      <c r="BF1220" s="118">
        <f>IF(N1220="snížená",J1220,0)</f>
        <v>0</v>
      </c>
      <c r="BG1220" s="118">
        <f>IF(N1220="zákl. přenesená",J1220,0)</f>
        <v>0</v>
      </c>
      <c r="BH1220" s="118">
        <f>IF(N1220="sníž. přenesená",J1220,0)</f>
        <v>0</v>
      </c>
      <c r="BI1220" s="118">
        <f>IF(N1220="nulová",J1220,0)</f>
        <v>0</v>
      </c>
      <c r="BJ1220" s="108" t="s">
        <v>102</v>
      </c>
      <c r="BK1220" s="118">
        <f>ROUND(I1220*H1220,2)</f>
        <v>383.8</v>
      </c>
      <c r="BL1220" s="108" t="s">
        <v>134</v>
      </c>
      <c r="BM1220" s="130" t="s">
        <v>1460</v>
      </c>
    </row>
    <row r="1221" spans="2:65" s="76" customFormat="1" x14ac:dyDescent="0.2">
      <c r="B1221" s="75"/>
      <c r="D1221" s="129" t="s">
        <v>2597</v>
      </c>
      <c r="F1221" s="128" t="s">
        <v>1461</v>
      </c>
      <c r="L1221" s="75"/>
      <c r="M1221" s="119"/>
      <c r="U1221" s="120"/>
      <c r="AT1221" s="108" t="s">
        <v>2597</v>
      </c>
      <c r="AU1221" s="108" t="s">
        <v>61</v>
      </c>
    </row>
    <row r="1222" spans="2:65" s="76" customFormat="1" x14ac:dyDescent="0.2">
      <c r="B1222" s="75"/>
      <c r="D1222" s="127" t="s">
        <v>112</v>
      </c>
      <c r="F1222" s="126" t="s">
        <v>3582</v>
      </c>
      <c r="L1222" s="75"/>
      <c r="M1222" s="119"/>
      <c r="U1222" s="120"/>
      <c r="AT1222" s="108" t="s">
        <v>112</v>
      </c>
      <c r="AU1222" s="108" t="s">
        <v>61</v>
      </c>
    </row>
    <row r="1223" spans="2:65" s="76" customFormat="1" ht="16.5" customHeight="1" x14ac:dyDescent="0.2">
      <c r="B1223" s="117"/>
      <c r="C1223" s="140" t="s">
        <v>1462</v>
      </c>
      <c r="D1223" s="140" t="s">
        <v>26</v>
      </c>
      <c r="E1223" s="139" t="s">
        <v>1463</v>
      </c>
      <c r="F1223" s="135" t="s">
        <v>2935</v>
      </c>
      <c r="G1223" s="138" t="s">
        <v>133</v>
      </c>
      <c r="H1223" s="137">
        <v>2</v>
      </c>
      <c r="I1223" s="136">
        <v>248.23</v>
      </c>
      <c r="J1223" s="136">
        <f>ROUND(I1223*H1223,2)</f>
        <v>496.46</v>
      </c>
      <c r="K1223" s="135" t="s">
        <v>3201</v>
      </c>
      <c r="L1223" s="75"/>
      <c r="M1223" s="134" t="s">
        <v>31</v>
      </c>
      <c r="N1223" s="133" t="s">
        <v>2542</v>
      </c>
      <c r="O1223" s="132">
        <v>0.499</v>
      </c>
      <c r="P1223" s="132">
        <f>O1223*H1223</f>
        <v>0.998</v>
      </c>
      <c r="Q1223" s="132">
        <v>1.6739999999999999E-5</v>
      </c>
      <c r="R1223" s="132">
        <f>Q1223*H1223</f>
        <v>3.3479999999999998E-5</v>
      </c>
      <c r="S1223" s="132">
        <v>2.8000000000000001E-2</v>
      </c>
      <c r="T1223" s="132">
        <f>S1223*H1223</f>
        <v>5.6000000000000001E-2</v>
      </c>
      <c r="U1223" s="131" t="s">
        <v>31</v>
      </c>
      <c r="AR1223" s="130" t="s">
        <v>134</v>
      </c>
      <c r="AT1223" s="130" t="s">
        <v>26</v>
      </c>
      <c r="AU1223" s="130" t="s">
        <v>61</v>
      </c>
      <c r="AY1223" s="108" t="s">
        <v>104</v>
      </c>
      <c r="BE1223" s="118">
        <f>IF(N1223="základní",J1223,0)</f>
        <v>496.46</v>
      </c>
      <c r="BF1223" s="118">
        <f>IF(N1223="snížená",J1223,0)</f>
        <v>0</v>
      </c>
      <c r="BG1223" s="118">
        <f>IF(N1223="zákl. přenesená",J1223,0)</f>
        <v>0</v>
      </c>
      <c r="BH1223" s="118">
        <f>IF(N1223="sníž. přenesená",J1223,0)</f>
        <v>0</v>
      </c>
      <c r="BI1223" s="118">
        <f>IF(N1223="nulová",J1223,0)</f>
        <v>0</v>
      </c>
      <c r="BJ1223" s="108" t="s">
        <v>102</v>
      </c>
      <c r="BK1223" s="118">
        <f>ROUND(I1223*H1223,2)</f>
        <v>496.46</v>
      </c>
      <c r="BL1223" s="108" t="s">
        <v>134</v>
      </c>
      <c r="BM1223" s="130" t="s">
        <v>1464</v>
      </c>
    </row>
    <row r="1224" spans="2:65" s="76" customFormat="1" x14ac:dyDescent="0.2">
      <c r="B1224" s="75"/>
      <c r="D1224" s="129" t="s">
        <v>2597</v>
      </c>
      <c r="F1224" s="128" t="s">
        <v>1465</v>
      </c>
      <c r="L1224" s="75"/>
      <c r="M1224" s="119"/>
      <c r="U1224" s="120"/>
      <c r="AT1224" s="108" t="s">
        <v>2597</v>
      </c>
      <c r="AU1224" s="108" t="s">
        <v>61</v>
      </c>
    </row>
    <row r="1225" spans="2:65" s="76" customFormat="1" x14ac:dyDescent="0.2">
      <c r="B1225" s="75"/>
      <c r="D1225" s="127" t="s">
        <v>112</v>
      </c>
      <c r="F1225" s="126" t="s">
        <v>3581</v>
      </c>
      <c r="L1225" s="75"/>
      <c r="M1225" s="119"/>
      <c r="U1225" s="120"/>
      <c r="AT1225" s="108" t="s">
        <v>112</v>
      </c>
      <c r="AU1225" s="108" t="s">
        <v>61</v>
      </c>
    </row>
    <row r="1226" spans="2:65" s="76" customFormat="1" ht="16.5" customHeight="1" x14ac:dyDescent="0.2">
      <c r="B1226" s="117"/>
      <c r="C1226" s="140" t="s">
        <v>1466</v>
      </c>
      <c r="D1226" s="140" t="s">
        <v>26</v>
      </c>
      <c r="E1226" s="139" t="s">
        <v>1467</v>
      </c>
      <c r="F1226" s="135" t="s">
        <v>2936</v>
      </c>
      <c r="G1226" s="138" t="s">
        <v>117</v>
      </c>
      <c r="H1226" s="137">
        <v>1</v>
      </c>
      <c r="I1226" s="136">
        <v>4375.1400000000003</v>
      </c>
      <c r="J1226" s="136">
        <f>ROUND(I1226*H1226,2)</f>
        <v>4375.1400000000003</v>
      </c>
      <c r="K1226" s="135" t="s">
        <v>3201</v>
      </c>
      <c r="L1226" s="75"/>
      <c r="M1226" s="134" t="s">
        <v>31</v>
      </c>
      <c r="N1226" s="133" t="s">
        <v>2542</v>
      </c>
      <c r="O1226" s="132">
        <v>0.97799999999999998</v>
      </c>
      <c r="P1226" s="132">
        <f>O1226*H1226</f>
        <v>0.97799999999999998</v>
      </c>
      <c r="Q1226" s="132">
        <v>1.30889245E-2</v>
      </c>
      <c r="R1226" s="132">
        <f>Q1226*H1226</f>
        <v>1.30889245E-2</v>
      </c>
      <c r="S1226" s="132">
        <v>0</v>
      </c>
      <c r="T1226" s="132">
        <f>S1226*H1226</f>
        <v>0</v>
      </c>
      <c r="U1226" s="131" t="s">
        <v>31</v>
      </c>
      <c r="AR1226" s="130" t="s">
        <v>134</v>
      </c>
      <c r="AT1226" s="130" t="s">
        <v>26</v>
      </c>
      <c r="AU1226" s="130" t="s">
        <v>61</v>
      </c>
      <c r="AY1226" s="108" t="s">
        <v>104</v>
      </c>
      <c r="BE1226" s="118">
        <f>IF(N1226="základní",J1226,0)</f>
        <v>4375.1400000000003</v>
      </c>
      <c r="BF1226" s="118">
        <f>IF(N1226="snížená",J1226,0)</f>
        <v>0</v>
      </c>
      <c r="BG1226" s="118">
        <f>IF(N1226="zákl. přenesená",J1226,0)</f>
        <v>0</v>
      </c>
      <c r="BH1226" s="118">
        <f>IF(N1226="sníž. přenesená",J1226,0)</f>
        <v>0</v>
      </c>
      <c r="BI1226" s="118">
        <f>IF(N1226="nulová",J1226,0)</f>
        <v>0</v>
      </c>
      <c r="BJ1226" s="108" t="s">
        <v>102</v>
      </c>
      <c r="BK1226" s="118">
        <f>ROUND(I1226*H1226,2)</f>
        <v>4375.1400000000003</v>
      </c>
      <c r="BL1226" s="108" t="s">
        <v>134</v>
      </c>
      <c r="BM1226" s="130" t="s">
        <v>1468</v>
      </c>
    </row>
    <row r="1227" spans="2:65" s="76" customFormat="1" x14ac:dyDescent="0.2">
      <c r="B1227" s="75"/>
      <c r="D1227" s="129" t="s">
        <v>2597</v>
      </c>
      <c r="F1227" s="128" t="s">
        <v>3580</v>
      </c>
      <c r="L1227" s="75"/>
      <c r="M1227" s="119"/>
      <c r="U1227" s="120"/>
      <c r="AT1227" s="108" t="s">
        <v>2597</v>
      </c>
      <c r="AU1227" s="108" t="s">
        <v>61</v>
      </c>
    </row>
    <row r="1228" spans="2:65" s="76" customFormat="1" x14ac:dyDescent="0.2">
      <c r="B1228" s="75"/>
      <c r="D1228" s="127" t="s">
        <v>112</v>
      </c>
      <c r="F1228" s="126" t="s">
        <v>3579</v>
      </c>
      <c r="L1228" s="75"/>
      <c r="M1228" s="119"/>
      <c r="U1228" s="120"/>
      <c r="AT1228" s="108" t="s">
        <v>112</v>
      </c>
      <c r="AU1228" s="108" t="s">
        <v>61</v>
      </c>
    </row>
    <row r="1229" spans="2:65" s="76" customFormat="1" ht="16.5" customHeight="1" x14ac:dyDescent="0.2">
      <c r="B1229" s="117"/>
      <c r="C1229" s="140" t="s">
        <v>1469</v>
      </c>
      <c r="D1229" s="140" t="s">
        <v>26</v>
      </c>
      <c r="E1229" s="139" t="s">
        <v>1470</v>
      </c>
      <c r="F1229" s="135" t="s">
        <v>2937</v>
      </c>
      <c r="G1229" s="138" t="s">
        <v>117</v>
      </c>
      <c r="H1229" s="137">
        <v>1</v>
      </c>
      <c r="I1229" s="136">
        <v>3623.32</v>
      </c>
      <c r="J1229" s="136">
        <f>ROUND(I1229*H1229,2)</f>
        <v>3623.32</v>
      </c>
      <c r="K1229" s="135" t="s">
        <v>3201</v>
      </c>
      <c r="L1229" s="75"/>
      <c r="M1229" s="134" t="s">
        <v>31</v>
      </c>
      <c r="N1229" s="133" t="s">
        <v>2542</v>
      </c>
      <c r="O1229" s="132">
        <v>0.77</v>
      </c>
      <c r="P1229" s="132">
        <f>O1229*H1229</f>
        <v>0.77</v>
      </c>
      <c r="Q1229" s="132">
        <v>8.2901625E-3</v>
      </c>
      <c r="R1229" s="132">
        <f>Q1229*H1229</f>
        <v>8.2901625E-3</v>
      </c>
      <c r="S1229" s="132">
        <v>0</v>
      </c>
      <c r="T1229" s="132">
        <f>S1229*H1229</f>
        <v>0</v>
      </c>
      <c r="U1229" s="131" t="s">
        <v>31</v>
      </c>
      <c r="AR1229" s="130" t="s">
        <v>134</v>
      </c>
      <c r="AT1229" s="130" t="s">
        <v>26</v>
      </c>
      <c r="AU1229" s="130" t="s">
        <v>61</v>
      </c>
      <c r="AY1229" s="108" t="s">
        <v>104</v>
      </c>
      <c r="BE1229" s="118">
        <f>IF(N1229="základní",J1229,0)</f>
        <v>3623.32</v>
      </c>
      <c r="BF1229" s="118">
        <f>IF(N1229="snížená",J1229,0)</f>
        <v>0</v>
      </c>
      <c r="BG1229" s="118">
        <f>IF(N1229="zákl. přenesená",J1229,0)</f>
        <v>0</v>
      </c>
      <c r="BH1229" s="118">
        <f>IF(N1229="sníž. přenesená",J1229,0)</f>
        <v>0</v>
      </c>
      <c r="BI1229" s="118">
        <f>IF(N1229="nulová",J1229,0)</f>
        <v>0</v>
      </c>
      <c r="BJ1229" s="108" t="s">
        <v>102</v>
      </c>
      <c r="BK1229" s="118">
        <f>ROUND(I1229*H1229,2)</f>
        <v>3623.32</v>
      </c>
      <c r="BL1229" s="108" t="s">
        <v>134</v>
      </c>
      <c r="BM1229" s="130" t="s">
        <v>1471</v>
      </c>
    </row>
    <row r="1230" spans="2:65" s="76" customFormat="1" x14ac:dyDescent="0.2">
      <c r="B1230" s="75"/>
      <c r="D1230" s="129" t="s">
        <v>2597</v>
      </c>
      <c r="F1230" s="128" t="s">
        <v>3578</v>
      </c>
      <c r="L1230" s="75"/>
      <c r="M1230" s="119"/>
      <c r="U1230" s="120"/>
      <c r="AT1230" s="108" t="s">
        <v>2597</v>
      </c>
      <c r="AU1230" s="108" t="s">
        <v>61</v>
      </c>
    </row>
    <row r="1231" spans="2:65" s="76" customFormat="1" x14ac:dyDescent="0.2">
      <c r="B1231" s="75"/>
      <c r="D1231" s="127" t="s">
        <v>112</v>
      </c>
      <c r="F1231" s="126" t="s">
        <v>3577</v>
      </c>
      <c r="L1231" s="75"/>
      <c r="M1231" s="119"/>
      <c r="U1231" s="120"/>
      <c r="AT1231" s="108" t="s">
        <v>112</v>
      </c>
      <c r="AU1231" s="108" t="s">
        <v>61</v>
      </c>
    </row>
    <row r="1232" spans="2:65" s="76" customFormat="1" ht="16.5" customHeight="1" x14ac:dyDescent="0.2">
      <c r="B1232" s="117"/>
      <c r="C1232" s="140" t="s">
        <v>1472</v>
      </c>
      <c r="D1232" s="140" t="s">
        <v>26</v>
      </c>
      <c r="E1232" s="139" t="s">
        <v>1473</v>
      </c>
      <c r="F1232" s="135" t="s">
        <v>2938</v>
      </c>
      <c r="G1232" s="138" t="s">
        <v>117</v>
      </c>
      <c r="H1232" s="137">
        <v>1</v>
      </c>
      <c r="I1232" s="136">
        <v>5034.88</v>
      </c>
      <c r="J1232" s="136">
        <f>ROUND(I1232*H1232,2)</f>
        <v>5034.88</v>
      </c>
      <c r="K1232" s="135" t="s">
        <v>3201</v>
      </c>
      <c r="L1232" s="75"/>
      <c r="M1232" s="134" t="s">
        <v>31</v>
      </c>
      <c r="N1232" s="133" t="s">
        <v>2542</v>
      </c>
      <c r="O1232" s="132">
        <v>0.998</v>
      </c>
      <c r="P1232" s="132">
        <f>O1232*H1232</f>
        <v>0.998</v>
      </c>
      <c r="Q1232" s="132">
        <v>1.37139645E-2</v>
      </c>
      <c r="R1232" s="132">
        <f>Q1232*H1232</f>
        <v>1.37139645E-2</v>
      </c>
      <c r="S1232" s="132">
        <v>0</v>
      </c>
      <c r="T1232" s="132">
        <f>S1232*H1232</f>
        <v>0</v>
      </c>
      <c r="U1232" s="131" t="s">
        <v>31</v>
      </c>
      <c r="AR1232" s="130" t="s">
        <v>134</v>
      </c>
      <c r="AT1232" s="130" t="s">
        <v>26</v>
      </c>
      <c r="AU1232" s="130" t="s">
        <v>61</v>
      </c>
      <c r="AY1232" s="108" t="s">
        <v>104</v>
      </c>
      <c r="BE1232" s="118">
        <f>IF(N1232="základní",J1232,0)</f>
        <v>5034.88</v>
      </c>
      <c r="BF1232" s="118">
        <f>IF(N1232="snížená",J1232,0)</f>
        <v>0</v>
      </c>
      <c r="BG1232" s="118">
        <f>IF(N1232="zákl. přenesená",J1232,0)</f>
        <v>0</v>
      </c>
      <c r="BH1232" s="118">
        <f>IF(N1232="sníž. přenesená",J1232,0)</f>
        <v>0</v>
      </c>
      <c r="BI1232" s="118">
        <f>IF(N1232="nulová",J1232,0)</f>
        <v>0</v>
      </c>
      <c r="BJ1232" s="108" t="s">
        <v>102</v>
      </c>
      <c r="BK1232" s="118">
        <f>ROUND(I1232*H1232,2)</f>
        <v>5034.88</v>
      </c>
      <c r="BL1232" s="108" t="s">
        <v>134</v>
      </c>
      <c r="BM1232" s="130" t="s">
        <v>1474</v>
      </c>
    </row>
    <row r="1233" spans="2:65" s="76" customFormat="1" x14ac:dyDescent="0.2">
      <c r="B1233" s="75"/>
      <c r="D1233" s="129" t="s">
        <v>2597</v>
      </c>
      <c r="F1233" s="128" t="s">
        <v>3576</v>
      </c>
      <c r="L1233" s="75"/>
      <c r="M1233" s="119"/>
      <c r="U1233" s="120"/>
      <c r="AT1233" s="108" t="s">
        <v>2597</v>
      </c>
      <c r="AU1233" s="108" t="s">
        <v>61</v>
      </c>
    </row>
    <row r="1234" spans="2:65" s="76" customFormat="1" x14ac:dyDescent="0.2">
      <c r="B1234" s="75"/>
      <c r="D1234" s="127" t="s">
        <v>112</v>
      </c>
      <c r="F1234" s="126" t="s">
        <v>3575</v>
      </c>
      <c r="L1234" s="75"/>
      <c r="M1234" s="119"/>
      <c r="U1234" s="120"/>
      <c r="AT1234" s="108" t="s">
        <v>112</v>
      </c>
      <c r="AU1234" s="108" t="s">
        <v>61</v>
      </c>
    </row>
    <row r="1235" spans="2:65" s="76" customFormat="1" ht="16.5" customHeight="1" x14ac:dyDescent="0.2">
      <c r="B1235" s="117"/>
      <c r="C1235" s="140" t="s">
        <v>1475</v>
      </c>
      <c r="D1235" s="140" t="s">
        <v>26</v>
      </c>
      <c r="E1235" s="139" t="s">
        <v>1476</v>
      </c>
      <c r="F1235" s="135" t="s">
        <v>2939</v>
      </c>
      <c r="G1235" s="138" t="s">
        <v>117</v>
      </c>
      <c r="H1235" s="137">
        <v>2</v>
      </c>
      <c r="I1235" s="136">
        <v>970.99</v>
      </c>
      <c r="J1235" s="136">
        <f>ROUND(I1235*H1235,2)</f>
        <v>1941.98</v>
      </c>
      <c r="K1235" s="135" t="s">
        <v>3201</v>
      </c>
      <c r="L1235" s="75"/>
      <c r="M1235" s="134" t="s">
        <v>31</v>
      </c>
      <c r="N1235" s="133" t="s">
        <v>2542</v>
      </c>
      <c r="O1235" s="132">
        <v>0.71799999999999997</v>
      </c>
      <c r="P1235" s="132">
        <f>O1235*H1235</f>
        <v>1.4359999999999999</v>
      </c>
      <c r="Q1235" s="132">
        <v>3.4748025000000001E-3</v>
      </c>
      <c r="R1235" s="132">
        <f>Q1235*H1235</f>
        <v>6.9496050000000002E-3</v>
      </c>
      <c r="S1235" s="132">
        <v>0</v>
      </c>
      <c r="T1235" s="132">
        <f>S1235*H1235</f>
        <v>0</v>
      </c>
      <c r="U1235" s="131" t="s">
        <v>31</v>
      </c>
      <c r="AR1235" s="130" t="s">
        <v>134</v>
      </c>
      <c r="AT1235" s="130" t="s">
        <v>26</v>
      </c>
      <c r="AU1235" s="130" t="s">
        <v>61</v>
      </c>
      <c r="AY1235" s="108" t="s">
        <v>104</v>
      </c>
      <c r="BE1235" s="118">
        <f>IF(N1235="základní",J1235,0)</f>
        <v>1941.98</v>
      </c>
      <c r="BF1235" s="118">
        <f>IF(N1235="snížená",J1235,0)</f>
        <v>0</v>
      </c>
      <c r="BG1235" s="118">
        <f>IF(N1235="zákl. přenesená",J1235,0)</f>
        <v>0</v>
      </c>
      <c r="BH1235" s="118">
        <f>IF(N1235="sníž. přenesená",J1235,0)</f>
        <v>0</v>
      </c>
      <c r="BI1235" s="118">
        <f>IF(N1235="nulová",J1235,0)</f>
        <v>0</v>
      </c>
      <c r="BJ1235" s="108" t="s">
        <v>102</v>
      </c>
      <c r="BK1235" s="118">
        <f>ROUND(I1235*H1235,2)</f>
        <v>1941.98</v>
      </c>
      <c r="BL1235" s="108" t="s">
        <v>134</v>
      </c>
      <c r="BM1235" s="130" t="s">
        <v>1477</v>
      </c>
    </row>
    <row r="1236" spans="2:65" s="76" customFormat="1" x14ac:dyDescent="0.2">
      <c r="B1236" s="75"/>
      <c r="D1236" s="129" t="s">
        <v>2597</v>
      </c>
      <c r="F1236" s="128" t="s">
        <v>1478</v>
      </c>
      <c r="L1236" s="75"/>
      <c r="M1236" s="119"/>
      <c r="U1236" s="120"/>
      <c r="AT1236" s="108" t="s">
        <v>2597</v>
      </c>
      <c r="AU1236" s="108" t="s">
        <v>61</v>
      </c>
    </row>
    <row r="1237" spans="2:65" s="76" customFormat="1" x14ac:dyDescent="0.2">
      <c r="B1237" s="75"/>
      <c r="D1237" s="127" t="s">
        <v>112</v>
      </c>
      <c r="F1237" s="126" t="s">
        <v>3574</v>
      </c>
      <c r="L1237" s="75"/>
      <c r="M1237" s="119"/>
      <c r="U1237" s="120"/>
      <c r="AT1237" s="108" t="s">
        <v>112</v>
      </c>
      <c r="AU1237" s="108" t="s">
        <v>61</v>
      </c>
    </row>
    <row r="1238" spans="2:65" s="76" customFormat="1" ht="16.5" customHeight="1" x14ac:dyDescent="0.2">
      <c r="B1238" s="117"/>
      <c r="C1238" s="140" t="s">
        <v>1479</v>
      </c>
      <c r="D1238" s="140" t="s">
        <v>26</v>
      </c>
      <c r="E1238" s="139" t="s">
        <v>1480</v>
      </c>
      <c r="F1238" s="135" t="s">
        <v>2940</v>
      </c>
      <c r="G1238" s="138" t="s">
        <v>117</v>
      </c>
      <c r="H1238" s="137">
        <v>1</v>
      </c>
      <c r="I1238" s="136">
        <v>1479.62</v>
      </c>
      <c r="J1238" s="136">
        <f>ROUND(I1238*H1238,2)</f>
        <v>1479.62</v>
      </c>
      <c r="K1238" s="135" t="s">
        <v>3201</v>
      </c>
      <c r="L1238" s="75"/>
      <c r="M1238" s="134" t="s">
        <v>31</v>
      </c>
      <c r="N1238" s="133" t="s">
        <v>2542</v>
      </c>
      <c r="O1238" s="132">
        <v>0.92600000000000005</v>
      </c>
      <c r="P1238" s="132">
        <f>O1238*H1238</f>
        <v>0.92600000000000005</v>
      </c>
      <c r="Q1238" s="132">
        <v>5.9989244999999998E-3</v>
      </c>
      <c r="R1238" s="132">
        <f>Q1238*H1238</f>
        <v>5.9989244999999998E-3</v>
      </c>
      <c r="S1238" s="132">
        <v>0</v>
      </c>
      <c r="T1238" s="132">
        <f>S1238*H1238</f>
        <v>0</v>
      </c>
      <c r="U1238" s="131" t="s">
        <v>31</v>
      </c>
      <c r="AR1238" s="130" t="s">
        <v>134</v>
      </c>
      <c r="AT1238" s="130" t="s">
        <v>26</v>
      </c>
      <c r="AU1238" s="130" t="s">
        <v>61</v>
      </c>
      <c r="AY1238" s="108" t="s">
        <v>104</v>
      </c>
      <c r="BE1238" s="118">
        <f>IF(N1238="základní",J1238,0)</f>
        <v>1479.62</v>
      </c>
      <c r="BF1238" s="118">
        <f>IF(N1238="snížená",J1238,0)</f>
        <v>0</v>
      </c>
      <c r="BG1238" s="118">
        <f>IF(N1238="zákl. přenesená",J1238,0)</f>
        <v>0</v>
      </c>
      <c r="BH1238" s="118">
        <f>IF(N1238="sníž. přenesená",J1238,0)</f>
        <v>0</v>
      </c>
      <c r="BI1238" s="118">
        <f>IF(N1238="nulová",J1238,0)</f>
        <v>0</v>
      </c>
      <c r="BJ1238" s="108" t="s">
        <v>102</v>
      </c>
      <c r="BK1238" s="118">
        <f>ROUND(I1238*H1238,2)</f>
        <v>1479.62</v>
      </c>
      <c r="BL1238" s="108" t="s">
        <v>134</v>
      </c>
      <c r="BM1238" s="130" t="s">
        <v>1481</v>
      </c>
    </row>
    <row r="1239" spans="2:65" s="76" customFormat="1" x14ac:dyDescent="0.2">
      <c r="B1239" s="75"/>
      <c r="D1239" s="129" t="s">
        <v>2597</v>
      </c>
      <c r="F1239" s="128" t="s">
        <v>1482</v>
      </c>
      <c r="L1239" s="75"/>
      <c r="M1239" s="119"/>
      <c r="U1239" s="120"/>
      <c r="AT1239" s="108" t="s">
        <v>2597</v>
      </c>
      <c r="AU1239" s="108" t="s">
        <v>61</v>
      </c>
    </row>
    <row r="1240" spans="2:65" s="76" customFormat="1" x14ac:dyDescent="0.2">
      <c r="B1240" s="75"/>
      <c r="D1240" s="127" t="s">
        <v>112</v>
      </c>
      <c r="F1240" s="126" t="s">
        <v>3573</v>
      </c>
      <c r="L1240" s="75"/>
      <c r="M1240" s="119"/>
      <c r="U1240" s="120"/>
      <c r="AT1240" s="108" t="s">
        <v>112</v>
      </c>
      <c r="AU1240" s="108" t="s">
        <v>61</v>
      </c>
    </row>
    <row r="1241" spans="2:65" s="76" customFormat="1" ht="16.5" customHeight="1" x14ac:dyDescent="0.2">
      <c r="B1241" s="117"/>
      <c r="C1241" s="140" t="s">
        <v>1483</v>
      </c>
      <c r="D1241" s="140" t="s">
        <v>26</v>
      </c>
      <c r="E1241" s="139" t="s">
        <v>1484</v>
      </c>
      <c r="F1241" s="135" t="s">
        <v>2941</v>
      </c>
      <c r="G1241" s="138" t="s">
        <v>133</v>
      </c>
      <c r="H1241" s="137">
        <v>15</v>
      </c>
      <c r="I1241" s="136">
        <v>89.14</v>
      </c>
      <c r="J1241" s="136">
        <f>ROUND(I1241*H1241,2)</f>
        <v>1337.1</v>
      </c>
      <c r="K1241" s="135" t="s">
        <v>3201</v>
      </c>
      <c r="L1241" s="75"/>
      <c r="M1241" s="134" t="s">
        <v>31</v>
      </c>
      <c r="N1241" s="133" t="s">
        <v>2542</v>
      </c>
      <c r="O1241" s="132">
        <v>0.17699999999999999</v>
      </c>
      <c r="P1241" s="132">
        <f>O1241*H1241</f>
        <v>2.6549999999999998</v>
      </c>
      <c r="Q1241" s="132">
        <v>1.6739999999999999E-5</v>
      </c>
      <c r="R1241" s="132">
        <f>Q1241*H1241</f>
        <v>2.5109999999999998E-4</v>
      </c>
      <c r="S1241" s="132">
        <v>0</v>
      </c>
      <c r="T1241" s="132">
        <f>S1241*H1241</f>
        <v>0</v>
      </c>
      <c r="U1241" s="131" t="s">
        <v>31</v>
      </c>
      <c r="AR1241" s="130" t="s">
        <v>134</v>
      </c>
      <c r="AT1241" s="130" t="s">
        <v>26</v>
      </c>
      <c r="AU1241" s="130" t="s">
        <v>61</v>
      </c>
      <c r="AY1241" s="108" t="s">
        <v>104</v>
      </c>
      <c r="BE1241" s="118">
        <f>IF(N1241="základní",J1241,0)</f>
        <v>1337.1</v>
      </c>
      <c r="BF1241" s="118">
        <f>IF(N1241="snížená",J1241,0)</f>
        <v>0</v>
      </c>
      <c r="BG1241" s="118">
        <f>IF(N1241="zákl. přenesená",J1241,0)</f>
        <v>0</v>
      </c>
      <c r="BH1241" s="118">
        <f>IF(N1241="sníž. přenesená",J1241,0)</f>
        <v>0</v>
      </c>
      <c r="BI1241" s="118">
        <f>IF(N1241="nulová",J1241,0)</f>
        <v>0</v>
      </c>
      <c r="BJ1241" s="108" t="s">
        <v>102</v>
      </c>
      <c r="BK1241" s="118">
        <f>ROUND(I1241*H1241,2)</f>
        <v>1337.1</v>
      </c>
      <c r="BL1241" s="108" t="s">
        <v>134</v>
      </c>
      <c r="BM1241" s="130" t="s">
        <v>1485</v>
      </c>
    </row>
    <row r="1242" spans="2:65" s="76" customFormat="1" x14ac:dyDescent="0.2">
      <c r="B1242" s="75"/>
      <c r="D1242" s="129" t="s">
        <v>2597</v>
      </c>
      <c r="F1242" s="128" t="s">
        <v>1486</v>
      </c>
      <c r="L1242" s="75"/>
      <c r="M1242" s="119"/>
      <c r="U1242" s="120"/>
      <c r="AT1242" s="108" t="s">
        <v>2597</v>
      </c>
      <c r="AU1242" s="108" t="s">
        <v>61</v>
      </c>
    </row>
    <row r="1243" spans="2:65" s="76" customFormat="1" x14ac:dyDescent="0.2">
      <c r="B1243" s="75"/>
      <c r="D1243" s="127" t="s">
        <v>112</v>
      </c>
      <c r="F1243" s="126" t="s">
        <v>3572</v>
      </c>
      <c r="L1243" s="75"/>
      <c r="M1243" s="119"/>
      <c r="U1243" s="120"/>
      <c r="AT1243" s="108" t="s">
        <v>112</v>
      </c>
      <c r="AU1243" s="108" t="s">
        <v>61</v>
      </c>
    </row>
    <row r="1244" spans="2:65" s="76" customFormat="1" ht="16.5" customHeight="1" x14ac:dyDescent="0.2">
      <c r="B1244" s="117"/>
      <c r="C1244" s="140" t="s">
        <v>1487</v>
      </c>
      <c r="D1244" s="140" t="s">
        <v>26</v>
      </c>
      <c r="E1244" s="139" t="s">
        <v>1488</v>
      </c>
      <c r="F1244" s="135" t="s">
        <v>2942</v>
      </c>
      <c r="G1244" s="138" t="s">
        <v>133</v>
      </c>
      <c r="H1244" s="137">
        <v>5</v>
      </c>
      <c r="I1244" s="136">
        <v>125.21</v>
      </c>
      <c r="J1244" s="136">
        <f>ROUND(I1244*H1244,2)</f>
        <v>626.04999999999995</v>
      </c>
      <c r="K1244" s="135" t="s">
        <v>3201</v>
      </c>
      <c r="L1244" s="75"/>
      <c r="M1244" s="134" t="s">
        <v>31</v>
      </c>
      <c r="N1244" s="133" t="s">
        <v>2542</v>
      </c>
      <c r="O1244" s="132">
        <v>0.25</v>
      </c>
      <c r="P1244" s="132">
        <f>O1244*H1244</f>
        <v>1.25</v>
      </c>
      <c r="Q1244" s="132">
        <v>1.6739999999999999E-5</v>
      </c>
      <c r="R1244" s="132">
        <f>Q1244*H1244</f>
        <v>8.3700000000000002E-5</v>
      </c>
      <c r="S1244" s="132">
        <v>0</v>
      </c>
      <c r="T1244" s="132">
        <f>S1244*H1244</f>
        <v>0</v>
      </c>
      <c r="U1244" s="131" t="s">
        <v>31</v>
      </c>
      <c r="AR1244" s="130" t="s">
        <v>134</v>
      </c>
      <c r="AT1244" s="130" t="s">
        <v>26</v>
      </c>
      <c r="AU1244" s="130" t="s">
        <v>61</v>
      </c>
      <c r="AY1244" s="108" t="s">
        <v>104</v>
      </c>
      <c r="BE1244" s="118">
        <f>IF(N1244="základní",J1244,0)</f>
        <v>626.04999999999995</v>
      </c>
      <c r="BF1244" s="118">
        <f>IF(N1244="snížená",J1244,0)</f>
        <v>0</v>
      </c>
      <c r="BG1244" s="118">
        <f>IF(N1244="zákl. přenesená",J1244,0)</f>
        <v>0</v>
      </c>
      <c r="BH1244" s="118">
        <f>IF(N1244="sníž. přenesená",J1244,0)</f>
        <v>0</v>
      </c>
      <c r="BI1244" s="118">
        <f>IF(N1244="nulová",J1244,0)</f>
        <v>0</v>
      </c>
      <c r="BJ1244" s="108" t="s">
        <v>102</v>
      </c>
      <c r="BK1244" s="118">
        <f>ROUND(I1244*H1244,2)</f>
        <v>626.04999999999995</v>
      </c>
      <c r="BL1244" s="108" t="s">
        <v>134</v>
      </c>
      <c r="BM1244" s="130" t="s">
        <v>1489</v>
      </c>
    </row>
    <row r="1245" spans="2:65" s="76" customFormat="1" x14ac:dyDescent="0.2">
      <c r="B1245" s="75"/>
      <c r="D1245" s="129" t="s">
        <v>2597</v>
      </c>
      <c r="F1245" s="128" t="s">
        <v>1490</v>
      </c>
      <c r="L1245" s="75"/>
      <c r="M1245" s="119"/>
      <c r="U1245" s="120"/>
      <c r="AT1245" s="108" t="s">
        <v>2597</v>
      </c>
      <c r="AU1245" s="108" t="s">
        <v>61</v>
      </c>
    </row>
    <row r="1246" spans="2:65" s="76" customFormat="1" x14ac:dyDescent="0.2">
      <c r="B1246" s="75"/>
      <c r="D1246" s="127" t="s">
        <v>112</v>
      </c>
      <c r="F1246" s="126" t="s">
        <v>3571</v>
      </c>
      <c r="L1246" s="75"/>
      <c r="M1246" s="119"/>
      <c r="U1246" s="120"/>
      <c r="AT1246" s="108" t="s">
        <v>112</v>
      </c>
      <c r="AU1246" s="108" t="s">
        <v>61</v>
      </c>
    </row>
    <row r="1247" spans="2:65" s="76" customFormat="1" ht="16.5" customHeight="1" x14ac:dyDescent="0.2">
      <c r="B1247" s="117"/>
      <c r="C1247" s="140" t="s">
        <v>1491</v>
      </c>
      <c r="D1247" s="140" t="s">
        <v>26</v>
      </c>
      <c r="E1247" s="139" t="s">
        <v>1492</v>
      </c>
      <c r="F1247" s="135" t="s">
        <v>2943</v>
      </c>
      <c r="G1247" s="138" t="s">
        <v>117</v>
      </c>
      <c r="H1247" s="137">
        <v>1</v>
      </c>
      <c r="I1247" s="136">
        <v>2836.86</v>
      </c>
      <c r="J1247" s="136">
        <f>ROUND(I1247*H1247,2)</f>
        <v>2836.86</v>
      </c>
      <c r="K1247" s="135" t="s">
        <v>3201</v>
      </c>
      <c r="L1247" s="75"/>
      <c r="M1247" s="134" t="s">
        <v>31</v>
      </c>
      <c r="N1247" s="133" t="s">
        <v>2542</v>
      </c>
      <c r="O1247" s="132">
        <v>0.71799999999999997</v>
      </c>
      <c r="P1247" s="132">
        <f>O1247*H1247</f>
        <v>0.71799999999999997</v>
      </c>
      <c r="Q1247" s="132">
        <v>8.4448024999999993E-3</v>
      </c>
      <c r="R1247" s="132">
        <f>Q1247*H1247</f>
        <v>8.4448024999999993E-3</v>
      </c>
      <c r="S1247" s="132">
        <v>0</v>
      </c>
      <c r="T1247" s="132">
        <f>S1247*H1247</f>
        <v>0</v>
      </c>
      <c r="U1247" s="131" t="s">
        <v>31</v>
      </c>
      <c r="AR1247" s="130" t="s">
        <v>134</v>
      </c>
      <c r="AT1247" s="130" t="s">
        <v>26</v>
      </c>
      <c r="AU1247" s="130" t="s">
        <v>61</v>
      </c>
      <c r="AY1247" s="108" t="s">
        <v>104</v>
      </c>
      <c r="BE1247" s="118">
        <f>IF(N1247="základní",J1247,0)</f>
        <v>2836.86</v>
      </c>
      <c r="BF1247" s="118">
        <f>IF(N1247="snížená",J1247,0)</f>
        <v>0</v>
      </c>
      <c r="BG1247" s="118">
        <f>IF(N1247="zákl. přenesená",J1247,0)</f>
        <v>0</v>
      </c>
      <c r="BH1247" s="118">
        <f>IF(N1247="sníž. přenesená",J1247,0)</f>
        <v>0</v>
      </c>
      <c r="BI1247" s="118">
        <f>IF(N1247="nulová",J1247,0)</f>
        <v>0</v>
      </c>
      <c r="BJ1247" s="108" t="s">
        <v>102</v>
      </c>
      <c r="BK1247" s="118">
        <f>ROUND(I1247*H1247,2)</f>
        <v>2836.86</v>
      </c>
      <c r="BL1247" s="108" t="s">
        <v>134</v>
      </c>
      <c r="BM1247" s="130" t="s">
        <v>1493</v>
      </c>
    </row>
    <row r="1248" spans="2:65" s="76" customFormat="1" x14ac:dyDescent="0.2">
      <c r="B1248" s="75"/>
      <c r="D1248" s="129" t="s">
        <v>2597</v>
      </c>
      <c r="F1248" s="128" t="s">
        <v>3570</v>
      </c>
      <c r="L1248" s="75"/>
      <c r="M1248" s="119"/>
      <c r="U1248" s="120"/>
      <c r="AT1248" s="108" t="s">
        <v>2597</v>
      </c>
      <c r="AU1248" s="108" t="s">
        <v>61</v>
      </c>
    </row>
    <row r="1249" spans="2:65" s="76" customFormat="1" x14ac:dyDescent="0.2">
      <c r="B1249" s="75"/>
      <c r="D1249" s="127" t="s">
        <v>112</v>
      </c>
      <c r="F1249" s="126" t="s">
        <v>3569</v>
      </c>
      <c r="L1249" s="75"/>
      <c r="M1249" s="119"/>
      <c r="U1249" s="120"/>
      <c r="AT1249" s="108" t="s">
        <v>112</v>
      </c>
      <c r="AU1249" s="108" t="s">
        <v>61</v>
      </c>
    </row>
    <row r="1250" spans="2:65" s="76" customFormat="1" ht="16.5" customHeight="1" x14ac:dyDescent="0.2">
      <c r="B1250" s="117"/>
      <c r="C1250" s="140" t="s">
        <v>1494</v>
      </c>
      <c r="D1250" s="140" t="s">
        <v>26</v>
      </c>
      <c r="E1250" s="139" t="s">
        <v>1495</v>
      </c>
      <c r="F1250" s="135" t="s">
        <v>2944</v>
      </c>
      <c r="G1250" s="138" t="s">
        <v>117</v>
      </c>
      <c r="H1250" s="137">
        <v>1</v>
      </c>
      <c r="I1250" s="136">
        <v>4175.0200000000004</v>
      </c>
      <c r="J1250" s="136">
        <f>ROUND(I1250*H1250,2)</f>
        <v>4175.0200000000004</v>
      </c>
      <c r="K1250" s="135" t="s">
        <v>3201</v>
      </c>
      <c r="L1250" s="75"/>
      <c r="M1250" s="134" t="s">
        <v>31</v>
      </c>
      <c r="N1250" s="133" t="s">
        <v>2542</v>
      </c>
      <c r="O1250" s="132">
        <v>0.79</v>
      </c>
      <c r="P1250" s="132">
        <f>O1250*H1250</f>
        <v>0.79</v>
      </c>
      <c r="Q1250" s="132">
        <v>1.1474802500000001E-2</v>
      </c>
      <c r="R1250" s="132">
        <f>Q1250*H1250</f>
        <v>1.1474802500000001E-2</v>
      </c>
      <c r="S1250" s="132">
        <v>0</v>
      </c>
      <c r="T1250" s="132">
        <f>S1250*H1250</f>
        <v>0</v>
      </c>
      <c r="U1250" s="131" t="s">
        <v>31</v>
      </c>
      <c r="AR1250" s="130" t="s">
        <v>134</v>
      </c>
      <c r="AT1250" s="130" t="s">
        <v>26</v>
      </c>
      <c r="AU1250" s="130" t="s">
        <v>61</v>
      </c>
      <c r="AY1250" s="108" t="s">
        <v>104</v>
      </c>
      <c r="BE1250" s="118">
        <f>IF(N1250="základní",J1250,0)</f>
        <v>4175.0200000000004</v>
      </c>
      <c r="BF1250" s="118">
        <f>IF(N1250="snížená",J1250,0)</f>
        <v>0</v>
      </c>
      <c r="BG1250" s="118">
        <f>IF(N1250="zákl. přenesená",J1250,0)</f>
        <v>0</v>
      </c>
      <c r="BH1250" s="118">
        <f>IF(N1250="sníž. přenesená",J1250,0)</f>
        <v>0</v>
      </c>
      <c r="BI1250" s="118">
        <f>IF(N1250="nulová",J1250,0)</f>
        <v>0</v>
      </c>
      <c r="BJ1250" s="108" t="s">
        <v>102</v>
      </c>
      <c r="BK1250" s="118">
        <f>ROUND(I1250*H1250,2)</f>
        <v>4175.0200000000004</v>
      </c>
      <c r="BL1250" s="108" t="s">
        <v>134</v>
      </c>
      <c r="BM1250" s="130" t="s">
        <v>1496</v>
      </c>
    </row>
    <row r="1251" spans="2:65" s="76" customFormat="1" x14ac:dyDescent="0.2">
      <c r="B1251" s="75"/>
      <c r="D1251" s="129" t="s">
        <v>2597</v>
      </c>
      <c r="F1251" s="128" t="s">
        <v>3568</v>
      </c>
      <c r="L1251" s="75"/>
      <c r="M1251" s="119"/>
      <c r="U1251" s="120"/>
      <c r="AT1251" s="108" t="s">
        <v>2597</v>
      </c>
      <c r="AU1251" s="108" t="s">
        <v>61</v>
      </c>
    </row>
    <row r="1252" spans="2:65" s="76" customFormat="1" x14ac:dyDescent="0.2">
      <c r="B1252" s="75"/>
      <c r="D1252" s="127" t="s">
        <v>112</v>
      </c>
      <c r="F1252" s="126" t="s">
        <v>3567</v>
      </c>
      <c r="L1252" s="75"/>
      <c r="M1252" s="119"/>
      <c r="U1252" s="120"/>
      <c r="AT1252" s="108" t="s">
        <v>112</v>
      </c>
      <c r="AU1252" s="108" t="s">
        <v>61</v>
      </c>
    </row>
    <row r="1253" spans="2:65" s="76" customFormat="1" ht="16.5" customHeight="1" x14ac:dyDescent="0.2">
      <c r="B1253" s="117"/>
      <c r="C1253" s="140" t="s">
        <v>1497</v>
      </c>
      <c r="D1253" s="140" t="s">
        <v>26</v>
      </c>
      <c r="E1253" s="139" t="s">
        <v>1498</v>
      </c>
      <c r="F1253" s="135" t="s">
        <v>2945</v>
      </c>
      <c r="G1253" s="138" t="s">
        <v>117</v>
      </c>
      <c r="H1253" s="137">
        <v>1</v>
      </c>
      <c r="I1253" s="136">
        <v>7358.09</v>
      </c>
      <c r="J1253" s="136">
        <f>ROUND(I1253*H1253,2)</f>
        <v>7358.09</v>
      </c>
      <c r="K1253" s="135" t="s">
        <v>3201</v>
      </c>
      <c r="L1253" s="75"/>
      <c r="M1253" s="134" t="s">
        <v>31</v>
      </c>
      <c r="N1253" s="133" t="s">
        <v>2542</v>
      </c>
      <c r="O1253" s="132">
        <v>1.0189999999999999</v>
      </c>
      <c r="P1253" s="132">
        <f>O1253*H1253</f>
        <v>1.0189999999999999</v>
      </c>
      <c r="Q1253" s="132">
        <v>2.03309245E-2</v>
      </c>
      <c r="R1253" s="132">
        <f>Q1253*H1253</f>
        <v>2.03309245E-2</v>
      </c>
      <c r="S1253" s="132">
        <v>0</v>
      </c>
      <c r="T1253" s="132">
        <f>S1253*H1253</f>
        <v>0</v>
      </c>
      <c r="U1253" s="131" t="s">
        <v>31</v>
      </c>
      <c r="AR1253" s="130" t="s">
        <v>134</v>
      </c>
      <c r="AT1253" s="130" t="s">
        <v>26</v>
      </c>
      <c r="AU1253" s="130" t="s">
        <v>61</v>
      </c>
      <c r="AY1253" s="108" t="s">
        <v>104</v>
      </c>
      <c r="BE1253" s="118">
        <f>IF(N1253="základní",J1253,0)</f>
        <v>7358.09</v>
      </c>
      <c r="BF1253" s="118">
        <f>IF(N1253="snížená",J1253,0)</f>
        <v>0</v>
      </c>
      <c r="BG1253" s="118">
        <f>IF(N1253="zákl. přenesená",J1253,0)</f>
        <v>0</v>
      </c>
      <c r="BH1253" s="118">
        <f>IF(N1253="sníž. přenesená",J1253,0)</f>
        <v>0</v>
      </c>
      <c r="BI1253" s="118">
        <f>IF(N1253="nulová",J1253,0)</f>
        <v>0</v>
      </c>
      <c r="BJ1253" s="108" t="s">
        <v>102</v>
      </c>
      <c r="BK1253" s="118">
        <f>ROUND(I1253*H1253,2)</f>
        <v>7358.09</v>
      </c>
      <c r="BL1253" s="108" t="s">
        <v>134</v>
      </c>
      <c r="BM1253" s="130" t="s">
        <v>1499</v>
      </c>
    </row>
    <row r="1254" spans="2:65" s="76" customFormat="1" x14ac:dyDescent="0.2">
      <c r="B1254" s="75"/>
      <c r="D1254" s="129" t="s">
        <v>2597</v>
      </c>
      <c r="F1254" s="128" t="s">
        <v>3566</v>
      </c>
      <c r="L1254" s="75"/>
      <c r="M1254" s="119"/>
      <c r="U1254" s="120"/>
      <c r="AT1254" s="108" t="s">
        <v>2597</v>
      </c>
      <c r="AU1254" s="108" t="s">
        <v>61</v>
      </c>
    </row>
    <row r="1255" spans="2:65" s="76" customFormat="1" x14ac:dyDescent="0.2">
      <c r="B1255" s="75"/>
      <c r="D1255" s="127" t="s">
        <v>112</v>
      </c>
      <c r="F1255" s="126" t="s">
        <v>3565</v>
      </c>
      <c r="L1255" s="75"/>
      <c r="M1255" s="119"/>
      <c r="U1255" s="120"/>
      <c r="AT1255" s="108" t="s">
        <v>112</v>
      </c>
      <c r="AU1255" s="108" t="s">
        <v>61</v>
      </c>
    </row>
    <row r="1256" spans="2:65" s="76" customFormat="1" ht="16.5" customHeight="1" x14ac:dyDescent="0.2">
      <c r="B1256" s="117"/>
      <c r="C1256" s="140" t="s">
        <v>1500</v>
      </c>
      <c r="D1256" s="140" t="s">
        <v>26</v>
      </c>
      <c r="E1256" s="139" t="s">
        <v>1501</v>
      </c>
      <c r="F1256" s="135" t="s">
        <v>2946</v>
      </c>
      <c r="G1256" s="138" t="s">
        <v>133</v>
      </c>
      <c r="H1256" s="137">
        <v>2</v>
      </c>
      <c r="I1256" s="136">
        <v>35.020000000000003</v>
      </c>
      <c r="J1256" s="136">
        <f>ROUND(I1256*H1256,2)</f>
        <v>70.040000000000006</v>
      </c>
      <c r="K1256" s="135" t="s">
        <v>3201</v>
      </c>
      <c r="L1256" s="75"/>
      <c r="M1256" s="134" t="s">
        <v>31</v>
      </c>
      <c r="N1256" s="133" t="s">
        <v>2542</v>
      </c>
      <c r="O1256" s="132">
        <v>4.2000000000000003E-2</v>
      </c>
      <c r="P1256" s="132">
        <f>O1256*H1256</f>
        <v>8.4000000000000005E-2</v>
      </c>
      <c r="Q1256" s="132">
        <v>5.7000000000000003E-5</v>
      </c>
      <c r="R1256" s="132">
        <f>Q1256*H1256</f>
        <v>1.1400000000000001E-4</v>
      </c>
      <c r="S1256" s="132">
        <v>4.6899999999999997E-3</v>
      </c>
      <c r="T1256" s="132">
        <f>S1256*H1256</f>
        <v>9.3799999999999994E-3</v>
      </c>
      <c r="U1256" s="131" t="s">
        <v>31</v>
      </c>
      <c r="AR1256" s="130" t="s">
        <v>134</v>
      </c>
      <c r="AT1256" s="130" t="s">
        <v>26</v>
      </c>
      <c r="AU1256" s="130" t="s">
        <v>61</v>
      </c>
      <c r="AY1256" s="108" t="s">
        <v>104</v>
      </c>
      <c r="BE1256" s="118">
        <f>IF(N1256="základní",J1256,0)</f>
        <v>70.040000000000006</v>
      </c>
      <c r="BF1256" s="118">
        <f>IF(N1256="snížená",J1256,0)</f>
        <v>0</v>
      </c>
      <c r="BG1256" s="118">
        <f>IF(N1256="zákl. přenesená",J1256,0)</f>
        <v>0</v>
      </c>
      <c r="BH1256" s="118">
        <f>IF(N1256="sníž. přenesená",J1256,0)</f>
        <v>0</v>
      </c>
      <c r="BI1256" s="118">
        <f>IF(N1256="nulová",J1256,0)</f>
        <v>0</v>
      </c>
      <c r="BJ1256" s="108" t="s">
        <v>102</v>
      </c>
      <c r="BK1256" s="118">
        <f>ROUND(I1256*H1256,2)</f>
        <v>70.040000000000006</v>
      </c>
      <c r="BL1256" s="108" t="s">
        <v>134</v>
      </c>
      <c r="BM1256" s="130" t="s">
        <v>1502</v>
      </c>
    </row>
    <row r="1257" spans="2:65" s="76" customFormat="1" x14ac:dyDescent="0.2">
      <c r="B1257" s="75"/>
      <c r="D1257" s="129" t="s">
        <v>2597</v>
      </c>
      <c r="F1257" s="128" t="s">
        <v>1503</v>
      </c>
      <c r="L1257" s="75"/>
      <c r="M1257" s="119"/>
      <c r="U1257" s="120"/>
      <c r="AT1257" s="108" t="s">
        <v>2597</v>
      </c>
      <c r="AU1257" s="108" t="s">
        <v>61</v>
      </c>
    </row>
    <row r="1258" spans="2:65" s="76" customFormat="1" x14ac:dyDescent="0.2">
      <c r="B1258" s="75"/>
      <c r="D1258" s="127" t="s">
        <v>112</v>
      </c>
      <c r="F1258" s="126" t="s">
        <v>3564</v>
      </c>
      <c r="L1258" s="75"/>
      <c r="M1258" s="119"/>
      <c r="U1258" s="120"/>
      <c r="AT1258" s="108" t="s">
        <v>112</v>
      </c>
      <c r="AU1258" s="108" t="s">
        <v>61</v>
      </c>
    </row>
    <row r="1259" spans="2:65" s="76" customFormat="1" ht="16.5" customHeight="1" x14ac:dyDescent="0.2">
      <c r="B1259" s="117"/>
      <c r="C1259" s="140" t="s">
        <v>1504</v>
      </c>
      <c r="D1259" s="140" t="s">
        <v>26</v>
      </c>
      <c r="E1259" s="139" t="s">
        <v>1505</v>
      </c>
      <c r="F1259" s="135" t="s">
        <v>2947</v>
      </c>
      <c r="G1259" s="138" t="s">
        <v>133</v>
      </c>
      <c r="H1259" s="137">
        <v>1</v>
      </c>
      <c r="I1259" s="136">
        <v>70.400000000000006</v>
      </c>
      <c r="J1259" s="136">
        <f>ROUND(I1259*H1259,2)</f>
        <v>70.400000000000006</v>
      </c>
      <c r="K1259" s="135" t="s">
        <v>3201</v>
      </c>
      <c r="L1259" s="75"/>
      <c r="M1259" s="134" t="s">
        <v>31</v>
      </c>
      <c r="N1259" s="133" t="s">
        <v>2542</v>
      </c>
      <c r="O1259" s="132">
        <v>0.104</v>
      </c>
      <c r="P1259" s="132">
        <f>O1259*H1259</f>
        <v>0.104</v>
      </c>
      <c r="Q1259" s="132">
        <v>7.6000000000000004E-5</v>
      </c>
      <c r="R1259" s="132">
        <f>Q1259*H1259</f>
        <v>7.6000000000000004E-5</v>
      </c>
      <c r="S1259" s="132">
        <v>9.0799999999999995E-3</v>
      </c>
      <c r="T1259" s="132">
        <f>S1259*H1259</f>
        <v>9.0799999999999995E-3</v>
      </c>
      <c r="U1259" s="131" t="s">
        <v>31</v>
      </c>
      <c r="AR1259" s="130" t="s">
        <v>134</v>
      </c>
      <c r="AT1259" s="130" t="s">
        <v>26</v>
      </c>
      <c r="AU1259" s="130" t="s">
        <v>61</v>
      </c>
      <c r="AY1259" s="108" t="s">
        <v>104</v>
      </c>
      <c r="BE1259" s="118">
        <f>IF(N1259="základní",J1259,0)</f>
        <v>70.400000000000006</v>
      </c>
      <c r="BF1259" s="118">
        <f>IF(N1259="snížená",J1259,0)</f>
        <v>0</v>
      </c>
      <c r="BG1259" s="118">
        <f>IF(N1259="zákl. přenesená",J1259,0)</f>
        <v>0</v>
      </c>
      <c r="BH1259" s="118">
        <f>IF(N1259="sníž. přenesená",J1259,0)</f>
        <v>0</v>
      </c>
      <c r="BI1259" s="118">
        <f>IF(N1259="nulová",J1259,0)</f>
        <v>0</v>
      </c>
      <c r="BJ1259" s="108" t="s">
        <v>102</v>
      </c>
      <c r="BK1259" s="118">
        <f>ROUND(I1259*H1259,2)</f>
        <v>70.400000000000006</v>
      </c>
      <c r="BL1259" s="108" t="s">
        <v>134</v>
      </c>
      <c r="BM1259" s="130" t="s">
        <v>1506</v>
      </c>
    </row>
    <row r="1260" spans="2:65" s="76" customFormat="1" x14ac:dyDescent="0.2">
      <c r="B1260" s="75"/>
      <c r="D1260" s="129" t="s">
        <v>2597</v>
      </c>
      <c r="F1260" s="128" t="s">
        <v>1507</v>
      </c>
      <c r="L1260" s="75"/>
      <c r="M1260" s="119"/>
      <c r="U1260" s="120"/>
      <c r="AT1260" s="108" t="s">
        <v>2597</v>
      </c>
      <c r="AU1260" s="108" t="s">
        <v>61</v>
      </c>
    </row>
    <row r="1261" spans="2:65" s="76" customFormat="1" x14ac:dyDescent="0.2">
      <c r="B1261" s="75"/>
      <c r="D1261" s="127" t="s">
        <v>112</v>
      </c>
      <c r="F1261" s="126" t="s">
        <v>3563</v>
      </c>
      <c r="L1261" s="75"/>
      <c r="M1261" s="119"/>
      <c r="U1261" s="120"/>
      <c r="AT1261" s="108" t="s">
        <v>112</v>
      </c>
      <c r="AU1261" s="108" t="s">
        <v>61</v>
      </c>
    </row>
    <row r="1262" spans="2:65" s="76" customFormat="1" ht="16.5" customHeight="1" x14ac:dyDescent="0.2">
      <c r="B1262" s="117"/>
      <c r="C1262" s="140" t="s">
        <v>1508</v>
      </c>
      <c r="D1262" s="140" t="s">
        <v>26</v>
      </c>
      <c r="E1262" s="139" t="s">
        <v>1509</v>
      </c>
      <c r="F1262" s="135" t="s">
        <v>2948</v>
      </c>
      <c r="G1262" s="138" t="s">
        <v>133</v>
      </c>
      <c r="H1262" s="137">
        <v>5</v>
      </c>
      <c r="I1262" s="136">
        <v>36.15</v>
      </c>
      <c r="J1262" s="136">
        <f>ROUND(I1262*H1262,2)</f>
        <v>180.75</v>
      </c>
      <c r="K1262" s="135" t="s">
        <v>3201</v>
      </c>
      <c r="L1262" s="75"/>
      <c r="M1262" s="134" t="s">
        <v>31</v>
      </c>
      <c r="N1262" s="133" t="s">
        <v>2542</v>
      </c>
      <c r="O1262" s="132">
        <v>5.1999999999999998E-2</v>
      </c>
      <c r="P1262" s="132">
        <f>O1262*H1262</f>
        <v>0.26</v>
      </c>
      <c r="Q1262" s="132">
        <v>4.18E-5</v>
      </c>
      <c r="R1262" s="132">
        <f>Q1262*H1262</f>
        <v>2.0899999999999998E-4</v>
      </c>
      <c r="S1262" s="132">
        <v>4.4999999999999999E-4</v>
      </c>
      <c r="T1262" s="132">
        <f>S1262*H1262</f>
        <v>2.2499999999999998E-3</v>
      </c>
      <c r="U1262" s="131" t="s">
        <v>31</v>
      </c>
      <c r="AR1262" s="130" t="s">
        <v>134</v>
      </c>
      <c r="AT1262" s="130" t="s">
        <v>26</v>
      </c>
      <c r="AU1262" s="130" t="s">
        <v>61</v>
      </c>
      <c r="AY1262" s="108" t="s">
        <v>104</v>
      </c>
      <c r="BE1262" s="118">
        <f>IF(N1262="základní",J1262,0)</f>
        <v>180.75</v>
      </c>
      <c r="BF1262" s="118">
        <f>IF(N1262="snížená",J1262,0)</f>
        <v>0</v>
      </c>
      <c r="BG1262" s="118">
        <f>IF(N1262="zákl. přenesená",J1262,0)</f>
        <v>0</v>
      </c>
      <c r="BH1262" s="118">
        <f>IF(N1262="sníž. přenesená",J1262,0)</f>
        <v>0</v>
      </c>
      <c r="BI1262" s="118">
        <f>IF(N1262="nulová",J1262,0)</f>
        <v>0</v>
      </c>
      <c r="BJ1262" s="108" t="s">
        <v>102</v>
      </c>
      <c r="BK1262" s="118">
        <f>ROUND(I1262*H1262,2)</f>
        <v>180.75</v>
      </c>
      <c r="BL1262" s="108" t="s">
        <v>134</v>
      </c>
      <c r="BM1262" s="130" t="s">
        <v>1510</v>
      </c>
    </row>
    <row r="1263" spans="2:65" s="76" customFormat="1" x14ac:dyDescent="0.2">
      <c r="B1263" s="75"/>
      <c r="D1263" s="129" t="s">
        <v>2597</v>
      </c>
      <c r="F1263" s="128" t="s">
        <v>1511</v>
      </c>
      <c r="L1263" s="75"/>
      <c r="M1263" s="119"/>
      <c r="U1263" s="120"/>
      <c r="AT1263" s="108" t="s">
        <v>2597</v>
      </c>
      <c r="AU1263" s="108" t="s">
        <v>61</v>
      </c>
    </row>
    <row r="1264" spans="2:65" s="76" customFormat="1" x14ac:dyDescent="0.2">
      <c r="B1264" s="75"/>
      <c r="D1264" s="127" t="s">
        <v>112</v>
      </c>
      <c r="F1264" s="126" t="s">
        <v>3562</v>
      </c>
      <c r="L1264" s="75"/>
      <c r="M1264" s="119"/>
      <c r="U1264" s="120"/>
      <c r="AT1264" s="108" t="s">
        <v>112</v>
      </c>
      <c r="AU1264" s="108" t="s">
        <v>61</v>
      </c>
    </row>
    <row r="1265" spans="2:65" s="76" customFormat="1" ht="16.5" customHeight="1" x14ac:dyDescent="0.2">
      <c r="B1265" s="117"/>
      <c r="C1265" s="140" t="s">
        <v>1512</v>
      </c>
      <c r="D1265" s="140" t="s">
        <v>26</v>
      </c>
      <c r="E1265" s="139" t="s">
        <v>1513</v>
      </c>
      <c r="F1265" s="135" t="s">
        <v>2949</v>
      </c>
      <c r="G1265" s="138" t="s">
        <v>133</v>
      </c>
      <c r="H1265" s="137">
        <v>3</v>
      </c>
      <c r="I1265" s="136">
        <v>51.13</v>
      </c>
      <c r="J1265" s="136">
        <f>ROUND(I1265*H1265,2)</f>
        <v>153.38999999999999</v>
      </c>
      <c r="K1265" s="135" t="s">
        <v>3201</v>
      </c>
      <c r="L1265" s="75"/>
      <c r="M1265" s="134" t="s">
        <v>31</v>
      </c>
      <c r="N1265" s="133" t="s">
        <v>2542</v>
      </c>
      <c r="O1265" s="132">
        <v>7.2999999999999995E-2</v>
      </c>
      <c r="P1265" s="132">
        <f>O1265*H1265</f>
        <v>0.21899999999999997</v>
      </c>
      <c r="Q1265" s="132">
        <v>5.94E-5</v>
      </c>
      <c r="R1265" s="132">
        <f>Q1265*H1265</f>
        <v>1.7819999999999999E-4</v>
      </c>
      <c r="S1265" s="132">
        <v>1.1000000000000001E-3</v>
      </c>
      <c r="T1265" s="132">
        <f>S1265*H1265</f>
        <v>3.3E-3</v>
      </c>
      <c r="U1265" s="131" t="s">
        <v>31</v>
      </c>
      <c r="AR1265" s="130" t="s">
        <v>134</v>
      </c>
      <c r="AT1265" s="130" t="s">
        <v>26</v>
      </c>
      <c r="AU1265" s="130" t="s">
        <v>61</v>
      </c>
      <c r="AY1265" s="108" t="s">
        <v>104</v>
      </c>
      <c r="BE1265" s="118">
        <f>IF(N1265="základní",J1265,0)</f>
        <v>153.38999999999999</v>
      </c>
      <c r="BF1265" s="118">
        <f>IF(N1265="snížená",J1265,0)</f>
        <v>0</v>
      </c>
      <c r="BG1265" s="118">
        <f>IF(N1265="zákl. přenesená",J1265,0)</f>
        <v>0</v>
      </c>
      <c r="BH1265" s="118">
        <f>IF(N1265="sníž. přenesená",J1265,0)</f>
        <v>0</v>
      </c>
      <c r="BI1265" s="118">
        <f>IF(N1265="nulová",J1265,0)</f>
        <v>0</v>
      </c>
      <c r="BJ1265" s="108" t="s">
        <v>102</v>
      </c>
      <c r="BK1265" s="118">
        <f>ROUND(I1265*H1265,2)</f>
        <v>153.38999999999999</v>
      </c>
      <c r="BL1265" s="108" t="s">
        <v>134</v>
      </c>
      <c r="BM1265" s="130" t="s">
        <v>1514</v>
      </c>
    </row>
    <row r="1266" spans="2:65" s="76" customFormat="1" x14ac:dyDescent="0.2">
      <c r="B1266" s="75"/>
      <c r="D1266" s="129" t="s">
        <v>2597</v>
      </c>
      <c r="F1266" s="128" t="s">
        <v>1515</v>
      </c>
      <c r="L1266" s="75"/>
      <c r="M1266" s="119"/>
      <c r="U1266" s="120"/>
      <c r="AT1266" s="108" t="s">
        <v>2597</v>
      </c>
      <c r="AU1266" s="108" t="s">
        <v>61</v>
      </c>
    </row>
    <row r="1267" spans="2:65" s="76" customFormat="1" x14ac:dyDescent="0.2">
      <c r="B1267" s="75"/>
      <c r="D1267" s="127" t="s">
        <v>112</v>
      </c>
      <c r="F1267" s="126" t="s">
        <v>3561</v>
      </c>
      <c r="L1267" s="75"/>
      <c r="M1267" s="119"/>
      <c r="U1267" s="120"/>
      <c r="AT1267" s="108" t="s">
        <v>112</v>
      </c>
      <c r="AU1267" s="108" t="s">
        <v>61</v>
      </c>
    </row>
    <row r="1268" spans="2:65" s="76" customFormat="1" ht="16.5" customHeight="1" x14ac:dyDescent="0.2">
      <c r="B1268" s="117"/>
      <c r="C1268" s="140" t="s">
        <v>1516</v>
      </c>
      <c r="D1268" s="140" t="s">
        <v>26</v>
      </c>
      <c r="E1268" s="139" t="s">
        <v>1517</v>
      </c>
      <c r="F1268" s="135" t="s">
        <v>2950</v>
      </c>
      <c r="G1268" s="138" t="s">
        <v>133</v>
      </c>
      <c r="H1268" s="137">
        <v>2</v>
      </c>
      <c r="I1268" s="136">
        <v>73.099999999999994</v>
      </c>
      <c r="J1268" s="136">
        <f>ROUND(I1268*H1268,2)</f>
        <v>146.19999999999999</v>
      </c>
      <c r="K1268" s="135" t="s">
        <v>3201</v>
      </c>
      <c r="L1268" s="75"/>
      <c r="M1268" s="134" t="s">
        <v>31</v>
      </c>
      <c r="N1268" s="133" t="s">
        <v>2542</v>
      </c>
      <c r="O1268" s="132">
        <v>0.104</v>
      </c>
      <c r="P1268" s="132">
        <f>O1268*H1268</f>
        <v>0.20799999999999999</v>
      </c>
      <c r="Q1268" s="132">
        <v>8.6000000000000003E-5</v>
      </c>
      <c r="R1268" s="132">
        <f>Q1268*H1268</f>
        <v>1.7200000000000001E-4</v>
      </c>
      <c r="S1268" s="132">
        <v>1.9E-3</v>
      </c>
      <c r="T1268" s="132">
        <f>S1268*H1268</f>
        <v>3.8E-3</v>
      </c>
      <c r="U1268" s="131" t="s">
        <v>31</v>
      </c>
      <c r="AR1268" s="130" t="s">
        <v>134</v>
      </c>
      <c r="AT1268" s="130" t="s">
        <v>26</v>
      </c>
      <c r="AU1268" s="130" t="s">
        <v>61</v>
      </c>
      <c r="AY1268" s="108" t="s">
        <v>104</v>
      </c>
      <c r="BE1268" s="118">
        <f>IF(N1268="základní",J1268,0)</f>
        <v>146.19999999999999</v>
      </c>
      <c r="BF1268" s="118">
        <f>IF(N1268="snížená",J1268,0)</f>
        <v>0</v>
      </c>
      <c r="BG1268" s="118">
        <f>IF(N1268="zákl. přenesená",J1268,0)</f>
        <v>0</v>
      </c>
      <c r="BH1268" s="118">
        <f>IF(N1268="sníž. přenesená",J1268,0)</f>
        <v>0</v>
      </c>
      <c r="BI1268" s="118">
        <f>IF(N1268="nulová",J1268,0)</f>
        <v>0</v>
      </c>
      <c r="BJ1268" s="108" t="s">
        <v>102</v>
      </c>
      <c r="BK1268" s="118">
        <f>ROUND(I1268*H1268,2)</f>
        <v>146.19999999999999</v>
      </c>
      <c r="BL1268" s="108" t="s">
        <v>134</v>
      </c>
      <c r="BM1268" s="130" t="s">
        <v>1518</v>
      </c>
    </row>
    <row r="1269" spans="2:65" s="76" customFormat="1" x14ac:dyDescent="0.2">
      <c r="B1269" s="75"/>
      <c r="D1269" s="129" t="s">
        <v>2597</v>
      </c>
      <c r="F1269" s="128" t="s">
        <v>1519</v>
      </c>
      <c r="L1269" s="75"/>
      <c r="M1269" s="119"/>
      <c r="U1269" s="120"/>
      <c r="AT1269" s="108" t="s">
        <v>2597</v>
      </c>
      <c r="AU1269" s="108" t="s">
        <v>61</v>
      </c>
    </row>
    <row r="1270" spans="2:65" s="76" customFormat="1" x14ac:dyDescent="0.2">
      <c r="B1270" s="75"/>
      <c r="D1270" s="127" t="s">
        <v>112</v>
      </c>
      <c r="F1270" s="126" t="s">
        <v>3560</v>
      </c>
      <c r="L1270" s="75"/>
      <c r="M1270" s="119"/>
      <c r="U1270" s="120"/>
      <c r="AT1270" s="108" t="s">
        <v>112</v>
      </c>
      <c r="AU1270" s="108" t="s">
        <v>61</v>
      </c>
    </row>
    <row r="1271" spans="2:65" s="76" customFormat="1" ht="16.5" customHeight="1" x14ac:dyDescent="0.2">
      <c r="B1271" s="117"/>
      <c r="C1271" s="140" t="s">
        <v>1520</v>
      </c>
      <c r="D1271" s="140" t="s">
        <v>26</v>
      </c>
      <c r="E1271" s="139" t="s">
        <v>1521</v>
      </c>
      <c r="F1271" s="135" t="s">
        <v>3559</v>
      </c>
      <c r="G1271" s="138" t="s">
        <v>133</v>
      </c>
      <c r="H1271" s="137">
        <v>2</v>
      </c>
      <c r="I1271" s="136">
        <v>109.25</v>
      </c>
      <c r="J1271" s="136">
        <f>ROUND(I1271*H1271,2)</f>
        <v>218.5</v>
      </c>
      <c r="K1271" s="135" t="s">
        <v>3201</v>
      </c>
      <c r="L1271" s="75"/>
      <c r="M1271" s="134" t="s">
        <v>31</v>
      </c>
      <c r="N1271" s="133" t="s">
        <v>2542</v>
      </c>
      <c r="O1271" s="132">
        <v>0.156</v>
      </c>
      <c r="P1271" s="132">
        <f>O1271*H1271</f>
        <v>0.312</v>
      </c>
      <c r="Q1271" s="132">
        <v>1.2779999999999999E-4</v>
      </c>
      <c r="R1271" s="132">
        <f>Q1271*H1271</f>
        <v>2.5559999999999998E-4</v>
      </c>
      <c r="S1271" s="132">
        <v>2.2000000000000001E-3</v>
      </c>
      <c r="T1271" s="132">
        <f>S1271*H1271</f>
        <v>4.4000000000000003E-3</v>
      </c>
      <c r="U1271" s="131" t="s">
        <v>31</v>
      </c>
      <c r="AR1271" s="130" t="s">
        <v>134</v>
      </c>
      <c r="AT1271" s="130" t="s">
        <v>26</v>
      </c>
      <c r="AU1271" s="130" t="s">
        <v>61</v>
      </c>
      <c r="AY1271" s="108" t="s">
        <v>104</v>
      </c>
      <c r="BE1271" s="118">
        <f>IF(N1271="základní",J1271,0)</f>
        <v>218.5</v>
      </c>
      <c r="BF1271" s="118">
        <f>IF(N1271="snížená",J1271,0)</f>
        <v>0</v>
      </c>
      <c r="BG1271" s="118">
        <f>IF(N1271="zákl. přenesená",J1271,0)</f>
        <v>0</v>
      </c>
      <c r="BH1271" s="118">
        <f>IF(N1271="sníž. přenesená",J1271,0)</f>
        <v>0</v>
      </c>
      <c r="BI1271" s="118">
        <f>IF(N1271="nulová",J1271,0)</f>
        <v>0</v>
      </c>
      <c r="BJ1271" s="108" t="s">
        <v>102</v>
      </c>
      <c r="BK1271" s="118">
        <f>ROUND(I1271*H1271,2)</f>
        <v>218.5</v>
      </c>
      <c r="BL1271" s="108" t="s">
        <v>134</v>
      </c>
      <c r="BM1271" s="130" t="s">
        <v>1522</v>
      </c>
    </row>
    <row r="1272" spans="2:65" s="76" customFormat="1" x14ac:dyDescent="0.2">
      <c r="B1272" s="75"/>
      <c r="D1272" s="129" t="s">
        <v>2597</v>
      </c>
      <c r="F1272" s="128" t="s">
        <v>1523</v>
      </c>
      <c r="L1272" s="75"/>
      <c r="M1272" s="119"/>
      <c r="U1272" s="120"/>
      <c r="AT1272" s="108" t="s">
        <v>2597</v>
      </c>
      <c r="AU1272" s="108" t="s">
        <v>61</v>
      </c>
    </row>
    <row r="1273" spans="2:65" s="76" customFormat="1" x14ac:dyDescent="0.2">
      <c r="B1273" s="75"/>
      <c r="D1273" s="127" t="s">
        <v>112</v>
      </c>
      <c r="F1273" s="126" t="s">
        <v>3558</v>
      </c>
      <c r="L1273" s="75"/>
      <c r="M1273" s="119"/>
      <c r="U1273" s="120"/>
      <c r="AT1273" s="108" t="s">
        <v>112</v>
      </c>
      <c r="AU1273" s="108" t="s">
        <v>61</v>
      </c>
    </row>
    <row r="1274" spans="2:65" s="76" customFormat="1" ht="16.5" customHeight="1" x14ac:dyDescent="0.2">
      <c r="B1274" s="117"/>
      <c r="C1274" s="140" t="s">
        <v>1524</v>
      </c>
      <c r="D1274" s="140" t="s">
        <v>26</v>
      </c>
      <c r="E1274" s="139" t="s">
        <v>1525</v>
      </c>
      <c r="F1274" s="135" t="s">
        <v>2951</v>
      </c>
      <c r="G1274" s="138" t="s">
        <v>133</v>
      </c>
      <c r="H1274" s="137">
        <v>5</v>
      </c>
      <c r="I1274" s="136">
        <v>104.84</v>
      </c>
      <c r="J1274" s="136">
        <f>ROUND(I1274*H1274,2)</f>
        <v>524.20000000000005</v>
      </c>
      <c r="K1274" s="135" t="s">
        <v>3201</v>
      </c>
      <c r="L1274" s="75"/>
      <c r="M1274" s="134" t="s">
        <v>31</v>
      </c>
      <c r="N1274" s="133" t="s">
        <v>2542</v>
      </c>
      <c r="O1274" s="132">
        <v>0.16600000000000001</v>
      </c>
      <c r="P1274" s="132">
        <f>O1274*H1274</f>
        <v>0.83000000000000007</v>
      </c>
      <c r="Q1274" s="132">
        <v>9.1199999999999994E-5</v>
      </c>
      <c r="R1274" s="132">
        <f>Q1274*H1274</f>
        <v>4.5599999999999997E-4</v>
      </c>
      <c r="S1274" s="132">
        <v>4.4999999999999999E-4</v>
      </c>
      <c r="T1274" s="132">
        <f>S1274*H1274</f>
        <v>2.2499999999999998E-3</v>
      </c>
      <c r="U1274" s="131" t="s">
        <v>31</v>
      </c>
      <c r="AR1274" s="130" t="s">
        <v>134</v>
      </c>
      <c r="AT1274" s="130" t="s">
        <v>26</v>
      </c>
      <c r="AU1274" s="130" t="s">
        <v>61</v>
      </c>
      <c r="AY1274" s="108" t="s">
        <v>104</v>
      </c>
      <c r="BE1274" s="118">
        <f>IF(N1274="základní",J1274,0)</f>
        <v>524.20000000000005</v>
      </c>
      <c r="BF1274" s="118">
        <f>IF(N1274="snížená",J1274,0)</f>
        <v>0</v>
      </c>
      <c r="BG1274" s="118">
        <f>IF(N1274="zákl. přenesená",J1274,0)</f>
        <v>0</v>
      </c>
      <c r="BH1274" s="118">
        <f>IF(N1274="sníž. přenesená",J1274,0)</f>
        <v>0</v>
      </c>
      <c r="BI1274" s="118">
        <f>IF(N1274="nulová",J1274,0)</f>
        <v>0</v>
      </c>
      <c r="BJ1274" s="108" t="s">
        <v>102</v>
      </c>
      <c r="BK1274" s="118">
        <f>ROUND(I1274*H1274,2)</f>
        <v>524.20000000000005</v>
      </c>
      <c r="BL1274" s="108" t="s">
        <v>134</v>
      </c>
      <c r="BM1274" s="130" t="s">
        <v>1526</v>
      </c>
    </row>
    <row r="1275" spans="2:65" s="76" customFormat="1" x14ac:dyDescent="0.2">
      <c r="B1275" s="75"/>
      <c r="D1275" s="129" t="s">
        <v>2597</v>
      </c>
      <c r="F1275" s="128" t="s">
        <v>1527</v>
      </c>
      <c r="L1275" s="75"/>
      <c r="M1275" s="119"/>
      <c r="U1275" s="120"/>
      <c r="AT1275" s="108" t="s">
        <v>2597</v>
      </c>
      <c r="AU1275" s="108" t="s">
        <v>61</v>
      </c>
    </row>
    <row r="1276" spans="2:65" s="76" customFormat="1" x14ac:dyDescent="0.2">
      <c r="B1276" s="75"/>
      <c r="D1276" s="127" t="s">
        <v>112</v>
      </c>
      <c r="F1276" s="126" t="s">
        <v>3557</v>
      </c>
      <c r="L1276" s="75"/>
      <c r="M1276" s="119"/>
      <c r="U1276" s="120"/>
      <c r="AT1276" s="108" t="s">
        <v>112</v>
      </c>
      <c r="AU1276" s="108" t="s">
        <v>61</v>
      </c>
    </row>
    <row r="1277" spans="2:65" s="76" customFormat="1" ht="16.5" customHeight="1" x14ac:dyDescent="0.2">
      <c r="B1277" s="117"/>
      <c r="C1277" s="140" t="s">
        <v>1528</v>
      </c>
      <c r="D1277" s="140" t="s">
        <v>26</v>
      </c>
      <c r="E1277" s="139" t="s">
        <v>1529</v>
      </c>
      <c r="F1277" s="135" t="s">
        <v>2952</v>
      </c>
      <c r="G1277" s="138" t="s">
        <v>133</v>
      </c>
      <c r="H1277" s="137">
        <v>2</v>
      </c>
      <c r="I1277" s="136">
        <v>145.16999999999999</v>
      </c>
      <c r="J1277" s="136">
        <f>ROUND(I1277*H1277,2)</f>
        <v>290.33999999999997</v>
      </c>
      <c r="K1277" s="135" t="s">
        <v>3201</v>
      </c>
      <c r="L1277" s="75"/>
      <c r="M1277" s="134" t="s">
        <v>31</v>
      </c>
      <c r="N1277" s="133" t="s">
        <v>2542</v>
      </c>
      <c r="O1277" s="132">
        <v>0.22900000000000001</v>
      </c>
      <c r="P1277" s="132">
        <f>O1277*H1277</f>
        <v>0.45800000000000002</v>
      </c>
      <c r="Q1277" s="132">
        <v>1.2640000000000001E-4</v>
      </c>
      <c r="R1277" s="132">
        <f>Q1277*H1277</f>
        <v>2.5280000000000002E-4</v>
      </c>
      <c r="S1277" s="132">
        <v>1.1000000000000001E-3</v>
      </c>
      <c r="T1277" s="132">
        <f>S1277*H1277</f>
        <v>2.2000000000000001E-3</v>
      </c>
      <c r="U1277" s="131" t="s">
        <v>31</v>
      </c>
      <c r="AR1277" s="130" t="s">
        <v>134</v>
      </c>
      <c r="AT1277" s="130" t="s">
        <v>26</v>
      </c>
      <c r="AU1277" s="130" t="s">
        <v>61</v>
      </c>
      <c r="AY1277" s="108" t="s">
        <v>104</v>
      </c>
      <c r="BE1277" s="118">
        <f>IF(N1277="základní",J1277,0)</f>
        <v>290.33999999999997</v>
      </c>
      <c r="BF1277" s="118">
        <f>IF(N1277="snížená",J1277,0)</f>
        <v>0</v>
      </c>
      <c r="BG1277" s="118">
        <f>IF(N1277="zákl. přenesená",J1277,0)</f>
        <v>0</v>
      </c>
      <c r="BH1277" s="118">
        <f>IF(N1277="sníž. přenesená",J1277,0)</f>
        <v>0</v>
      </c>
      <c r="BI1277" s="118">
        <f>IF(N1277="nulová",J1277,0)</f>
        <v>0</v>
      </c>
      <c r="BJ1277" s="108" t="s">
        <v>102</v>
      </c>
      <c r="BK1277" s="118">
        <f>ROUND(I1277*H1277,2)</f>
        <v>290.33999999999997</v>
      </c>
      <c r="BL1277" s="108" t="s">
        <v>134</v>
      </c>
      <c r="BM1277" s="130" t="s">
        <v>1530</v>
      </c>
    </row>
    <row r="1278" spans="2:65" s="76" customFormat="1" x14ac:dyDescent="0.2">
      <c r="B1278" s="75"/>
      <c r="D1278" s="129" t="s">
        <v>2597</v>
      </c>
      <c r="F1278" s="128" t="s">
        <v>1531</v>
      </c>
      <c r="L1278" s="75"/>
      <c r="M1278" s="119"/>
      <c r="U1278" s="120"/>
      <c r="AT1278" s="108" t="s">
        <v>2597</v>
      </c>
      <c r="AU1278" s="108" t="s">
        <v>61</v>
      </c>
    </row>
    <row r="1279" spans="2:65" s="76" customFormat="1" x14ac:dyDescent="0.2">
      <c r="B1279" s="75"/>
      <c r="D1279" s="127" t="s">
        <v>112</v>
      </c>
      <c r="F1279" s="126" t="s">
        <v>3556</v>
      </c>
      <c r="L1279" s="75"/>
      <c r="M1279" s="119"/>
      <c r="U1279" s="120"/>
      <c r="AT1279" s="108" t="s">
        <v>112</v>
      </c>
      <c r="AU1279" s="108" t="s">
        <v>61</v>
      </c>
    </row>
    <row r="1280" spans="2:65" s="76" customFormat="1" ht="16.5" customHeight="1" x14ac:dyDescent="0.2">
      <c r="B1280" s="117"/>
      <c r="C1280" s="140" t="s">
        <v>1532</v>
      </c>
      <c r="D1280" s="140" t="s">
        <v>26</v>
      </c>
      <c r="E1280" s="139" t="s">
        <v>1533</v>
      </c>
      <c r="F1280" s="135" t="s">
        <v>2953</v>
      </c>
      <c r="G1280" s="138" t="s">
        <v>133</v>
      </c>
      <c r="H1280" s="137">
        <v>2</v>
      </c>
      <c r="I1280" s="136">
        <v>196.94</v>
      </c>
      <c r="J1280" s="136">
        <f>ROUND(I1280*H1280,2)</f>
        <v>393.88</v>
      </c>
      <c r="K1280" s="135" t="s">
        <v>3201</v>
      </c>
      <c r="L1280" s="75"/>
      <c r="M1280" s="134" t="s">
        <v>31</v>
      </c>
      <c r="N1280" s="133" t="s">
        <v>2542</v>
      </c>
      <c r="O1280" s="132">
        <v>0.312</v>
      </c>
      <c r="P1280" s="132">
        <f>O1280*H1280</f>
        <v>0.624</v>
      </c>
      <c r="Q1280" s="132">
        <v>1.7100000000000001E-4</v>
      </c>
      <c r="R1280" s="132">
        <f>Q1280*H1280</f>
        <v>3.4200000000000002E-4</v>
      </c>
      <c r="S1280" s="132">
        <v>2.2000000000000001E-3</v>
      </c>
      <c r="T1280" s="132">
        <f>S1280*H1280</f>
        <v>4.4000000000000003E-3</v>
      </c>
      <c r="U1280" s="131" t="s">
        <v>31</v>
      </c>
      <c r="AR1280" s="130" t="s">
        <v>134</v>
      </c>
      <c r="AT1280" s="130" t="s">
        <v>26</v>
      </c>
      <c r="AU1280" s="130" t="s">
        <v>61</v>
      </c>
      <c r="AY1280" s="108" t="s">
        <v>104</v>
      </c>
      <c r="BE1280" s="118">
        <f>IF(N1280="základní",J1280,0)</f>
        <v>393.88</v>
      </c>
      <c r="BF1280" s="118">
        <f>IF(N1280="snížená",J1280,0)</f>
        <v>0</v>
      </c>
      <c r="BG1280" s="118">
        <f>IF(N1280="zákl. přenesená",J1280,0)</f>
        <v>0</v>
      </c>
      <c r="BH1280" s="118">
        <f>IF(N1280="sníž. přenesená",J1280,0)</f>
        <v>0</v>
      </c>
      <c r="BI1280" s="118">
        <f>IF(N1280="nulová",J1280,0)</f>
        <v>0</v>
      </c>
      <c r="BJ1280" s="108" t="s">
        <v>102</v>
      </c>
      <c r="BK1280" s="118">
        <f>ROUND(I1280*H1280,2)</f>
        <v>393.88</v>
      </c>
      <c r="BL1280" s="108" t="s">
        <v>134</v>
      </c>
      <c r="BM1280" s="130" t="s">
        <v>1534</v>
      </c>
    </row>
    <row r="1281" spans="2:65" s="76" customFormat="1" x14ac:dyDescent="0.2">
      <c r="B1281" s="75"/>
      <c r="D1281" s="129" t="s">
        <v>2597</v>
      </c>
      <c r="F1281" s="128" t="s">
        <v>1535</v>
      </c>
      <c r="L1281" s="75"/>
      <c r="M1281" s="119"/>
      <c r="U1281" s="120"/>
      <c r="AT1281" s="108" t="s">
        <v>2597</v>
      </c>
      <c r="AU1281" s="108" t="s">
        <v>61</v>
      </c>
    </row>
    <row r="1282" spans="2:65" s="76" customFormat="1" x14ac:dyDescent="0.2">
      <c r="B1282" s="75"/>
      <c r="D1282" s="127" t="s">
        <v>112</v>
      </c>
      <c r="F1282" s="126" t="s">
        <v>3555</v>
      </c>
      <c r="L1282" s="75"/>
      <c r="M1282" s="119"/>
      <c r="U1282" s="120"/>
      <c r="AT1282" s="108" t="s">
        <v>112</v>
      </c>
      <c r="AU1282" s="108" t="s">
        <v>61</v>
      </c>
    </row>
    <row r="1283" spans="2:65" s="76" customFormat="1" ht="16.5" customHeight="1" x14ac:dyDescent="0.2">
      <c r="B1283" s="117"/>
      <c r="C1283" s="140" t="s">
        <v>1536</v>
      </c>
      <c r="D1283" s="140" t="s">
        <v>26</v>
      </c>
      <c r="E1283" s="139" t="s">
        <v>1537</v>
      </c>
      <c r="F1283" s="135" t="s">
        <v>3554</v>
      </c>
      <c r="G1283" s="138" t="s">
        <v>133</v>
      </c>
      <c r="H1283" s="137">
        <v>2</v>
      </c>
      <c r="I1283" s="136">
        <v>236.78</v>
      </c>
      <c r="J1283" s="136">
        <f>ROUND(I1283*H1283,2)</f>
        <v>473.56</v>
      </c>
      <c r="K1283" s="135" t="s">
        <v>3201</v>
      </c>
      <c r="L1283" s="75"/>
      <c r="M1283" s="134" t="s">
        <v>31</v>
      </c>
      <c r="N1283" s="133" t="s">
        <v>2542</v>
      </c>
      <c r="O1283" s="132">
        <v>0.374</v>
      </c>
      <c r="P1283" s="132">
        <f>O1283*H1283</f>
        <v>0.748</v>
      </c>
      <c r="Q1283" s="132">
        <v>2.062E-4</v>
      </c>
      <c r="R1283" s="132">
        <f>Q1283*H1283</f>
        <v>4.124E-4</v>
      </c>
      <c r="S1283" s="132">
        <v>3.5000000000000001E-3</v>
      </c>
      <c r="T1283" s="132">
        <f>S1283*H1283</f>
        <v>7.0000000000000001E-3</v>
      </c>
      <c r="U1283" s="131" t="s">
        <v>31</v>
      </c>
      <c r="AR1283" s="130" t="s">
        <v>134</v>
      </c>
      <c r="AT1283" s="130" t="s">
        <v>26</v>
      </c>
      <c r="AU1283" s="130" t="s">
        <v>61</v>
      </c>
      <c r="AY1283" s="108" t="s">
        <v>104</v>
      </c>
      <c r="BE1283" s="118">
        <f>IF(N1283="základní",J1283,0)</f>
        <v>473.56</v>
      </c>
      <c r="BF1283" s="118">
        <f>IF(N1283="snížená",J1283,0)</f>
        <v>0</v>
      </c>
      <c r="BG1283" s="118">
        <f>IF(N1283="zákl. přenesená",J1283,0)</f>
        <v>0</v>
      </c>
      <c r="BH1283" s="118">
        <f>IF(N1283="sníž. přenesená",J1283,0)</f>
        <v>0</v>
      </c>
      <c r="BI1283" s="118">
        <f>IF(N1283="nulová",J1283,0)</f>
        <v>0</v>
      </c>
      <c r="BJ1283" s="108" t="s">
        <v>102</v>
      </c>
      <c r="BK1283" s="118">
        <f>ROUND(I1283*H1283,2)</f>
        <v>473.56</v>
      </c>
      <c r="BL1283" s="108" t="s">
        <v>134</v>
      </c>
      <c r="BM1283" s="130" t="s">
        <v>1538</v>
      </c>
    </row>
    <row r="1284" spans="2:65" s="76" customFormat="1" x14ac:dyDescent="0.2">
      <c r="B1284" s="75"/>
      <c r="D1284" s="129" t="s">
        <v>2597</v>
      </c>
      <c r="F1284" s="128" t="s">
        <v>1539</v>
      </c>
      <c r="L1284" s="75"/>
      <c r="M1284" s="119"/>
      <c r="U1284" s="120"/>
      <c r="AT1284" s="108" t="s">
        <v>2597</v>
      </c>
      <c r="AU1284" s="108" t="s">
        <v>61</v>
      </c>
    </row>
    <row r="1285" spans="2:65" s="76" customFormat="1" x14ac:dyDescent="0.2">
      <c r="B1285" s="75"/>
      <c r="D1285" s="127" t="s">
        <v>112</v>
      </c>
      <c r="F1285" s="126" t="s">
        <v>3553</v>
      </c>
      <c r="L1285" s="75"/>
      <c r="M1285" s="119"/>
      <c r="U1285" s="120"/>
      <c r="AT1285" s="108" t="s">
        <v>112</v>
      </c>
      <c r="AU1285" s="108" t="s">
        <v>61</v>
      </c>
    </row>
    <row r="1286" spans="2:65" s="76" customFormat="1" ht="16.5" customHeight="1" x14ac:dyDescent="0.2">
      <c r="B1286" s="117"/>
      <c r="C1286" s="140" t="s">
        <v>1540</v>
      </c>
      <c r="D1286" s="140" t="s">
        <v>26</v>
      </c>
      <c r="E1286" s="139" t="s">
        <v>1541</v>
      </c>
      <c r="F1286" s="135" t="s">
        <v>2954</v>
      </c>
      <c r="G1286" s="138" t="s">
        <v>133</v>
      </c>
      <c r="H1286" s="137">
        <v>3</v>
      </c>
      <c r="I1286" s="136">
        <v>134.25</v>
      </c>
      <c r="J1286" s="136">
        <f>ROUND(I1286*H1286,2)</f>
        <v>402.75</v>
      </c>
      <c r="K1286" s="135" t="s">
        <v>3201</v>
      </c>
      <c r="L1286" s="75"/>
      <c r="M1286" s="134" t="s">
        <v>31</v>
      </c>
      <c r="N1286" s="133" t="s">
        <v>2542</v>
      </c>
      <c r="O1286" s="132">
        <v>0.23899999999999999</v>
      </c>
      <c r="P1286" s="132">
        <f>O1286*H1286</f>
        <v>0.71699999999999997</v>
      </c>
      <c r="Q1286" s="132">
        <v>6.4599999999999998E-5</v>
      </c>
      <c r="R1286" s="132">
        <f>Q1286*H1286</f>
        <v>1.9379999999999999E-4</v>
      </c>
      <c r="S1286" s="132">
        <v>6.4999999999999997E-4</v>
      </c>
      <c r="T1286" s="132">
        <f>S1286*H1286</f>
        <v>1.9499999999999999E-3</v>
      </c>
      <c r="U1286" s="131" t="s">
        <v>31</v>
      </c>
      <c r="AR1286" s="130" t="s">
        <v>134</v>
      </c>
      <c r="AT1286" s="130" t="s">
        <v>26</v>
      </c>
      <c r="AU1286" s="130" t="s">
        <v>61</v>
      </c>
      <c r="AY1286" s="108" t="s">
        <v>104</v>
      </c>
      <c r="BE1286" s="118">
        <f>IF(N1286="základní",J1286,0)</f>
        <v>402.75</v>
      </c>
      <c r="BF1286" s="118">
        <f>IF(N1286="snížená",J1286,0)</f>
        <v>0</v>
      </c>
      <c r="BG1286" s="118">
        <f>IF(N1286="zákl. přenesená",J1286,0)</f>
        <v>0</v>
      </c>
      <c r="BH1286" s="118">
        <f>IF(N1286="sníž. přenesená",J1286,0)</f>
        <v>0</v>
      </c>
      <c r="BI1286" s="118">
        <f>IF(N1286="nulová",J1286,0)</f>
        <v>0</v>
      </c>
      <c r="BJ1286" s="108" t="s">
        <v>102</v>
      </c>
      <c r="BK1286" s="118">
        <f>ROUND(I1286*H1286,2)</f>
        <v>402.75</v>
      </c>
      <c r="BL1286" s="108" t="s">
        <v>134</v>
      </c>
      <c r="BM1286" s="130" t="s">
        <v>1542</v>
      </c>
    </row>
    <row r="1287" spans="2:65" s="76" customFormat="1" x14ac:dyDescent="0.2">
      <c r="B1287" s="75"/>
      <c r="D1287" s="129" t="s">
        <v>2597</v>
      </c>
      <c r="F1287" s="128" t="s">
        <v>1543</v>
      </c>
      <c r="L1287" s="75"/>
      <c r="M1287" s="119"/>
      <c r="U1287" s="120"/>
      <c r="AT1287" s="108" t="s">
        <v>2597</v>
      </c>
      <c r="AU1287" s="108" t="s">
        <v>61</v>
      </c>
    </row>
    <row r="1288" spans="2:65" s="76" customFormat="1" x14ac:dyDescent="0.2">
      <c r="B1288" s="75"/>
      <c r="D1288" s="127" t="s">
        <v>112</v>
      </c>
      <c r="F1288" s="126" t="s">
        <v>3552</v>
      </c>
      <c r="L1288" s="75"/>
      <c r="M1288" s="119"/>
      <c r="U1288" s="120"/>
      <c r="AT1288" s="108" t="s">
        <v>112</v>
      </c>
      <c r="AU1288" s="108" t="s">
        <v>61</v>
      </c>
    </row>
    <row r="1289" spans="2:65" s="76" customFormat="1" ht="16.5" customHeight="1" x14ac:dyDescent="0.2">
      <c r="B1289" s="117"/>
      <c r="C1289" s="140" t="s">
        <v>1544</v>
      </c>
      <c r="D1289" s="140" t="s">
        <v>26</v>
      </c>
      <c r="E1289" s="139" t="s">
        <v>1545</v>
      </c>
      <c r="F1289" s="135" t="s">
        <v>2955</v>
      </c>
      <c r="G1289" s="138" t="s">
        <v>133</v>
      </c>
      <c r="H1289" s="137">
        <v>1</v>
      </c>
      <c r="I1289" s="136">
        <v>187.34</v>
      </c>
      <c r="J1289" s="136">
        <f>ROUND(I1289*H1289,2)</f>
        <v>187.34</v>
      </c>
      <c r="K1289" s="135" t="s">
        <v>3201</v>
      </c>
      <c r="L1289" s="75"/>
      <c r="M1289" s="134" t="s">
        <v>31</v>
      </c>
      <c r="N1289" s="133" t="s">
        <v>2542</v>
      </c>
      <c r="O1289" s="132">
        <v>0.33300000000000002</v>
      </c>
      <c r="P1289" s="132">
        <f>O1289*H1289</f>
        <v>0.33300000000000002</v>
      </c>
      <c r="Q1289" s="132">
        <v>9.1199999999999994E-5</v>
      </c>
      <c r="R1289" s="132">
        <f>Q1289*H1289</f>
        <v>9.1199999999999994E-5</v>
      </c>
      <c r="S1289" s="132">
        <v>1.5100000000000001E-3</v>
      </c>
      <c r="T1289" s="132">
        <f>S1289*H1289</f>
        <v>1.5100000000000001E-3</v>
      </c>
      <c r="U1289" s="131" t="s">
        <v>31</v>
      </c>
      <c r="AR1289" s="130" t="s">
        <v>134</v>
      </c>
      <c r="AT1289" s="130" t="s">
        <v>26</v>
      </c>
      <c r="AU1289" s="130" t="s">
        <v>61</v>
      </c>
      <c r="AY1289" s="108" t="s">
        <v>104</v>
      </c>
      <c r="BE1289" s="118">
        <f>IF(N1289="základní",J1289,0)</f>
        <v>187.34</v>
      </c>
      <c r="BF1289" s="118">
        <f>IF(N1289="snížená",J1289,0)</f>
        <v>0</v>
      </c>
      <c r="BG1289" s="118">
        <f>IF(N1289="zákl. přenesená",J1289,0)</f>
        <v>0</v>
      </c>
      <c r="BH1289" s="118">
        <f>IF(N1289="sníž. přenesená",J1289,0)</f>
        <v>0</v>
      </c>
      <c r="BI1289" s="118">
        <f>IF(N1289="nulová",J1289,0)</f>
        <v>0</v>
      </c>
      <c r="BJ1289" s="108" t="s">
        <v>102</v>
      </c>
      <c r="BK1289" s="118">
        <f>ROUND(I1289*H1289,2)</f>
        <v>187.34</v>
      </c>
      <c r="BL1289" s="108" t="s">
        <v>134</v>
      </c>
      <c r="BM1289" s="130" t="s">
        <v>1546</v>
      </c>
    </row>
    <row r="1290" spans="2:65" s="76" customFormat="1" x14ac:dyDescent="0.2">
      <c r="B1290" s="75"/>
      <c r="D1290" s="129" t="s">
        <v>2597</v>
      </c>
      <c r="F1290" s="128" t="s">
        <v>1547</v>
      </c>
      <c r="L1290" s="75"/>
      <c r="M1290" s="119"/>
      <c r="U1290" s="120"/>
      <c r="AT1290" s="108" t="s">
        <v>2597</v>
      </c>
      <c r="AU1290" s="108" t="s">
        <v>61</v>
      </c>
    </row>
    <row r="1291" spans="2:65" s="76" customFormat="1" x14ac:dyDescent="0.2">
      <c r="B1291" s="75"/>
      <c r="D1291" s="127" t="s">
        <v>112</v>
      </c>
      <c r="F1291" s="126" t="s">
        <v>3551</v>
      </c>
      <c r="L1291" s="75"/>
      <c r="M1291" s="119"/>
      <c r="U1291" s="120"/>
      <c r="AT1291" s="108" t="s">
        <v>112</v>
      </c>
      <c r="AU1291" s="108" t="s">
        <v>61</v>
      </c>
    </row>
    <row r="1292" spans="2:65" s="76" customFormat="1" ht="16.5" customHeight="1" x14ac:dyDescent="0.2">
      <c r="B1292" s="117"/>
      <c r="C1292" s="140" t="s">
        <v>1548</v>
      </c>
      <c r="D1292" s="140" t="s">
        <v>26</v>
      </c>
      <c r="E1292" s="139" t="s">
        <v>1549</v>
      </c>
      <c r="F1292" s="135" t="s">
        <v>2956</v>
      </c>
      <c r="G1292" s="138" t="s">
        <v>133</v>
      </c>
      <c r="H1292" s="137">
        <v>3</v>
      </c>
      <c r="I1292" s="136">
        <v>263.39999999999998</v>
      </c>
      <c r="J1292" s="136">
        <f>ROUND(I1292*H1292,2)</f>
        <v>790.2</v>
      </c>
      <c r="K1292" s="135" t="s">
        <v>3201</v>
      </c>
      <c r="L1292" s="75"/>
      <c r="M1292" s="134" t="s">
        <v>31</v>
      </c>
      <c r="N1292" s="133" t="s">
        <v>2542</v>
      </c>
      <c r="O1292" s="132">
        <v>0.46800000000000003</v>
      </c>
      <c r="P1292" s="132">
        <f>O1292*H1292</f>
        <v>1.4040000000000001</v>
      </c>
      <c r="Q1292" s="132">
        <v>1.2779999999999999E-4</v>
      </c>
      <c r="R1292" s="132">
        <f>Q1292*H1292</f>
        <v>3.834E-4</v>
      </c>
      <c r="S1292" s="132">
        <v>3.98E-3</v>
      </c>
      <c r="T1292" s="132">
        <f>S1292*H1292</f>
        <v>1.1939999999999999E-2</v>
      </c>
      <c r="U1292" s="131" t="s">
        <v>31</v>
      </c>
      <c r="AR1292" s="130" t="s">
        <v>134</v>
      </c>
      <c r="AT1292" s="130" t="s">
        <v>26</v>
      </c>
      <c r="AU1292" s="130" t="s">
        <v>61</v>
      </c>
      <c r="AY1292" s="108" t="s">
        <v>104</v>
      </c>
      <c r="BE1292" s="118">
        <f>IF(N1292="základní",J1292,0)</f>
        <v>790.2</v>
      </c>
      <c r="BF1292" s="118">
        <f>IF(N1292="snížená",J1292,0)</f>
        <v>0</v>
      </c>
      <c r="BG1292" s="118">
        <f>IF(N1292="zákl. přenesená",J1292,0)</f>
        <v>0</v>
      </c>
      <c r="BH1292" s="118">
        <f>IF(N1292="sníž. přenesená",J1292,0)</f>
        <v>0</v>
      </c>
      <c r="BI1292" s="118">
        <f>IF(N1292="nulová",J1292,0)</f>
        <v>0</v>
      </c>
      <c r="BJ1292" s="108" t="s">
        <v>102</v>
      </c>
      <c r="BK1292" s="118">
        <f>ROUND(I1292*H1292,2)</f>
        <v>790.2</v>
      </c>
      <c r="BL1292" s="108" t="s">
        <v>134</v>
      </c>
      <c r="BM1292" s="130" t="s">
        <v>1550</v>
      </c>
    </row>
    <row r="1293" spans="2:65" s="76" customFormat="1" x14ac:dyDescent="0.2">
      <c r="B1293" s="75"/>
      <c r="D1293" s="129" t="s">
        <v>2597</v>
      </c>
      <c r="F1293" s="128" t="s">
        <v>1551</v>
      </c>
      <c r="L1293" s="75"/>
      <c r="M1293" s="119"/>
      <c r="U1293" s="120"/>
      <c r="AT1293" s="108" t="s">
        <v>2597</v>
      </c>
      <c r="AU1293" s="108" t="s">
        <v>61</v>
      </c>
    </row>
    <row r="1294" spans="2:65" s="76" customFormat="1" x14ac:dyDescent="0.2">
      <c r="B1294" s="75"/>
      <c r="D1294" s="127" t="s">
        <v>112</v>
      </c>
      <c r="F1294" s="126" t="s">
        <v>3550</v>
      </c>
      <c r="L1294" s="75"/>
      <c r="M1294" s="119"/>
      <c r="U1294" s="120"/>
      <c r="AT1294" s="108" t="s">
        <v>112</v>
      </c>
      <c r="AU1294" s="108" t="s">
        <v>61</v>
      </c>
    </row>
    <row r="1295" spans="2:65" s="76" customFormat="1" ht="16.5" customHeight="1" x14ac:dyDescent="0.2">
      <c r="B1295" s="117"/>
      <c r="C1295" s="140" t="s">
        <v>1552</v>
      </c>
      <c r="D1295" s="140" t="s">
        <v>26</v>
      </c>
      <c r="E1295" s="139" t="s">
        <v>1553</v>
      </c>
      <c r="F1295" s="135" t="s">
        <v>3549</v>
      </c>
      <c r="G1295" s="138" t="s">
        <v>133</v>
      </c>
      <c r="H1295" s="137">
        <v>2</v>
      </c>
      <c r="I1295" s="136">
        <v>321.58999999999997</v>
      </c>
      <c r="J1295" s="136">
        <f>ROUND(I1295*H1295,2)</f>
        <v>643.17999999999995</v>
      </c>
      <c r="K1295" s="135" t="s">
        <v>3201</v>
      </c>
      <c r="L1295" s="75"/>
      <c r="M1295" s="134" t="s">
        <v>31</v>
      </c>
      <c r="N1295" s="133" t="s">
        <v>2542</v>
      </c>
      <c r="O1295" s="132">
        <v>0.57199999999999995</v>
      </c>
      <c r="P1295" s="132">
        <f>O1295*H1295</f>
        <v>1.1439999999999999</v>
      </c>
      <c r="Q1295" s="132">
        <v>1.5579999999999999E-4</v>
      </c>
      <c r="R1295" s="132">
        <f>Q1295*H1295</f>
        <v>3.1159999999999998E-4</v>
      </c>
      <c r="S1295" s="132">
        <v>4.9699999999999996E-3</v>
      </c>
      <c r="T1295" s="132">
        <f>S1295*H1295</f>
        <v>9.9399999999999992E-3</v>
      </c>
      <c r="U1295" s="131" t="s">
        <v>31</v>
      </c>
      <c r="AR1295" s="130" t="s">
        <v>134</v>
      </c>
      <c r="AT1295" s="130" t="s">
        <v>26</v>
      </c>
      <c r="AU1295" s="130" t="s">
        <v>61</v>
      </c>
      <c r="AY1295" s="108" t="s">
        <v>104</v>
      </c>
      <c r="BE1295" s="118">
        <f>IF(N1295="základní",J1295,0)</f>
        <v>643.17999999999995</v>
      </c>
      <c r="BF1295" s="118">
        <f>IF(N1295="snížená",J1295,0)</f>
        <v>0</v>
      </c>
      <c r="BG1295" s="118">
        <f>IF(N1295="zákl. přenesená",J1295,0)</f>
        <v>0</v>
      </c>
      <c r="BH1295" s="118">
        <f>IF(N1295="sníž. přenesená",J1295,0)</f>
        <v>0</v>
      </c>
      <c r="BI1295" s="118">
        <f>IF(N1295="nulová",J1295,0)</f>
        <v>0</v>
      </c>
      <c r="BJ1295" s="108" t="s">
        <v>102</v>
      </c>
      <c r="BK1295" s="118">
        <f>ROUND(I1295*H1295,2)</f>
        <v>643.17999999999995</v>
      </c>
      <c r="BL1295" s="108" t="s">
        <v>134</v>
      </c>
      <c r="BM1295" s="130" t="s">
        <v>1554</v>
      </c>
    </row>
    <row r="1296" spans="2:65" s="76" customFormat="1" x14ac:dyDescent="0.2">
      <c r="B1296" s="75"/>
      <c r="D1296" s="129" t="s">
        <v>2597</v>
      </c>
      <c r="F1296" s="128" t="s">
        <v>1555</v>
      </c>
      <c r="L1296" s="75"/>
      <c r="M1296" s="119"/>
      <c r="U1296" s="120"/>
      <c r="AT1296" s="108" t="s">
        <v>2597</v>
      </c>
      <c r="AU1296" s="108" t="s">
        <v>61</v>
      </c>
    </row>
    <row r="1297" spans="2:65" s="76" customFormat="1" x14ac:dyDescent="0.2">
      <c r="B1297" s="75"/>
      <c r="D1297" s="127" t="s">
        <v>112</v>
      </c>
      <c r="F1297" s="126" t="s">
        <v>3548</v>
      </c>
      <c r="L1297" s="75"/>
      <c r="M1297" s="119"/>
      <c r="U1297" s="120"/>
      <c r="AT1297" s="108" t="s">
        <v>112</v>
      </c>
      <c r="AU1297" s="108" t="s">
        <v>61</v>
      </c>
    </row>
    <row r="1298" spans="2:65" s="76" customFormat="1" ht="16.5" customHeight="1" x14ac:dyDescent="0.2">
      <c r="B1298" s="117"/>
      <c r="C1298" s="140" t="s">
        <v>1556</v>
      </c>
      <c r="D1298" s="140" t="s">
        <v>26</v>
      </c>
      <c r="E1298" s="139" t="s">
        <v>1557</v>
      </c>
      <c r="F1298" s="135" t="s">
        <v>2957</v>
      </c>
      <c r="G1298" s="138" t="s">
        <v>133</v>
      </c>
      <c r="H1298" s="137">
        <v>5</v>
      </c>
      <c r="I1298" s="136">
        <v>33.090000000000003</v>
      </c>
      <c r="J1298" s="136">
        <f>ROUND(I1298*H1298,2)</f>
        <v>165.45</v>
      </c>
      <c r="K1298" s="135" t="s">
        <v>3201</v>
      </c>
      <c r="L1298" s="75"/>
      <c r="M1298" s="134" t="s">
        <v>31</v>
      </c>
      <c r="N1298" s="133" t="s">
        <v>2542</v>
      </c>
      <c r="O1298" s="132">
        <v>5.0999999999999997E-2</v>
      </c>
      <c r="P1298" s="132">
        <f>O1298*H1298</f>
        <v>0.255</v>
      </c>
      <c r="Q1298" s="132">
        <v>2.957E-5</v>
      </c>
      <c r="R1298" s="132">
        <f>Q1298*H1298</f>
        <v>1.4784999999999999E-4</v>
      </c>
      <c r="S1298" s="132">
        <v>0</v>
      </c>
      <c r="T1298" s="132">
        <f>S1298*H1298</f>
        <v>0</v>
      </c>
      <c r="U1298" s="131" t="s">
        <v>31</v>
      </c>
      <c r="AR1298" s="130" t="s">
        <v>134</v>
      </c>
      <c r="AT1298" s="130" t="s">
        <v>26</v>
      </c>
      <c r="AU1298" s="130" t="s">
        <v>61</v>
      </c>
      <c r="AY1298" s="108" t="s">
        <v>104</v>
      </c>
      <c r="BE1298" s="118">
        <f>IF(N1298="základní",J1298,0)</f>
        <v>165.45</v>
      </c>
      <c r="BF1298" s="118">
        <f>IF(N1298="snížená",J1298,0)</f>
        <v>0</v>
      </c>
      <c r="BG1298" s="118">
        <f>IF(N1298="zákl. přenesená",J1298,0)</f>
        <v>0</v>
      </c>
      <c r="BH1298" s="118">
        <f>IF(N1298="sníž. přenesená",J1298,0)</f>
        <v>0</v>
      </c>
      <c r="BI1298" s="118">
        <f>IF(N1298="nulová",J1298,0)</f>
        <v>0</v>
      </c>
      <c r="BJ1298" s="108" t="s">
        <v>102</v>
      </c>
      <c r="BK1298" s="118">
        <f>ROUND(I1298*H1298,2)</f>
        <v>165.45</v>
      </c>
      <c r="BL1298" s="108" t="s">
        <v>134</v>
      </c>
      <c r="BM1298" s="130" t="s">
        <v>1558</v>
      </c>
    </row>
    <row r="1299" spans="2:65" s="76" customFormat="1" x14ac:dyDescent="0.2">
      <c r="B1299" s="75"/>
      <c r="D1299" s="129" t="s">
        <v>2597</v>
      </c>
      <c r="F1299" s="128" t="s">
        <v>1559</v>
      </c>
      <c r="L1299" s="75"/>
      <c r="M1299" s="119"/>
      <c r="U1299" s="120"/>
      <c r="AT1299" s="108" t="s">
        <v>2597</v>
      </c>
      <c r="AU1299" s="108" t="s">
        <v>61</v>
      </c>
    </row>
    <row r="1300" spans="2:65" s="76" customFormat="1" x14ac:dyDescent="0.2">
      <c r="B1300" s="75"/>
      <c r="D1300" s="127" t="s">
        <v>112</v>
      </c>
      <c r="F1300" s="126" t="s">
        <v>3547</v>
      </c>
      <c r="L1300" s="75"/>
      <c r="M1300" s="119"/>
      <c r="U1300" s="120"/>
      <c r="AT1300" s="108" t="s">
        <v>112</v>
      </c>
      <c r="AU1300" s="108" t="s">
        <v>61</v>
      </c>
    </row>
    <row r="1301" spans="2:65" s="76" customFormat="1" ht="16.5" customHeight="1" x14ac:dyDescent="0.2">
      <c r="B1301" s="117"/>
      <c r="C1301" s="159" t="s">
        <v>1560</v>
      </c>
      <c r="D1301" s="159" t="s">
        <v>243</v>
      </c>
      <c r="E1301" s="158" t="s">
        <v>1561</v>
      </c>
      <c r="F1301" s="154" t="s">
        <v>1562</v>
      </c>
      <c r="G1301" s="157" t="s">
        <v>133</v>
      </c>
      <c r="H1301" s="156">
        <v>5</v>
      </c>
      <c r="I1301" s="155">
        <v>35.799999999999997</v>
      </c>
      <c r="J1301" s="155">
        <f>ROUND(I1301*H1301,2)</f>
        <v>179</v>
      </c>
      <c r="K1301" s="154" t="s">
        <v>3201</v>
      </c>
      <c r="L1301" s="153"/>
      <c r="M1301" s="152" t="s">
        <v>31</v>
      </c>
      <c r="N1301" s="151" t="s">
        <v>2542</v>
      </c>
      <c r="O1301" s="132">
        <v>0</v>
      </c>
      <c r="P1301" s="132">
        <f>O1301*H1301</f>
        <v>0</v>
      </c>
      <c r="Q1301" s="132">
        <v>3.0000000000000001E-5</v>
      </c>
      <c r="R1301" s="132">
        <f>Q1301*H1301</f>
        <v>1.5000000000000001E-4</v>
      </c>
      <c r="S1301" s="132">
        <v>0</v>
      </c>
      <c r="T1301" s="132">
        <f>S1301*H1301</f>
        <v>0</v>
      </c>
      <c r="U1301" s="131" t="s">
        <v>31</v>
      </c>
      <c r="AR1301" s="130" t="s">
        <v>189</v>
      </c>
      <c r="AT1301" s="130" t="s">
        <v>243</v>
      </c>
      <c r="AU1301" s="130" t="s">
        <v>61</v>
      </c>
      <c r="AY1301" s="108" t="s">
        <v>104</v>
      </c>
      <c r="BE1301" s="118">
        <f>IF(N1301="základní",J1301,0)</f>
        <v>179</v>
      </c>
      <c r="BF1301" s="118">
        <f>IF(N1301="snížená",J1301,0)</f>
        <v>0</v>
      </c>
      <c r="BG1301" s="118">
        <f>IF(N1301="zákl. přenesená",J1301,0)</f>
        <v>0</v>
      </c>
      <c r="BH1301" s="118">
        <f>IF(N1301="sníž. přenesená",J1301,0)</f>
        <v>0</v>
      </c>
      <c r="BI1301" s="118">
        <f>IF(N1301="nulová",J1301,0)</f>
        <v>0</v>
      </c>
      <c r="BJ1301" s="108" t="s">
        <v>102</v>
      </c>
      <c r="BK1301" s="118">
        <f>ROUND(I1301*H1301,2)</f>
        <v>179</v>
      </c>
      <c r="BL1301" s="108" t="s">
        <v>134</v>
      </c>
      <c r="BM1301" s="130" t="s">
        <v>1563</v>
      </c>
    </row>
    <row r="1302" spans="2:65" s="76" customFormat="1" x14ac:dyDescent="0.2">
      <c r="B1302" s="75"/>
      <c r="D1302" s="129" t="s">
        <v>2597</v>
      </c>
      <c r="F1302" s="128" t="s">
        <v>1562</v>
      </c>
      <c r="L1302" s="75"/>
      <c r="M1302" s="119"/>
      <c r="U1302" s="120"/>
      <c r="AT1302" s="108" t="s">
        <v>2597</v>
      </c>
      <c r="AU1302" s="108" t="s">
        <v>61</v>
      </c>
    </row>
    <row r="1303" spans="2:65" s="76" customFormat="1" ht="16.5" customHeight="1" x14ac:dyDescent="0.2">
      <c r="B1303" s="117"/>
      <c r="C1303" s="140" t="s">
        <v>1564</v>
      </c>
      <c r="D1303" s="140" t="s">
        <v>26</v>
      </c>
      <c r="E1303" s="139" t="s">
        <v>1565</v>
      </c>
      <c r="F1303" s="135" t="s">
        <v>2958</v>
      </c>
      <c r="G1303" s="138" t="s">
        <v>133</v>
      </c>
      <c r="H1303" s="137">
        <v>5</v>
      </c>
      <c r="I1303" s="136">
        <v>33.090000000000003</v>
      </c>
      <c r="J1303" s="136">
        <f>ROUND(I1303*H1303,2)</f>
        <v>165.45</v>
      </c>
      <c r="K1303" s="135" t="s">
        <v>3201</v>
      </c>
      <c r="L1303" s="75"/>
      <c r="M1303" s="134" t="s">
        <v>31</v>
      </c>
      <c r="N1303" s="133" t="s">
        <v>2542</v>
      </c>
      <c r="O1303" s="132">
        <v>5.0999999999999997E-2</v>
      </c>
      <c r="P1303" s="132">
        <f>O1303*H1303</f>
        <v>0.255</v>
      </c>
      <c r="Q1303" s="132">
        <v>2.957E-5</v>
      </c>
      <c r="R1303" s="132">
        <f>Q1303*H1303</f>
        <v>1.4784999999999999E-4</v>
      </c>
      <c r="S1303" s="132">
        <v>0</v>
      </c>
      <c r="T1303" s="132">
        <f>S1303*H1303</f>
        <v>0</v>
      </c>
      <c r="U1303" s="131" t="s">
        <v>31</v>
      </c>
      <c r="AR1303" s="130" t="s">
        <v>134</v>
      </c>
      <c r="AT1303" s="130" t="s">
        <v>26</v>
      </c>
      <c r="AU1303" s="130" t="s">
        <v>61</v>
      </c>
      <c r="AY1303" s="108" t="s">
        <v>104</v>
      </c>
      <c r="BE1303" s="118">
        <f>IF(N1303="základní",J1303,0)</f>
        <v>165.45</v>
      </c>
      <c r="BF1303" s="118">
        <f>IF(N1303="snížená",J1303,0)</f>
        <v>0</v>
      </c>
      <c r="BG1303" s="118">
        <f>IF(N1303="zákl. přenesená",J1303,0)</f>
        <v>0</v>
      </c>
      <c r="BH1303" s="118">
        <f>IF(N1303="sníž. přenesená",J1303,0)</f>
        <v>0</v>
      </c>
      <c r="BI1303" s="118">
        <f>IF(N1303="nulová",J1303,0)</f>
        <v>0</v>
      </c>
      <c r="BJ1303" s="108" t="s">
        <v>102</v>
      </c>
      <c r="BK1303" s="118">
        <f>ROUND(I1303*H1303,2)</f>
        <v>165.45</v>
      </c>
      <c r="BL1303" s="108" t="s">
        <v>134</v>
      </c>
      <c r="BM1303" s="130" t="s">
        <v>1566</v>
      </c>
    </row>
    <row r="1304" spans="2:65" s="76" customFormat="1" x14ac:dyDescent="0.2">
      <c r="B1304" s="75"/>
      <c r="D1304" s="129" t="s">
        <v>2597</v>
      </c>
      <c r="F1304" s="128" t="s">
        <v>1567</v>
      </c>
      <c r="L1304" s="75"/>
      <c r="M1304" s="119"/>
      <c r="U1304" s="120"/>
      <c r="AT1304" s="108" t="s">
        <v>2597</v>
      </c>
      <c r="AU1304" s="108" t="s">
        <v>61</v>
      </c>
    </row>
    <row r="1305" spans="2:65" s="76" customFormat="1" x14ac:dyDescent="0.2">
      <c r="B1305" s="75"/>
      <c r="D1305" s="127" t="s">
        <v>112</v>
      </c>
      <c r="F1305" s="126" t="s">
        <v>3546</v>
      </c>
      <c r="L1305" s="75"/>
      <c r="M1305" s="119"/>
      <c r="U1305" s="120"/>
      <c r="AT1305" s="108" t="s">
        <v>112</v>
      </c>
      <c r="AU1305" s="108" t="s">
        <v>61</v>
      </c>
    </row>
    <row r="1306" spans="2:65" s="76" customFormat="1" ht="16.5" customHeight="1" x14ac:dyDescent="0.2">
      <c r="B1306" s="117"/>
      <c r="C1306" s="159" t="s">
        <v>1568</v>
      </c>
      <c r="D1306" s="159" t="s">
        <v>243</v>
      </c>
      <c r="E1306" s="158" t="s">
        <v>1569</v>
      </c>
      <c r="F1306" s="154" t="s">
        <v>1570</v>
      </c>
      <c r="G1306" s="157" t="s">
        <v>133</v>
      </c>
      <c r="H1306" s="156">
        <v>5</v>
      </c>
      <c r="I1306" s="155">
        <v>44.1</v>
      </c>
      <c r="J1306" s="155">
        <f>ROUND(I1306*H1306,2)</f>
        <v>220.5</v>
      </c>
      <c r="K1306" s="154" t="s">
        <v>3201</v>
      </c>
      <c r="L1306" s="153"/>
      <c r="M1306" s="152" t="s">
        <v>31</v>
      </c>
      <c r="N1306" s="151" t="s">
        <v>2542</v>
      </c>
      <c r="O1306" s="132">
        <v>0</v>
      </c>
      <c r="P1306" s="132">
        <f>O1306*H1306</f>
        <v>0</v>
      </c>
      <c r="Q1306" s="132">
        <v>4.0000000000000003E-5</v>
      </c>
      <c r="R1306" s="132">
        <f>Q1306*H1306</f>
        <v>2.0000000000000001E-4</v>
      </c>
      <c r="S1306" s="132">
        <v>0</v>
      </c>
      <c r="T1306" s="132">
        <f>S1306*H1306</f>
        <v>0</v>
      </c>
      <c r="U1306" s="131" t="s">
        <v>31</v>
      </c>
      <c r="AR1306" s="130" t="s">
        <v>189</v>
      </c>
      <c r="AT1306" s="130" t="s">
        <v>243</v>
      </c>
      <c r="AU1306" s="130" t="s">
        <v>61</v>
      </c>
      <c r="AY1306" s="108" t="s">
        <v>104</v>
      </c>
      <c r="BE1306" s="118">
        <f>IF(N1306="základní",J1306,0)</f>
        <v>220.5</v>
      </c>
      <c r="BF1306" s="118">
        <f>IF(N1306="snížená",J1306,0)</f>
        <v>0</v>
      </c>
      <c r="BG1306" s="118">
        <f>IF(N1306="zákl. přenesená",J1306,0)</f>
        <v>0</v>
      </c>
      <c r="BH1306" s="118">
        <f>IF(N1306="sníž. přenesená",J1306,0)</f>
        <v>0</v>
      </c>
      <c r="BI1306" s="118">
        <f>IF(N1306="nulová",J1306,0)</f>
        <v>0</v>
      </c>
      <c r="BJ1306" s="108" t="s">
        <v>102</v>
      </c>
      <c r="BK1306" s="118">
        <f>ROUND(I1306*H1306,2)</f>
        <v>220.5</v>
      </c>
      <c r="BL1306" s="108" t="s">
        <v>134</v>
      </c>
      <c r="BM1306" s="130" t="s">
        <v>1571</v>
      </c>
    </row>
    <row r="1307" spans="2:65" s="76" customFormat="1" x14ac:dyDescent="0.2">
      <c r="B1307" s="75"/>
      <c r="D1307" s="129" t="s">
        <v>2597</v>
      </c>
      <c r="F1307" s="128" t="s">
        <v>1570</v>
      </c>
      <c r="L1307" s="75"/>
      <c r="M1307" s="119"/>
      <c r="U1307" s="120"/>
      <c r="AT1307" s="108" t="s">
        <v>2597</v>
      </c>
      <c r="AU1307" s="108" t="s">
        <v>61</v>
      </c>
    </row>
    <row r="1308" spans="2:65" s="76" customFormat="1" ht="16.5" customHeight="1" x14ac:dyDescent="0.2">
      <c r="B1308" s="117"/>
      <c r="C1308" s="140" t="s">
        <v>1572</v>
      </c>
      <c r="D1308" s="140" t="s">
        <v>26</v>
      </c>
      <c r="E1308" s="139" t="s">
        <v>1573</v>
      </c>
      <c r="F1308" s="135" t="s">
        <v>2959</v>
      </c>
      <c r="G1308" s="138" t="s">
        <v>133</v>
      </c>
      <c r="H1308" s="137">
        <v>3</v>
      </c>
      <c r="I1308" s="136">
        <v>33.090000000000003</v>
      </c>
      <c r="J1308" s="136">
        <f>ROUND(I1308*H1308,2)</f>
        <v>99.27</v>
      </c>
      <c r="K1308" s="135" t="s">
        <v>3201</v>
      </c>
      <c r="L1308" s="75"/>
      <c r="M1308" s="134" t="s">
        <v>31</v>
      </c>
      <c r="N1308" s="133" t="s">
        <v>2542</v>
      </c>
      <c r="O1308" s="132">
        <v>5.0999999999999997E-2</v>
      </c>
      <c r="P1308" s="132">
        <f>O1308*H1308</f>
        <v>0.153</v>
      </c>
      <c r="Q1308" s="132">
        <v>2.957E-5</v>
      </c>
      <c r="R1308" s="132">
        <f>Q1308*H1308</f>
        <v>8.8709999999999996E-5</v>
      </c>
      <c r="S1308" s="132">
        <v>0</v>
      </c>
      <c r="T1308" s="132">
        <f>S1308*H1308</f>
        <v>0</v>
      </c>
      <c r="U1308" s="131" t="s">
        <v>31</v>
      </c>
      <c r="AR1308" s="130" t="s">
        <v>134</v>
      </c>
      <c r="AT1308" s="130" t="s">
        <v>26</v>
      </c>
      <c r="AU1308" s="130" t="s">
        <v>61</v>
      </c>
      <c r="AY1308" s="108" t="s">
        <v>104</v>
      </c>
      <c r="BE1308" s="118">
        <f>IF(N1308="základní",J1308,0)</f>
        <v>99.27</v>
      </c>
      <c r="BF1308" s="118">
        <f>IF(N1308="snížená",J1308,0)</f>
        <v>0</v>
      </c>
      <c r="BG1308" s="118">
        <f>IF(N1308="zákl. přenesená",J1308,0)</f>
        <v>0</v>
      </c>
      <c r="BH1308" s="118">
        <f>IF(N1308="sníž. přenesená",J1308,0)</f>
        <v>0</v>
      </c>
      <c r="BI1308" s="118">
        <f>IF(N1308="nulová",J1308,0)</f>
        <v>0</v>
      </c>
      <c r="BJ1308" s="108" t="s">
        <v>102</v>
      </c>
      <c r="BK1308" s="118">
        <f>ROUND(I1308*H1308,2)</f>
        <v>99.27</v>
      </c>
      <c r="BL1308" s="108" t="s">
        <v>134</v>
      </c>
      <c r="BM1308" s="130" t="s">
        <v>1574</v>
      </c>
    </row>
    <row r="1309" spans="2:65" s="76" customFormat="1" x14ac:dyDescent="0.2">
      <c r="B1309" s="75"/>
      <c r="D1309" s="129" t="s">
        <v>2597</v>
      </c>
      <c r="F1309" s="128" t="s">
        <v>1575</v>
      </c>
      <c r="L1309" s="75"/>
      <c r="M1309" s="119"/>
      <c r="U1309" s="120"/>
      <c r="AT1309" s="108" t="s">
        <v>2597</v>
      </c>
      <c r="AU1309" s="108" t="s">
        <v>61</v>
      </c>
    </row>
    <row r="1310" spans="2:65" s="76" customFormat="1" x14ac:dyDescent="0.2">
      <c r="B1310" s="75"/>
      <c r="D1310" s="127" t="s">
        <v>112</v>
      </c>
      <c r="F1310" s="126" t="s">
        <v>3545</v>
      </c>
      <c r="L1310" s="75"/>
      <c r="M1310" s="119"/>
      <c r="U1310" s="120"/>
      <c r="AT1310" s="108" t="s">
        <v>112</v>
      </c>
      <c r="AU1310" s="108" t="s">
        <v>61</v>
      </c>
    </row>
    <row r="1311" spans="2:65" s="76" customFormat="1" ht="16.5" customHeight="1" x14ac:dyDescent="0.2">
      <c r="B1311" s="117"/>
      <c r="C1311" s="159" t="s">
        <v>1576</v>
      </c>
      <c r="D1311" s="159" t="s">
        <v>243</v>
      </c>
      <c r="E1311" s="158" t="s">
        <v>1577</v>
      </c>
      <c r="F1311" s="154" t="s">
        <v>1578</v>
      </c>
      <c r="G1311" s="157" t="s">
        <v>133</v>
      </c>
      <c r="H1311" s="156">
        <v>3</v>
      </c>
      <c r="I1311" s="155">
        <v>44.2</v>
      </c>
      <c r="J1311" s="155">
        <f>ROUND(I1311*H1311,2)</f>
        <v>132.6</v>
      </c>
      <c r="K1311" s="154" t="s">
        <v>3201</v>
      </c>
      <c r="L1311" s="153"/>
      <c r="M1311" s="152" t="s">
        <v>31</v>
      </c>
      <c r="N1311" s="151" t="s">
        <v>2542</v>
      </c>
      <c r="O1311" s="132">
        <v>0</v>
      </c>
      <c r="P1311" s="132">
        <f>O1311*H1311</f>
        <v>0</v>
      </c>
      <c r="Q1311" s="132">
        <v>5.0000000000000002E-5</v>
      </c>
      <c r="R1311" s="132">
        <f>Q1311*H1311</f>
        <v>1.5000000000000001E-4</v>
      </c>
      <c r="S1311" s="132">
        <v>0</v>
      </c>
      <c r="T1311" s="132">
        <f>S1311*H1311</f>
        <v>0</v>
      </c>
      <c r="U1311" s="131" t="s">
        <v>31</v>
      </c>
      <c r="AR1311" s="130" t="s">
        <v>189</v>
      </c>
      <c r="AT1311" s="130" t="s">
        <v>243</v>
      </c>
      <c r="AU1311" s="130" t="s">
        <v>61</v>
      </c>
      <c r="AY1311" s="108" t="s">
        <v>104</v>
      </c>
      <c r="BE1311" s="118">
        <f>IF(N1311="základní",J1311,0)</f>
        <v>132.6</v>
      </c>
      <c r="BF1311" s="118">
        <f>IF(N1311="snížená",J1311,0)</f>
        <v>0</v>
      </c>
      <c r="BG1311" s="118">
        <f>IF(N1311="zákl. přenesená",J1311,0)</f>
        <v>0</v>
      </c>
      <c r="BH1311" s="118">
        <f>IF(N1311="sníž. přenesená",J1311,0)</f>
        <v>0</v>
      </c>
      <c r="BI1311" s="118">
        <f>IF(N1311="nulová",J1311,0)</f>
        <v>0</v>
      </c>
      <c r="BJ1311" s="108" t="s">
        <v>102</v>
      </c>
      <c r="BK1311" s="118">
        <f>ROUND(I1311*H1311,2)</f>
        <v>132.6</v>
      </c>
      <c r="BL1311" s="108" t="s">
        <v>134</v>
      </c>
      <c r="BM1311" s="130" t="s">
        <v>1579</v>
      </c>
    </row>
    <row r="1312" spans="2:65" s="76" customFormat="1" x14ac:dyDescent="0.2">
      <c r="B1312" s="75"/>
      <c r="D1312" s="129" t="s">
        <v>2597</v>
      </c>
      <c r="F1312" s="128" t="s">
        <v>1578</v>
      </c>
      <c r="L1312" s="75"/>
      <c r="M1312" s="119"/>
      <c r="U1312" s="120"/>
      <c r="AT1312" s="108" t="s">
        <v>2597</v>
      </c>
      <c r="AU1312" s="108" t="s">
        <v>61</v>
      </c>
    </row>
    <row r="1313" spans="2:65" s="76" customFormat="1" ht="16.5" customHeight="1" x14ac:dyDescent="0.2">
      <c r="B1313" s="117"/>
      <c r="C1313" s="140" t="s">
        <v>1580</v>
      </c>
      <c r="D1313" s="140" t="s">
        <v>26</v>
      </c>
      <c r="E1313" s="139" t="s">
        <v>1581</v>
      </c>
      <c r="F1313" s="135" t="s">
        <v>2960</v>
      </c>
      <c r="G1313" s="138" t="s">
        <v>133</v>
      </c>
      <c r="H1313" s="137">
        <v>3</v>
      </c>
      <c r="I1313" s="136">
        <v>34.21</v>
      </c>
      <c r="J1313" s="136">
        <f>ROUND(I1313*H1313,2)</f>
        <v>102.63</v>
      </c>
      <c r="K1313" s="135" t="s">
        <v>3201</v>
      </c>
      <c r="L1313" s="75"/>
      <c r="M1313" s="134" t="s">
        <v>31</v>
      </c>
      <c r="N1313" s="133" t="s">
        <v>2542</v>
      </c>
      <c r="O1313" s="132">
        <v>5.2999999999999999E-2</v>
      </c>
      <c r="P1313" s="132">
        <f>O1313*H1313</f>
        <v>0.159</v>
      </c>
      <c r="Q1313" s="132">
        <v>2.957E-5</v>
      </c>
      <c r="R1313" s="132">
        <f>Q1313*H1313</f>
        <v>8.8709999999999996E-5</v>
      </c>
      <c r="S1313" s="132">
        <v>0</v>
      </c>
      <c r="T1313" s="132">
        <f>S1313*H1313</f>
        <v>0</v>
      </c>
      <c r="U1313" s="131" t="s">
        <v>31</v>
      </c>
      <c r="AR1313" s="130" t="s">
        <v>134</v>
      </c>
      <c r="AT1313" s="130" t="s">
        <v>26</v>
      </c>
      <c r="AU1313" s="130" t="s">
        <v>61</v>
      </c>
      <c r="AY1313" s="108" t="s">
        <v>104</v>
      </c>
      <c r="BE1313" s="118">
        <f>IF(N1313="základní",J1313,0)</f>
        <v>102.63</v>
      </c>
      <c r="BF1313" s="118">
        <f>IF(N1313="snížená",J1313,0)</f>
        <v>0</v>
      </c>
      <c r="BG1313" s="118">
        <f>IF(N1313="zákl. přenesená",J1313,0)</f>
        <v>0</v>
      </c>
      <c r="BH1313" s="118">
        <f>IF(N1313="sníž. přenesená",J1313,0)</f>
        <v>0</v>
      </c>
      <c r="BI1313" s="118">
        <f>IF(N1313="nulová",J1313,0)</f>
        <v>0</v>
      </c>
      <c r="BJ1313" s="108" t="s">
        <v>102</v>
      </c>
      <c r="BK1313" s="118">
        <f>ROUND(I1313*H1313,2)</f>
        <v>102.63</v>
      </c>
      <c r="BL1313" s="108" t="s">
        <v>134</v>
      </c>
      <c r="BM1313" s="130" t="s">
        <v>1582</v>
      </c>
    </row>
    <row r="1314" spans="2:65" s="76" customFormat="1" x14ac:dyDescent="0.2">
      <c r="B1314" s="75"/>
      <c r="D1314" s="129" t="s">
        <v>2597</v>
      </c>
      <c r="F1314" s="128" t="s">
        <v>1583</v>
      </c>
      <c r="L1314" s="75"/>
      <c r="M1314" s="119"/>
      <c r="U1314" s="120"/>
      <c r="AT1314" s="108" t="s">
        <v>2597</v>
      </c>
      <c r="AU1314" s="108" t="s">
        <v>61</v>
      </c>
    </row>
    <row r="1315" spans="2:65" s="76" customFormat="1" x14ac:dyDescent="0.2">
      <c r="B1315" s="75"/>
      <c r="D1315" s="127" t="s">
        <v>112</v>
      </c>
      <c r="F1315" s="126" t="s">
        <v>3544</v>
      </c>
      <c r="L1315" s="75"/>
      <c r="M1315" s="119"/>
      <c r="U1315" s="120"/>
      <c r="AT1315" s="108" t="s">
        <v>112</v>
      </c>
      <c r="AU1315" s="108" t="s">
        <v>61</v>
      </c>
    </row>
    <row r="1316" spans="2:65" s="76" customFormat="1" ht="16.5" customHeight="1" x14ac:dyDescent="0.2">
      <c r="B1316" s="117"/>
      <c r="C1316" s="140" t="s">
        <v>1584</v>
      </c>
      <c r="D1316" s="140" t="s">
        <v>26</v>
      </c>
      <c r="E1316" s="139" t="s">
        <v>1585</v>
      </c>
      <c r="F1316" s="135" t="s">
        <v>2961</v>
      </c>
      <c r="G1316" s="138" t="s">
        <v>133</v>
      </c>
      <c r="H1316" s="137">
        <v>5</v>
      </c>
      <c r="I1316" s="136">
        <v>95.83</v>
      </c>
      <c r="J1316" s="136">
        <f>ROUND(I1316*H1316,2)</f>
        <v>479.15</v>
      </c>
      <c r="K1316" s="135" t="s">
        <v>3201</v>
      </c>
      <c r="L1316" s="75"/>
      <c r="M1316" s="134" t="s">
        <v>31</v>
      </c>
      <c r="N1316" s="133" t="s">
        <v>2542</v>
      </c>
      <c r="O1316" s="132">
        <v>0.16500000000000001</v>
      </c>
      <c r="P1316" s="132">
        <f>O1316*H1316</f>
        <v>0.82500000000000007</v>
      </c>
      <c r="Q1316" s="132">
        <v>6.2507400000000004E-5</v>
      </c>
      <c r="R1316" s="132">
        <f>Q1316*H1316</f>
        <v>3.1253699999999999E-4</v>
      </c>
      <c r="S1316" s="132">
        <v>0</v>
      </c>
      <c r="T1316" s="132">
        <f>S1316*H1316</f>
        <v>0</v>
      </c>
      <c r="U1316" s="131" t="s">
        <v>31</v>
      </c>
      <c r="AR1316" s="130" t="s">
        <v>134</v>
      </c>
      <c r="AT1316" s="130" t="s">
        <v>26</v>
      </c>
      <c r="AU1316" s="130" t="s">
        <v>61</v>
      </c>
      <c r="AY1316" s="108" t="s">
        <v>104</v>
      </c>
      <c r="BE1316" s="118">
        <f>IF(N1316="základní",J1316,0)</f>
        <v>479.15</v>
      </c>
      <c r="BF1316" s="118">
        <f>IF(N1316="snížená",J1316,0)</f>
        <v>0</v>
      </c>
      <c r="BG1316" s="118">
        <f>IF(N1316="zákl. přenesená",J1316,0)</f>
        <v>0</v>
      </c>
      <c r="BH1316" s="118">
        <f>IF(N1316="sníž. přenesená",J1316,0)</f>
        <v>0</v>
      </c>
      <c r="BI1316" s="118">
        <f>IF(N1316="nulová",J1316,0)</f>
        <v>0</v>
      </c>
      <c r="BJ1316" s="108" t="s">
        <v>102</v>
      </c>
      <c r="BK1316" s="118">
        <f>ROUND(I1316*H1316,2)</f>
        <v>479.15</v>
      </c>
      <c r="BL1316" s="108" t="s">
        <v>134</v>
      </c>
      <c r="BM1316" s="130" t="s">
        <v>1586</v>
      </c>
    </row>
    <row r="1317" spans="2:65" s="76" customFormat="1" x14ac:dyDescent="0.2">
      <c r="B1317" s="75"/>
      <c r="D1317" s="129" t="s">
        <v>2597</v>
      </c>
      <c r="F1317" s="128" t="s">
        <v>1587</v>
      </c>
      <c r="L1317" s="75"/>
      <c r="M1317" s="119"/>
      <c r="U1317" s="120"/>
      <c r="AT1317" s="108" t="s">
        <v>2597</v>
      </c>
      <c r="AU1317" s="108" t="s">
        <v>61</v>
      </c>
    </row>
    <row r="1318" spans="2:65" s="76" customFormat="1" x14ac:dyDescent="0.2">
      <c r="B1318" s="75"/>
      <c r="D1318" s="127" t="s">
        <v>112</v>
      </c>
      <c r="F1318" s="126" t="s">
        <v>3543</v>
      </c>
      <c r="L1318" s="75"/>
      <c r="M1318" s="119"/>
      <c r="U1318" s="120"/>
      <c r="AT1318" s="108" t="s">
        <v>112</v>
      </c>
      <c r="AU1318" s="108" t="s">
        <v>61</v>
      </c>
    </row>
    <row r="1319" spans="2:65" s="76" customFormat="1" ht="16.5" customHeight="1" x14ac:dyDescent="0.2">
      <c r="B1319" s="117"/>
      <c r="C1319" s="159" t="s">
        <v>1588</v>
      </c>
      <c r="D1319" s="159" t="s">
        <v>243</v>
      </c>
      <c r="E1319" s="158" t="s">
        <v>1589</v>
      </c>
      <c r="F1319" s="154" t="s">
        <v>3542</v>
      </c>
      <c r="G1319" s="157" t="s">
        <v>133</v>
      </c>
      <c r="H1319" s="156">
        <v>5</v>
      </c>
      <c r="I1319" s="155">
        <v>217</v>
      </c>
      <c r="J1319" s="155">
        <f>ROUND(I1319*H1319,2)</f>
        <v>1085</v>
      </c>
      <c r="K1319" s="154" t="s">
        <v>3201</v>
      </c>
      <c r="L1319" s="153"/>
      <c r="M1319" s="152" t="s">
        <v>31</v>
      </c>
      <c r="N1319" s="151" t="s">
        <v>2542</v>
      </c>
      <c r="O1319" s="132">
        <v>0</v>
      </c>
      <c r="P1319" s="132">
        <f>O1319*H1319</f>
        <v>0</v>
      </c>
      <c r="Q1319" s="132">
        <v>8.0000000000000007E-5</v>
      </c>
      <c r="R1319" s="132">
        <f>Q1319*H1319</f>
        <v>4.0000000000000002E-4</v>
      </c>
      <c r="S1319" s="132">
        <v>0</v>
      </c>
      <c r="T1319" s="132">
        <f>S1319*H1319</f>
        <v>0</v>
      </c>
      <c r="U1319" s="131" t="s">
        <v>31</v>
      </c>
      <c r="AR1319" s="130" t="s">
        <v>189</v>
      </c>
      <c r="AT1319" s="130" t="s">
        <v>243</v>
      </c>
      <c r="AU1319" s="130" t="s">
        <v>61</v>
      </c>
      <c r="AY1319" s="108" t="s">
        <v>104</v>
      </c>
      <c r="BE1319" s="118">
        <f>IF(N1319="základní",J1319,0)</f>
        <v>1085</v>
      </c>
      <c r="BF1319" s="118">
        <f>IF(N1319="snížená",J1319,0)</f>
        <v>0</v>
      </c>
      <c r="BG1319" s="118">
        <f>IF(N1319="zákl. přenesená",J1319,0)</f>
        <v>0</v>
      </c>
      <c r="BH1319" s="118">
        <f>IF(N1319="sníž. přenesená",J1319,0)</f>
        <v>0</v>
      </c>
      <c r="BI1319" s="118">
        <f>IF(N1319="nulová",J1319,0)</f>
        <v>0</v>
      </c>
      <c r="BJ1319" s="108" t="s">
        <v>102</v>
      </c>
      <c r="BK1319" s="118">
        <f>ROUND(I1319*H1319,2)</f>
        <v>1085</v>
      </c>
      <c r="BL1319" s="108" t="s">
        <v>134</v>
      </c>
      <c r="BM1319" s="130" t="s">
        <v>1590</v>
      </c>
    </row>
    <row r="1320" spans="2:65" s="76" customFormat="1" x14ac:dyDescent="0.2">
      <c r="B1320" s="75"/>
      <c r="D1320" s="129" t="s">
        <v>2597</v>
      </c>
      <c r="F1320" s="128" t="s">
        <v>3542</v>
      </c>
      <c r="L1320" s="75"/>
      <c r="M1320" s="119"/>
      <c r="U1320" s="120"/>
      <c r="AT1320" s="108" t="s">
        <v>2597</v>
      </c>
      <c r="AU1320" s="108" t="s">
        <v>61</v>
      </c>
    </row>
    <row r="1321" spans="2:65" s="76" customFormat="1" ht="16.5" customHeight="1" x14ac:dyDescent="0.2">
      <c r="B1321" s="117"/>
      <c r="C1321" s="140" t="s">
        <v>1591</v>
      </c>
      <c r="D1321" s="140" t="s">
        <v>26</v>
      </c>
      <c r="E1321" s="139" t="s">
        <v>1592</v>
      </c>
      <c r="F1321" s="135" t="s">
        <v>2962</v>
      </c>
      <c r="G1321" s="138" t="s">
        <v>133</v>
      </c>
      <c r="H1321" s="137">
        <v>5</v>
      </c>
      <c r="I1321" s="136">
        <v>96.74</v>
      </c>
      <c r="J1321" s="136">
        <f>ROUND(I1321*H1321,2)</f>
        <v>483.7</v>
      </c>
      <c r="K1321" s="135" t="s">
        <v>3201</v>
      </c>
      <c r="L1321" s="75"/>
      <c r="M1321" s="134" t="s">
        <v>31</v>
      </c>
      <c r="N1321" s="133" t="s">
        <v>2542</v>
      </c>
      <c r="O1321" s="132">
        <v>0.16500000000000001</v>
      </c>
      <c r="P1321" s="132">
        <f>O1321*H1321</f>
        <v>0.82500000000000007</v>
      </c>
      <c r="Q1321" s="132">
        <v>7.8536999999999997E-5</v>
      </c>
      <c r="R1321" s="132">
        <f>Q1321*H1321</f>
        <v>3.9268499999999999E-4</v>
      </c>
      <c r="S1321" s="132">
        <v>0</v>
      </c>
      <c r="T1321" s="132">
        <f>S1321*H1321</f>
        <v>0</v>
      </c>
      <c r="U1321" s="131" t="s">
        <v>31</v>
      </c>
      <c r="AR1321" s="130" t="s">
        <v>134</v>
      </c>
      <c r="AT1321" s="130" t="s">
        <v>26</v>
      </c>
      <c r="AU1321" s="130" t="s">
        <v>61</v>
      </c>
      <c r="AY1321" s="108" t="s">
        <v>104</v>
      </c>
      <c r="BE1321" s="118">
        <f>IF(N1321="základní",J1321,0)</f>
        <v>483.7</v>
      </c>
      <c r="BF1321" s="118">
        <f>IF(N1321="snížená",J1321,0)</f>
        <v>0</v>
      </c>
      <c r="BG1321" s="118">
        <f>IF(N1321="zákl. přenesená",J1321,0)</f>
        <v>0</v>
      </c>
      <c r="BH1321" s="118">
        <f>IF(N1321="sníž. přenesená",J1321,0)</f>
        <v>0</v>
      </c>
      <c r="BI1321" s="118">
        <f>IF(N1321="nulová",J1321,0)</f>
        <v>0</v>
      </c>
      <c r="BJ1321" s="108" t="s">
        <v>102</v>
      </c>
      <c r="BK1321" s="118">
        <f>ROUND(I1321*H1321,2)</f>
        <v>483.7</v>
      </c>
      <c r="BL1321" s="108" t="s">
        <v>134</v>
      </c>
      <c r="BM1321" s="130" t="s">
        <v>1593</v>
      </c>
    </row>
    <row r="1322" spans="2:65" s="76" customFormat="1" x14ac:dyDescent="0.2">
      <c r="B1322" s="75"/>
      <c r="D1322" s="129" t="s">
        <v>2597</v>
      </c>
      <c r="F1322" s="128" t="s">
        <v>1594</v>
      </c>
      <c r="L1322" s="75"/>
      <c r="M1322" s="119"/>
      <c r="U1322" s="120"/>
      <c r="AT1322" s="108" t="s">
        <v>2597</v>
      </c>
      <c r="AU1322" s="108" t="s">
        <v>61</v>
      </c>
    </row>
    <row r="1323" spans="2:65" s="76" customFormat="1" x14ac:dyDescent="0.2">
      <c r="B1323" s="75"/>
      <c r="D1323" s="127" t="s">
        <v>112</v>
      </c>
      <c r="F1323" s="126" t="s">
        <v>3541</v>
      </c>
      <c r="L1323" s="75"/>
      <c r="M1323" s="119"/>
      <c r="U1323" s="120"/>
      <c r="AT1323" s="108" t="s">
        <v>112</v>
      </c>
      <c r="AU1323" s="108" t="s">
        <v>61</v>
      </c>
    </row>
    <row r="1324" spans="2:65" s="76" customFormat="1" ht="16.5" customHeight="1" x14ac:dyDescent="0.2">
      <c r="B1324" s="117"/>
      <c r="C1324" s="159" t="s">
        <v>1595</v>
      </c>
      <c r="D1324" s="159" t="s">
        <v>243</v>
      </c>
      <c r="E1324" s="158" t="s">
        <v>1596</v>
      </c>
      <c r="F1324" s="154" t="s">
        <v>3540</v>
      </c>
      <c r="G1324" s="157" t="s">
        <v>133</v>
      </c>
      <c r="H1324" s="156">
        <v>5</v>
      </c>
      <c r="I1324" s="155">
        <v>206</v>
      </c>
      <c r="J1324" s="155">
        <f>ROUND(I1324*H1324,2)</f>
        <v>1030</v>
      </c>
      <c r="K1324" s="154" t="s">
        <v>3201</v>
      </c>
      <c r="L1324" s="153"/>
      <c r="M1324" s="152" t="s">
        <v>31</v>
      </c>
      <c r="N1324" s="151" t="s">
        <v>2542</v>
      </c>
      <c r="O1324" s="132">
        <v>0</v>
      </c>
      <c r="P1324" s="132">
        <f>O1324*H1324</f>
        <v>0</v>
      </c>
      <c r="Q1324" s="132">
        <v>1E-4</v>
      </c>
      <c r="R1324" s="132">
        <f>Q1324*H1324</f>
        <v>5.0000000000000001E-4</v>
      </c>
      <c r="S1324" s="132">
        <v>0</v>
      </c>
      <c r="T1324" s="132">
        <f>S1324*H1324</f>
        <v>0</v>
      </c>
      <c r="U1324" s="131" t="s">
        <v>31</v>
      </c>
      <c r="AR1324" s="130" t="s">
        <v>189</v>
      </c>
      <c r="AT1324" s="130" t="s">
        <v>243</v>
      </c>
      <c r="AU1324" s="130" t="s">
        <v>61</v>
      </c>
      <c r="AY1324" s="108" t="s">
        <v>104</v>
      </c>
      <c r="BE1324" s="118">
        <f>IF(N1324="základní",J1324,0)</f>
        <v>1030</v>
      </c>
      <c r="BF1324" s="118">
        <f>IF(N1324="snížená",J1324,0)</f>
        <v>0</v>
      </c>
      <c r="BG1324" s="118">
        <f>IF(N1324="zákl. přenesená",J1324,0)</f>
        <v>0</v>
      </c>
      <c r="BH1324" s="118">
        <f>IF(N1324="sníž. přenesená",J1324,0)</f>
        <v>0</v>
      </c>
      <c r="BI1324" s="118">
        <f>IF(N1324="nulová",J1324,0)</f>
        <v>0</v>
      </c>
      <c r="BJ1324" s="108" t="s">
        <v>102</v>
      </c>
      <c r="BK1324" s="118">
        <f>ROUND(I1324*H1324,2)</f>
        <v>1030</v>
      </c>
      <c r="BL1324" s="108" t="s">
        <v>134</v>
      </c>
      <c r="BM1324" s="130" t="s">
        <v>1597</v>
      </c>
    </row>
    <row r="1325" spans="2:65" s="76" customFormat="1" x14ac:dyDescent="0.2">
      <c r="B1325" s="75"/>
      <c r="D1325" s="129" t="s">
        <v>2597</v>
      </c>
      <c r="F1325" s="128" t="s">
        <v>3540</v>
      </c>
      <c r="L1325" s="75"/>
      <c r="M1325" s="119"/>
      <c r="U1325" s="120"/>
      <c r="AT1325" s="108" t="s">
        <v>2597</v>
      </c>
      <c r="AU1325" s="108" t="s">
        <v>61</v>
      </c>
    </row>
    <row r="1326" spans="2:65" s="76" customFormat="1" ht="16.5" customHeight="1" x14ac:dyDescent="0.2">
      <c r="B1326" s="117"/>
      <c r="C1326" s="140" t="s">
        <v>1598</v>
      </c>
      <c r="D1326" s="140" t="s">
        <v>26</v>
      </c>
      <c r="E1326" s="139" t="s">
        <v>1599</v>
      </c>
      <c r="F1326" s="135" t="s">
        <v>2963</v>
      </c>
      <c r="G1326" s="138" t="s">
        <v>133</v>
      </c>
      <c r="H1326" s="137">
        <v>5</v>
      </c>
      <c r="I1326" s="136">
        <v>120.88</v>
      </c>
      <c r="J1326" s="136">
        <f>ROUND(I1326*H1326,2)</f>
        <v>604.4</v>
      </c>
      <c r="K1326" s="135" t="s">
        <v>3201</v>
      </c>
      <c r="L1326" s="75"/>
      <c r="M1326" s="134" t="s">
        <v>31</v>
      </c>
      <c r="N1326" s="133" t="s">
        <v>2542</v>
      </c>
      <c r="O1326" s="132">
        <v>0.20599999999999999</v>
      </c>
      <c r="P1326" s="132">
        <f>O1326*H1326</f>
        <v>1.03</v>
      </c>
      <c r="Q1326" s="132">
        <v>9.9850800000000003E-5</v>
      </c>
      <c r="R1326" s="132">
        <f>Q1326*H1326</f>
        <v>4.9925399999999997E-4</v>
      </c>
      <c r="S1326" s="132">
        <v>0</v>
      </c>
      <c r="T1326" s="132">
        <f>S1326*H1326</f>
        <v>0</v>
      </c>
      <c r="U1326" s="131" t="s">
        <v>31</v>
      </c>
      <c r="AR1326" s="130" t="s">
        <v>134</v>
      </c>
      <c r="AT1326" s="130" t="s">
        <v>26</v>
      </c>
      <c r="AU1326" s="130" t="s">
        <v>61</v>
      </c>
      <c r="AY1326" s="108" t="s">
        <v>104</v>
      </c>
      <c r="BE1326" s="118">
        <f>IF(N1326="základní",J1326,0)</f>
        <v>604.4</v>
      </c>
      <c r="BF1326" s="118">
        <f>IF(N1326="snížená",J1326,0)</f>
        <v>0</v>
      </c>
      <c r="BG1326" s="118">
        <f>IF(N1326="zákl. přenesená",J1326,0)</f>
        <v>0</v>
      </c>
      <c r="BH1326" s="118">
        <f>IF(N1326="sníž. přenesená",J1326,0)</f>
        <v>0</v>
      </c>
      <c r="BI1326" s="118">
        <f>IF(N1326="nulová",J1326,0)</f>
        <v>0</v>
      </c>
      <c r="BJ1326" s="108" t="s">
        <v>102</v>
      </c>
      <c r="BK1326" s="118">
        <f>ROUND(I1326*H1326,2)</f>
        <v>604.4</v>
      </c>
      <c r="BL1326" s="108" t="s">
        <v>134</v>
      </c>
      <c r="BM1326" s="130" t="s">
        <v>1600</v>
      </c>
    </row>
    <row r="1327" spans="2:65" s="76" customFormat="1" x14ac:dyDescent="0.2">
      <c r="B1327" s="75"/>
      <c r="D1327" s="129" t="s">
        <v>2597</v>
      </c>
      <c r="F1327" s="128" t="s">
        <v>1601</v>
      </c>
      <c r="L1327" s="75"/>
      <c r="M1327" s="119"/>
      <c r="U1327" s="120"/>
      <c r="AT1327" s="108" t="s">
        <v>2597</v>
      </c>
      <c r="AU1327" s="108" t="s">
        <v>61</v>
      </c>
    </row>
    <row r="1328" spans="2:65" s="76" customFormat="1" x14ac:dyDescent="0.2">
      <c r="B1328" s="75"/>
      <c r="D1328" s="127" t="s">
        <v>112</v>
      </c>
      <c r="F1328" s="126" t="s">
        <v>3539</v>
      </c>
      <c r="L1328" s="75"/>
      <c r="M1328" s="119"/>
      <c r="U1328" s="120"/>
      <c r="AT1328" s="108" t="s">
        <v>112</v>
      </c>
      <c r="AU1328" s="108" t="s">
        <v>61</v>
      </c>
    </row>
    <row r="1329" spans="2:65" s="76" customFormat="1" ht="16.5" customHeight="1" x14ac:dyDescent="0.2">
      <c r="B1329" s="117"/>
      <c r="C1329" s="159" t="s">
        <v>1602</v>
      </c>
      <c r="D1329" s="159" t="s">
        <v>243</v>
      </c>
      <c r="E1329" s="158" t="s">
        <v>1603</v>
      </c>
      <c r="F1329" s="154" t="s">
        <v>3538</v>
      </c>
      <c r="G1329" s="157" t="s">
        <v>133</v>
      </c>
      <c r="H1329" s="156">
        <v>5</v>
      </c>
      <c r="I1329" s="155">
        <v>287</v>
      </c>
      <c r="J1329" s="155">
        <f>ROUND(I1329*H1329,2)</f>
        <v>1435</v>
      </c>
      <c r="K1329" s="154" t="s">
        <v>3201</v>
      </c>
      <c r="L1329" s="153"/>
      <c r="M1329" s="152" t="s">
        <v>31</v>
      </c>
      <c r="N1329" s="151" t="s">
        <v>2542</v>
      </c>
      <c r="O1329" s="132">
        <v>0</v>
      </c>
      <c r="P1329" s="132">
        <f>O1329*H1329</f>
        <v>0</v>
      </c>
      <c r="Q1329" s="132">
        <v>1.4999999999999999E-4</v>
      </c>
      <c r="R1329" s="132">
        <f>Q1329*H1329</f>
        <v>7.4999999999999991E-4</v>
      </c>
      <c r="S1329" s="132">
        <v>0</v>
      </c>
      <c r="T1329" s="132">
        <f>S1329*H1329</f>
        <v>0</v>
      </c>
      <c r="U1329" s="131" t="s">
        <v>31</v>
      </c>
      <c r="AR1329" s="130" t="s">
        <v>189</v>
      </c>
      <c r="AT1329" s="130" t="s">
        <v>243</v>
      </c>
      <c r="AU1329" s="130" t="s">
        <v>61</v>
      </c>
      <c r="AY1329" s="108" t="s">
        <v>104</v>
      </c>
      <c r="BE1329" s="118">
        <f>IF(N1329="základní",J1329,0)</f>
        <v>1435</v>
      </c>
      <c r="BF1329" s="118">
        <f>IF(N1329="snížená",J1329,0)</f>
        <v>0</v>
      </c>
      <c r="BG1329" s="118">
        <f>IF(N1329="zákl. přenesená",J1329,0)</f>
        <v>0</v>
      </c>
      <c r="BH1329" s="118">
        <f>IF(N1329="sníž. přenesená",J1329,0)</f>
        <v>0</v>
      </c>
      <c r="BI1329" s="118">
        <f>IF(N1329="nulová",J1329,0)</f>
        <v>0</v>
      </c>
      <c r="BJ1329" s="108" t="s">
        <v>102</v>
      </c>
      <c r="BK1329" s="118">
        <f>ROUND(I1329*H1329,2)</f>
        <v>1435</v>
      </c>
      <c r="BL1329" s="108" t="s">
        <v>134</v>
      </c>
      <c r="BM1329" s="130" t="s">
        <v>1604</v>
      </c>
    </row>
    <row r="1330" spans="2:65" s="76" customFormat="1" x14ac:dyDescent="0.2">
      <c r="B1330" s="75"/>
      <c r="D1330" s="129" t="s">
        <v>2597</v>
      </c>
      <c r="F1330" s="128" t="s">
        <v>3538</v>
      </c>
      <c r="L1330" s="75"/>
      <c r="M1330" s="119"/>
      <c r="U1330" s="120"/>
      <c r="AT1330" s="108" t="s">
        <v>2597</v>
      </c>
      <c r="AU1330" s="108" t="s">
        <v>61</v>
      </c>
    </row>
    <row r="1331" spans="2:65" s="76" customFormat="1" ht="16.5" customHeight="1" x14ac:dyDescent="0.2">
      <c r="B1331" s="117"/>
      <c r="C1331" s="140" t="s">
        <v>1605</v>
      </c>
      <c r="D1331" s="140" t="s">
        <v>26</v>
      </c>
      <c r="E1331" s="139" t="s">
        <v>1606</v>
      </c>
      <c r="F1331" s="135" t="s">
        <v>2964</v>
      </c>
      <c r="G1331" s="138" t="s">
        <v>133</v>
      </c>
      <c r="H1331" s="137">
        <v>5</v>
      </c>
      <c r="I1331" s="136">
        <v>135.13999999999999</v>
      </c>
      <c r="J1331" s="136">
        <f>ROUND(I1331*H1331,2)</f>
        <v>675.7</v>
      </c>
      <c r="K1331" s="135" t="s">
        <v>3201</v>
      </c>
      <c r="L1331" s="75"/>
      <c r="M1331" s="134" t="s">
        <v>31</v>
      </c>
      <c r="N1331" s="133" t="s">
        <v>2542</v>
      </c>
      <c r="O1331" s="132">
        <v>0.22700000000000001</v>
      </c>
      <c r="P1331" s="132">
        <f>O1331*H1331</f>
        <v>1.135</v>
      </c>
      <c r="Q1331" s="132">
        <v>1.4435819999999999E-4</v>
      </c>
      <c r="R1331" s="132">
        <f>Q1331*H1331</f>
        <v>7.2179099999999995E-4</v>
      </c>
      <c r="S1331" s="132">
        <v>0</v>
      </c>
      <c r="T1331" s="132">
        <f>S1331*H1331</f>
        <v>0</v>
      </c>
      <c r="U1331" s="131" t="s">
        <v>31</v>
      </c>
      <c r="AR1331" s="130" t="s">
        <v>134</v>
      </c>
      <c r="AT1331" s="130" t="s">
        <v>26</v>
      </c>
      <c r="AU1331" s="130" t="s">
        <v>61</v>
      </c>
      <c r="AY1331" s="108" t="s">
        <v>104</v>
      </c>
      <c r="BE1331" s="118">
        <f>IF(N1331="základní",J1331,0)</f>
        <v>675.7</v>
      </c>
      <c r="BF1331" s="118">
        <f>IF(N1331="snížená",J1331,0)</f>
        <v>0</v>
      </c>
      <c r="BG1331" s="118">
        <f>IF(N1331="zákl. přenesená",J1331,0)</f>
        <v>0</v>
      </c>
      <c r="BH1331" s="118">
        <f>IF(N1331="sníž. přenesená",J1331,0)</f>
        <v>0</v>
      </c>
      <c r="BI1331" s="118">
        <f>IF(N1331="nulová",J1331,0)</f>
        <v>0</v>
      </c>
      <c r="BJ1331" s="108" t="s">
        <v>102</v>
      </c>
      <c r="BK1331" s="118">
        <f>ROUND(I1331*H1331,2)</f>
        <v>675.7</v>
      </c>
      <c r="BL1331" s="108" t="s">
        <v>134</v>
      </c>
      <c r="BM1331" s="130" t="s">
        <v>1607</v>
      </c>
    </row>
    <row r="1332" spans="2:65" s="76" customFormat="1" x14ac:dyDescent="0.2">
      <c r="B1332" s="75"/>
      <c r="D1332" s="129" t="s">
        <v>2597</v>
      </c>
      <c r="F1332" s="128" t="s">
        <v>1608</v>
      </c>
      <c r="L1332" s="75"/>
      <c r="M1332" s="119"/>
      <c r="U1332" s="120"/>
      <c r="AT1332" s="108" t="s">
        <v>2597</v>
      </c>
      <c r="AU1332" s="108" t="s">
        <v>61</v>
      </c>
    </row>
    <row r="1333" spans="2:65" s="76" customFormat="1" x14ac:dyDescent="0.2">
      <c r="B1333" s="75"/>
      <c r="D1333" s="127" t="s">
        <v>112</v>
      </c>
      <c r="F1333" s="126" t="s">
        <v>3537</v>
      </c>
      <c r="L1333" s="75"/>
      <c r="M1333" s="119"/>
      <c r="U1333" s="120"/>
      <c r="AT1333" s="108" t="s">
        <v>112</v>
      </c>
      <c r="AU1333" s="108" t="s">
        <v>61</v>
      </c>
    </row>
    <row r="1334" spans="2:65" s="76" customFormat="1" ht="16.5" customHeight="1" x14ac:dyDescent="0.2">
      <c r="B1334" s="117"/>
      <c r="C1334" s="159" t="s">
        <v>1609</v>
      </c>
      <c r="D1334" s="159" t="s">
        <v>243</v>
      </c>
      <c r="E1334" s="158" t="s">
        <v>1610</v>
      </c>
      <c r="F1334" s="154" t="s">
        <v>3536</v>
      </c>
      <c r="G1334" s="157" t="s">
        <v>133</v>
      </c>
      <c r="H1334" s="156">
        <v>5</v>
      </c>
      <c r="I1334" s="155">
        <v>362</v>
      </c>
      <c r="J1334" s="155">
        <f>ROUND(I1334*H1334,2)</f>
        <v>1810</v>
      </c>
      <c r="K1334" s="154" t="s">
        <v>3201</v>
      </c>
      <c r="L1334" s="153"/>
      <c r="M1334" s="152" t="s">
        <v>31</v>
      </c>
      <c r="N1334" s="151" t="s">
        <v>2542</v>
      </c>
      <c r="O1334" s="132">
        <v>0</v>
      </c>
      <c r="P1334" s="132">
        <f>O1334*H1334</f>
        <v>0</v>
      </c>
      <c r="Q1334" s="132">
        <v>5.0000000000000001E-4</v>
      </c>
      <c r="R1334" s="132">
        <f>Q1334*H1334</f>
        <v>2.5000000000000001E-3</v>
      </c>
      <c r="S1334" s="132">
        <v>0</v>
      </c>
      <c r="T1334" s="132">
        <f>S1334*H1334</f>
        <v>0</v>
      </c>
      <c r="U1334" s="131" t="s">
        <v>31</v>
      </c>
      <c r="AR1334" s="130" t="s">
        <v>189</v>
      </c>
      <c r="AT1334" s="130" t="s">
        <v>243</v>
      </c>
      <c r="AU1334" s="130" t="s">
        <v>61</v>
      </c>
      <c r="AY1334" s="108" t="s">
        <v>104</v>
      </c>
      <c r="BE1334" s="118">
        <f>IF(N1334="základní",J1334,0)</f>
        <v>1810</v>
      </c>
      <c r="BF1334" s="118">
        <f>IF(N1334="snížená",J1334,0)</f>
        <v>0</v>
      </c>
      <c r="BG1334" s="118">
        <f>IF(N1334="zákl. přenesená",J1334,0)</f>
        <v>0</v>
      </c>
      <c r="BH1334" s="118">
        <f>IF(N1334="sníž. přenesená",J1334,0)</f>
        <v>0</v>
      </c>
      <c r="BI1334" s="118">
        <f>IF(N1334="nulová",J1334,0)</f>
        <v>0</v>
      </c>
      <c r="BJ1334" s="108" t="s">
        <v>102</v>
      </c>
      <c r="BK1334" s="118">
        <f>ROUND(I1334*H1334,2)</f>
        <v>1810</v>
      </c>
      <c r="BL1334" s="108" t="s">
        <v>134</v>
      </c>
      <c r="BM1334" s="130" t="s">
        <v>1611</v>
      </c>
    </row>
    <row r="1335" spans="2:65" s="76" customFormat="1" x14ac:dyDescent="0.2">
      <c r="B1335" s="75"/>
      <c r="D1335" s="129" t="s">
        <v>2597</v>
      </c>
      <c r="F1335" s="128" t="s">
        <v>3536</v>
      </c>
      <c r="L1335" s="75"/>
      <c r="M1335" s="119"/>
      <c r="U1335" s="120"/>
      <c r="AT1335" s="108" t="s">
        <v>2597</v>
      </c>
      <c r="AU1335" s="108" t="s">
        <v>61</v>
      </c>
    </row>
    <row r="1336" spans="2:65" s="76" customFormat="1" ht="16.5" customHeight="1" x14ac:dyDescent="0.2">
      <c r="B1336" s="117"/>
      <c r="C1336" s="140" t="s">
        <v>1612</v>
      </c>
      <c r="D1336" s="140" t="s">
        <v>26</v>
      </c>
      <c r="E1336" s="139" t="s">
        <v>1613</v>
      </c>
      <c r="F1336" s="135" t="s">
        <v>2965</v>
      </c>
      <c r="G1336" s="138" t="s">
        <v>133</v>
      </c>
      <c r="H1336" s="137">
        <v>1</v>
      </c>
      <c r="I1336" s="136">
        <v>161.61000000000001</v>
      </c>
      <c r="J1336" s="136">
        <f>ROUND(I1336*H1336,2)</f>
        <v>161.61000000000001</v>
      </c>
      <c r="K1336" s="135" t="s">
        <v>3201</v>
      </c>
      <c r="L1336" s="75"/>
      <c r="M1336" s="134" t="s">
        <v>31</v>
      </c>
      <c r="N1336" s="133" t="s">
        <v>2542</v>
      </c>
      <c r="O1336" s="132">
        <v>0.26800000000000002</v>
      </c>
      <c r="P1336" s="132">
        <f>O1336*H1336</f>
        <v>0.26800000000000002</v>
      </c>
      <c r="Q1336" s="132">
        <v>2.067762E-4</v>
      </c>
      <c r="R1336" s="132">
        <f>Q1336*H1336</f>
        <v>2.067762E-4</v>
      </c>
      <c r="S1336" s="132">
        <v>0</v>
      </c>
      <c r="T1336" s="132">
        <f>S1336*H1336</f>
        <v>0</v>
      </c>
      <c r="U1336" s="131" t="s">
        <v>31</v>
      </c>
      <c r="AR1336" s="130" t="s">
        <v>134</v>
      </c>
      <c r="AT1336" s="130" t="s">
        <v>26</v>
      </c>
      <c r="AU1336" s="130" t="s">
        <v>61</v>
      </c>
      <c r="AY1336" s="108" t="s">
        <v>104</v>
      </c>
      <c r="BE1336" s="118">
        <f>IF(N1336="základní",J1336,0)</f>
        <v>161.61000000000001</v>
      </c>
      <c r="BF1336" s="118">
        <f>IF(N1336="snížená",J1336,0)</f>
        <v>0</v>
      </c>
      <c r="BG1336" s="118">
        <f>IF(N1336="zákl. přenesená",J1336,0)</f>
        <v>0</v>
      </c>
      <c r="BH1336" s="118">
        <f>IF(N1336="sníž. přenesená",J1336,0)</f>
        <v>0</v>
      </c>
      <c r="BI1336" s="118">
        <f>IF(N1336="nulová",J1336,0)</f>
        <v>0</v>
      </c>
      <c r="BJ1336" s="108" t="s">
        <v>102</v>
      </c>
      <c r="BK1336" s="118">
        <f>ROUND(I1336*H1336,2)</f>
        <v>161.61000000000001</v>
      </c>
      <c r="BL1336" s="108" t="s">
        <v>134</v>
      </c>
      <c r="BM1336" s="130" t="s">
        <v>1614</v>
      </c>
    </row>
    <row r="1337" spans="2:65" s="76" customFormat="1" x14ac:dyDescent="0.2">
      <c r="B1337" s="75"/>
      <c r="D1337" s="129" t="s">
        <v>2597</v>
      </c>
      <c r="F1337" s="128" t="s">
        <v>1615</v>
      </c>
      <c r="L1337" s="75"/>
      <c r="M1337" s="119"/>
      <c r="U1337" s="120"/>
      <c r="AT1337" s="108" t="s">
        <v>2597</v>
      </c>
      <c r="AU1337" s="108" t="s">
        <v>61</v>
      </c>
    </row>
    <row r="1338" spans="2:65" s="76" customFormat="1" x14ac:dyDescent="0.2">
      <c r="B1338" s="75"/>
      <c r="D1338" s="127" t="s">
        <v>112</v>
      </c>
      <c r="F1338" s="126" t="s">
        <v>3535</v>
      </c>
      <c r="L1338" s="75"/>
      <c r="M1338" s="119"/>
      <c r="U1338" s="120"/>
      <c r="AT1338" s="108" t="s">
        <v>112</v>
      </c>
      <c r="AU1338" s="108" t="s">
        <v>61</v>
      </c>
    </row>
    <row r="1339" spans="2:65" s="76" customFormat="1" ht="16.5" customHeight="1" x14ac:dyDescent="0.2">
      <c r="B1339" s="117"/>
      <c r="C1339" s="159" t="s">
        <v>1616</v>
      </c>
      <c r="D1339" s="159" t="s">
        <v>243</v>
      </c>
      <c r="E1339" s="158" t="s">
        <v>1617</v>
      </c>
      <c r="F1339" s="154" t="s">
        <v>3534</v>
      </c>
      <c r="G1339" s="157" t="s">
        <v>133</v>
      </c>
      <c r="H1339" s="156">
        <v>1</v>
      </c>
      <c r="I1339" s="155">
        <v>567</v>
      </c>
      <c r="J1339" s="155">
        <f>ROUND(I1339*H1339,2)</f>
        <v>567</v>
      </c>
      <c r="K1339" s="154" t="s">
        <v>3201</v>
      </c>
      <c r="L1339" s="153"/>
      <c r="M1339" s="152" t="s">
        <v>31</v>
      </c>
      <c r="N1339" s="151" t="s">
        <v>2542</v>
      </c>
      <c r="O1339" s="132">
        <v>0</v>
      </c>
      <c r="P1339" s="132">
        <f>O1339*H1339</f>
        <v>0</v>
      </c>
      <c r="Q1339" s="132">
        <v>5.4000000000000001E-4</v>
      </c>
      <c r="R1339" s="132">
        <f>Q1339*H1339</f>
        <v>5.4000000000000001E-4</v>
      </c>
      <c r="S1339" s="132">
        <v>0</v>
      </c>
      <c r="T1339" s="132">
        <f>S1339*H1339</f>
        <v>0</v>
      </c>
      <c r="U1339" s="131" t="s">
        <v>31</v>
      </c>
      <c r="AR1339" s="130" t="s">
        <v>189</v>
      </c>
      <c r="AT1339" s="130" t="s">
        <v>243</v>
      </c>
      <c r="AU1339" s="130" t="s">
        <v>61</v>
      </c>
      <c r="AY1339" s="108" t="s">
        <v>104</v>
      </c>
      <c r="BE1339" s="118">
        <f>IF(N1339="základní",J1339,0)</f>
        <v>567</v>
      </c>
      <c r="BF1339" s="118">
        <f>IF(N1339="snížená",J1339,0)</f>
        <v>0</v>
      </c>
      <c r="BG1339" s="118">
        <f>IF(N1339="zákl. přenesená",J1339,0)</f>
        <v>0</v>
      </c>
      <c r="BH1339" s="118">
        <f>IF(N1339="sníž. přenesená",J1339,0)</f>
        <v>0</v>
      </c>
      <c r="BI1339" s="118">
        <f>IF(N1339="nulová",J1339,0)</f>
        <v>0</v>
      </c>
      <c r="BJ1339" s="108" t="s">
        <v>102</v>
      </c>
      <c r="BK1339" s="118">
        <f>ROUND(I1339*H1339,2)</f>
        <v>567</v>
      </c>
      <c r="BL1339" s="108" t="s">
        <v>134</v>
      </c>
      <c r="BM1339" s="130" t="s">
        <v>1618</v>
      </c>
    </row>
    <row r="1340" spans="2:65" s="76" customFormat="1" x14ac:dyDescent="0.2">
      <c r="B1340" s="75"/>
      <c r="D1340" s="129" t="s">
        <v>2597</v>
      </c>
      <c r="F1340" s="128" t="s">
        <v>3534</v>
      </c>
      <c r="L1340" s="75"/>
      <c r="M1340" s="119"/>
      <c r="U1340" s="120"/>
      <c r="AT1340" s="108" t="s">
        <v>2597</v>
      </c>
      <c r="AU1340" s="108" t="s">
        <v>61</v>
      </c>
    </row>
    <row r="1341" spans="2:65" s="76" customFormat="1" ht="16.5" customHeight="1" x14ac:dyDescent="0.2">
      <c r="B1341" s="117"/>
      <c r="C1341" s="140" t="s">
        <v>1619</v>
      </c>
      <c r="D1341" s="140" t="s">
        <v>26</v>
      </c>
      <c r="E1341" s="139" t="s">
        <v>1620</v>
      </c>
      <c r="F1341" s="135" t="s">
        <v>2966</v>
      </c>
      <c r="G1341" s="138" t="s">
        <v>133</v>
      </c>
      <c r="H1341" s="137">
        <v>2</v>
      </c>
      <c r="I1341" s="136">
        <v>209.12</v>
      </c>
      <c r="J1341" s="136">
        <f>ROUND(I1341*H1341,2)</f>
        <v>418.24</v>
      </c>
      <c r="K1341" s="135" t="s">
        <v>3201</v>
      </c>
      <c r="L1341" s="75"/>
      <c r="M1341" s="134" t="s">
        <v>31</v>
      </c>
      <c r="N1341" s="133" t="s">
        <v>2542</v>
      </c>
      <c r="O1341" s="132">
        <v>0.35</v>
      </c>
      <c r="P1341" s="132">
        <f>O1341*H1341</f>
        <v>0.7</v>
      </c>
      <c r="Q1341" s="132">
        <v>2.3579100000000001E-4</v>
      </c>
      <c r="R1341" s="132">
        <f>Q1341*H1341</f>
        <v>4.7158200000000001E-4</v>
      </c>
      <c r="S1341" s="132">
        <v>0</v>
      </c>
      <c r="T1341" s="132">
        <f>S1341*H1341</f>
        <v>0</v>
      </c>
      <c r="U1341" s="131" t="s">
        <v>31</v>
      </c>
      <c r="AR1341" s="130" t="s">
        <v>134</v>
      </c>
      <c r="AT1341" s="130" t="s">
        <v>26</v>
      </c>
      <c r="AU1341" s="130" t="s">
        <v>61</v>
      </c>
      <c r="AY1341" s="108" t="s">
        <v>104</v>
      </c>
      <c r="BE1341" s="118">
        <f>IF(N1341="základní",J1341,0)</f>
        <v>418.24</v>
      </c>
      <c r="BF1341" s="118">
        <f>IF(N1341="snížená",J1341,0)</f>
        <v>0</v>
      </c>
      <c r="BG1341" s="118">
        <f>IF(N1341="zákl. přenesená",J1341,0)</f>
        <v>0</v>
      </c>
      <c r="BH1341" s="118">
        <f>IF(N1341="sníž. přenesená",J1341,0)</f>
        <v>0</v>
      </c>
      <c r="BI1341" s="118">
        <f>IF(N1341="nulová",J1341,0)</f>
        <v>0</v>
      </c>
      <c r="BJ1341" s="108" t="s">
        <v>102</v>
      </c>
      <c r="BK1341" s="118">
        <f>ROUND(I1341*H1341,2)</f>
        <v>418.24</v>
      </c>
      <c r="BL1341" s="108" t="s">
        <v>134</v>
      </c>
      <c r="BM1341" s="130" t="s">
        <v>1621</v>
      </c>
    </row>
    <row r="1342" spans="2:65" s="76" customFormat="1" x14ac:dyDescent="0.2">
      <c r="B1342" s="75"/>
      <c r="D1342" s="129" t="s">
        <v>2597</v>
      </c>
      <c r="F1342" s="128" t="s">
        <v>1622</v>
      </c>
      <c r="L1342" s="75"/>
      <c r="M1342" s="119"/>
      <c r="U1342" s="120"/>
      <c r="AT1342" s="108" t="s">
        <v>2597</v>
      </c>
      <c r="AU1342" s="108" t="s">
        <v>61</v>
      </c>
    </row>
    <row r="1343" spans="2:65" s="76" customFormat="1" x14ac:dyDescent="0.2">
      <c r="B1343" s="75"/>
      <c r="D1343" s="127" t="s">
        <v>112</v>
      </c>
      <c r="F1343" s="126" t="s">
        <v>3533</v>
      </c>
      <c r="L1343" s="75"/>
      <c r="M1343" s="119"/>
      <c r="U1343" s="120"/>
      <c r="AT1343" s="108" t="s">
        <v>112</v>
      </c>
      <c r="AU1343" s="108" t="s">
        <v>61</v>
      </c>
    </row>
    <row r="1344" spans="2:65" s="76" customFormat="1" ht="16.5" customHeight="1" x14ac:dyDescent="0.2">
      <c r="B1344" s="117"/>
      <c r="C1344" s="159" t="s">
        <v>1623</v>
      </c>
      <c r="D1344" s="159" t="s">
        <v>243</v>
      </c>
      <c r="E1344" s="158" t="s">
        <v>1624</v>
      </c>
      <c r="F1344" s="154" t="s">
        <v>3532</v>
      </c>
      <c r="G1344" s="157" t="s">
        <v>133</v>
      </c>
      <c r="H1344" s="156">
        <v>2</v>
      </c>
      <c r="I1344" s="155">
        <v>738</v>
      </c>
      <c r="J1344" s="155">
        <f>ROUND(I1344*H1344,2)</f>
        <v>1476</v>
      </c>
      <c r="K1344" s="154" t="s">
        <v>3201</v>
      </c>
      <c r="L1344" s="153"/>
      <c r="M1344" s="152" t="s">
        <v>31</v>
      </c>
      <c r="N1344" s="151" t="s">
        <v>2542</v>
      </c>
      <c r="O1344" s="132">
        <v>0</v>
      </c>
      <c r="P1344" s="132">
        <f>O1344*H1344</f>
        <v>0</v>
      </c>
      <c r="Q1344" s="132">
        <v>6.6E-4</v>
      </c>
      <c r="R1344" s="132">
        <f>Q1344*H1344</f>
        <v>1.32E-3</v>
      </c>
      <c r="S1344" s="132">
        <v>0</v>
      </c>
      <c r="T1344" s="132">
        <f>S1344*H1344</f>
        <v>0</v>
      </c>
      <c r="U1344" s="131" t="s">
        <v>31</v>
      </c>
      <c r="AR1344" s="130" t="s">
        <v>189</v>
      </c>
      <c r="AT1344" s="130" t="s">
        <v>243</v>
      </c>
      <c r="AU1344" s="130" t="s">
        <v>61</v>
      </c>
      <c r="AY1344" s="108" t="s">
        <v>104</v>
      </c>
      <c r="BE1344" s="118">
        <f>IF(N1344="základní",J1344,0)</f>
        <v>1476</v>
      </c>
      <c r="BF1344" s="118">
        <f>IF(N1344="snížená",J1344,0)</f>
        <v>0</v>
      </c>
      <c r="BG1344" s="118">
        <f>IF(N1344="zákl. přenesená",J1344,0)</f>
        <v>0</v>
      </c>
      <c r="BH1344" s="118">
        <f>IF(N1344="sníž. přenesená",J1344,0)</f>
        <v>0</v>
      </c>
      <c r="BI1344" s="118">
        <f>IF(N1344="nulová",J1344,0)</f>
        <v>0</v>
      </c>
      <c r="BJ1344" s="108" t="s">
        <v>102</v>
      </c>
      <c r="BK1344" s="118">
        <f>ROUND(I1344*H1344,2)</f>
        <v>1476</v>
      </c>
      <c r="BL1344" s="108" t="s">
        <v>134</v>
      </c>
      <c r="BM1344" s="130" t="s">
        <v>1625</v>
      </c>
    </row>
    <row r="1345" spans="2:65" s="76" customFormat="1" x14ac:dyDescent="0.2">
      <c r="B1345" s="75"/>
      <c r="D1345" s="129" t="s">
        <v>2597</v>
      </c>
      <c r="F1345" s="128" t="s">
        <v>3532</v>
      </c>
      <c r="L1345" s="75"/>
      <c r="M1345" s="119"/>
      <c r="U1345" s="120"/>
      <c r="AT1345" s="108" t="s">
        <v>2597</v>
      </c>
      <c r="AU1345" s="108" t="s">
        <v>61</v>
      </c>
    </row>
    <row r="1346" spans="2:65" s="76" customFormat="1" ht="16.5" customHeight="1" x14ac:dyDescent="0.2">
      <c r="B1346" s="117"/>
      <c r="C1346" s="140" t="s">
        <v>1626</v>
      </c>
      <c r="D1346" s="140" t="s">
        <v>26</v>
      </c>
      <c r="E1346" s="139" t="s">
        <v>1627</v>
      </c>
      <c r="F1346" s="135" t="s">
        <v>2967</v>
      </c>
      <c r="G1346" s="138" t="s">
        <v>133</v>
      </c>
      <c r="H1346" s="137">
        <v>3</v>
      </c>
      <c r="I1346" s="136">
        <v>126.12</v>
      </c>
      <c r="J1346" s="136">
        <f>ROUND(I1346*H1346,2)</f>
        <v>378.36</v>
      </c>
      <c r="K1346" s="135" t="s">
        <v>3201</v>
      </c>
      <c r="L1346" s="75"/>
      <c r="M1346" s="134" t="s">
        <v>31</v>
      </c>
      <c r="N1346" s="133" t="s">
        <v>2542</v>
      </c>
      <c r="O1346" s="132">
        <v>0.216</v>
      </c>
      <c r="P1346" s="132">
        <f>O1346*H1346</f>
        <v>0.64800000000000002</v>
      </c>
      <c r="Q1346" s="132">
        <v>9.37614E-5</v>
      </c>
      <c r="R1346" s="132">
        <f>Q1346*H1346</f>
        <v>2.8128419999999999E-4</v>
      </c>
      <c r="S1346" s="132">
        <v>0</v>
      </c>
      <c r="T1346" s="132">
        <f>S1346*H1346</f>
        <v>0</v>
      </c>
      <c r="U1346" s="131" t="s">
        <v>31</v>
      </c>
      <c r="AR1346" s="130" t="s">
        <v>134</v>
      </c>
      <c r="AT1346" s="130" t="s">
        <v>26</v>
      </c>
      <c r="AU1346" s="130" t="s">
        <v>61</v>
      </c>
      <c r="AY1346" s="108" t="s">
        <v>104</v>
      </c>
      <c r="BE1346" s="118">
        <f>IF(N1346="základní",J1346,0)</f>
        <v>378.36</v>
      </c>
      <c r="BF1346" s="118">
        <f>IF(N1346="snížená",J1346,0)</f>
        <v>0</v>
      </c>
      <c r="BG1346" s="118">
        <f>IF(N1346="zákl. přenesená",J1346,0)</f>
        <v>0</v>
      </c>
      <c r="BH1346" s="118">
        <f>IF(N1346="sníž. přenesená",J1346,0)</f>
        <v>0</v>
      </c>
      <c r="BI1346" s="118">
        <f>IF(N1346="nulová",J1346,0)</f>
        <v>0</v>
      </c>
      <c r="BJ1346" s="108" t="s">
        <v>102</v>
      </c>
      <c r="BK1346" s="118">
        <f>ROUND(I1346*H1346,2)</f>
        <v>378.36</v>
      </c>
      <c r="BL1346" s="108" t="s">
        <v>134</v>
      </c>
      <c r="BM1346" s="130" t="s">
        <v>1628</v>
      </c>
    </row>
    <row r="1347" spans="2:65" s="76" customFormat="1" x14ac:dyDescent="0.2">
      <c r="B1347" s="75"/>
      <c r="D1347" s="129" t="s">
        <v>2597</v>
      </c>
      <c r="F1347" s="128" t="s">
        <v>1629</v>
      </c>
      <c r="L1347" s="75"/>
      <c r="M1347" s="119"/>
      <c r="U1347" s="120"/>
      <c r="AT1347" s="108" t="s">
        <v>2597</v>
      </c>
      <c r="AU1347" s="108" t="s">
        <v>61</v>
      </c>
    </row>
    <row r="1348" spans="2:65" s="76" customFormat="1" x14ac:dyDescent="0.2">
      <c r="B1348" s="75"/>
      <c r="D1348" s="127" t="s">
        <v>112</v>
      </c>
      <c r="F1348" s="126" t="s">
        <v>3531</v>
      </c>
      <c r="L1348" s="75"/>
      <c r="M1348" s="119"/>
      <c r="U1348" s="120"/>
      <c r="AT1348" s="108" t="s">
        <v>112</v>
      </c>
      <c r="AU1348" s="108" t="s">
        <v>61</v>
      </c>
    </row>
    <row r="1349" spans="2:65" s="76" customFormat="1" ht="16.5" customHeight="1" x14ac:dyDescent="0.2">
      <c r="B1349" s="117"/>
      <c r="C1349" s="140" t="s">
        <v>1630</v>
      </c>
      <c r="D1349" s="140" t="s">
        <v>26</v>
      </c>
      <c r="E1349" s="139" t="s">
        <v>1631</v>
      </c>
      <c r="F1349" s="135" t="s">
        <v>2968</v>
      </c>
      <c r="G1349" s="138" t="s">
        <v>133</v>
      </c>
      <c r="H1349" s="137">
        <v>1</v>
      </c>
      <c r="I1349" s="136">
        <v>127.49</v>
      </c>
      <c r="J1349" s="136">
        <f>ROUND(I1349*H1349,2)</f>
        <v>127.49</v>
      </c>
      <c r="K1349" s="135" t="s">
        <v>3201</v>
      </c>
      <c r="L1349" s="75"/>
      <c r="M1349" s="134" t="s">
        <v>31</v>
      </c>
      <c r="N1349" s="133" t="s">
        <v>2542</v>
      </c>
      <c r="O1349" s="132">
        <v>0.216</v>
      </c>
      <c r="P1349" s="132">
        <f>O1349*H1349</f>
        <v>0.216</v>
      </c>
      <c r="Q1349" s="132">
        <v>1.178058E-4</v>
      </c>
      <c r="R1349" s="132">
        <f>Q1349*H1349</f>
        <v>1.178058E-4</v>
      </c>
      <c r="S1349" s="132">
        <v>0</v>
      </c>
      <c r="T1349" s="132">
        <f>S1349*H1349</f>
        <v>0</v>
      </c>
      <c r="U1349" s="131" t="s">
        <v>31</v>
      </c>
      <c r="AR1349" s="130" t="s">
        <v>134</v>
      </c>
      <c r="AT1349" s="130" t="s">
        <v>26</v>
      </c>
      <c r="AU1349" s="130" t="s">
        <v>61</v>
      </c>
      <c r="AY1349" s="108" t="s">
        <v>104</v>
      </c>
      <c r="BE1349" s="118">
        <f>IF(N1349="základní",J1349,0)</f>
        <v>127.49</v>
      </c>
      <c r="BF1349" s="118">
        <f>IF(N1349="snížená",J1349,0)</f>
        <v>0</v>
      </c>
      <c r="BG1349" s="118">
        <f>IF(N1349="zákl. přenesená",J1349,0)</f>
        <v>0</v>
      </c>
      <c r="BH1349" s="118">
        <f>IF(N1349="sníž. přenesená",J1349,0)</f>
        <v>0</v>
      </c>
      <c r="BI1349" s="118">
        <f>IF(N1349="nulová",J1349,0)</f>
        <v>0</v>
      </c>
      <c r="BJ1349" s="108" t="s">
        <v>102</v>
      </c>
      <c r="BK1349" s="118">
        <f>ROUND(I1349*H1349,2)</f>
        <v>127.49</v>
      </c>
      <c r="BL1349" s="108" t="s">
        <v>134</v>
      </c>
      <c r="BM1349" s="130" t="s">
        <v>1632</v>
      </c>
    </row>
    <row r="1350" spans="2:65" s="76" customFormat="1" x14ac:dyDescent="0.2">
      <c r="B1350" s="75"/>
      <c r="D1350" s="129" t="s">
        <v>2597</v>
      </c>
      <c r="F1350" s="128" t="s">
        <v>1633</v>
      </c>
      <c r="L1350" s="75"/>
      <c r="M1350" s="119"/>
      <c r="U1350" s="120"/>
      <c r="AT1350" s="108" t="s">
        <v>2597</v>
      </c>
      <c r="AU1350" s="108" t="s">
        <v>61</v>
      </c>
    </row>
    <row r="1351" spans="2:65" s="76" customFormat="1" x14ac:dyDescent="0.2">
      <c r="B1351" s="75"/>
      <c r="D1351" s="127" t="s">
        <v>112</v>
      </c>
      <c r="F1351" s="126" t="s">
        <v>3530</v>
      </c>
      <c r="L1351" s="75"/>
      <c r="M1351" s="119"/>
      <c r="U1351" s="120"/>
      <c r="AT1351" s="108" t="s">
        <v>112</v>
      </c>
      <c r="AU1351" s="108" t="s">
        <v>61</v>
      </c>
    </row>
    <row r="1352" spans="2:65" s="76" customFormat="1" ht="16.5" customHeight="1" x14ac:dyDescent="0.2">
      <c r="B1352" s="117"/>
      <c r="C1352" s="159" t="s">
        <v>1634</v>
      </c>
      <c r="D1352" s="159" t="s">
        <v>243</v>
      </c>
      <c r="E1352" s="158" t="s">
        <v>1635</v>
      </c>
      <c r="F1352" s="154" t="s">
        <v>2590</v>
      </c>
      <c r="G1352" s="157" t="s">
        <v>133</v>
      </c>
      <c r="H1352" s="156">
        <v>1</v>
      </c>
      <c r="I1352" s="155">
        <v>3830</v>
      </c>
      <c r="J1352" s="155">
        <f>ROUND(I1352*H1352,2)</f>
        <v>3830</v>
      </c>
      <c r="K1352" s="154" t="s">
        <v>3201</v>
      </c>
      <c r="L1352" s="153"/>
      <c r="M1352" s="152" t="s">
        <v>31</v>
      </c>
      <c r="N1352" s="151" t="s">
        <v>2542</v>
      </c>
      <c r="O1352" s="132">
        <v>0</v>
      </c>
      <c r="P1352" s="132">
        <f>O1352*H1352</f>
        <v>0</v>
      </c>
      <c r="Q1352" s="132">
        <v>1.0300000000000001E-3</v>
      </c>
      <c r="R1352" s="132">
        <f>Q1352*H1352</f>
        <v>1.0300000000000001E-3</v>
      </c>
      <c r="S1352" s="132">
        <v>0</v>
      </c>
      <c r="T1352" s="132">
        <f>S1352*H1352</f>
        <v>0</v>
      </c>
      <c r="U1352" s="131" t="s">
        <v>31</v>
      </c>
      <c r="AR1352" s="130" t="s">
        <v>189</v>
      </c>
      <c r="AT1352" s="130" t="s">
        <v>243</v>
      </c>
      <c r="AU1352" s="130" t="s">
        <v>61</v>
      </c>
      <c r="AY1352" s="108" t="s">
        <v>104</v>
      </c>
      <c r="BE1352" s="118">
        <f>IF(N1352="základní",J1352,0)</f>
        <v>3830</v>
      </c>
      <c r="BF1352" s="118">
        <f>IF(N1352="snížená",J1352,0)</f>
        <v>0</v>
      </c>
      <c r="BG1352" s="118">
        <f>IF(N1352="zákl. přenesená",J1352,0)</f>
        <v>0</v>
      </c>
      <c r="BH1352" s="118">
        <f>IF(N1352="sníž. přenesená",J1352,0)</f>
        <v>0</v>
      </c>
      <c r="BI1352" s="118">
        <f>IF(N1352="nulová",J1352,0)</f>
        <v>0</v>
      </c>
      <c r="BJ1352" s="108" t="s">
        <v>102</v>
      </c>
      <c r="BK1352" s="118">
        <f>ROUND(I1352*H1352,2)</f>
        <v>3830</v>
      </c>
      <c r="BL1352" s="108" t="s">
        <v>134</v>
      </c>
      <c r="BM1352" s="130" t="s">
        <v>1636</v>
      </c>
    </row>
    <row r="1353" spans="2:65" s="76" customFormat="1" x14ac:dyDescent="0.2">
      <c r="B1353" s="75"/>
      <c r="D1353" s="129" t="s">
        <v>2597</v>
      </c>
      <c r="F1353" s="128" t="s">
        <v>2590</v>
      </c>
      <c r="L1353" s="75"/>
      <c r="M1353" s="119"/>
      <c r="U1353" s="120"/>
      <c r="AT1353" s="108" t="s">
        <v>2597</v>
      </c>
      <c r="AU1353" s="108" t="s">
        <v>61</v>
      </c>
    </row>
    <row r="1354" spans="2:65" s="76" customFormat="1" ht="16.5" customHeight="1" x14ac:dyDescent="0.2">
      <c r="B1354" s="117"/>
      <c r="C1354" s="140" t="s">
        <v>1637</v>
      </c>
      <c r="D1354" s="140" t="s">
        <v>26</v>
      </c>
      <c r="E1354" s="139" t="s">
        <v>1638</v>
      </c>
      <c r="F1354" s="135" t="s">
        <v>2969</v>
      </c>
      <c r="G1354" s="138" t="s">
        <v>133</v>
      </c>
      <c r="H1354" s="137">
        <v>7</v>
      </c>
      <c r="I1354" s="136">
        <v>152.79</v>
      </c>
      <c r="J1354" s="136">
        <f>ROUND(I1354*H1354,2)</f>
        <v>1069.53</v>
      </c>
      <c r="K1354" s="135" t="s">
        <v>3201</v>
      </c>
      <c r="L1354" s="75"/>
      <c r="M1354" s="134" t="s">
        <v>31</v>
      </c>
      <c r="N1354" s="133" t="s">
        <v>2542</v>
      </c>
      <c r="O1354" s="132">
        <v>0.25800000000000001</v>
      </c>
      <c r="P1354" s="132">
        <f>O1354*H1354</f>
        <v>1.806</v>
      </c>
      <c r="Q1354" s="132">
        <v>1.497762E-4</v>
      </c>
      <c r="R1354" s="132">
        <f>Q1354*H1354</f>
        <v>1.0484334E-3</v>
      </c>
      <c r="S1354" s="132">
        <v>0</v>
      </c>
      <c r="T1354" s="132">
        <f>S1354*H1354</f>
        <v>0</v>
      </c>
      <c r="U1354" s="131" t="s">
        <v>31</v>
      </c>
      <c r="AR1354" s="130" t="s">
        <v>134</v>
      </c>
      <c r="AT1354" s="130" t="s">
        <v>26</v>
      </c>
      <c r="AU1354" s="130" t="s">
        <v>61</v>
      </c>
      <c r="AY1354" s="108" t="s">
        <v>104</v>
      </c>
      <c r="BE1354" s="118">
        <f>IF(N1354="základní",J1354,0)</f>
        <v>1069.53</v>
      </c>
      <c r="BF1354" s="118">
        <f>IF(N1354="snížená",J1354,0)</f>
        <v>0</v>
      </c>
      <c r="BG1354" s="118">
        <f>IF(N1354="zákl. přenesená",J1354,0)</f>
        <v>0</v>
      </c>
      <c r="BH1354" s="118">
        <f>IF(N1354="sníž. přenesená",J1354,0)</f>
        <v>0</v>
      </c>
      <c r="BI1354" s="118">
        <f>IF(N1354="nulová",J1354,0)</f>
        <v>0</v>
      </c>
      <c r="BJ1354" s="108" t="s">
        <v>102</v>
      </c>
      <c r="BK1354" s="118">
        <f>ROUND(I1354*H1354,2)</f>
        <v>1069.53</v>
      </c>
      <c r="BL1354" s="108" t="s">
        <v>134</v>
      </c>
      <c r="BM1354" s="130" t="s">
        <v>1639</v>
      </c>
    </row>
    <row r="1355" spans="2:65" s="76" customFormat="1" x14ac:dyDescent="0.2">
      <c r="B1355" s="75"/>
      <c r="D1355" s="129" t="s">
        <v>2597</v>
      </c>
      <c r="F1355" s="128" t="s">
        <v>1640</v>
      </c>
      <c r="L1355" s="75"/>
      <c r="M1355" s="119"/>
      <c r="U1355" s="120"/>
      <c r="AT1355" s="108" t="s">
        <v>2597</v>
      </c>
      <c r="AU1355" s="108" t="s">
        <v>61</v>
      </c>
    </row>
    <row r="1356" spans="2:65" s="76" customFormat="1" x14ac:dyDescent="0.2">
      <c r="B1356" s="75"/>
      <c r="D1356" s="127" t="s">
        <v>112</v>
      </c>
      <c r="F1356" s="126" t="s">
        <v>3529</v>
      </c>
      <c r="L1356" s="75"/>
      <c r="M1356" s="119"/>
      <c r="U1356" s="120"/>
      <c r="AT1356" s="108" t="s">
        <v>112</v>
      </c>
      <c r="AU1356" s="108" t="s">
        <v>61</v>
      </c>
    </row>
    <row r="1357" spans="2:65" s="76" customFormat="1" ht="16.5" customHeight="1" x14ac:dyDescent="0.2">
      <c r="B1357" s="117"/>
      <c r="C1357" s="159" t="s">
        <v>1641</v>
      </c>
      <c r="D1357" s="159" t="s">
        <v>243</v>
      </c>
      <c r="E1357" s="158" t="s">
        <v>1642</v>
      </c>
      <c r="F1357" s="154" t="s">
        <v>1643</v>
      </c>
      <c r="G1357" s="157" t="s">
        <v>133</v>
      </c>
      <c r="H1357" s="156">
        <v>7</v>
      </c>
      <c r="I1357" s="155">
        <v>1490</v>
      </c>
      <c r="J1357" s="155">
        <f>ROUND(I1357*H1357,2)</f>
        <v>10430</v>
      </c>
      <c r="K1357" s="154" t="s">
        <v>3201</v>
      </c>
      <c r="L1357" s="153"/>
      <c r="M1357" s="152" t="s">
        <v>31</v>
      </c>
      <c r="N1357" s="151" t="s">
        <v>2542</v>
      </c>
      <c r="O1357" s="132">
        <v>0</v>
      </c>
      <c r="P1357" s="132">
        <f>O1357*H1357</f>
        <v>0</v>
      </c>
      <c r="Q1357" s="132">
        <v>8.0000000000000004E-4</v>
      </c>
      <c r="R1357" s="132">
        <f>Q1357*H1357</f>
        <v>5.5999999999999999E-3</v>
      </c>
      <c r="S1357" s="132">
        <v>0</v>
      </c>
      <c r="T1357" s="132">
        <f>S1357*H1357</f>
        <v>0</v>
      </c>
      <c r="U1357" s="131" t="s">
        <v>31</v>
      </c>
      <c r="AR1357" s="130" t="s">
        <v>189</v>
      </c>
      <c r="AT1357" s="130" t="s">
        <v>243</v>
      </c>
      <c r="AU1357" s="130" t="s">
        <v>61</v>
      </c>
      <c r="AY1357" s="108" t="s">
        <v>104</v>
      </c>
      <c r="BE1357" s="118">
        <f>IF(N1357="základní",J1357,0)</f>
        <v>10430</v>
      </c>
      <c r="BF1357" s="118">
        <f>IF(N1357="snížená",J1357,0)</f>
        <v>0</v>
      </c>
      <c r="BG1357" s="118">
        <f>IF(N1357="zákl. přenesená",J1357,0)</f>
        <v>0</v>
      </c>
      <c r="BH1357" s="118">
        <f>IF(N1357="sníž. přenesená",J1357,0)</f>
        <v>0</v>
      </c>
      <c r="BI1357" s="118">
        <f>IF(N1357="nulová",J1357,0)</f>
        <v>0</v>
      </c>
      <c r="BJ1357" s="108" t="s">
        <v>102</v>
      </c>
      <c r="BK1357" s="118">
        <f>ROUND(I1357*H1357,2)</f>
        <v>10430</v>
      </c>
      <c r="BL1357" s="108" t="s">
        <v>134</v>
      </c>
      <c r="BM1357" s="130" t="s">
        <v>1644</v>
      </c>
    </row>
    <row r="1358" spans="2:65" s="76" customFormat="1" x14ac:dyDescent="0.2">
      <c r="B1358" s="75"/>
      <c r="D1358" s="129" t="s">
        <v>2597</v>
      </c>
      <c r="F1358" s="128" t="s">
        <v>1643</v>
      </c>
      <c r="L1358" s="75"/>
      <c r="M1358" s="119"/>
      <c r="U1358" s="120"/>
      <c r="AT1358" s="108" t="s">
        <v>2597</v>
      </c>
      <c r="AU1358" s="108" t="s">
        <v>61</v>
      </c>
    </row>
    <row r="1359" spans="2:65" s="76" customFormat="1" ht="16.5" customHeight="1" x14ac:dyDescent="0.2">
      <c r="B1359" s="117"/>
      <c r="C1359" s="140" t="s">
        <v>1645</v>
      </c>
      <c r="D1359" s="140" t="s">
        <v>26</v>
      </c>
      <c r="E1359" s="139" t="s">
        <v>1646</v>
      </c>
      <c r="F1359" s="135" t="s">
        <v>2970</v>
      </c>
      <c r="G1359" s="138" t="s">
        <v>133</v>
      </c>
      <c r="H1359" s="137">
        <v>7</v>
      </c>
      <c r="I1359" s="136">
        <v>74.38</v>
      </c>
      <c r="J1359" s="136">
        <f>ROUND(I1359*H1359,2)</f>
        <v>520.66</v>
      </c>
      <c r="K1359" s="135" t="s">
        <v>3201</v>
      </c>
      <c r="L1359" s="75"/>
      <c r="M1359" s="134" t="s">
        <v>31</v>
      </c>
      <c r="N1359" s="133" t="s">
        <v>2542</v>
      </c>
      <c r="O1359" s="132">
        <v>6.2E-2</v>
      </c>
      <c r="P1359" s="132">
        <f>O1359*H1359</f>
        <v>0.434</v>
      </c>
      <c r="Q1359" s="132">
        <v>4.9570000000000001E-5</v>
      </c>
      <c r="R1359" s="132">
        <f>Q1359*H1359</f>
        <v>3.4699000000000004E-4</v>
      </c>
      <c r="S1359" s="132">
        <v>0</v>
      </c>
      <c r="T1359" s="132">
        <f>S1359*H1359</f>
        <v>0</v>
      </c>
      <c r="U1359" s="131" t="s">
        <v>31</v>
      </c>
      <c r="AR1359" s="130" t="s">
        <v>134</v>
      </c>
      <c r="AT1359" s="130" t="s">
        <v>26</v>
      </c>
      <c r="AU1359" s="130" t="s">
        <v>61</v>
      </c>
      <c r="AY1359" s="108" t="s">
        <v>104</v>
      </c>
      <c r="BE1359" s="118">
        <f>IF(N1359="základní",J1359,0)</f>
        <v>520.66</v>
      </c>
      <c r="BF1359" s="118">
        <f>IF(N1359="snížená",J1359,0)</f>
        <v>0</v>
      </c>
      <c r="BG1359" s="118">
        <f>IF(N1359="zákl. přenesená",J1359,0)</f>
        <v>0</v>
      </c>
      <c r="BH1359" s="118">
        <f>IF(N1359="sníž. přenesená",J1359,0)</f>
        <v>0</v>
      </c>
      <c r="BI1359" s="118">
        <f>IF(N1359="nulová",J1359,0)</f>
        <v>0</v>
      </c>
      <c r="BJ1359" s="108" t="s">
        <v>102</v>
      </c>
      <c r="BK1359" s="118">
        <f>ROUND(I1359*H1359,2)</f>
        <v>520.66</v>
      </c>
      <c r="BL1359" s="108" t="s">
        <v>134</v>
      </c>
      <c r="BM1359" s="130" t="s">
        <v>1647</v>
      </c>
    </row>
    <row r="1360" spans="2:65" s="76" customFormat="1" x14ac:dyDescent="0.2">
      <c r="B1360" s="75"/>
      <c r="D1360" s="129" t="s">
        <v>2597</v>
      </c>
      <c r="F1360" s="128" t="s">
        <v>1648</v>
      </c>
      <c r="L1360" s="75"/>
      <c r="M1360" s="119"/>
      <c r="U1360" s="120"/>
      <c r="AT1360" s="108" t="s">
        <v>2597</v>
      </c>
      <c r="AU1360" s="108" t="s">
        <v>61</v>
      </c>
    </row>
    <row r="1361" spans="2:65" s="76" customFormat="1" x14ac:dyDescent="0.2">
      <c r="B1361" s="75"/>
      <c r="D1361" s="127" t="s">
        <v>112</v>
      </c>
      <c r="F1361" s="126" t="s">
        <v>3528</v>
      </c>
      <c r="L1361" s="75"/>
      <c r="M1361" s="119"/>
      <c r="U1361" s="120"/>
      <c r="AT1361" s="108" t="s">
        <v>112</v>
      </c>
      <c r="AU1361" s="108" t="s">
        <v>61</v>
      </c>
    </row>
    <row r="1362" spans="2:65" s="76" customFormat="1" ht="16.5" customHeight="1" x14ac:dyDescent="0.2">
      <c r="B1362" s="117"/>
      <c r="C1362" s="140" t="s">
        <v>1649</v>
      </c>
      <c r="D1362" s="140" t="s">
        <v>26</v>
      </c>
      <c r="E1362" s="139" t="s">
        <v>1650</v>
      </c>
      <c r="F1362" s="135" t="s">
        <v>2971</v>
      </c>
      <c r="G1362" s="138" t="s">
        <v>133</v>
      </c>
      <c r="H1362" s="137">
        <v>5</v>
      </c>
      <c r="I1362" s="136">
        <v>82.68</v>
      </c>
      <c r="J1362" s="136">
        <f>ROUND(I1362*H1362,2)</f>
        <v>413.4</v>
      </c>
      <c r="K1362" s="135" t="s">
        <v>3201</v>
      </c>
      <c r="L1362" s="75"/>
      <c r="M1362" s="134" t="s">
        <v>31</v>
      </c>
      <c r="N1362" s="133" t="s">
        <v>2542</v>
      </c>
      <c r="O1362" s="132">
        <v>6.2E-2</v>
      </c>
      <c r="P1362" s="132">
        <f>O1362*H1362</f>
        <v>0.31</v>
      </c>
      <c r="Q1362" s="132">
        <v>5.9570000000000001E-5</v>
      </c>
      <c r="R1362" s="132">
        <f>Q1362*H1362</f>
        <v>2.9785E-4</v>
      </c>
      <c r="S1362" s="132">
        <v>0</v>
      </c>
      <c r="T1362" s="132">
        <f>S1362*H1362</f>
        <v>0</v>
      </c>
      <c r="U1362" s="131" t="s">
        <v>31</v>
      </c>
      <c r="AR1362" s="130" t="s">
        <v>134</v>
      </c>
      <c r="AT1362" s="130" t="s">
        <v>26</v>
      </c>
      <c r="AU1362" s="130" t="s">
        <v>61</v>
      </c>
      <c r="AY1362" s="108" t="s">
        <v>104</v>
      </c>
      <c r="BE1362" s="118">
        <f>IF(N1362="základní",J1362,0)</f>
        <v>413.4</v>
      </c>
      <c r="BF1362" s="118">
        <f>IF(N1362="snížená",J1362,0)</f>
        <v>0</v>
      </c>
      <c r="BG1362" s="118">
        <f>IF(N1362="zákl. přenesená",J1362,0)</f>
        <v>0</v>
      </c>
      <c r="BH1362" s="118">
        <f>IF(N1362="sníž. přenesená",J1362,0)</f>
        <v>0</v>
      </c>
      <c r="BI1362" s="118">
        <f>IF(N1362="nulová",J1362,0)</f>
        <v>0</v>
      </c>
      <c r="BJ1362" s="108" t="s">
        <v>102</v>
      </c>
      <c r="BK1362" s="118">
        <f>ROUND(I1362*H1362,2)</f>
        <v>413.4</v>
      </c>
      <c r="BL1362" s="108" t="s">
        <v>134</v>
      </c>
      <c r="BM1362" s="130" t="s">
        <v>1651</v>
      </c>
    </row>
    <row r="1363" spans="2:65" s="76" customFormat="1" x14ac:dyDescent="0.2">
      <c r="B1363" s="75"/>
      <c r="D1363" s="129" t="s">
        <v>2597</v>
      </c>
      <c r="F1363" s="128" t="s">
        <v>1652</v>
      </c>
      <c r="L1363" s="75"/>
      <c r="M1363" s="119"/>
      <c r="U1363" s="120"/>
      <c r="AT1363" s="108" t="s">
        <v>2597</v>
      </c>
      <c r="AU1363" s="108" t="s">
        <v>61</v>
      </c>
    </row>
    <row r="1364" spans="2:65" s="76" customFormat="1" x14ac:dyDescent="0.2">
      <c r="B1364" s="75"/>
      <c r="D1364" s="127" t="s">
        <v>112</v>
      </c>
      <c r="F1364" s="126" t="s">
        <v>3527</v>
      </c>
      <c r="L1364" s="75"/>
      <c r="M1364" s="119"/>
      <c r="U1364" s="120"/>
      <c r="AT1364" s="108" t="s">
        <v>112</v>
      </c>
      <c r="AU1364" s="108" t="s">
        <v>61</v>
      </c>
    </row>
    <row r="1365" spans="2:65" s="76" customFormat="1" ht="16.5" customHeight="1" x14ac:dyDescent="0.2">
      <c r="B1365" s="117"/>
      <c r="C1365" s="140" t="s">
        <v>1653</v>
      </c>
      <c r="D1365" s="140" t="s">
        <v>26</v>
      </c>
      <c r="E1365" s="139" t="s">
        <v>1654</v>
      </c>
      <c r="F1365" s="135" t="s">
        <v>2972</v>
      </c>
      <c r="G1365" s="138" t="s">
        <v>133</v>
      </c>
      <c r="H1365" s="137">
        <v>5</v>
      </c>
      <c r="I1365" s="136">
        <v>74.95</v>
      </c>
      <c r="J1365" s="136">
        <f>ROUND(I1365*H1365,2)</f>
        <v>374.75</v>
      </c>
      <c r="K1365" s="135" t="s">
        <v>3201</v>
      </c>
      <c r="L1365" s="75"/>
      <c r="M1365" s="134" t="s">
        <v>31</v>
      </c>
      <c r="N1365" s="133" t="s">
        <v>2542</v>
      </c>
      <c r="O1365" s="132">
        <v>5.0999999999999997E-2</v>
      </c>
      <c r="P1365" s="132">
        <f>O1365*H1365</f>
        <v>0.255</v>
      </c>
      <c r="Q1365" s="132">
        <v>8.9313200000000004E-5</v>
      </c>
      <c r="R1365" s="132">
        <f>Q1365*H1365</f>
        <v>4.4656600000000002E-4</v>
      </c>
      <c r="S1365" s="132">
        <v>0</v>
      </c>
      <c r="T1365" s="132">
        <f>S1365*H1365</f>
        <v>0</v>
      </c>
      <c r="U1365" s="131" t="s">
        <v>31</v>
      </c>
      <c r="AR1365" s="130" t="s">
        <v>134</v>
      </c>
      <c r="AT1365" s="130" t="s">
        <v>26</v>
      </c>
      <c r="AU1365" s="130" t="s">
        <v>61</v>
      </c>
      <c r="AY1365" s="108" t="s">
        <v>104</v>
      </c>
      <c r="BE1365" s="118">
        <f>IF(N1365="základní",J1365,0)</f>
        <v>374.75</v>
      </c>
      <c r="BF1365" s="118">
        <f>IF(N1365="snížená",J1365,0)</f>
        <v>0</v>
      </c>
      <c r="BG1365" s="118">
        <f>IF(N1365="zákl. přenesená",J1365,0)</f>
        <v>0</v>
      </c>
      <c r="BH1365" s="118">
        <f>IF(N1365="sníž. přenesená",J1365,0)</f>
        <v>0</v>
      </c>
      <c r="BI1365" s="118">
        <f>IF(N1365="nulová",J1365,0)</f>
        <v>0</v>
      </c>
      <c r="BJ1365" s="108" t="s">
        <v>102</v>
      </c>
      <c r="BK1365" s="118">
        <f>ROUND(I1365*H1365,2)</f>
        <v>374.75</v>
      </c>
      <c r="BL1365" s="108" t="s">
        <v>134</v>
      </c>
      <c r="BM1365" s="130" t="s">
        <v>1655</v>
      </c>
    </row>
    <row r="1366" spans="2:65" s="76" customFormat="1" x14ac:dyDescent="0.2">
      <c r="B1366" s="75"/>
      <c r="D1366" s="129" t="s">
        <v>2597</v>
      </c>
      <c r="F1366" s="128" t="s">
        <v>1656</v>
      </c>
      <c r="L1366" s="75"/>
      <c r="M1366" s="119"/>
      <c r="U1366" s="120"/>
      <c r="AT1366" s="108" t="s">
        <v>2597</v>
      </c>
      <c r="AU1366" s="108" t="s">
        <v>61</v>
      </c>
    </row>
    <row r="1367" spans="2:65" s="76" customFormat="1" x14ac:dyDescent="0.2">
      <c r="B1367" s="75"/>
      <c r="D1367" s="127" t="s">
        <v>112</v>
      </c>
      <c r="F1367" s="126" t="s">
        <v>3526</v>
      </c>
      <c r="L1367" s="75"/>
      <c r="M1367" s="119"/>
      <c r="U1367" s="120"/>
      <c r="AT1367" s="108" t="s">
        <v>112</v>
      </c>
      <c r="AU1367" s="108" t="s">
        <v>61</v>
      </c>
    </row>
    <row r="1368" spans="2:65" s="76" customFormat="1" ht="16.5" customHeight="1" x14ac:dyDescent="0.2">
      <c r="B1368" s="117"/>
      <c r="C1368" s="140" t="s">
        <v>1657</v>
      </c>
      <c r="D1368" s="140" t="s">
        <v>26</v>
      </c>
      <c r="E1368" s="139" t="s">
        <v>1658</v>
      </c>
      <c r="F1368" s="135" t="s">
        <v>2973</v>
      </c>
      <c r="G1368" s="138" t="s">
        <v>133</v>
      </c>
      <c r="H1368" s="137">
        <v>8</v>
      </c>
      <c r="I1368" s="136">
        <v>292.92</v>
      </c>
      <c r="J1368" s="136">
        <f>ROUND(I1368*H1368,2)</f>
        <v>2343.36</v>
      </c>
      <c r="K1368" s="135" t="s">
        <v>3201</v>
      </c>
      <c r="L1368" s="75"/>
      <c r="M1368" s="134" t="s">
        <v>31</v>
      </c>
      <c r="N1368" s="133" t="s">
        <v>2542</v>
      </c>
      <c r="O1368" s="132">
        <v>5.0999999999999997E-2</v>
      </c>
      <c r="P1368" s="132">
        <f>O1368*H1368</f>
        <v>0.40799999999999997</v>
      </c>
      <c r="Q1368" s="132">
        <v>2.24627E-4</v>
      </c>
      <c r="R1368" s="132">
        <f>Q1368*H1368</f>
        <v>1.797016E-3</v>
      </c>
      <c r="S1368" s="132">
        <v>0</v>
      </c>
      <c r="T1368" s="132">
        <f>S1368*H1368</f>
        <v>0</v>
      </c>
      <c r="U1368" s="131" t="s">
        <v>31</v>
      </c>
      <c r="AR1368" s="130" t="s">
        <v>134</v>
      </c>
      <c r="AT1368" s="130" t="s">
        <v>26</v>
      </c>
      <c r="AU1368" s="130" t="s">
        <v>61</v>
      </c>
      <c r="AY1368" s="108" t="s">
        <v>104</v>
      </c>
      <c r="BE1368" s="118">
        <f>IF(N1368="základní",J1368,0)</f>
        <v>2343.36</v>
      </c>
      <c r="BF1368" s="118">
        <f>IF(N1368="snížená",J1368,0)</f>
        <v>0</v>
      </c>
      <c r="BG1368" s="118">
        <f>IF(N1368="zákl. přenesená",J1368,0)</f>
        <v>0</v>
      </c>
      <c r="BH1368" s="118">
        <f>IF(N1368="sníž. přenesená",J1368,0)</f>
        <v>0</v>
      </c>
      <c r="BI1368" s="118">
        <f>IF(N1368="nulová",J1368,0)</f>
        <v>0</v>
      </c>
      <c r="BJ1368" s="108" t="s">
        <v>102</v>
      </c>
      <c r="BK1368" s="118">
        <f>ROUND(I1368*H1368,2)</f>
        <v>2343.36</v>
      </c>
      <c r="BL1368" s="108" t="s">
        <v>134</v>
      </c>
      <c r="BM1368" s="130" t="s">
        <v>1659</v>
      </c>
    </row>
    <row r="1369" spans="2:65" s="76" customFormat="1" x14ac:dyDescent="0.2">
      <c r="B1369" s="75"/>
      <c r="D1369" s="129" t="s">
        <v>2597</v>
      </c>
      <c r="F1369" s="128" t="s">
        <v>1660</v>
      </c>
      <c r="L1369" s="75"/>
      <c r="M1369" s="119"/>
      <c r="U1369" s="120"/>
      <c r="AT1369" s="108" t="s">
        <v>2597</v>
      </c>
      <c r="AU1369" s="108" t="s">
        <v>61</v>
      </c>
    </row>
    <row r="1370" spans="2:65" s="76" customFormat="1" x14ac:dyDescent="0.2">
      <c r="B1370" s="75"/>
      <c r="D1370" s="127" t="s">
        <v>112</v>
      </c>
      <c r="F1370" s="126" t="s">
        <v>3525</v>
      </c>
      <c r="L1370" s="75"/>
      <c r="M1370" s="119"/>
      <c r="U1370" s="120"/>
      <c r="AT1370" s="108" t="s">
        <v>112</v>
      </c>
      <c r="AU1370" s="108" t="s">
        <v>61</v>
      </c>
    </row>
    <row r="1371" spans="2:65" s="76" customFormat="1" ht="16.5" customHeight="1" x14ac:dyDescent="0.2">
      <c r="B1371" s="117"/>
      <c r="C1371" s="140" t="s">
        <v>1661</v>
      </c>
      <c r="D1371" s="140" t="s">
        <v>26</v>
      </c>
      <c r="E1371" s="139" t="s">
        <v>1662</v>
      </c>
      <c r="F1371" s="135" t="s">
        <v>2974</v>
      </c>
      <c r="G1371" s="138" t="s">
        <v>133</v>
      </c>
      <c r="H1371" s="137">
        <v>5</v>
      </c>
      <c r="I1371" s="136">
        <v>285.69</v>
      </c>
      <c r="J1371" s="136">
        <f>ROUND(I1371*H1371,2)</f>
        <v>1428.45</v>
      </c>
      <c r="K1371" s="135" t="s">
        <v>3201</v>
      </c>
      <c r="L1371" s="75"/>
      <c r="M1371" s="134" t="s">
        <v>31</v>
      </c>
      <c r="N1371" s="133" t="s">
        <v>2542</v>
      </c>
      <c r="O1371" s="132">
        <v>6.6000000000000003E-2</v>
      </c>
      <c r="P1371" s="132">
        <f>O1371*H1371</f>
        <v>0.33</v>
      </c>
      <c r="Q1371" s="132">
        <v>2.3125399999999999E-4</v>
      </c>
      <c r="R1371" s="132">
        <f>Q1371*H1371</f>
        <v>1.15627E-3</v>
      </c>
      <c r="S1371" s="132">
        <v>0</v>
      </c>
      <c r="T1371" s="132">
        <f>S1371*H1371</f>
        <v>0</v>
      </c>
      <c r="U1371" s="131" t="s">
        <v>31</v>
      </c>
      <c r="AR1371" s="130" t="s">
        <v>134</v>
      </c>
      <c r="AT1371" s="130" t="s">
        <v>26</v>
      </c>
      <c r="AU1371" s="130" t="s">
        <v>61</v>
      </c>
      <c r="AY1371" s="108" t="s">
        <v>104</v>
      </c>
      <c r="BE1371" s="118">
        <f>IF(N1371="základní",J1371,0)</f>
        <v>1428.45</v>
      </c>
      <c r="BF1371" s="118">
        <f>IF(N1371="snížená",J1371,0)</f>
        <v>0</v>
      </c>
      <c r="BG1371" s="118">
        <f>IF(N1371="zákl. přenesená",J1371,0)</f>
        <v>0</v>
      </c>
      <c r="BH1371" s="118">
        <f>IF(N1371="sníž. přenesená",J1371,0)</f>
        <v>0</v>
      </c>
      <c r="BI1371" s="118">
        <f>IF(N1371="nulová",J1371,0)</f>
        <v>0</v>
      </c>
      <c r="BJ1371" s="108" t="s">
        <v>102</v>
      </c>
      <c r="BK1371" s="118">
        <f>ROUND(I1371*H1371,2)</f>
        <v>1428.45</v>
      </c>
      <c r="BL1371" s="108" t="s">
        <v>134</v>
      </c>
      <c r="BM1371" s="130" t="s">
        <v>1663</v>
      </c>
    </row>
    <row r="1372" spans="2:65" s="76" customFormat="1" x14ac:dyDescent="0.2">
      <c r="B1372" s="75"/>
      <c r="D1372" s="129" t="s">
        <v>2597</v>
      </c>
      <c r="F1372" s="128" t="s">
        <v>1664</v>
      </c>
      <c r="L1372" s="75"/>
      <c r="M1372" s="119"/>
      <c r="U1372" s="120"/>
      <c r="AT1372" s="108" t="s">
        <v>2597</v>
      </c>
      <c r="AU1372" s="108" t="s">
        <v>61</v>
      </c>
    </row>
    <row r="1373" spans="2:65" s="76" customFormat="1" x14ac:dyDescent="0.2">
      <c r="B1373" s="75"/>
      <c r="D1373" s="127" t="s">
        <v>112</v>
      </c>
      <c r="F1373" s="126" t="s">
        <v>3524</v>
      </c>
      <c r="L1373" s="75"/>
      <c r="M1373" s="119"/>
      <c r="U1373" s="120"/>
      <c r="AT1373" s="108" t="s">
        <v>112</v>
      </c>
      <c r="AU1373" s="108" t="s">
        <v>61</v>
      </c>
    </row>
    <row r="1374" spans="2:65" s="76" customFormat="1" ht="16.5" customHeight="1" x14ac:dyDescent="0.2">
      <c r="B1374" s="117"/>
      <c r="C1374" s="140" t="s">
        <v>1665</v>
      </c>
      <c r="D1374" s="140" t="s">
        <v>26</v>
      </c>
      <c r="E1374" s="139" t="s">
        <v>1666</v>
      </c>
      <c r="F1374" s="135" t="s">
        <v>2975</v>
      </c>
      <c r="G1374" s="138" t="s">
        <v>133</v>
      </c>
      <c r="H1374" s="137">
        <v>2</v>
      </c>
      <c r="I1374" s="136">
        <v>312.83999999999997</v>
      </c>
      <c r="J1374" s="136">
        <f>ROUND(I1374*H1374,2)</f>
        <v>625.67999999999995</v>
      </c>
      <c r="K1374" s="135" t="s">
        <v>3201</v>
      </c>
      <c r="L1374" s="75"/>
      <c r="M1374" s="134" t="s">
        <v>31</v>
      </c>
      <c r="N1374" s="133" t="s">
        <v>2542</v>
      </c>
      <c r="O1374" s="132">
        <v>0.10299999999999999</v>
      </c>
      <c r="P1374" s="132">
        <f>O1374*H1374</f>
        <v>0.20599999999999999</v>
      </c>
      <c r="Q1374" s="132">
        <v>2.3931319999999999E-4</v>
      </c>
      <c r="R1374" s="132">
        <f>Q1374*H1374</f>
        <v>4.7862639999999998E-4</v>
      </c>
      <c r="S1374" s="132">
        <v>0</v>
      </c>
      <c r="T1374" s="132">
        <f>S1374*H1374</f>
        <v>0</v>
      </c>
      <c r="U1374" s="131" t="s">
        <v>31</v>
      </c>
      <c r="AR1374" s="130" t="s">
        <v>134</v>
      </c>
      <c r="AT1374" s="130" t="s">
        <v>26</v>
      </c>
      <c r="AU1374" s="130" t="s">
        <v>61</v>
      </c>
      <c r="AY1374" s="108" t="s">
        <v>104</v>
      </c>
      <c r="BE1374" s="118">
        <f>IF(N1374="základní",J1374,0)</f>
        <v>625.67999999999995</v>
      </c>
      <c r="BF1374" s="118">
        <f>IF(N1374="snížená",J1374,0)</f>
        <v>0</v>
      </c>
      <c r="BG1374" s="118">
        <f>IF(N1374="zákl. přenesená",J1374,0)</f>
        <v>0</v>
      </c>
      <c r="BH1374" s="118">
        <f>IF(N1374="sníž. přenesená",J1374,0)</f>
        <v>0</v>
      </c>
      <c r="BI1374" s="118">
        <f>IF(N1374="nulová",J1374,0)</f>
        <v>0</v>
      </c>
      <c r="BJ1374" s="108" t="s">
        <v>102</v>
      </c>
      <c r="BK1374" s="118">
        <f>ROUND(I1374*H1374,2)</f>
        <v>625.67999999999995</v>
      </c>
      <c r="BL1374" s="108" t="s">
        <v>134</v>
      </c>
      <c r="BM1374" s="130" t="s">
        <v>1667</v>
      </c>
    </row>
    <row r="1375" spans="2:65" s="76" customFormat="1" x14ac:dyDescent="0.2">
      <c r="B1375" s="75"/>
      <c r="D1375" s="129" t="s">
        <v>2597</v>
      </c>
      <c r="F1375" s="128" t="s">
        <v>1668</v>
      </c>
      <c r="L1375" s="75"/>
      <c r="M1375" s="119"/>
      <c r="U1375" s="120"/>
      <c r="AT1375" s="108" t="s">
        <v>2597</v>
      </c>
      <c r="AU1375" s="108" t="s">
        <v>61</v>
      </c>
    </row>
    <row r="1376" spans="2:65" s="76" customFormat="1" x14ac:dyDescent="0.2">
      <c r="B1376" s="75"/>
      <c r="D1376" s="127" t="s">
        <v>112</v>
      </c>
      <c r="F1376" s="126" t="s">
        <v>3523</v>
      </c>
      <c r="L1376" s="75"/>
      <c r="M1376" s="119"/>
      <c r="U1376" s="120"/>
      <c r="AT1376" s="108" t="s">
        <v>112</v>
      </c>
      <c r="AU1376" s="108" t="s">
        <v>61</v>
      </c>
    </row>
    <row r="1377" spans="2:65" s="76" customFormat="1" ht="21.75" customHeight="1" x14ac:dyDescent="0.2">
      <c r="B1377" s="117"/>
      <c r="C1377" s="140" t="s">
        <v>1669</v>
      </c>
      <c r="D1377" s="140" t="s">
        <v>26</v>
      </c>
      <c r="E1377" s="139" t="s">
        <v>1670</v>
      </c>
      <c r="F1377" s="135" t="s">
        <v>2976</v>
      </c>
      <c r="G1377" s="138" t="s">
        <v>133</v>
      </c>
      <c r="H1377" s="137">
        <v>2</v>
      </c>
      <c r="I1377" s="136">
        <v>330.45</v>
      </c>
      <c r="J1377" s="136">
        <f>ROUND(I1377*H1377,2)</f>
        <v>660.9</v>
      </c>
      <c r="K1377" s="135" t="s">
        <v>3201</v>
      </c>
      <c r="L1377" s="75"/>
      <c r="M1377" s="134" t="s">
        <v>31</v>
      </c>
      <c r="N1377" s="133" t="s">
        <v>2542</v>
      </c>
      <c r="O1377" s="132">
        <v>6.2E-2</v>
      </c>
      <c r="P1377" s="132">
        <f>O1377*H1377</f>
        <v>0.124</v>
      </c>
      <c r="Q1377" s="132">
        <v>2.5125400000000002E-4</v>
      </c>
      <c r="R1377" s="132">
        <f>Q1377*H1377</f>
        <v>5.0250800000000003E-4</v>
      </c>
      <c r="S1377" s="132">
        <v>0</v>
      </c>
      <c r="T1377" s="132">
        <f>S1377*H1377</f>
        <v>0</v>
      </c>
      <c r="U1377" s="131" t="s">
        <v>31</v>
      </c>
      <c r="AR1377" s="130" t="s">
        <v>134</v>
      </c>
      <c r="AT1377" s="130" t="s">
        <v>26</v>
      </c>
      <c r="AU1377" s="130" t="s">
        <v>61</v>
      </c>
      <c r="AY1377" s="108" t="s">
        <v>104</v>
      </c>
      <c r="BE1377" s="118">
        <f>IF(N1377="základní",J1377,0)</f>
        <v>660.9</v>
      </c>
      <c r="BF1377" s="118">
        <f>IF(N1377="snížená",J1377,0)</f>
        <v>0</v>
      </c>
      <c r="BG1377" s="118">
        <f>IF(N1377="zákl. přenesená",J1377,0)</f>
        <v>0</v>
      </c>
      <c r="BH1377" s="118">
        <f>IF(N1377="sníž. přenesená",J1377,0)</f>
        <v>0</v>
      </c>
      <c r="BI1377" s="118">
        <f>IF(N1377="nulová",J1377,0)</f>
        <v>0</v>
      </c>
      <c r="BJ1377" s="108" t="s">
        <v>102</v>
      </c>
      <c r="BK1377" s="118">
        <f>ROUND(I1377*H1377,2)</f>
        <v>660.9</v>
      </c>
      <c r="BL1377" s="108" t="s">
        <v>134</v>
      </c>
      <c r="BM1377" s="130" t="s">
        <v>1671</v>
      </c>
    </row>
    <row r="1378" spans="2:65" s="76" customFormat="1" x14ac:dyDescent="0.2">
      <c r="B1378" s="75"/>
      <c r="D1378" s="129" t="s">
        <v>2597</v>
      </c>
      <c r="F1378" s="128" t="s">
        <v>1672</v>
      </c>
      <c r="L1378" s="75"/>
      <c r="M1378" s="119"/>
      <c r="U1378" s="120"/>
      <c r="AT1378" s="108" t="s">
        <v>2597</v>
      </c>
      <c r="AU1378" s="108" t="s">
        <v>61</v>
      </c>
    </row>
    <row r="1379" spans="2:65" s="76" customFormat="1" x14ac:dyDescent="0.2">
      <c r="B1379" s="75"/>
      <c r="D1379" s="127" t="s">
        <v>112</v>
      </c>
      <c r="F1379" s="126" t="s">
        <v>3522</v>
      </c>
      <c r="L1379" s="75"/>
      <c r="M1379" s="119"/>
      <c r="U1379" s="120"/>
      <c r="AT1379" s="108" t="s">
        <v>112</v>
      </c>
      <c r="AU1379" s="108" t="s">
        <v>61</v>
      </c>
    </row>
    <row r="1380" spans="2:65" s="76" customFormat="1" ht="21.75" customHeight="1" x14ac:dyDescent="0.2">
      <c r="B1380" s="117"/>
      <c r="C1380" s="140" t="s">
        <v>1673</v>
      </c>
      <c r="D1380" s="140" t="s">
        <v>26</v>
      </c>
      <c r="E1380" s="139" t="s">
        <v>1674</v>
      </c>
      <c r="F1380" s="135" t="s">
        <v>2977</v>
      </c>
      <c r="G1380" s="138" t="s">
        <v>133</v>
      </c>
      <c r="H1380" s="137">
        <v>5</v>
      </c>
      <c r="I1380" s="136">
        <v>375.84</v>
      </c>
      <c r="J1380" s="136">
        <f>ROUND(I1380*H1380,2)</f>
        <v>1879.2</v>
      </c>
      <c r="K1380" s="135" t="s">
        <v>3201</v>
      </c>
      <c r="L1380" s="75"/>
      <c r="M1380" s="134" t="s">
        <v>31</v>
      </c>
      <c r="N1380" s="133" t="s">
        <v>2542</v>
      </c>
      <c r="O1380" s="132">
        <v>0.10299999999999999</v>
      </c>
      <c r="P1380" s="132">
        <f>O1380*H1380</f>
        <v>0.51500000000000001</v>
      </c>
      <c r="Q1380" s="132">
        <v>2.6931319999999999E-4</v>
      </c>
      <c r="R1380" s="132">
        <f>Q1380*H1380</f>
        <v>1.346566E-3</v>
      </c>
      <c r="S1380" s="132">
        <v>0</v>
      </c>
      <c r="T1380" s="132">
        <f>S1380*H1380</f>
        <v>0</v>
      </c>
      <c r="U1380" s="131" t="s">
        <v>31</v>
      </c>
      <c r="AR1380" s="130" t="s">
        <v>134</v>
      </c>
      <c r="AT1380" s="130" t="s">
        <v>26</v>
      </c>
      <c r="AU1380" s="130" t="s">
        <v>61</v>
      </c>
      <c r="AY1380" s="108" t="s">
        <v>104</v>
      </c>
      <c r="BE1380" s="118">
        <f>IF(N1380="základní",J1380,0)</f>
        <v>1879.2</v>
      </c>
      <c r="BF1380" s="118">
        <f>IF(N1380="snížená",J1380,0)</f>
        <v>0</v>
      </c>
      <c r="BG1380" s="118">
        <f>IF(N1380="zákl. přenesená",J1380,0)</f>
        <v>0</v>
      </c>
      <c r="BH1380" s="118">
        <f>IF(N1380="sníž. přenesená",J1380,0)</f>
        <v>0</v>
      </c>
      <c r="BI1380" s="118">
        <f>IF(N1380="nulová",J1380,0)</f>
        <v>0</v>
      </c>
      <c r="BJ1380" s="108" t="s">
        <v>102</v>
      </c>
      <c r="BK1380" s="118">
        <f>ROUND(I1380*H1380,2)</f>
        <v>1879.2</v>
      </c>
      <c r="BL1380" s="108" t="s">
        <v>134</v>
      </c>
      <c r="BM1380" s="130" t="s">
        <v>1675</v>
      </c>
    </row>
    <row r="1381" spans="2:65" s="76" customFormat="1" x14ac:dyDescent="0.2">
      <c r="B1381" s="75"/>
      <c r="D1381" s="129" t="s">
        <v>2597</v>
      </c>
      <c r="F1381" s="128" t="s">
        <v>1676</v>
      </c>
      <c r="L1381" s="75"/>
      <c r="M1381" s="119"/>
      <c r="U1381" s="120"/>
      <c r="AT1381" s="108" t="s">
        <v>2597</v>
      </c>
      <c r="AU1381" s="108" t="s">
        <v>61</v>
      </c>
    </row>
    <row r="1382" spans="2:65" s="76" customFormat="1" x14ac:dyDescent="0.2">
      <c r="B1382" s="75"/>
      <c r="D1382" s="127" t="s">
        <v>112</v>
      </c>
      <c r="F1382" s="126" t="s">
        <v>3521</v>
      </c>
      <c r="L1382" s="75"/>
      <c r="M1382" s="119"/>
      <c r="U1382" s="120"/>
      <c r="AT1382" s="108" t="s">
        <v>112</v>
      </c>
      <c r="AU1382" s="108" t="s">
        <v>61</v>
      </c>
    </row>
    <row r="1383" spans="2:65" s="76" customFormat="1" ht="16.5" customHeight="1" x14ac:dyDescent="0.2">
      <c r="B1383" s="117"/>
      <c r="C1383" s="140" t="s">
        <v>1677</v>
      </c>
      <c r="D1383" s="140" t="s">
        <v>26</v>
      </c>
      <c r="E1383" s="139" t="s">
        <v>1678</v>
      </c>
      <c r="F1383" s="135" t="s">
        <v>3520</v>
      </c>
      <c r="G1383" s="138" t="s">
        <v>133</v>
      </c>
      <c r="H1383" s="137">
        <v>5</v>
      </c>
      <c r="I1383" s="136">
        <v>2127.77</v>
      </c>
      <c r="J1383" s="136">
        <f>ROUND(I1383*H1383,2)</f>
        <v>10638.85</v>
      </c>
      <c r="K1383" s="135" t="s">
        <v>3201</v>
      </c>
      <c r="L1383" s="75"/>
      <c r="M1383" s="134" t="s">
        <v>31</v>
      </c>
      <c r="N1383" s="133" t="s">
        <v>2542</v>
      </c>
      <c r="O1383" s="132">
        <v>0.20599999999999999</v>
      </c>
      <c r="P1383" s="132">
        <f>O1383*H1383</f>
        <v>1.03</v>
      </c>
      <c r="Q1383" s="132">
        <v>5.1999999999999995E-4</v>
      </c>
      <c r="R1383" s="132">
        <f>Q1383*H1383</f>
        <v>2.5999999999999999E-3</v>
      </c>
      <c r="S1383" s="132">
        <v>0</v>
      </c>
      <c r="T1383" s="132">
        <f>S1383*H1383</f>
        <v>0</v>
      </c>
      <c r="U1383" s="131" t="s">
        <v>31</v>
      </c>
      <c r="AR1383" s="130" t="s">
        <v>134</v>
      </c>
      <c r="AT1383" s="130" t="s">
        <v>26</v>
      </c>
      <c r="AU1383" s="130" t="s">
        <v>61</v>
      </c>
      <c r="AY1383" s="108" t="s">
        <v>104</v>
      </c>
      <c r="BE1383" s="118">
        <f>IF(N1383="základní",J1383,0)</f>
        <v>10638.85</v>
      </c>
      <c r="BF1383" s="118">
        <f>IF(N1383="snížená",J1383,0)</f>
        <v>0</v>
      </c>
      <c r="BG1383" s="118">
        <f>IF(N1383="zákl. přenesená",J1383,0)</f>
        <v>0</v>
      </c>
      <c r="BH1383" s="118">
        <f>IF(N1383="sníž. přenesená",J1383,0)</f>
        <v>0</v>
      </c>
      <c r="BI1383" s="118">
        <f>IF(N1383="nulová",J1383,0)</f>
        <v>0</v>
      </c>
      <c r="BJ1383" s="108" t="s">
        <v>102</v>
      </c>
      <c r="BK1383" s="118">
        <f>ROUND(I1383*H1383,2)</f>
        <v>10638.85</v>
      </c>
      <c r="BL1383" s="108" t="s">
        <v>134</v>
      </c>
      <c r="BM1383" s="130" t="s">
        <v>1679</v>
      </c>
    </row>
    <row r="1384" spans="2:65" s="76" customFormat="1" x14ac:dyDescent="0.2">
      <c r="B1384" s="75"/>
      <c r="D1384" s="129" t="s">
        <v>2597</v>
      </c>
      <c r="F1384" s="128" t="s">
        <v>3519</v>
      </c>
      <c r="L1384" s="75"/>
      <c r="M1384" s="119"/>
      <c r="U1384" s="120"/>
      <c r="AT1384" s="108" t="s">
        <v>2597</v>
      </c>
      <c r="AU1384" s="108" t="s">
        <v>61</v>
      </c>
    </row>
    <row r="1385" spans="2:65" s="76" customFormat="1" x14ac:dyDescent="0.2">
      <c r="B1385" s="75"/>
      <c r="D1385" s="127" t="s">
        <v>112</v>
      </c>
      <c r="F1385" s="126" t="s">
        <v>3518</v>
      </c>
      <c r="L1385" s="75"/>
      <c r="M1385" s="119"/>
      <c r="U1385" s="120"/>
      <c r="AT1385" s="108" t="s">
        <v>112</v>
      </c>
      <c r="AU1385" s="108" t="s">
        <v>61</v>
      </c>
    </row>
    <row r="1386" spans="2:65" s="76" customFormat="1" ht="16.5" customHeight="1" x14ac:dyDescent="0.2">
      <c r="B1386" s="117"/>
      <c r="C1386" s="140" t="s">
        <v>1680</v>
      </c>
      <c r="D1386" s="140" t="s">
        <v>26</v>
      </c>
      <c r="E1386" s="139" t="s">
        <v>1681</v>
      </c>
      <c r="F1386" s="135" t="s">
        <v>3517</v>
      </c>
      <c r="G1386" s="138" t="s">
        <v>133</v>
      </c>
      <c r="H1386" s="137">
        <v>2</v>
      </c>
      <c r="I1386" s="136">
        <v>2709.52</v>
      </c>
      <c r="J1386" s="136">
        <f>ROUND(I1386*H1386,2)</f>
        <v>5419.04</v>
      </c>
      <c r="K1386" s="135" t="s">
        <v>3201</v>
      </c>
      <c r="L1386" s="75"/>
      <c r="M1386" s="134" t="s">
        <v>31</v>
      </c>
      <c r="N1386" s="133" t="s">
        <v>2542</v>
      </c>
      <c r="O1386" s="132">
        <v>0.22700000000000001</v>
      </c>
      <c r="P1386" s="132">
        <f>O1386*H1386</f>
        <v>0.45400000000000001</v>
      </c>
      <c r="Q1386" s="132">
        <v>6.2E-4</v>
      </c>
      <c r="R1386" s="132">
        <f>Q1386*H1386</f>
        <v>1.24E-3</v>
      </c>
      <c r="S1386" s="132">
        <v>0</v>
      </c>
      <c r="T1386" s="132">
        <f>S1386*H1386</f>
        <v>0</v>
      </c>
      <c r="U1386" s="131" t="s">
        <v>31</v>
      </c>
      <c r="AR1386" s="130" t="s">
        <v>134</v>
      </c>
      <c r="AT1386" s="130" t="s">
        <v>26</v>
      </c>
      <c r="AU1386" s="130" t="s">
        <v>61</v>
      </c>
      <c r="AY1386" s="108" t="s">
        <v>104</v>
      </c>
      <c r="BE1386" s="118">
        <f>IF(N1386="základní",J1386,0)</f>
        <v>5419.04</v>
      </c>
      <c r="BF1386" s="118">
        <f>IF(N1386="snížená",J1386,0)</f>
        <v>0</v>
      </c>
      <c r="BG1386" s="118">
        <f>IF(N1386="zákl. přenesená",J1386,0)</f>
        <v>0</v>
      </c>
      <c r="BH1386" s="118">
        <f>IF(N1386="sníž. přenesená",J1386,0)</f>
        <v>0</v>
      </c>
      <c r="BI1386" s="118">
        <f>IF(N1386="nulová",J1386,0)</f>
        <v>0</v>
      </c>
      <c r="BJ1386" s="108" t="s">
        <v>102</v>
      </c>
      <c r="BK1386" s="118">
        <f>ROUND(I1386*H1386,2)</f>
        <v>5419.04</v>
      </c>
      <c r="BL1386" s="108" t="s">
        <v>134</v>
      </c>
      <c r="BM1386" s="130" t="s">
        <v>1682</v>
      </c>
    </row>
    <row r="1387" spans="2:65" s="76" customFormat="1" x14ac:dyDescent="0.2">
      <c r="B1387" s="75"/>
      <c r="D1387" s="129" t="s">
        <v>2597</v>
      </c>
      <c r="F1387" s="128" t="s">
        <v>3516</v>
      </c>
      <c r="L1387" s="75"/>
      <c r="M1387" s="119"/>
      <c r="U1387" s="120"/>
      <c r="AT1387" s="108" t="s">
        <v>2597</v>
      </c>
      <c r="AU1387" s="108" t="s">
        <v>61</v>
      </c>
    </row>
    <row r="1388" spans="2:65" s="76" customFormat="1" x14ac:dyDescent="0.2">
      <c r="B1388" s="75"/>
      <c r="D1388" s="127" t="s">
        <v>112</v>
      </c>
      <c r="F1388" s="126" t="s">
        <v>3515</v>
      </c>
      <c r="L1388" s="75"/>
      <c r="M1388" s="119"/>
      <c r="U1388" s="120"/>
      <c r="AT1388" s="108" t="s">
        <v>112</v>
      </c>
      <c r="AU1388" s="108" t="s">
        <v>61</v>
      </c>
    </row>
    <row r="1389" spans="2:65" s="76" customFormat="1" ht="16.5" customHeight="1" x14ac:dyDescent="0.2">
      <c r="B1389" s="117"/>
      <c r="C1389" s="140" t="s">
        <v>1683</v>
      </c>
      <c r="D1389" s="140" t="s">
        <v>26</v>
      </c>
      <c r="E1389" s="139" t="s">
        <v>1684</v>
      </c>
      <c r="F1389" s="135" t="s">
        <v>3514</v>
      </c>
      <c r="G1389" s="138" t="s">
        <v>133</v>
      </c>
      <c r="H1389" s="137">
        <v>1</v>
      </c>
      <c r="I1389" s="136">
        <v>3893.3</v>
      </c>
      <c r="J1389" s="136">
        <f>ROUND(I1389*H1389,2)</f>
        <v>3893.3</v>
      </c>
      <c r="K1389" s="135" t="s">
        <v>3201</v>
      </c>
      <c r="L1389" s="75"/>
      <c r="M1389" s="134" t="s">
        <v>31</v>
      </c>
      <c r="N1389" s="133" t="s">
        <v>2542</v>
      </c>
      <c r="O1389" s="132">
        <v>0.26800000000000002</v>
      </c>
      <c r="P1389" s="132">
        <f>O1389*H1389</f>
        <v>0.26800000000000002</v>
      </c>
      <c r="Q1389" s="132">
        <v>9.7000000000000005E-4</v>
      </c>
      <c r="R1389" s="132">
        <f>Q1389*H1389</f>
        <v>9.7000000000000005E-4</v>
      </c>
      <c r="S1389" s="132">
        <v>0</v>
      </c>
      <c r="T1389" s="132">
        <f>S1389*H1389</f>
        <v>0</v>
      </c>
      <c r="U1389" s="131" t="s">
        <v>31</v>
      </c>
      <c r="AR1389" s="130" t="s">
        <v>134</v>
      </c>
      <c r="AT1389" s="130" t="s">
        <v>26</v>
      </c>
      <c r="AU1389" s="130" t="s">
        <v>61</v>
      </c>
      <c r="AY1389" s="108" t="s">
        <v>104</v>
      </c>
      <c r="BE1389" s="118">
        <f>IF(N1389="základní",J1389,0)</f>
        <v>3893.3</v>
      </c>
      <c r="BF1389" s="118">
        <f>IF(N1389="snížená",J1389,0)</f>
        <v>0</v>
      </c>
      <c r="BG1389" s="118">
        <f>IF(N1389="zákl. přenesená",J1389,0)</f>
        <v>0</v>
      </c>
      <c r="BH1389" s="118">
        <f>IF(N1389="sníž. přenesená",J1389,0)</f>
        <v>0</v>
      </c>
      <c r="BI1389" s="118">
        <f>IF(N1389="nulová",J1389,0)</f>
        <v>0</v>
      </c>
      <c r="BJ1389" s="108" t="s">
        <v>102</v>
      </c>
      <c r="BK1389" s="118">
        <f>ROUND(I1389*H1389,2)</f>
        <v>3893.3</v>
      </c>
      <c r="BL1389" s="108" t="s">
        <v>134</v>
      </c>
      <c r="BM1389" s="130" t="s">
        <v>1685</v>
      </c>
    </row>
    <row r="1390" spans="2:65" s="76" customFormat="1" x14ac:dyDescent="0.2">
      <c r="B1390" s="75"/>
      <c r="D1390" s="129" t="s">
        <v>2597</v>
      </c>
      <c r="F1390" s="128" t="s">
        <v>3513</v>
      </c>
      <c r="L1390" s="75"/>
      <c r="M1390" s="119"/>
      <c r="U1390" s="120"/>
      <c r="AT1390" s="108" t="s">
        <v>2597</v>
      </c>
      <c r="AU1390" s="108" t="s">
        <v>61</v>
      </c>
    </row>
    <row r="1391" spans="2:65" s="76" customFormat="1" x14ac:dyDescent="0.2">
      <c r="B1391" s="75"/>
      <c r="D1391" s="127" t="s">
        <v>112</v>
      </c>
      <c r="F1391" s="126" t="s">
        <v>3512</v>
      </c>
      <c r="L1391" s="75"/>
      <c r="M1391" s="119"/>
      <c r="U1391" s="120"/>
      <c r="AT1391" s="108" t="s">
        <v>112</v>
      </c>
      <c r="AU1391" s="108" t="s">
        <v>61</v>
      </c>
    </row>
    <row r="1392" spans="2:65" s="76" customFormat="1" ht="16.5" customHeight="1" x14ac:dyDescent="0.2">
      <c r="B1392" s="117"/>
      <c r="C1392" s="140" t="s">
        <v>1686</v>
      </c>
      <c r="D1392" s="140" t="s">
        <v>26</v>
      </c>
      <c r="E1392" s="139" t="s">
        <v>1687</v>
      </c>
      <c r="F1392" s="135" t="s">
        <v>2978</v>
      </c>
      <c r="G1392" s="138" t="s">
        <v>133</v>
      </c>
      <c r="H1392" s="137">
        <v>5</v>
      </c>
      <c r="I1392" s="136">
        <v>484.02</v>
      </c>
      <c r="J1392" s="136">
        <f>ROUND(I1392*H1392,2)</f>
        <v>2420.1</v>
      </c>
      <c r="K1392" s="135" t="s">
        <v>3201</v>
      </c>
      <c r="L1392" s="75"/>
      <c r="M1392" s="134" t="s">
        <v>31</v>
      </c>
      <c r="N1392" s="133" t="s">
        <v>2542</v>
      </c>
      <c r="O1392" s="132">
        <v>0.17499999999999999</v>
      </c>
      <c r="P1392" s="132">
        <f>O1392*H1392</f>
        <v>0.875</v>
      </c>
      <c r="Q1392" s="132">
        <v>3.1956999999999998E-4</v>
      </c>
      <c r="R1392" s="132">
        <f>Q1392*H1392</f>
        <v>1.5978499999999998E-3</v>
      </c>
      <c r="S1392" s="132">
        <v>0</v>
      </c>
      <c r="T1392" s="132">
        <f>S1392*H1392</f>
        <v>0</v>
      </c>
      <c r="U1392" s="131" t="s">
        <v>31</v>
      </c>
      <c r="AR1392" s="130" t="s">
        <v>134</v>
      </c>
      <c r="AT1392" s="130" t="s">
        <v>26</v>
      </c>
      <c r="AU1392" s="130" t="s">
        <v>61</v>
      </c>
      <c r="AY1392" s="108" t="s">
        <v>104</v>
      </c>
      <c r="BE1392" s="118">
        <f>IF(N1392="základní",J1392,0)</f>
        <v>2420.1</v>
      </c>
      <c r="BF1392" s="118">
        <f>IF(N1392="snížená",J1392,0)</f>
        <v>0</v>
      </c>
      <c r="BG1392" s="118">
        <f>IF(N1392="zákl. přenesená",J1392,0)</f>
        <v>0</v>
      </c>
      <c r="BH1392" s="118">
        <f>IF(N1392="sníž. přenesená",J1392,0)</f>
        <v>0</v>
      </c>
      <c r="BI1392" s="118">
        <f>IF(N1392="nulová",J1392,0)</f>
        <v>0</v>
      </c>
      <c r="BJ1392" s="108" t="s">
        <v>102</v>
      </c>
      <c r="BK1392" s="118">
        <f>ROUND(I1392*H1392,2)</f>
        <v>2420.1</v>
      </c>
      <c r="BL1392" s="108" t="s">
        <v>134</v>
      </c>
      <c r="BM1392" s="130" t="s">
        <v>1688</v>
      </c>
    </row>
    <row r="1393" spans="2:65" s="76" customFormat="1" x14ac:dyDescent="0.2">
      <c r="B1393" s="75"/>
      <c r="D1393" s="129" t="s">
        <v>2597</v>
      </c>
      <c r="F1393" s="128" t="s">
        <v>3511</v>
      </c>
      <c r="L1393" s="75"/>
      <c r="M1393" s="119"/>
      <c r="U1393" s="120"/>
      <c r="AT1393" s="108" t="s">
        <v>2597</v>
      </c>
      <c r="AU1393" s="108" t="s">
        <v>61</v>
      </c>
    </row>
    <row r="1394" spans="2:65" s="76" customFormat="1" x14ac:dyDescent="0.2">
      <c r="B1394" s="75"/>
      <c r="D1394" s="127" t="s">
        <v>112</v>
      </c>
      <c r="F1394" s="126" t="s">
        <v>3510</v>
      </c>
      <c r="L1394" s="75"/>
      <c r="M1394" s="119"/>
      <c r="U1394" s="120"/>
      <c r="AT1394" s="108" t="s">
        <v>112</v>
      </c>
      <c r="AU1394" s="108" t="s">
        <v>61</v>
      </c>
    </row>
    <row r="1395" spans="2:65" s="76" customFormat="1" ht="16.5" customHeight="1" x14ac:dyDescent="0.2">
      <c r="B1395" s="117"/>
      <c r="C1395" s="140" t="s">
        <v>1689</v>
      </c>
      <c r="D1395" s="140" t="s">
        <v>26</v>
      </c>
      <c r="E1395" s="139" t="s">
        <v>1690</v>
      </c>
      <c r="F1395" s="135" t="s">
        <v>2979</v>
      </c>
      <c r="G1395" s="138" t="s">
        <v>133</v>
      </c>
      <c r="H1395" s="137">
        <v>3</v>
      </c>
      <c r="I1395" s="136">
        <v>514.02</v>
      </c>
      <c r="J1395" s="136">
        <f>ROUND(I1395*H1395,2)</f>
        <v>1542.06</v>
      </c>
      <c r="K1395" s="135" t="s">
        <v>3201</v>
      </c>
      <c r="L1395" s="75"/>
      <c r="M1395" s="134" t="s">
        <v>31</v>
      </c>
      <c r="N1395" s="133" t="s">
        <v>2542</v>
      </c>
      <c r="O1395" s="132">
        <v>0.17499999999999999</v>
      </c>
      <c r="P1395" s="132">
        <f>O1395*H1395</f>
        <v>0.52499999999999991</v>
      </c>
      <c r="Q1395" s="132">
        <v>4.6956999999999999E-4</v>
      </c>
      <c r="R1395" s="132">
        <f>Q1395*H1395</f>
        <v>1.4087100000000001E-3</v>
      </c>
      <c r="S1395" s="132">
        <v>0</v>
      </c>
      <c r="T1395" s="132">
        <f>S1395*H1395</f>
        <v>0</v>
      </c>
      <c r="U1395" s="131" t="s">
        <v>31</v>
      </c>
      <c r="AR1395" s="130" t="s">
        <v>134</v>
      </c>
      <c r="AT1395" s="130" t="s">
        <v>26</v>
      </c>
      <c r="AU1395" s="130" t="s">
        <v>61</v>
      </c>
      <c r="AY1395" s="108" t="s">
        <v>104</v>
      </c>
      <c r="BE1395" s="118">
        <f>IF(N1395="základní",J1395,0)</f>
        <v>1542.06</v>
      </c>
      <c r="BF1395" s="118">
        <f>IF(N1395="snížená",J1395,0)</f>
        <v>0</v>
      </c>
      <c r="BG1395" s="118">
        <f>IF(N1395="zákl. přenesená",J1395,0)</f>
        <v>0</v>
      </c>
      <c r="BH1395" s="118">
        <f>IF(N1395="sníž. přenesená",J1395,0)</f>
        <v>0</v>
      </c>
      <c r="BI1395" s="118">
        <f>IF(N1395="nulová",J1395,0)</f>
        <v>0</v>
      </c>
      <c r="BJ1395" s="108" t="s">
        <v>102</v>
      </c>
      <c r="BK1395" s="118">
        <f>ROUND(I1395*H1395,2)</f>
        <v>1542.06</v>
      </c>
      <c r="BL1395" s="108" t="s">
        <v>134</v>
      </c>
      <c r="BM1395" s="130" t="s">
        <v>1691</v>
      </c>
    </row>
    <row r="1396" spans="2:65" s="76" customFormat="1" x14ac:dyDescent="0.2">
      <c r="B1396" s="75"/>
      <c r="D1396" s="129" t="s">
        <v>2597</v>
      </c>
      <c r="F1396" s="128" t="s">
        <v>3509</v>
      </c>
      <c r="L1396" s="75"/>
      <c r="M1396" s="119"/>
      <c r="U1396" s="120"/>
      <c r="AT1396" s="108" t="s">
        <v>2597</v>
      </c>
      <c r="AU1396" s="108" t="s">
        <v>61</v>
      </c>
    </row>
    <row r="1397" spans="2:65" s="76" customFormat="1" x14ac:dyDescent="0.2">
      <c r="B1397" s="75"/>
      <c r="D1397" s="127" t="s">
        <v>112</v>
      </c>
      <c r="F1397" s="126" t="s">
        <v>3508</v>
      </c>
      <c r="L1397" s="75"/>
      <c r="M1397" s="119"/>
      <c r="U1397" s="120"/>
      <c r="AT1397" s="108" t="s">
        <v>112</v>
      </c>
      <c r="AU1397" s="108" t="s">
        <v>61</v>
      </c>
    </row>
    <row r="1398" spans="2:65" s="76" customFormat="1" ht="16.5" customHeight="1" x14ac:dyDescent="0.2">
      <c r="B1398" s="117"/>
      <c r="C1398" s="140" t="s">
        <v>1692</v>
      </c>
      <c r="D1398" s="140" t="s">
        <v>26</v>
      </c>
      <c r="E1398" s="139" t="s">
        <v>1693</v>
      </c>
      <c r="F1398" s="135" t="s">
        <v>2980</v>
      </c>
      <c r="G1398" s="138" t="s">
        <v>133</v>
      </c>
      <c r="H1398" s="137">
        <v>5</v>
      </c>
      <c r="I1398" s="136">
        <v>659.85</v>
      </c>
      <c r="J1398" s="136">
        <f>ROUND(I1398*H1398,2)</f>
        <v>3299.25</v>
      </c>
      <c r="K1398" s="135" t="s">
        <v>3201</v>
      </c>
      <c r="L1398" s="75"/>
      <c r="M1398" s="134" t="s">
        <v>31</v>
      </c>
      <c r="N1398" s="133" t="s">
        <v>2542</v>
      </c>
      <c r="O1398" s="132">
        <v>0.216</v>
      </c>
      <c r="P1398" s="132">
        <f>O1398*H1398</f>
        <v>1.08</v>
      </c>
      <c r="Q1398" s="132">
        <v>6.8913999999999998E-4</v>
      </c>
      <c r="R1398" s="132">
        <f>Q1398*H1398</f>
        <v>3.4456999999999999E-3</v>
      </c>
      <c r="S1398" s="132">
        <v>0</v>
      </c>
      <c r="T1398" s="132">
        <f>S1398*H1398</f>
        <v>0</v>
      </c>
      <c r="U1398" s="131" t="s">
        <v>31</v>
      </c>
      <c r="AR1398" s="130" t="s">
        <v>134</v>
      </c>
      <c r="AT1398" s="130" t="s">
        <v>26</v>
      </c>
      <c r="AU1398" s="130" t="s">
        <v>61</v>
      </c>
      <c r="AY1398" s="108" t="s">
        <v>104</v>
      </c>
      <c r="BE1398" s="118">
        <f>IF(N1398="základní",J1398,0)</f>
        <v>3299.25</v>
      </c>
      <c r="BF1398" s="118">
        <f>IF(N1398="snížená",J1398,0)</f>
        <v>0</v>
      </c>
      <c r="BG1398" s="118">
        <f>IF(N1398="zákl. přenesená",J1398,0)</f>
        <v>0</v>
      </c>
      <c r="BH1398" s="118">
        <f>IF(N1398="sníž. přenesená",J1398,0)</f>
        <v>0</v>
      </c>
      <c r="BI1398" s="118">
        <f>IF(N1398="nulová",J1398,0)</f>
        <v>0</v>
      </c>
      <c r="BJ1398" s="108" t="s">
        <v>102</v>
      </c>
      <c r="BK1398" s="118">
        <f>ROUND(I1398*H1398,2)</f>
        <v>3299.25</v>
      </c>
      <c r="BL1398" s="108" t="s">
        <v>134</v>
      </c>
      <c r="BM1398" s="130" t="s">
        <v>1694</v>
      </c>
    </row>
    <row r="1399" spans="2:65" s="76" customFormat="1" x14ac:dyDescent="0.2">
      <c r="B1399" s="75"/>
      <c r="D1399" s="129" t="s">
        <v>2597</v>
      </c>
      <c r="F1399" s="128" t="s">
        <v>3507</v>
      </c>
      <c r="L1399" s="75"/>
      <c r="M1399" s="119"/>
      <c r="U1399" s="120"/>
      <c r="AT1399" s="108" t="s">
        <v>2597</v>
      </c>
      <c r="AU1399" s="108" t="s">
        <v>61</v>
      </c>
    </row>
    <row r="1400" spans="2:65" s="76" customFormat="1" x14ac:dyDescent="0.2">
      <c r="B1400" s="75"/>
      <c r="D1400" s="127" t="s">
        <v>112</v>
      </c>
      <c r="F1400" s="126" t="s">
        <v>3506</v>
      </c>
      <c r="L1400" s="75"/>
      <c r="M1400" s="119"/>
      <c r="U1400" s="120"/>
      <c r="AT1400" s="108" t="s">
        <v>112</v>
      </c>
      <c r="AU1400" s="108" t="s">
        <v>61</v>
      </c>
    </row>
    <row r="1401" spans="2:65" s="76" customFormat="1" ht="16.5" customHeight="1" x14ac:dyDescent="0.2">
      <c r="B1401" s="117"/>
      <c r="C1401" s="140" t="s">
        <v>1695</v>
      </c>
      <c r="D1401" s="140" t="s">
        <v>26</v>
      </c>
      <c r="E1401" s="139" t="s">
        <v>1696</v>
      </c>
      <c r="F1401" s="135" t="s">
        <v>2981</v>
      </c>
      <c r="G1401" s="138" t="s">
        <v>133</v>
      </c>
      <c r="H1401" s="137">
        <v>5</v>
      </c>
      <c r="I1401" s="136">
        <v>474.02</v>
      </c>
      <c r="J1401" s="136">
        <f>ROUND(I1401*H1401,2)</f>
        <v>2370.1</v>
      </c>
      <c r="K1401" s="135" t="s">
        <v>3201</v>
      </c>
      <c r="L1401" s="75"/>
      <c r="M1401" s="134" t="s">
        <v>31</v>
      </c>
      <c r="N1401" s="133" t="s">
        <v>2542</v>
      </c>
      <c r="O1401" s="132">
        <v>0.17499999999999999</v>
      </c>
      <c r="P1401" s="132">
        <f>O1401*H1401</f>
        <v>0.875</v>
      </c>
      <c r="Q1401" s="132">
        <v>2.8957000000000001E-4</v>
      </c>
      <c r="R1401" s="132">
        <f>Q1401*H1401</f>
        <v>1.4478500000000001E-3</v>
      </c>
      <c r="S1401" s="132">
        <v>0</v>
      </c>
      <c r="T1401" s="132">
        <f>S1401*H1401</f>
        <v>0</v>
      </c>
      <c r="U1401" s="131" t="s">
        <v>31</v>
      </c>
      <c r="AR1401" s="130" t="s">
        <v>134</v>
      </c>
      <c r="AT1401" s="130" t="s">
        <v>26</v>
      </c>
      <c r="AU1401" s="130" t="s">
        <v>61</v>
      </c>
      <c r="AY1401" s="108" t="s">
        <v>104</v>
      </c>
      <c r="BE1401" s="118">
        <f>IF(N1401="základní",J1401,0)</f>
        <v>2370.1</v>
      </c>
      <c r="BF1401" s="118">
        <f>IF(N1401="snížená",J1401,0)</f>
        <v>0</v>
      </c>
      <c r="BG1401" s="118">
        <f>IF(N1401="zákl. přenesená",J1401,0)</f>
        <v>0</v>
      </c>
      <c r="BH1401" s="118">
        <f>IF(N1401="sníž. přenesená",J1401,0)</f>
        <v>0</v>
      </c>
      <c r="BI1401" s="118">
        <f>IF(N1401="nulová",J1401,0)</f>
        <v>0</v>
      </c>
      <c r="BJ1401" s="108" t="s">
        <v>102</v>
      </c>
      <c r="BK1401" s="118">
        <f>ROUND(I1401*H1401,2)</f>
        <v>2370.1</v>
      </c>
      <c r="BL1401" s="108" t="s">
        <v>134</v>
      </c>
      <c r="BM1401" s="130" t="s">
        <v>1697</v>
      </c>
    </row>
    <row r="1402" spans="2:65" s="76" customFormat="1" x14ac:dyDescent="0.2">
      <c r="B1402" s="75"/>
      <c r="D1402" s="129" t="s">
        <v>2597</v>
      </c>
      <c r="F1402" s="128" t="s">
        <v>3505</v>
      </c>
      <c r="L1402" s="75"/>
      <c r="M1402" s="119"/>
      <c r="U1402" s="120"/>
      <c r="AT1402" s="108" t="s">
        <v>2597</v>
      </c>
      <c r="AU1402" s="108" t="s">
        <v>61</v>
      </c>
    </row>
    <row r="1403" spans="2:65" s="76" customFormat="1" x14ac:dyDescent="0.2">
      <c r="B1403" s="75"/>
      <c r="D1403" s="127" t="s">
        <v>112</v>
      </c>
      <c r="F1403" s="126" t="s">
        <v>3504</v>
      </c>
      <c r="L1403" s="75"/>
      <c r="M1403" s="119"/>
      <c r="U1403" s="120"/>
      <c r="AT1403" s="108" t="s">
        <v>112</v>
      </c>
      <c r="AU1403" s="108" t="s">
        <v>61</v>
      </c>
    </row>
    <row r="1404" spans="2:65" s="76" customFormat="1" ht="16.5" customHeight="1" x14ac:dyDescent="0.2">
      <c r="B1404" s="117"/>
      <c r="C1404" s="140" t="s">
        <v>1698</v>
      </c>
      <c r="D1404" s="140" t="s">
        <v>26</v>
      </c>
      <c r="E1404" s="139" t="s">
        <v>1699</v>
      </c>
      <c r="F1404" s="135" t="s">
        <v>2982</v>
      </c>
      <c r="G1404" s="138" t="s">
        <v>133</v>
      </c>
      <c r="H1404" s="137">
        <v>5</v>
      </c>
      <c r="I1404" s="136">
        <v>494.02</v>
      </c>
      <c r="J1404" s="136">
        <f>ROUND(I1404*H1404,2)</f>
        <v>2470.1</v>
      </c>
      <c r="K1404" s="135" t="s">
        <v>3201</v>
      </c>
      <c r="L1404" s="75"/>
      <c r="M1404" s="134" t="s">
        <v>31</v>
      </c>
      <c r="N1404" s="133" t="s">
        <v>2542</v>
      </c>
      <c r="O1404" s="132">
        <v>0.17499999999999999</v>
      </c>
      <c r="P1404" s="132">
        <f>O1404*H1404</f>
        <v>0.875</v>
      </c>
      <c r="Q1404" s="132">
        <v>3.2957E-4</v>
      </c>
      <c r="R1404" s="132">
        <f>Q1404*H1404</f>
        <v>1.64785E-3</v>
      </c>
      <c r="S1404" s="132">
        <v>0</v>
      </c>
      <c r="T1404" s="132">
        <f>S1404*H1404</f>
        <v>0</v>
      </c>
      <c r="U1404" s="131" t="s">
        <v>31</v>
      </c>
      <c r="AR1404" s="130" t="s">
        <v>134</v>
      </c>
      <c r="AT1404" s="130" t="s">
        <v>26</v>
      </c>
      <c r="AU1404" s="130" t="s">
        <v>61</v>
      </c>
      <c r="AY1404" s="108" t="s">
        <v>104</v>
      </c>
      <c r="BE1404" s="118">
        <f>IF(N1404="základní",J1404,0)</f>
        <v>2470.1</v>
      </c>
      <c r="BF1404" s="118">
        <f>IF(N1404="snížená",J1404,0)</f>
        <v>0</v>
      </c>
      <c r="BG1404" s="118">
        <f>IF(N1404="zákl. přenesená",J1404,0)</f>
        <v>0</v>
      </c>
      <c r="BH1404" s="118">
        <f>IF(N1404="sníž. přenesená",J1404,0)</f>
        <v>0</v>
      </c>
      <c r="BI1404" s="118">
        <f>IF(N1404="nulová",J1404,0)</f>
        <v>0</v>
      </c>
      <c r="BJ1404" s="108" t="s">
        <v>102</v>
      </c>
      <c r="BK1404" s="118">
        <f>ROUND(I1404*H1404,2)</f>
        <v>2470.1</v>
      </c>
      <c r="BL1404" s="108" t="s">
        <v>134</v>
      </c>
      <c r="BM1404" s="130" t="s">
        <v>1700</v>
      </c>
    </row>
    <row r="1405" spans="2:65" s="76" customFormat="1" x14ac:dyDescent="0.2">
      <c r="B1405" s="75"/>
      <c r="D1405" s="129" t="s">
        <v>2597</v>
      </c>
      <c r="F1405" s="128" t="s">
        <v>3503</v>
      </c>
      <c r="L1405" s="75"/>
      <c r="M1405" s="119"/>
      <c r="U1405" s="120"/>
      <c r="AT1405" s="108" t="s">
        <v>2597</v>
      </c>
      <c r="AU1405" s="108" t="s">
        <v>61</v>
      </c>
    </row>
    <row r="1406" spans="2:65" s="76" customFormat="1" x14ac:dyDescent="0.2">
      <c r="B1406" s="75"/>
      <c r="D1406" s="127" t="s">
        <v>112</v>
      </c>
      <c r="F1406" s="126" t="s">
        <v>3502</v>
      </c>
      <c r="L1406" s="75"/>
      <c r="M1406" s="119"/>
      <c r="U1406" s="120"/>
      <c r="AT1406" s="108" t="s">
        <v>112</v>
      </c>
      <c r="AU1406" s="108" t="s">
        <v>61</v>
      </c>
    </row>
    <row r="1407" spans="2:65" s="76" customFormat="1" ht="16.5" customHeight="1" x14ac:dyDescent="0.2">
      <c r="B1407" s="117"/>
      <c r="C1407" s="140" t="s">
        <v>1701</v>
      </c>
      <c r="D1407" s="140" t="s">
        <v>26</v>
      </c>
      <c r="E1407" s="139" t="s">
        <v>1702</v>
      </c>
      <c r="F1407" s="135" t="s">
        <v>2983</v>
      </c>
      <c r="G1407" s="138" t="s">
        <v>133</v>
      </c>
      <c r="H1407" s="137">
        <v>5</v>
      </c>
      <c r="I1407" s="136">
        <v>651.85</v>
      </c>
      <c r="J1407" s="136">
        <f>ROUND(I1407*H1407,2)</f>
        <v>3259.25</v>
      </c>
      <c r="K1407" s="135" t="s">
        <v>3201</v>
      </c>
      <c r="L1407" s="75"/>
      <c r="M1407" s="134" t="s">
        <v>31</v>
      </c>
      <c r="N1407" s="133" t="s">
        <v>2542</v>
      </c>
      <c r="O1407" s="132">
        <v>0.216</v>
      </c>
      <c r="P1407" s="132">
        <f>O1407*H1407</f>
        <v>1.08</v>
      </c>
      <c r="Q1407" s="132">
        <v>4.6914E-4</v>
      </c>
      <c r="R1407" s="132">
        <f>Q1407*H1407</f>
        <v>2.3457E-3</v>
      </c>
      <c r="S1407" s="132">
        <v>0</v>
      </c>
      <c r="T1407" s="132">
        <f>S1407*H1407</f>
        <v>0</v>
      </c>
      <c r="U1407" s="131" t="s">
        <v>31</v>
      </c>
      <c r="AR1407" s="130" t="s">
        <v>134</v>
      </c>
      <c r="AT1407" s="130" t="s">
        <v>26</v>
      </c>
      <c r="AU1407" s="130" t="s">
        <v>61</v>
      </c>
      <c r="AY1407" s="108" t="s">
        <v>104</v>
      </c>
      <c r="BE1407" s="118">
        <f>IF(N1407="základní",J1407,0)</f>
        <v>3259.25</v>
      </c>
      <c r="BF1407" s="118">
        <f>IF(N1407="snížená",J1407,0)</f>
        <v>0</v>
      </c>
      <c r="BG1407" s="118">
        <f>IF(N1407="zákl. přenesená",J1407,0)</f>
        <v>0</v>
      </c>
      <c r="BH1407" s="118">
        <f>IF(N1407="sníž. přenesená",J1407,0)</f>
        <v>0</v>
      </c>
      <c r="BI1407" s="118">
        <f>IF(N1407="nulová",J1407,0)</f>
        <v>0</v>
      </c>
      <c r="BJ1407" s="108" t="s">
        <v>102</v>
      </c>
      <c r="BK1407" s="118">
        <f>ROUND(I1407*H1407,2)</f>
        <v>3259.25</v>
      </c>
      <c r="BL1407" s="108" t="s">
        <v>134</v>
      </c>
      <c r="BM1407" s="130" t="s">
        <v>1703</v>
      </c>
    </row>
    <row r="1408" spans="2:65" s="76" customFormat="1" x14ac:dyDescent="0.2">
      <c r="B1408" s="75"/>
      <c r="D1408" s="129" t="s">
        <v>2597</v>
      </c>
      <c r="F1408" s="128" t="s">
        <v>3501</v>
      </c>
      <c r="L1408" s="75"/>
      <c r="M1408" s="119"/>
      <c r="U1408" s="120"/>
      <c r="AT1408" s="108" t="s">
        <v>2597</v>
      </c>
      <c r="AU1408" s="108" t="s">
        <v>61</v>
      </c>
    </row>
    <row r="1409" spans="2:65" s="76" customFormat="1" x14ac:dyDescent="0.2">
      <c r="B1409" s="75"/>
      <c r="D1409" s="127" t="s">
        <v>112</v>
      </c>
      <c r="F1409" s="126" t="s">
        <v>3500</v>
      </c>
      <c r="L1409" s="75"/>
      <c r="M1409" s="119"/>
      <c r="U1409" s="120"/>
      <c r="AT1409" s="108" t="s">
        <v>112</v>
      </c>
      <c r="AU1409" s="108" t="s">
        <v>61</v>
      </c>
    </row>
    <row r="1410" spans="2:65" s="76" customFormat="1" ht="16.5" customHeight="1" x14ac:dyDescent="0.2">
      <c r="B1410" s="117"/>
      <c r="C1410" s="140" t="s">
        <v>1704</v>
      </c>
      <c r="D1410" s="140" t="s">
        <v>26</v>
      </c>
      <c r="E1410" s="139" t="s">
        <v>1705</v>
      </c>
      <c r="F1410" s="135" t="s">
        <v>2984</v>
      </c>
      <c r="G1410" s="138" t="s">
        <v>133</v>
      </c>
      <c r="H1410" s="137">
        <v>5</v>
      </c>
      <c r="I1410" s="136">
        <v>363.57</v>
      </c>
      <c r="J1410" s="136">
        <f>ROUND(I1410*H1410,2)</f>
        <v>1817.85</v>
      </c>
      <c r="K1410" s="135" t="s">
        <v>3201</v>
      </c>
      <c r="L1410" s="75"/>
      <c r="M1410" s="134" t="s">
        <v>31</v>
      </c>
      <c r="N1410" s="133" t="s">
        <v>2542</v>
      </c>
      <c r="O1410" s="132">
        <v>0.15</v>
      </c>
      <c r="P1410" s="132">
        <f>O1410*H1410</f>
        <v>0.75</v>
      </c>
      <c r="Q1410" s="132">
        <v>2.2571000000000001E-4</v>
      </c>
      <c r="R1410" s="132">
        <f>Q1410*H1410</f>
        <v>1.1285500000000001E-3</v>
      </c>
      <c r="S1410" s="132">
        <v>0</v>
      </c>
      <c r="T1410" s="132">
        <f>S1410*H1410</f>
        <v>0</v>
      </c>
      <c r="U1410" s="131" t="s">
        <v>31</v>
      </c>
      <c r="AR1410" s="130" t="s">
        <v>134</v>
      </c>
      <c r="AT1410" s="130" t="s">
        <v>26</v>
      </c>
      <c r="AU1410" s="130" t="s">
        <v>61</v>
      </c>
      <c r="AY1410" s="108" t="s">
        <v>104</v>
      </c>
      <c r="BE1410" s="118">
        <f>IF(N1410="základní",J1410,0)</f>
        <v>1817.85</v>
      </c>
      <c r="BF1410" s="118">
        <f>IF(N1410="snížená",J1410,0)</f>
        <v>0</v>
      </c>
      <c r="BG1410" s="118">
        <f>IF(N1410="zákl. přenesená",J1410,0)</f>
        <v>0</v>
      </c>
      <c r="BH1410" s="118">
        <f>IF(N1410="sníž. přenesená",J1410,0)</f>
        <v>0</v>
      </c>
      <c r="BI1410" s="118">
        <f>IF(N1410="nulová",J1410,0)</f>
        <v>0</v>
      </c>
      <c r="BJ1410" s="108" t="s">
        <v>102</v>
      </c>
      <c r="BK1410" s="118">
        <f>ROUND(I1410*H1410,2)</f>
        <v>1817.85</v>
      </c>
      <c r="BL1410" s="108" t="s">
        <v>134</v>
      </c>
      <c r="BM1410" s="130" t="s">
        <v>1706</v>
      </c>
    </row>
    <row r="1411" spans="2:65" s="76" customFormat="1" x14ac:dyDescent="0.2">
      <c r="B1411" s="75"/>
      <c r="D1411" s="129" t="s">
        <v>2597</v>
      </c>
      <c r="F1411" s="128" t="s">
        <v>3499</v>
      </c>
      <c r="L1411" s="75"/>
      <c r="M1411" s="119"/>
      <c r="U1411" s="120"/>
      <c r="AT1411" s="108" t="s">
        <v>2597</v>
      </c>
      <c r="AU1411" s="108" t="s">
        <v>61</v>
      </c>
    </row>
    <row r="1412" spans="2:65" s="76" customFormat="1" x14ac:dyDescent="0.2">
      <c r="B1412" s="75"/>
      <c r="D1412" s="127" t="s">
        <v>112</v>
      </c>
      <c r="F1412" s="126" t="s">
        <v>3498</v>
      </c>
      <c r="L1412" s="75"/>
      <c r="M1412" s="119"/>
      <c r="U1412" s="120"/>
      <c r="AT1412" s="108" t="s">
        <v>112</v>
      </c>
      <c r="AU1412" s="108" t="s">
        <v>61</v>
      </c>
    </row>
    <row r="1413" spans="2:65" s="76" customFormat="1" ht="16.5" customHeight="1" x14ac:dyDescent="0.2">
      <c r="B1413" s="117"/>
      <c r="C1413" s="140" t="s">
        <v>1707</v>
      </c>
      <c r="D1413" s="140" t="s">
        <v>26</v>
      </c>
      <c r="E1413" s="139" t="s">
        <v>1708</v>
      </c>
      <c r="F1413" s="135" t="s">
        <v>2985</v>
      </c>
      <c r="G1413" s="138" t="s">
        <v>133</v>
      </c>
      <c r="H1413" s="137">
        <v>10</v>
      </c>
      <c r="I1413" s="136">
        <v>375.87</v>
      </c>
      <c r="J1413" s="136">
        <f>ROUND(I1413*H1413,2)</f>
        <v>3758.7</v>
      </c>
      <c r="K1413" s="135" t="s">
        <v>3201</v>
      </c>
      <c r="L1413" s="75"/>
      <c r="M1413" s="134" t="s">
        <v>31</v>
      </c>
      <c r="N1413" s="133" t="s">
        <v>2542</v>
      </c>
      <c r="O1413" s="132">
        <v>0.15</v>
      </c>
      <c r="P1413" s="132">
        <f>O1413*H1413</f>
        <v>1.5</v>
      </c>
      <c r="Q1413" s="132">
        <v>2.5713999999999999E-4</v>
      </c>
      <c r="R1413" s="132">
        <f>Q1413*H1413</f>
        <v>2.5713999999999997E-3</v>
      </c>
      <c r="S1413" s="132">
        <v>0</v>
      </c>
      <c r="T1413" s="132">
        <f>S1413*H1413</f>
        <v>0</v>
      </c>
      <c r="U1413" s="131" t="s">
        <v>31</v>
      </c>
      <c r="AR1413" s="130" t="s">
        <v>134</v>
      </c>
      <c r="AT1413" s="130" t="s">
        <v>26</v>
      </c>
      <c r="AU1413" s="130" t="s">
        <v>61</v>
      </c>
      <c r="AY1413" s="108" t="s">
        <v>104</v>
      </c>
      <c r="BE1413" s="118">
        <f>IF(N1413="základní",J1413,0)</f>
        <v>3758.7</v>
      </c>
      <c r="BF1413" s="118">
        <f>IF(N1413="snížená",J1413,0)</f>
        <v>0</v>
      </c>
      <c r="BG1413" s="118">
        <f>IF(N1413="zákl. přenesená",J1413,0)</f>
        <v>0</v>
      </c>
      <c r="BH1413" s="118">
        <f>IF(N1413="sníž. přenesená",J1413,0)</f>
        <v>0</v>
      </c>
      <c r="BI1413" s="118">
        <f>IF(N1413="nulová",J1413,0)</f>
        <v>0</v>
      </c>
      <c r="BJ1413" s="108" t="s">
        <v>102</v>
      </c>
      <c r="BK1413" s="118">
        <f>ROUND(I1413*H1413,2)</f>
        <v>3758.7</v>
      </c>
      <c r="BL1413" s="108" t="s">
        <v>134</v>
      </c>
      <c r="BM1413" s="130" t="s">
        <v>1709</v>
      </c>
    </row>
    <row r="1414" spans="2:65" s="76" customFormat="1" x14ac:dyDescent="0.2">
      <c r="B1414" s="75"/>
      <c r="D1414" s="129" t="s">
        <v>2597</v>
      </c>
      <c r="F1414" s="128" t="s">
        <v>3497</v>
      </c>
      <c r="L1414" s="75"/>
      <c r="M1414" s="119"/>
      <c r="U1414" s="120"/>
      <c r="AT1414" s="108" t="s">
        <v>2597</v>
      </c>
      <c r="AU1414" s="108" t="s">
        <v>61</v>
      </c>
    </row>
    <row r="1415" spans="2:65" s="76" customFormat="1" x14ac:dyDescent="0.2">
      <c r="B1415" s="75"/>
      <c r="D1415" s="127" t="s">
        <v>112</v>
      </c>
      <c r="F1415" s="126" t="s">
        <v>3496</v>
      </c>
      <c r="L1415" s="75"/>
      <c r="M1415" s="119"/>
      <c r="U1415" s="120"/>
      <c r="AT1415" s="108" t="s">
        <v>112</v>
      </c>
      <c r="AU1415" s="108" t="s">
        <v>61</v>
      </c>
    </row>
    <row r="1416" spans="2:65" s="76" customFormat="1" ht="16.5" customHeight="1" x14ac:dyDescent="0.2">
      <c r="B1416" s="117"/>
      <c r="C1416" s="140" t="s">
        <v>1710</v>
      </c>
      <c r="D1416" s="140" t="s">
        <v>26</v>
      </c>
      <c r="E1416" s="139" t="s">
        <v>1711</v>
      </c>
      <c r="F1416" s="135" t="s">
        <v>2986</v>
      </c>
      <c r="G1416" s="138" t="s">
        <v>133</v>
      </c>
      <c r="H1416" s="137">
        <v>5</v>
      </c>
      <c r="I1416" s="136">
        <v>536.23</v>
      </c>
      <c r="J1416" s="136">
        <f>ROUND(I1416*H1416,2)</f>
        <v>2681.15</v>
      </c>
      <c r="K1416" s="135" t="s">
        <v>3201</v>
      </c>
      <c r="L1416" s="75"/>
      <c r="M1416" s="134" t="s">
        <v>31</v>
      </c>
      <c r="N1416" s="133" t="s">
        <v>2542</v>
      </c>
      <c r="O1416" s="132">
        <v>0.19500000000000001</v>
      </c>
      <c r="P1416" s="132">
        <f>O1416*H1416</f>
        <v>0.97500000000000009</v>
      </c>
      <c r="Q1416" s="132">
        <v>3.5314E-4</v>
      </c>
      <c r="R1416" s="132">
        <f>Q1416*H1416</f>
        <v>1.7657E-3</v>
      </c>
      <c r="S1416" s="132">
        <v>0</v>
      </c>
      <c r="T1416" s="132">
        <f>S1416*H1416</f>
        <v>0</v>
      </c>
      <c r="U1416" s="131" t="s">
        <v>31</v>
      </c>
      <c r="AR1416" s="130" t="s">
        <v>134</v>
      </c>
      <c r="AT1416" s="130" t="s">
        <v>26</v>
      </c>
      <c r="AU1416" s="130" t="s">
        <v>61</v>
      </c>
      <c r="AY1416" s="108" t="s">
        <v>104</v>
      </c>
      <c r="BE1416" s="118">
        <f>IF(N1416="základní",J1416,0)</f>
        <v>2681.15</v>
      </c>
      <c r="BF1416" s="118">
        <f>IF(N1416="snížená",J1416,0)</f>
        <v>0</v>
      </c>
      <c r="BG1416" s="118">
        <f>IF(N1416="zákl. přenesená",J1416,0)</f>
        <v>0</v>
      </c>
      <c r="BH1416" s="118">
        <f>IF(N1416="sníž. přenesená",J1416,0)</f>
        <v>0</v>
      </c>
      <c r="BI1416" s="118">
        <f>IF(N1416="nulová",J1416,0)</f>
        <v>0</v>
      </c>
      <c r="BJ1416" s="108" t="s">
        <v>102</v>
      </c>
      <c r="BK1416" s="118">
        <f>ROUND(I1416*H1416,2)</f>
        <v>2681.15</v>
      </c>
      <c r="BL1416" s="108" t="s">
        <v>134</v>
      </c>
      <c r="BM1416" s="130" t="s">
        <v>1712</v>
      </c>
    </row>
    <row r="1417" spans="2:65" s="76" customFormat="1" x14ac:dyDescent="0.2">
      <c r="B1417" s="75"/>
      <c r="D1417" s="129" t="s">
        <v>2597</v>
      </c>
      <c r="F1417" s="128" t="s">
        <v>3495</v>
      </c>
      <c r="L1417" s="75"/>
      <c r="M1417" s="119"/>
      <c r="U1417" s="120"/>
      <c r="AT1417" s="108" t="s">
        <v>2597</v>
      </c>
      <c r="AU1417" s="108" t="s">
        <v>61</v>
      </c>
    </row>
    <row r="1418" spans="2:65" s="76" customFormat="1" x14ac:dyDescent="0.2">
      <c r="B1418" s="75"/>
      <c r="D1418" s="127" t="s">
        <v>112</v>
      </c>
      <c r="F1418" s="126" t="s">
        <v>3494</v>
      </c>
      <c r="L1418" s="75"/>
      <c r="M1418" s="119"/>
      <c r="U1418" s="120"/>
      <c r="AT1418" s="108" t="s">
        <v>112</v>
      </c>
      <c r="AU1418" s="108" t="s">
        <v>61</v>
      </c>
    </row>
    <row r="1419" spans="2:65" s="76" customFormat="1" ht="16.5" customHeight="1" x14ac:dyDescent="0.2">
      <c r="B1419" s="117"/>
      <c r="C1419" s="140" t="s">
        <v>1713</v>
      </c>
      <c r="D1419" s="140" t="s">
        <v>26</v>
      </c>
      <c r="E1419" s="139" t="s">
        <v>1714</v>
      </c>
      <c r="F1419" s="135" t="s">
        <v>2987</v>
      </c>
      <c r="G1419" s="138" t="s">
        <v>133</v>
      </c>
      <c r="H1419" s="137">
        <v>2</v>
      </c>
      <c r="I1419" s="136">
        <v>832.31</v>
      </c>
      <c r="J1419" s="136">
        <f>ROUND(I1419*H1419,2)</f>
        <v>1664.62</v>
      </c>
      <c r="K1419" s="135" t="s">
        <v>3201</v>
      </c>
      <c r="L1419" s="75"/>
      <c r="M1419" s="134" t="s">
        <v>31</v>
      </c>
      <c r="N1419" s="133" t="s">
        <v>2542</v>
      </c>
      <c r="O1419" s="132">
        <v>0.22700000000000001</v>
      </c>
      <c r="P1419" s="132">
        <f>O1419*H1419</f>
        <v>0.45400000000000001</v>
      </c>
      <c r="Q1419" s="132">
        <v>6.4143000000000002E-4</v>
      </c>
      <c r="R1419" s="132">
        <f>Q1419*H1419</f>
        <v>1.28286E-3</v>
      </c>
      <c r="S1419" s="132">
        <v>0</v>
      </c>
      <c r="T1419" s="132">
        <f>S1419*H1419</f>
        <v>0</v>
      </c>
      <c r="U1419" s="131" t="s">
        <v>31</v>
      </c>
      <c r="AR1419" s="130" t="s">
        <v>134</v>
      </c>
      <c r="AT1419" s="130" t="s">
        <v>26</v>
      </c>
      <c r="AU1419" s="130" t="s">
        <v>61</v>
      </c>
      <c r="AY1419" s="108" t="s">
        <v>104</v>
      </c>
      <c r="BE1419" s="118">
        <f>IF(N1419="základní",J1419,0)</f>
        <v>1664.62</v>
      </c>
      <c r="BF1419" s="118">
        <f>IF(N1419="snížená",J1419,0)</f>
        <v>0</v>
      </c>
      <c r="BG1419" s="118">
        <f>IF(N1419="zákl. přenesená",J1419,0)</f>
        <v>0</v>
      </c>
      <c r="BH1419" s="118">
        <f>IF(N1419="sníž. přenesená",J1419,0)</f>
        <v>0</v>
      </c>
      <c r="BI1419" s="118">
        <f>IF(N1419="nulová",J1419,0)</f>
        <v>0</v>
      </c>
      <c r="BJ1419" s="108" t="s">
        <v>102</v>
      </c>
      <c r="BK1419" s="118">
        <f>ROUND(I1419*H1419,2)</f>
        <v>1664.62</v>
      </c>
      <c r="BL1419" s="108" t="s">
        <v>134</v>
      </c>
      <c r="BM1419" s="130" t="s">
        <v>1715</v>
      </c>
    </row>
    <row r="1420" spans="2:65" s="76" customFormat="1" x14ac:dyDescent="0.2">
      <c r="B1420" s="75"/>
      <c r="D1420" s="129" t="s">
        <v>2597</v>
      </c>
      <c r="F1420" s="128" t="s">
        <v>3493</v>
      </c>
      <c r="L1420" s="75"/>
      <c r="M1420" s="119"/>
      <c r="U1420" s="120"/>
      <c r="AT1420" s="108" t="s">
        <v>2597</v>
      </c>
      <c r="AU1420" s="108" t="s">
        <v>61</v>
      </c>
    </row>
    <row r="1421" spans="2:65" s="76" customFormat="1" x14ac:dyDescent="0.2">
      <c r="B1421" s="75"/>
      <c r="D1421" s="127" t="s">
        <v>112</v>
      </c>
      <c r="F1421" s="126" t="s">
        <v>3492</v>
      </c>
      <c r="L1421" s="75"/>
      <c r="M1421" s="119"/>
      <c r="U1421" s="120"/>
      <c r="AT1421" s="108" t="s">
        <v>112</v>
      </c>
      <c r="AU1421" s="108" t="s">
        <v>61</v>
      </c>
    </row>
    <row r="1422" spans="2:65" s="76" customFormat="1" ht="16.5" customHeight="1" x14ac:dyDescent="0.2">
      <c r="B1422" s="117"/>
      <c r="C1422" s="140" t="s">
        <v>1716</v>
      </c>
      <c r="D1422" s="140" t="s">
        <v>26</v>
      </c>
      <c r="E1422" s="139" t="s">
        <v>1717</v>
      </c>
      <c r="F1422" s="135" t="s">
        <v>2988</v>
      </c>
      <c r="G1422" s="138" t="s">
        <v>133</v>
      </c>
      <c r="H1422" s="137">
        <v>15</v>
      </c>
      <c r="I1422" s="136">
        <v>397.38</v>
      </c>
      <c r="J1422" s="136">
        <f>ROUND(I1422*H1422,2)</f>
        <v>5960.7</v>
      </c>
      <c r="K1422" s="135" t="s">
        <v>3201</v>
      </c>
      <c r="L1422" s="75"/>
      <c r="M1422" s="134" t="s">
        <v>31</v>
      </c>
      <c r="N1422" s="133" t="s">
        <v>2542</v>
      </c>
      <c r="O1422" s="132">
        <v>0.15</v>
      </c>
      <c r="P1422" s="132">
        <f>O1422*H1422</f>
        <v>2.25</v>
      </c>
      <c r="Q1422" s="132">
        <v>2.4000000000000001E-4</v>
      </c>
      <c r="R1422" s="132">
        <f>Q1422*H1422</f>
        <v>3.5999999999999999E-3</v>
      </c>
      <c r="S1422" s="132">
        <v>0</v>
      </c>
      <c r="T1422" s="132">
        <f>S1422*H1422</f>
        <v>0</v>
      </c>
      <c r="U1422" s="131" t="s">
        <v>31</v>
      </c>
      <c r="AR1422" s="130" t="s">
        <v>134</v>
      </c>
      <c r="AT1422" s="130" t="s">
        <v>26</v>
      </c>
      <c r="AU1422" s="130" t="s">
        <v>61</v>
      </c>
      <c r="AY1422" s="108" t="s">
        <v>104</v>
      </c>
      <c r="BE1422" s="118">
        <f>IF(N1422="základní",J1422,0)</f>
        <v>5960.7</v>
      </c>
      <c r="BF1422" s="118">
        <f>IF(N1422="snížená",J1422,0)</f>
        <v>0</v>
      </c>
      <c r="BG1422" s="118">
        <f>IF(N1422="zákl. přenesená",J1422,0)</f>
        <v>0</v>
      </c>
      <c r="BH1422" s="118">
        <f>IF(N1422="sníž. přenesená",J1422,0)</f>
        <v>0</v>
      </c>
      <c r="BI1422" s="118">
        <f>IF(N1422="nulová",J1422,0)</f>
        <v>0</v>
      </c>
      <c r="BJ1422" s="108" t="s">
        <v>102</v>
      </c>
      <c r="BK1422" s="118">
        <f>ROUND(I1422*H1422,2)</f>
        <v>5960.7</v>
      </c>
      <c r="BL1422" s="108" t="s">
        <v>134</v>
      </c>
      <c r="BM1422" s="130" t="s">
        <v>1718</v>
      </c>
    </row>
    <row r="1423" spans="2:65" s="76" customFormat="1" ht="19.5" x14ac:dyDescent="0.2">
      <c r="B1423" s="75"/>
      <c r="D1423" s="129" t="s">
        <v>2597</v>
      </c>
      <c r="F1423" s="128" t="s">
        <v>3491</v>
      </c>
      <c r="L1423" s="75"/>
      <c r="M1423" s="119"/>
      <c r="U1423" s="120"/>
      <c r="AT1423" s="108" t="s">
        <v>2597</v>
      </c>
      <c r="AU1423" s="108" t="s">
        <v>61</v>
      </c>
    </row>
    <row r="1424" spans="2:65" s="76" customFormat="1" x14ac:dyDescent="0.2">
      <c r="B1424" s="75"/>
      <c r="D1424" s="127" t="s">
        <v>112</v>
      </c>
      <c r="F1424" s="126" t="s">
        <v>3490</v>
      </c>
      <c r="L1424" s="75"/>
      <c r="M1424" s="119"/>
      <c r="U1424" s="120"/>
      <c r="AT1424" s="108" t="s">
        <v>112</v>
      </c>
      <c r="AU1424" s="108" t="s">
        <v>61</v>
      </c>
    </row>
    <row r="1425" spans="2:65" s="76" customFormat="1" ht="16.5" customHeight="1" x14ac:dyDescent="0.2">
      <c r="B1425" s="117"/>
      <c r="C1425" s="140" t="s">
        <v>1719</v>
      </c>
      <c r="D1425" s="140" t="s">
        <v>26</v>
      </c>
      <c r="E1425" s="139" t="s">
        <v>1720</v>
      </c>
      <c r="F1425" s="135" t="s">
        <v>2989</v>
      </c>
      <c r="G1425" s="138" t="s">
        <v>133</v>
      </c>
      <c r="H1425" s="137">
        <v>15</v>
      </c>
      <c r="I1425" s="136">
        <v>427.38</v>
      </c>
      <c r="J1425" s="136">
        <f>ROUND(I1425*H1425,2)</f>
        <v>6410.7</v>
      </c>
      <c r="K1425" s="135" t="s">
        <v>3201</v>
      </c>
      <c r="L1425" s="75"/>
      <c r="M1425" s="134" t="s">
        <v>31</v>
      </c>
      <c r="N1425" s="133" t="s">
        <v>2542</v>
      </c>
      <c r="O1425" s="132">
        <v>0.15</v>
      </c>
      <c r="P1425" s="132">
        <f>O1425*H1425</f>
        <v>2.25</v>
      </c>
      <c r="Q1425" s="132">
        <v>2.4000000000000001E-4</v>
      </c>
      <c r="R1425" s="132">
        <f>Q1425*H1425</f>
        <v>3.5999999999999999E-3</v>
      </c>
      <c r="S1425" s="132">
        <v>0</v>
      </c>
      <c r="T1425" s="132">
        <f>S1425*H1425</f>
        <v>0</v>
      </c>
      <c r="U1425" s="131" t="s">
        <v>31</v>
      </c>
      <c r="AR1425" s="130" t="s">
        <v>134</v>
      </c>
      <c r="AT1425" s="130" t="s">
        <v>26</v>
      </c>
      <c r="AU1425" s="130" t="s">
        <v>61</v>
      </c>
      <c r="AY1425" s="108" t="s">
        <v>104</v>
      </c>
      <c r="BE1425" s="118">
        <f>IF(N1425="základní",J1425,0)</f>
        <v>6410.7</v>
      </c>
      <c r="BF1425" s="118">
        <f>IF(N1425="snížená",J1425,0)</f>
        <v>0</v>
      </c>
      <c r="BG1425" s="118">
        <f>IF(N1425="zákl. přenesená",J1425,0)</f>
        <v>0</v>
      </c>
      <c r="BH1425" s="118">
        <f>IF(N1425="sníž. přenesená",J1425,0)</f>
        <v>0</v>
      </c>
      <c r="BI1425" s="118">
        <f>IF(N1425="nulová",J1425,0)</f>
        <v>0</v>
      </c>
      <c r="BJ1425" s="108" t="s">
        <v>102</v>
      </c>
      <c r="BK1425" s="118">
        <f>ROUND(I1425*H1425,2)</f>
        <v>6410.7</v>
      </c>
      <c r="BL1425" s="108" t="s">
        <v>134</v>
      </c>
      <c r="BM1425" s="130" t="s">
        <v>1721</v>
      </c>
    </row>
    <row r="1426" spans="2:65" s="76" customFormat="1" ht="19.5" x14ac:dyDescent="0.2">
      <c r="B1426" s="75"/>
      <c r="D1426" s="129" t="s">
        <v>2597</v>
      </c>
      <c r="F1426" s="128" t="s">
        <v>3489</v>
      </c>
      <c r="L1426" s="75"/>
      <c r="M1426" s="119"/>
      <c r="U1426" s="120"/>
      <c r="AT1426" s="108" t="s">
        <v>2597</v>
      </c>
      <c r="AU1426" s="108" t="s">
        <v>61</v>
      </c>
    </row>
    <row r="1427" spans="2:65" s="76" customFormat="1" x14ac:dyDescent="0.2">
      <c r="B1427" s="75"/>
      <c r="D1427" s="127" t="s">
        <v>112</v>
      </c>
      <c r="F1427" s="126" t="s">
        <v>3488</v>
      </c>
      <c r="L1427" s="75"/>
      <c r="M1427" s="119"/>
      <c r="U1427" s="120"/>
      <c r="AT1427" s="108" t="s">
        <v>112</v>
      </c>
      <c r="AU1427" s="108" t="s">
        <v>61</v>
      </c>
    </row>
    <row r="1428" spans="2:65" s="76" customFormat="1" ht="16.5" customHeight="1" x14ac:dyDescent="0.2">
      <c r="B1428" s="117"/>
      <c r="C1428" s="140" t="s">
        <v>1722</v>
      </c>
      <c r="D1428" s="140" t="s">
        <v>26</v>
      </c>
      <c r="E1428" s="139" t="s">
        <v>1723</v>
      </c>
      <c r="F1428" s="135" t="s">
        <v>2990</v>
      </c>
      <c r="G1428" s="138" t="s">
        <v>133</v>
      </c>
      <c r="H1428" s="137">
        <v>55</v>
      </c>
      <c r="I1428" s="136">
        <v>259.58</v>
      </c>
      <c r="J1428" s="136">
        <f>ROUND(I1428*H1428,2)</f>
        <v>14276.9</v>
      </c>
      <c r="K1428" s="135" t="s">
        <v>3201</v>
      </c>
      <c r="L1428" s="75"/>
      <c r="M1428" s="134" t="s">
        <v>31</v>
      </c>
      <c r="N1428" s="133" t="s">
        <v>2542</v>
      </c>
      <c r="O1428" s="132">
        <v>3.5000000000000003E-2</v>
      </c>
      <c r="P1428" s="132">
        <f>O1428*H1428</f>
        <v>1.9250000000000003</v>
      </c>
      <c r="Q1428" s="132">
        <v>1.3999999999999999E-4</v>
      </c>
      <c r="R1428" s="132">
        <f>Q1428*H1428</f>
        <v>7.6999999999999994E-3</v>
      </c>
      <c r="S1428" s="132">
        <v>0</v>
      </c>
      <c r="T1428" s="132">
        <f>S1428*H1428</f>
        <v>0</v>
      </c>
      <c r="U1428" s="131" t="s">
        <v>31</v>
      </c>
      <c r="AR1428" s="130" t="s">
        <v>134</v>
      </c>
      <c r="AT1428" s="130" t="s">
        <v>26</v>
      </c>
      <c r="AU1428" s="130" t="s">
        <v>61</v>
      </c>
      <c r="AY1428" s="108" t="s">
        <v>104</v>
      </c>
      <c r="BE1428" s="118">
        <f>IF(N1428="základní",J1428,0)</f>
        <v>14276.9</v>
      </c>
      <c r="BF1428" s="118">
        <f>IF(N1428="snížená",J1428,0)</f>
        <v>0</v>
      </c>
      <c r="BG1428" s="118">
        <f>IF(N1428="zákl. přenesená",J1428,0)</f>
        <v>0</v>
      </c>
      <c r="BH1428" s="118">
        <f>IF(N1428="sníž. přenesená",J1428,0)</f>
        <v>0</v>
      </c>
      <c r="BI1428" s="118">
        <f>IF(N1428="nulová",J1428,0)</f>
        <v>0</v>
      </c>
      <c r="BJ1428" s="108" t="s">
        <v>102</v>
      </c>
      <c r="BK1428" s="118">
        <f>ROUND(I1428*H1428,2)</f>
        <v>14276.9</v>
      </c>
      <c r="BL1428" s="108" t="s">
        <v>134</v>
      </c>
      <c r="BM1428" s="130" t="s">
        <v>1724</v>
      </c>
    </row>
    <row r="1429" spans="2:65" s="76" customFormat="1" x14ac:dyDescent="0.2">
      <c r="B1429" s="75"/>
      <c r="D1429" s="129" t="s">
        <v>2597</v>
      </c>
      <c r="F1429" s="128" t="s">
        <v>3487</v>
      </c>
      <c r="L1429" s="75"/>
      <c r="M1429" s="119"/>
      <c r="U1429" s="120"/>
      <c r="AT1429" s="108" t="s">
        <v>2597</v>
      </c>
      <c r="AU1429" s="108" t="s">
        <v>61</v>
      </c>
    </row>
    <row r="1430" spans="2:65" s="76" customFormat="1" x14ac:dyDescent="0.2">
      <c r="B1430" s="75"/>
      <c r="D1430" s="127" t="s">
        <v>112</v>
      </c>
      <c r="F1430" s="126" t="s">
        <v>3486</v>
      </c>
      <c r="L1430" s="75"/>
      <c r="M1430" s="119"/>
      <c r="U1430" s="120"/>
      <c r="AT1430" s="108" t="s">
        <v>112</v>
      </c>
      <c r="AU1430" s="108" t="s">
        <v>61</v>
      </c>
    </row>
    <row r="1431" spans="2:65" s="76" customFormat="1" ht="16.5" customHeight="1" x14ac:dyDescent="0.2">
      <c r="B1431" s="117"/>
      <c r="C1431" s="140" t="s">
        <v>1725</v>
      </c>
      <c r="D1431" s="140" t="s">
        <v>26</v>
      </c>
      <c r="E1431" s="139" t="s">
        <v>1726</v>
      </c>
      <c r="F1431" s="135" t="s">
        <v>2991</v>
      </c>
      <c r="G1431" s="138" t="s">
        <v>133</v>
      </c>
      <c r="H1431" s="137">
        <v>1</v>
      </c>
      <c r="I1431" s="136">
        <v>392.57</v>
      </c>
      <c r="J1431" s="136">
        <f>ROUND(I1431*H1431,2)</f>
        <v>392.57</v>
      </c>
      <c r="K1431" s="135" t="s">
        <v>3201</v>
      </c>
      <c r="L1431" s="75"/>
      <c r="M1431" s="134" t="s">
        <v>31</v>
      </c>
      <c r="N1431" s="133" t="s">
        <v>2542</v>
      </c>
      <c r="O1431" s="132">
        <v>0.15</v>
      </c>
      <c r="P1431" s="132">
        <f>O1431*H1431</f>
        <v>0.15</v>
      </c>
      <c r="Q1431" s="132">
        <v>2.4571E-4</v>
      </c>
      <c r="R1431" s="132">
        <f>Q1431*H1431</f>
        <v>2.4571E-4</v>
      </c>
      <c r="S1431" s="132">
        <v>0</v>
      </c>
      <c r="T1431" s="132">
        <f>S1431*H1431</f>
        <v>0</v>
      </c>
      <c r="U1431" s="131" t="s">
        <v>31</v>
      </c>
      <c r="AR1431" s="130" t="s">
        <v>134</v>
      </c>
      <c r="AT1431" s="130" t="s">
        <v>26</v>
      </c>
      <c r="AU1431" s="130" t="s">
        <v>61</v>
      </c>
      <c r="AY1431" s="108" t="s">
        <v>104</v>
      </c>
      <c r="BE1431" s="118">
        <f>IF(N1431="základní",J1431,0)</f>
        <v>392.57</v>
      </c>
      <c r="BF1431" s="118">
        <f>IF(N1431="snížená",J1431,0)</f>
        <v>0</v>
      </c>
      <c r="BG1431" s="118">
        <f>IF(N1431="zákl. přenesená",J1431,0)</f>
        <v>0</v>
      </c>
      <c r="BH1431" s="118">
        <f>IF(N1431="sníž. přenesená",J1431,0)</f>
        <v>0</v>
      </c>
      <c r="BI1431" s="118">
        <f>IF(N1431="nulová",J1431,0)</f>
        <v>0</v>
      </c>
      <c r="BJ1431" s="108" t="s">
        <v>102</v>
      </c>
      <c r="BK1431" s="118">
        <f>ROUND(I1431*H1431,2)</f>
        <v>392.57</v>
      </c>
      <c r="BL1431" s="108" t="s">
        <v>134</v>
      </c>
      <c r="BM1431" s="130" t="s">
        <v>1727</v>
      </c>
    </row>
    <row r="1432" spans="2:65" s="76" customFormat="1" x14ac:dyDescent="0.2">
      <c r="B1432" s="75"/>
      <c r="D1432" s="129" t="s">
        <v>2597</v>
      </c>
      <c r="F1432" s="128" t="s">
        <v>3485</v>
      </c>
      <c r="L1432" s="75"/>
      <c r="M1432" s="119"/>
      <c r="U1432" s="120"/>
      <c r="AT1432" s="108" t="s">
        <v>2597</v>
      </c>
      <c r="AU1432" s="108" t="s">
        <v>61</v>
      </c>
    </row>
    <row r="1433" spans="2:65" s="76" customFormat="1" x14ac:dyDescent="0.2">
      <c r="B1433" s="75"/>
      <c r="D1433" s="127" t="s">
        <v>112</v>
      </c>
      <c r="F1433" s="126" t="s">
        <v>3484</v>
      </c>
      <c r="L1433" s="75"/>
      <c r="M1433" s="119"/>
      <c r="U1433" s="120"/>
      <c r="AT1433" s="108" t="s">
        <v>112</v>
      </c>
      <c r="AU1433" s="108" t="s">
        <v>61</v>
      </c>
    </row>
    <row r="1434" spans="2:65" s="76" customFormat="1" ht="16.5" customHeight="1" x14ac:dyDescent="0.2">
      <c r="B1434" s="117"/>
      <c r="C1434" s="140" t="s">
        <v>1728</v>
      </c>
      <c r="D1434" s="140" t="s">
        <v>26</v>
      </c>
      <c r="E1434" s="139" t="s">
        <v>1729</v>
      </c>
      <c r="F1434" s="135" t="s">
        <v>2992</v>
      </c>
      <c r="G1434" s="138" t="s">
        <v>133</v>
      </c>
      <c r="H1434" s="137">
        <v>1</v>
      </c>
      <c r="I1434" s="136">
        <v>417.87</v>
      </c>
      <c r="J1434" s="136">
        <f>ROUND(I1434*H1434,2)</f>
        <v>417.87</v>
      </c>
      <c r="K1434" s="135" t="s">
        <v>3201</v>
      </c>
      <c r="L1434" s="75"/>
      <c r="M1434" s="134" t="s">
        <v>31</v>
      </c>
      <c r="N1434" s="133" t="s">
        <v>2542</v>
      </c>
      <c r="O1434" s="132">
        <v>0.15</v>
      </c>
      <c r="P1434" s="132">
        <f>O1434*H1434</f>
        <v>0.15</v>
      </c>
      <c r="Q1434" s="132">
        <v>2.7713999999999999E-4</v>
      </c>
      <c r="R1434" s="132">
        <f>Q1434*H1434</f>
        <v>2.7713999999999999E-4</v>
      </c>
      <c r="S1434" s="132">
        <v>0</v>
      </c>
      <c r="T1434" s="132">
        <f>S1434*H1434</f>
        <v>0</v>
      </c>
      <c r="U1434" s="131" t="s">
        <v>31</v>
      </c>
      <c r="AR1434" s="130" t="s">
        <v>134</v>
      </c>
      <c r="AT1434" s="130" t="s">
        <v>26</v>
      </c>
      <c r="AU1434" s="130" t="s">
        <v>61</v>
      </c>
      <c r="AY1434" s="108" t="s">
        <v>104</v>
      </c>
      <c r="BE1434" s="118">
        <f>IF(N1434="základní",J1434,0)</f>
        <v>417.87</v>
      </c>
      <c r="BF1434" s="118">
        <f>IF(N1434="snížená",J1434,0)</f>
        <v>0</v>
      </c>
      <c r="BG1434" s="118">
        <f>IF(N1434="zákl. přenesená",J1434,0)</f>
        <v>0</v>
      </c>
      <c r="BH1434" s="118">
        <f>IF(N1434="sníž. přenesená",J1434,0)</f>
        <v>0</v>
      </c>
      <c r="BI1434" s="118">
        <f>IF(N1434="nulová",J1434,0)</f>
        <v>0</v>
      </c>
      <c r="BJ1434" s="108" t="s">
        <v>102</v>
      </c>
      <c r="BK1434" s="118">
        <f>ROUND(I1434*H1434,2)</f>
        <v>417.87</v>
      </c>
      <c r="BL1434" s="108" t="s">
        <v>134</v>
      </c>
      <c r="BM1434" s="130" t="s">
        <v>1730</v>
      </c>
    </row>
    <row r="1435" spans="2:65" s="76" customFormat="1" x14ac:dyDescent="0.2">
      <c r="B1435" s="75"/>
      <c r="D1435" s="129" t="s">
        <v>2597</v>
      </c>
      <c r="F1435" s="128" t="s">
        <v>3483</v>
      </c>
      <c r="L1435" s="75"/>
      <c r="M1435" s="119"/>
      <c r="U1435" s="120"/>
      <c r="AT1435" s="108" t="s">
        <v>2597</v>
      </c>
      <c r="AU1435" s="108" t="s">
        <v>61</v>
      </c>
    </row>
    <row r="1436" spans="2:65" s="76" customFormat="1" x14ac:dyDescent="0.2">
      <c r="B1436" s="75"/>
      <c r="D1436" s="127" t="s">
        <v>112</v>
      </c>
      <c r="F1436" s="126" t="s">
        <v>3482</v>
      </c>
      <c r="L1436" s="75"/>
      <c r="M1436" s="119"/>
      <c r="U1436" s="120"/>
      <c r="AT1436" s="108" t="s">
        <v>112</v>
      </c>
      <c r="AU1436" s="108" t="s">
        <v>61</v>
      </c>
    </row>
    <row r="1437" spans="2:65" s="76" customFormat="1" ht="16.5" customHeight="1" x14ac:dyDescent="0.2">
      <c r="B1437" s="117"/>
      <c r="C1437" s="140" t="s">
        <v>1731</v>
      </c>
      <c r="D1437" s="140" t="s">
        <v>26</v>
      </c>
      <c r="E1437" s="139" t="s">
        <v>1732</v>
      </c>
      <c r="F1437" s="135" t="s">
        <v>2993</v>
      </c>
      <c r="G1437" s="138" t="s">
        <v>133</v>
      </c>
      <c r="H1437" s="137">
        <v>1</v>
      </c>
      <c r="I1437" s="136">
        <v>668.23</v>
      </c>
      <c r="J1437" s="136">
        <f>ROUND(I1437*H1437,2)</f>
        <v>668.23</v>
      </c>
      <c r="K1437" s="135" t="s">
        <v>3201</v>
      </c>
      <c r="L1437" s="75"/>
      <c r="M1437" s="134" t="s">
        <v>31</v>
      </c>
      <c r="N1437" s="133" t="s">
        <v>2542</v>
      </c>
      <c r="O1437" s="132">
        <v>0.19500000000000001</v>
      </c>
      <c r="P1437" s="132">
        <f>O1437*H1437</f>
        <v>0.19500000000000001</v>
      </c>
      <c r="Q1437" s="132">
        <v>3.7314E-4</v>
      </c>
      <c r="R1437" s="132">
        <f>Q1437*H1437</f>
        <v>3.7314E-4</v>
      </c>
      <c r="S1437" s="132">
        <v>0</v>
      </c>
      <c r="T1437" s="132">
        <f>S1437*H1437</f>
        <v>0</v>
      </c>
      <c r="U1437" s="131" t="s">
        <v>31</v>
      </c>
      <c r="AR1437" s="130" t="s">
        <v>134</v>
      </c>
      <c r="AT1437" s="130" t="s">
        <v>26</v>
      </c>
      <c r="AU1437" s="130" t="s">
        <v>61</v>
      </c>
      <c r="AY1437" s="108" t="s">
        <v>104</v>
      </c>
      <c r="BE1437" s="118">
        <f>IF(N1437="základní",J1437,0)</f>
        <v>668.23</v>
      </c>
      <c r="BF1437" s="118">
        <f>IF(N1437="snížená",J1437,0)</f>
        <v>0</v>
      </c>
      <c r="BG1437" s="118">
        <f>IF(N1437="zákl. přenesená",J1437,0)</f>
        <v>0</v>
      </c>
      <c r="BH1437" s="118">
        <f>IF(N1437="sníž. přenesená",J1437,0)</f>
        <v>0</v>
      </c>
      <c r="BI1437" s="118">
        <f>IF(N1437="nulová",J1437,0)</f>
        <v>0</v>
      </c>
      <c r="BJ1437" s="108" t="s">
        <v>102</v>
      </c>
      <c r="BK1437" s="118">
        <f>ROUND(I1437*H1437,2)</f>
        <v>668.23</v>
      </c>
      <c r="BL1437" s="108" t="s">
        <v>134</v>
      </c>
      <c r="BM1437" s="130" t="s">
        <v>1733</v>
      </c>
    </row>
    <row r="1438" spans="2:65" s="76" customFormat="1" x14ac:dyDescent="0.2">
      <c r="B1438" s="75"/>
      <c r="D1438" s="129" t="s">
        <v>2597</v>
      </c>
      <c r="F1438" s="128" t="s">
        <v>3481</v>
      </c>
      <c r="L1438" s="75"/>
      <c r="M1438" s="119"/>
      <c r="U1438" s="120"/>
      <c r="AT1438" s="108" t="s">
        <v>2597</v>
      </c>
      <c r="AU1438" s="108" t="s">
        <v>61</v>
      </c>
    </row>
    <row r="1439" spans="2:65" s="76" customFormat="1" x14ac:dyDescent="0.2">
      <c r="B1439" s="75"/>
      <c r="D1439" s="127" t="s">
        <v>112</v>
      </c>
      <c r="F1439" s="126" t="s">
        <v>3480</v>
      </c>
      <c r="L1439" s="75"/>
      <c r="M1439" s="119"/>
      <c r="U1439" s="120"/>
      <c r="AT1439" s="108" t="s">
        <v>112</v>
      </c>
      <c r="AU1439" s="108" t="s">
        <v>61</v>
      </c>
    </row>
    <row r="1440" spans="2:65" s="76" customFormat="1" ht="16.5" customHeight="1" x14ac:dyDescent="0.2">
      <c r="B1440" s="117"/>
      <c r="C1440" s="140" t="s">
        <v>1734</v>
      </c>
      <c r="D1440" s="140" t="s">
        <v>26</v>
      </c>
      <c r="E1440" s="139" t="s">
        <v>1735</v>
      </c>
      <c r="F1440" s="135" t="s">
        <v>2994</v>
      </c>
      <c r="G1440" s="138" t="s">
        <v>133</v>
      </c>
      <c r="H1440" s="137">
        <v>2</v>
      </c>
      <c r="I1440" s="136">
        <v>1173.83</v>
      </c>
      <c r="J1440" s="136">
        <f>ROUND(I1440*H1440,2)</f>
        <v>2347.66</v>
      </c>
      <c r="K1440" s="135" t="s">
        <v>3201</v>
      </c>
      <c r="L1440" s="75"/>
      <c r="M1440" s="134" t="s">
        <v>31</v>
      </c>
      <c r="N1440" s="133" t="s">
        <v>2542</v>
      </c>
      <c r="O1440" s="132">
        <v>8.2000000000000003E-2</v>
      </c>
      <c r="P1440" s="132">
        <f>O1440*H1440</f>
        <v>0.16400000000000001</v>
      </c>
      <c r="Q1440" s="132">
        <v>2.7608640000000001E-4</v>
      </c>
      <c r="R1440" s="132">
        <f>Q1440*H1440</f>
        <v>5.5217280000000003E-4</v>
      </c>
      <c r="S1440" s="132">
        <v>0</v>
      </c>
      <c r="T1440" s="132">
        <f>S1440*H1440</f>
        <v>0</v>
      </c>
      <c r="U1440" s="131" t="s">
        <v>31</v>
      </c>
      <c r="AR1440" s="130" t="s">
        <v>134</v>
      </c>
      <c r="AT1440" s="130" t="s">
        <v>26</v>
      </c>
      <c r="AU1440" s="130" t="s">
        <v>61</v>
      </c>
      <c r="AY1440" s="108" t="s">
        <v>104</v>
      </c>
      <c r="BE1440" s="118">
        <f>IF(N1440="základní",J1440,0)</f>
        <v>2347.66</v>
      </c>
      <c r="BF1440" s="118">
        <f>IF(N1440="snížená",J1440,0)</f>
        <v>0</v>
      </c>
      <c r="BG1440" s="118">
        <f>IF(N1440="zákl. přenesená",J1440,0)</f>
        <v>0</v>
      </c>
      <c r="BH1440" s="118">
        <f>IF(N1440="sníž. přenesená",J1440,0)</f>
        <v>0</v>
      </c>
      <c r="BI1440" s="118">
        <f>IF(N1440="nulová",J1440,0)</f>
        <v>0</v>
      </c>
      <c r="BJ1440" s="108" t="s">
        <v>102</v>
      </c>
      <c r="BK1440" s="118">
        <f>ROUND(I1440*H1440,2)</f>
        <v>2347.66</v>
      </c>
      <c r="BL1440" s="108" t="s">
        <v>134</v>
      </c>
      <c r="BM1440" s="130" t="s">
        <v>1736</v>
      </c>
    </row>
    <row r="1441" spans="2:65" s="76" customFormat="1" x14ac:dyDescent="0.2">
      <c r="B1441" s="75"/>
      <c r="D1441" s="129" t="s">
        <v>2597</v>
      </c>
      <c r="F1441" s="128" t="s">
        <v>1737</v>
      </c>
      <c r="L1441" s="75"/>
      <c r="M1441" s="119"/>
      <c r="U1441" s="120"/>
      <c r="AT1441" s="108" t="s">
        <v>2597</v>
      </c>
      <c r="AU1441" s="108" t="s">
        <v>61</v>
      </c>
    </row>
    <row r="1442" spans="2:65" s="76" customFormat="1" x14ac:dyDescent="0.2">
      <c r="B1442" s="75"/>
      <c r="D1442" s="127" t="s">
        <v>112</v>
      </c>
      <c r="F1442" s="126" t="s">
        <v>3479</v>
      </c>
      <c r="L1442" s="75"/>
      <c r="M1442" s="119"/>
      <c r="U1442" s="120"/>
      <c r="AT1442" s="108" t="s">
        <v>112</v>
      </c>
      <c r="AU1442" s="108" t="s">
        <v>61</v>
      </c>
    </row>
    <row r="1443" spans="2:65" s="76" customFormat="1" ht="24.2" customHeight="1" x14ac:dyDescent="0.2">
      <c r="B1443" s="117"/>
      <c r="C1443" s="159" t="s">
        <v>1738</v>
      </c>
      <c r="D1443" s="159" t="s">
        <v>243</v>
      </c>
      <c r="E1443" s="158" t="s">
        <v>1739</v>
      </c>
      <c r="F1443" s="154" t="s">
        <v>1740</v>
      </c>
      <c r="G1443" s="157" t="s">
        <v>133</v>
      </c>
      <c r="H1443" s="156">
        <v>2</v>
      </c>
      <c r="I1443" s="155">
        <v>859</v>
      </c>
      <c r="J1443" s="155">
        <f>ROUND(I1443*H1443,2)</f>
        <v>1718</v>
      </c>
      <c r="K1443" s="154" t="s">
        <v>3201</v>
      </c>
      <c r="L1443" s="153"/>
      <c r="M1443" s="152" t="s">
        <v>31</v>
      </c>
      <c r="N1443" s="151" t="s">
        <v>2542</v>
      </c>
      <c r="O1443" s="132">
        <v>0</v>
      </c>
      <c r="P1443" s="132">
        <f>O1443*H1443</f>
        <v>0</v>
      </c>
      <c r="Q1443" s="132">
        <v>4.0000000000000002E-4</v>
      </c>
      <c r="R1443" s="132">
        <f>Q1443*H1443</f>
        <v>8.0000000000000004E-4</v>
      </c>
      <c r="S1443" s="132">
        <v>0</v>
      </c>
      <c r="T1443" s="132">
        <f>S1443*H1443</f>
        <v>0</v>
      </c>
      <c r="U1443" s="131" t="s">
        <v>31</v>
      </c>
      <c r="AR1443" s="130" t="s">
        <v>189</v>
      </c>
      <c r="AT1443" s="130" t="s">
        <v>243</v>
      </c>
      <c r="AU1443" s="130" t="s">
        <v>61</v>
      </c>
      <c r="AY1443" s="108" t="s">
        <v>104</v>
      </c>
      <c r="BE1443" s="118">
        <f>IF(N1443="základní",J1443,0)</f>
        <v>1718</v>
      </c>
      <c r="BF1443" s="118">
        <f>IF(N1443="snížená",J1443,0)</f>
        <v>0</v>
      </c>
      <c r="BG1443" s="118">
        <f>IF(N1443="zákl. přenesená",J1443,0)</f>
        <v>0</v>
      </c>
      <c r="BH1443" s="118">
        <f>IF(N1443="sníž. přenesená",J1443,0)</f>
        <v>0</v>
      </c>
      <c r="BI1443" s="118">
        <f>IF(N1443="nulová",J1443,0)</f>
        <v>0</v>
      </c>
      <c r="BJ1443" s="108" t="s">
        <v>102</v>
      </c>
      <c r="BK1443" s="118">
        <f>ROUND(I1443*H1443,2)</f>
        <v>1718</v>
      </c>
      <c r="BL1443" s="108" t="s">
        <v>134</v>
      </c>
      <c r="BM1443" s="130" t="s">
        <v>1741</v>
      </c>
    </row>
    <row r="1444" spans="2:65" s="76" customFormat="1" x14ac:dyDescent="0.2">
      <c r="B1444" s="75"/>
      <c r="D1444" s="129" t="s">
        <v>2597</v>
      </c>
      <c r="F1444" s="128" t="s">
        <v>1740</v>
      </c>
      <c r="L1444" s="75"/>
      <c r="M1444" s="119"/>
      <c r="U1444" s="120"/>
      <c r="AT1444" s="108" t="s">
        <v>2597</v>
      </c>
      <c r="AU1444" s="108" t="s">
        <v>61</v>
      </c>
    </row>
    <row r="1445" spans="2:65" s="76" customFormat="1" ht="16.5" customHeight="1" x14ac:dyDescent="0.2">
      <c r="B1445" s="117"/>
      <c r="C1445" s="140" t="s">
        <v>1742</v>
      </c>
      <c r="D1445" s="140" t="s">
        <v>26</v>
      </c>
      <c r="E1445" s="139" t="s">
        <v>1743</v>
      </c>
      <c r="F1445" s="135" t="s">
        <v>2995</v>
      </c>
      <c r="G1445" s="138" t="s">
        <v>133</v>
      </c>
      <c r="H1445" s="137">
        <v>2</v>
      </c>
      <c r="I1445" s="136">
        <v>677.6</v>
      </c>
      <c r="J1445" s="136">
        <f>ROUND(I1445*H1445,2)</f>
        <v>1355.2</v>
      </c>
      <c r="K1445" s="135" t="s">
        <v>3201</v>
      </c>
      <c r="L1445" s="75"/>
      <c r="M1445" s="134" t="s">
        <v>31</v>
      </c>
      <c r="N1445" s="133" t="s">
        <v>2542</v>
      </c>
      <c r="O1445" s="132">
        <v>0.25800000000000001</v>
      </c>
      <c r="P1445" s="132">
        <f>O1445*H1445</f>
        <v>0.51600000000000001</v>
      </c>
      <c r="Q1445" s="132">
        <v>1.4998250000000001E-4</v>
      </c>
      <c r="R1445" s="132">
        <f>Q1445*H1445</f>
        <v>2.9996500000000002E-4</v>
      </c>
      <c r="S1445" s="132">
        <v>0</v>
      </c>
      <c r="T1445" s="132">
        <f>S1445*H1445</f>
        <v>0</v>
      </c>
      <c r="U1445" s="131" t="s">
        <v>31</v>
      </c>
      <c r="AR1445" s="130" t="s">
        <v>134</v>
      </c>
      <c r="AT1445" s="130" t="s">
        <v>26</v>
      </c>
      <c r="AU1445" s="130" t="s">
        <v>61</v>
      </c>
      <c r="AY1445" s="108" t="s">
        <v>104</v>
      </c>
      <c r="BE1445" s="118">
        <f>IF(N1445="základní",J1445,0)</f>
        <v>1355.2</v>
      </c>
      <c r="BF1445" s="118">
        <f>IF(N1445="snížená",J1445,0)</f>
        <v>0</v>
      </c>
      <c r="BG1445" s="118">
        <f>IF(N1445="zákl. přenesená",J1445,0)</f>
        <v>0</v>
      </c>
      <c r="BH1445" s="118">
        <f>IF(N1445="sníž. přenesená",J1445,0)</f>
        <v>0</v>
      </c>
      <c r="BI1445" s="118">
        <f>IF(N1445="nulová",J1445,0)</f>
        <v>0</v>
      </c>
      <c r="BJ1445" s="108" t="s">
        <v>102</v>
      </c>
      <c r="BK1445" s="118">
        <f>ROUND(I1445*H1445,2)</f>
        <v>1355.2</v>
      </c>
      <c r="BL1445" s="108" t="s">
        <v>134</v>
      </c>
      <c r="BM1445" s="130" t="s">
        <v>1744</v>
      </c>
    </row>
    <row r="1446" spans="2:65" s="76" customFormat="1" x14ac:dyDescent="0.2">
      <c r="B1446" s="75"/>
      <c r="D1446" s="129" t="s">
        <v>2597</v>
      </c>
      <c r="F1446" s="128" t="s">
        <v>1745</v>
      </c>
      <c r="L1446" s="75"/>
      <c r="M1446" s="119"/>
      <c r="U1446" s="120"/>
      <c r="AT1446" s="108" t="s">
        <v>2597</v>
      </c>
      <c r="AU1446" s="108" t="s">
        <v>61</v>
      </c>
    </row>
    <row r="1447" spans="2:65" s="76" customFormat="1" x14ac:dyDescent="0.2">
      <c r="B1447" s="75"/>
      <c r="D1447" s="127" t="s">
        <v>112</v>
      </c>
      <c r="F1447" s="126" t="s">
        <v>3478</v>
      </c>
      <c r="L1447" s="75"/>
      <c r="M1447" s="119"/>
      <c r="U1447" s="120"/>
      <c r="AT1447" s="108" t="s">
        <v>112</v>
      </c>
      <c r="AU1447" s="108" t="s">
        <v>61</v>
      </c>
    </row>
    <row r="1448" spans="2:65" s="76" customFormat="1" ht="16.5" customHeight="1" x14ac:dyDescent="0.2">
      <c r="B1448" s="117"/>
      <c r="C1448" s="159" t="s">
        <v>1746</v>
      </c>
      <c r="D1448" s="159" t="s">
        <v>243</v>
      </c>
      <c r="E1448" s="158" t="s">
        <v>1747</v>
      </c>
      <c r="F1448" s="154" t="s">
        <v>1748</v>
      </c>
      <c r="G1448" s="157" t="s">
        <v>133</v>
      </c>
      <c r="H1448" s="156">
        <v>2</v>
      </c>
      <c r="I1448" s="155">
        <v>1310</v>
      </c>
      <c r="J1448" s="155">
        <f>ROUND(I1448*H1448,2)</f>
        <v>2620</v>
      </c>
      <c r="K1448" s="154" t="s">
        <v>3201</v>
      </c>
      <c r="L1448" s="153"/>
      <c r="M1448" s="152" t="s">
        <v>31</v>
      </c>
      <c r="N1448" s="151" t="s">
        <v>2542</v>
      </c>
      <c r="O1448" s="132">
        <v>0</v>
      </c>
      <c r="P1448" s="132">
        <f>O1448*H1448</f>
        <v>0</v>
      </c>
      <c r="Q1448" s="132">
        <v>6.0999999999999997E-4</v>
      </c>
      <c r="R1448" s="132">
        <f>Q1448*H1448</f>
        <v>1.2199999999999999E-3</v>
      </c>
      <c r="S1448" s="132">
        <v>0</v>
      </c>
      <c r="T1448" s="132">
        <f>S1448*H1448</f>
        <v>0</v>
      </c>
      <c r="U1448" s="131" t="s">
        <v>31</v>
      </c>
      <c r="AR1448" s="130" t="s">
        <v>189</v>
      </c>
      <c r="AT1448" s="130" t="s">
        <v>243</v>
      </c>
      <c r="AU1448" s="130" t="s">
        <v>61</v>
      </c>
      <c r="AY1448" s="108" t="s">
        <v>104</v>
      </c>
      <c r="BE1448" s="118">
        <f>IF(N1448="základní",J1448,0)</f>
        <v>2620</v>
      </c>
      <c r="BF1448" s="118">
        <f>IF(N1448="snížená",J1448,0)</f>
        <v>0</v>
      </c>
      <c r="BG1448" s="118">
        <f>IF(N1448="zákl. přenesená",J1448,0)</f>
        <v>0</v>
      </c>
      <c r="BH1448" s="118">
        <f>IF(N1448="sníž. přenesená",J1448,0)</f>
        <v>0</v>
      </c>
      <c r="BI1448" s="118">
        <f>IF(N1448="nulová",J1448,0)</f>
        <v>0</v>
      </c>
      <c r="BJ1448" s="108" t="s">
        <v>102</v>
      </c>
      <c r="BK1448" s="118">
        <f>ROUND(I1448*H1448,2)</f>
        <v>2620</v>
      </c>
      <c r="BL1448" s="108" t="s">
        <v>134</v>
      </c>
      <c r="BM1448" s="130" t="s">
        <v>1749</v>
      </c>
    </row>
    <row r="1449" spans="2:65" s="76" customFormat="1" x14ac:dyDescent="0.2">
      <c r="B1449" s="75"/>
      <c r="D1449" s="129" t="s">
        <v>2597</v>
      </c>
      <c r="F1449" s="128" t="s">
        <v>1748</v>
      </c>
      <c r="L1449" s="75"/>
      <c r="M1449" s="119"/>
      <c r="U1449" s="120"/>
      <c r="AT1449" s="108" t="s">
        <v>2597</v>
      </c>
      <c r="AU1449" s="108" t="s">
        <v>61</v>
      </c>
    </row>
    <row r="1450" spans="2:65" s="76" customFormat="1" ht="16.5" customHeight="1" x14ac:dyDescent="0.2">
      <c r="B1450" s="117"/>
      <c r="C1450" s="140" t="s">
        <v>1750</v>
      </c>
      <c r="D1450" s="140" t="s">
        <v>26</v>
      </c>
      <c r="E1450" s="139" t="s">
        <v>1751</v>
      </c>
      <c r="F1450" s="135" t="s">
        <v>2996</v>
      </c>
      <c r="G1450" s="138" t="s">
        <v>133</v>
      </c>
      <c r="H1450" s="137">
        <v>5</v>
      </c>
      <c r="I1450" s="136">
        <v>321.63</v>
      </c>
      <c r="J1450" s="136">
        <f>ROUND(I1450*H1450,2)</f>
        <v>1608.15</v>
      </c>
      <c r="K1450" s="135" t="s">
        <v>3201</v>
      </c>
      <c r="L1450" s="75"/>
      <c r="M1450" s="134" t="s">
        <v>31</v>
      </c>
      <c r="N1450" s="133" t="s">
        <v>2542</v>
      </c>
      <c r="O1450" s="132">
        <v>0.16500000000000001</v>
      </c>
      <c r="P1450" s="132">
        <f>O1450*H1450</f>
        <v>0.82500000000000007</v>
      </c>
      <c r="Q1450" s="132">
        <v>1.0957E-4</v>
      </c>
      <c r="R1450" s="132">
        <f>Q1450*H1450</f>
        <v>5.4785000000000001E-4</v>
      </c>
      <c r="S1450" s="132">
        <v>0</v>
      </c>
      <c r="T1450" s="132">
        <f>S1450*H1450</f>
        <v>0</v>
      </c>
      <c r="U1450" s="131" t="s">
        <v>31</v>
      </c>
      <c r="AR1450" s="130" t="s">
        <v>134</v>
      </c>
      <c r="AT1450" s="130" t="s">
        <v>26</v>
      </c>
      <c r="AU1450" s="130" t="s">
        <v>61</v>
      </c>
      <c r="AY1450" s="108" t="s">
        <v>104</v>
      </c>
      <c r="BE1450" s="118">
        <f>IF(N1450="základní",J1450,0)</f>
        <v>1608.15</v>
      </c>
      <c r="BF1450" s="118">
        <f>IF(N1450="snížená",J1450,0)</f>
        <v>0</v>
      </c>
      <c r="BG1450" s="118">
        <f>IF(N1450="zákl. přenesená",J1450,0)</f>
        <v>0</v>
      </c>
      <c r="BH1450" s="118">
        <f>IF(N1450="sníž. přenesená",J1450,0)</f>
        <v>0</v>
      </c>
      <c r="BI1450" s="118">
        <f>IF(N1450="nulová",J1450,0)</f>
        <v>0</v>
      </c>
      <c r="BJ1450" s="108" t="s">
        <v>102</v>
      </c>
      <c r="BK1450" s="118">
        <f>ROUND(I1450*H1450,2)</f>
        <v>1608.15</v>
      </c>
      <c r="BL1450" s="108" t="s">
        <v>134</v>
      </c>
      <c r="BM1450" s="130" t="s">
        <v>1752</v>
      </c>
    </row>
    <row r="1451" spans="2:65" s="76" customFormat="1" x14ac:dyDescent="0.2">
      <c r="B1451" s="75"/>
      <c r="D1451" s="129" t="s">
        <v>2597</v>
      </c>
      <c r="F1451" s="128" t="s">
        <v>1753</v>
      </c>
      <c r="L1451" s="75"/>
      <c r="M1451" s="119"/>
      <c r="U1451" s="120"/>
      <c r="AT1451" s="108" t="s">
        <v>2597</v>
      </c>
      <c r="AU1451" s="108" t="s">
        <v>61</v>
      </c>
    </row>
    <row r="1452" spans="2:65" s="76" customFormat="1" x14ac:dyDescent="0.2">
      <c r="B1452" s="75"/>
      <c r="D1452" s="127" t="s">
        <v>112</v>
      </c>
      <c r="F1452" s="126" t="s">
        <v>3477</v>
      </c>
      <c r="L1452" s="75"/>
      <c r="M1452" s="119"/>
      <c r="U1452" s="120"/>
      <c r="AT1452" s="108" t="s">
        <v>112</v>
      </c>
      <c r="AU1452" s="108" t="s">
        <v>61</v>
      </c>
    </row>
    <row r="1453" spans="2:65" s="76" customFormat="1" ht="16.5" customHeight="1" x14ac:dyDescent="0.2">
      <c r="B1453" s="117"/>
      <c r="C1453" s="140" t="s">
        <v>1754</v>
      </c>
      <c r="D1453" s="140" t="s">
        <v>26</v>
      </c>
      <c r="E1453" s="139" t="s">
        <v>1755</v>
      </c>
      <c r="F1453" s="135" t="s">
        <v>2997</v>
      </c>
      <c r="G1453" s="138" t="s">
        <v>133</v>
      </c>
      <c r="H1453" s="137">
        <v>5</v>
      </c>
      <c r="I1453" s="136">
        <v>310.63</v>
      </c>
      <c r="J1453" s="136">
        <f>ROUND(I1453*H1453,2)</f>
        <v>1553.15</v>
      </c>
      <c r="K1453" s="135" t="s">
        <v>3201</v>
      </c>
      <c r="L1453" s="75"/>
      <c r="M1453" s="134" t="s">
        <v>31</v>
      </c>
      <c r="N1453" s="133" t="s">
        <v>2542</v>
      </c>
      <c r="O1453" s="132">
        <v>0.16500000000000001</v>
      </c>
      <c r="P1453" s="132">
        <f>O1453*H1453</f>
        <v>0.82500000000000007</v>
      </c>
      <c r="Q1453" s="132">
        <v>1.2956999999999999E-4</v>
      </c>
      <c r="R1453" s="132">
        <f>Q1453*H1453</f>
        <v>6.4784999999999995E-4</v>
      </c>
      <c r="S1453" s="132">
        <v>0</v>
      </c>
      <c r="T1453" s="132">
        <f>S1453*H1453</f>
        <v>0</v>
      </c>
      <c r="U1453" s="131" t="s">
        <v>31</v>
      </c>
      <c r="AR1453" s="130" t="s">
        <v>134</v>
      </c>
      <c r="AT1453" s="130" t="s">
        <v>26</v>
      </c>
      <c r="AU1453" s="130" t="s">
        <v>61</v>
      </c>
      <c r="AY1453" s="108" t="s">
        <v>104</v>
      </c>
      <c r="BE1453" s="118">
        <f>IF(N1453="základní",J1453,0)</f>
        <v>1553.15</v>
      </c>
      <c r="BF1453" s="118">
        <f>IF(N1453="snížená",J1453,0)</f>
        <v>0</v>
      </c>
      <c r="BG1453" s="118">
        <f>IF(N1453="zákl. přenesená",J1453,0)</f>
        <v>0</v>
      </c>
      <c r="BH1453" s="118">
        <f>IF(N1453="sníž. přenesená",J1453,0)</f>
        <v>0</v>
      </c>
      <c r="BI1453" s="118">
        <f>IF(N1453="nulová",J1453,0)</f>
        <v>0</v>
      </c>
      <c r="BJ1453" s="108" t="s">
        <v>102</v>
      </c>
      <c r="BK1453" s="118">
        <f>ROUND(I1453*H1453,2)</f>
        <v>1553.15</v>
      </c>
      <c r="BL1453" s="108" t="s">
        <v>134</v>
      </c>
      <c r="BM1453" s="130" t="s">
        <v>1756</v>
      </c>
    </row>
    <row r="1454" spans="2:65" s="76" customFormat="1" x14ac:dyDescent="0.2">
      <c r="B1454" s="75"/>
      <c r="D1454" s="129" t="s">
        <v>2597</v>
      </c>
      <c r="F1454" s="128" t="s">
        <v>1757</v>
      </c>
      <c r="L1454" s="75"/>
      <c r="M1454" s="119"/>
      <c r="U1454" s="120"/>
      <c r="AT1454" s="108" t="s">
        <v>2597</v>
      </c>
      <c r="AU1454" s="108" t="s">
        <v>61</v>
      </c>
    </row>
    <row r="1455" spans="2:65" s="76" customFormat="1" x14ac:dyDescent="0.2">
      <c r="B1455" s="75"/>
      <c r="D1455" s="127" t="s">
        <v>112</v>
      </c>
      <c r="F1455" s="126" t="s">
        <v>3476</v>
      </c>
      <c r="L1455" s="75"/>
      <c r="M1455" s="119"/>
      <c r="U1455" s="120"/>
      <c r="AT1455" s="108" t="s">
        <v>112</v>
      </c>
      <c r="AU1455" s="108" t="s">
        <v>61</v>
      </c>
    </row>
    <row r="1456" spans="2:65" s="76" customFormat="1" ht="16.5" customHeight="1" x14ac:dyDescent="0.2">
      <c r="B1456" s="117"/>
      <c r="C1456" s="140" t="s">
        <v>1758</v>
      </c>
      <c r="D1456" s="140" t="s">
        <v>26</v>
      </c>
      <c r="E1456" s="139" t="s">
        <v>1759</v>
      </c>
      <c r="F1456" s="135" t="s">
        <v>2998</v>
      </c>
      <c r="G1456" s="138" t="s">
        <v>133</v>
      </c>
      <c r="H1456" s="137">
        <v>10</v>
      </c>
      <c r="I1456" s="136">
        <v>414.56</v>
      </c>
      <c r="J1456" s="136">
        <f>ROUND(I1456*H1456,2)</f>
        <v>4145.6000000000004</v>
      </c>
      <c r="K1456" s="135" t="s">
        <v>3201</v>
      </c>
      <c r="L1456" s="75"/>
      <c r="M1456" s="134" t="s">
        <v>31</v>
      </c>
      <c r="N1456" s="133" t="s">
        <v>2542</v>
      </c>
      <c r="O1456" s="132">
        <v>0.20599999999999999</v>
      </c>
      <c r="P1456" s="132">
        <f>O1456*H1456</f>
        <v>2.06</v>
      </c>
      <c r="Q1456" s="132">
        <v>1.7956999999999999E-4</v>
      </c>
      <c r="R1456" s="132">
        <f>Q1456*H1456</f>
        <v>1.7956999999999999E-3</v>
      </c>
      <c r="S1456" s="132">
        <v>0</v>
      </c>
      <c r="T1456" s="132">
        <f>S1456*H1456</f>
        <v>0</v>
      </c>
      <c r="U1456" s="131" t="s">
        <v>31</v>
      </c>
      <c r="AR1456" s="130" t="s">
        <v>134</v>
      </c>
      <c r="AT1456" s="130" t="s">
        <v>26</v>
      </c>
      <c r="AU1456" s="130" t="s">
        <v>61</v>
      </c>
      <c r="AY1456" s="108" t="s">
        <v>104</v>
      </c>
      <c r="BE1456" s="118">
        <f>IF(N1456="základní",J1456,0)</f>
        <v>4145.6000000000004</v>
      </c>
      <c r="BF1456" s="118">
        <f>IF(N1456="snížená",J1456,0)</f>
        <v>0</v>
      </c>
      <c r="BG1456" s="118">
        <f>IF(N1456="zákl. přenesená",J1456,0)</f>
        <v>0</v>
      </c>
      <c r="BH1456" s="118">
        <f>IF(N1456="sníž. přenesená",J1456,0)</f>
        <v>0</v>
      </c>
      <c r="BI1456" s="118">
        <f>IF(N1456="nulová",J1456,0)</f>
        <v>0</v>
      </c>
      <c r="BJ1456" s="108" t="s">
        <v>102</v>
      </c>
      <c r="BK1456" s="118">
        <f>ROUND(I1456*H1456,2)</f>
        <v>4145.6000000000004</v>
      </c>
      <c r="BL1456" s="108" t="s">
        <v>134</v>
      </c>
      <c r="BM1456" s="130" t="s">
        <v>1760</v>
      </c>
    </row>
    <row r="1457" spans="2:65" s="76" customFormat="1" x14ac:dyDescent="0.2">
      <c r="B1457" s="75"/>
      <c r="D1457" s="129" t="s">
        <v>2597</v>
      </c>
      <c r="F1457" s="128" t="s">
        <v>1761</v>
      </c>
      <c r="L1457" s="75"/>
      <c r="M1457" s="119"/>
      <c r="U1457" s="120"/>
      <c r="AT1457" s="108" t="s">
        <v>2597</v>
      </c>
      <c r="AU1457" s="108" t="s">
        <v>61</v>
      </c>
    </row>
    <row r="1458" spans="2:65" s="76" customFormat="1" x14ac:dyDescent="0.2">
      <c r="B1458" s="75"/>
      <c r="D1458" s="127" t="s">
        <v>112</v>
      </c>
      <c r="F1458" s="126" t="s">
        <v>3475</v>
      </c>
      <c r="L1458" s="75"/>
      <c r="M1458" s="119"/>
      <c r="U1458" s="120"/>
      <c r="AT1458" s="108" t="s">
        <v>112</v>
      </c>
      <c r="AU1458" s="108" t="s">
        <v>61</v>
      </c>
    </row>
    <row r="1459" spans="2:65" s="76" customFormat="1" ht="16.5" customHeight="1" x14ac:dyDescent="0.2">
      <c r="B1459" s="117"/>
      <c r="C1459" s="140" t="s">
        <v>1762</v>
      </c>
      <c r="D1459" s="140" t="s">
        <v>26</v>
      </c>
      <c r="E1459" s="139" t="s">
        <v>1763</v>
      </c>
      <c r="F1459" s="135" t="s">
        <v>2999</v>
      </c>
      <c r="G1459" s="138" t="s">
        <v>133</v>
      </c>
      <c r="H1459" s="137">
        <v>2</v>
      </c>
      <c r="I1459" s="136">
        <v>731.13</v>
      </c>
      <c r="J1459" s="136">
        <f>ROUND(I1459*H1459,2)</f>
        <v>1462.26</v>
      </c>
      <c r="K1459" s="135" t="s">
        <v>3201</v>
      </c>
      <c r="L1459" s="75"/>
      <c r="M1459" s="134" t="s">
        <v>31</v>
      </c>
      <c r="N1459" s="133" t="s">
        <v>2542</v>
      </c>
      <c r="O1459" s="132">
        <v>0.26800000000000002</v>
      </c>
      <c r="P1459" s="132">
        <f>O1459*H1459</f>
        <v>0.53600000000000003</v>
      </c>
      <c r="Q1459" s="132">
        <v>5.7956999999999996E-4</v>
      </c>
      <c r="R1459" s="132">
        <f>Q1459*H1459</f>
        <v>1.1591399999999999E-3</v>
      </c>
      <c r="S1459" s="132">
        <v>0</v>
      </c>
      <c r="T1459" s="132">
        <f>S1459*H1459</f>
        <v>0</v>
      </c>
      <c r="U1459" s="131" t="s">
        <v>31</v>
      </c>
      <c r="AR1459" s="130" t="s">
        <v>134</v>
      </c>
      <c r="AT1459" s="130" t="s">
        <v>26</v>
      </c>
      <c r="AU1459" s="130" t="s">
        <v>61</v>
      </c>
      <c r="AY1459" s="108" t="s">
        <v>104</v>
      </c>
      <c r="BE1459" s="118">
        <f>IF(N1459="základní",J1459,0)</f>
        <v>1462.26</v>
      </c>
      <c r="BF1459" s="118">
        <f>IF(N1459="snížená",J1459,0)</f>
        <v>0</v>
      </c>
      <c r="BG1459" s="118">
        <f>IF(N1459="zákl. přenesená",J1459,0)</f>
        <v>0</v>
      </c>
      <c r="BH1459" s="118">
        <f>IF(N1459="sníž. přenesená",J1459,0)</f>
        <v>0</v>
      </c>
      <c r="BI1459" s="118">
        <f>IF(N1459="nulová",J1459,0)</f>
        <v>0</v>
      </c>
      <c r="BJ1459" s="108" t="s">
        <v>102</v>
      </c>
      <c r="BK1459" s="118">
        <f>ROUND(I1459*H1459,2)</f>
        <v>1462.26</v>
      </c>
      <c r="BL1459" s="108" t="s">
        <v>134</v>
      </c>
      <c r="BM1459" s="130" t="s">
        <v>1764</v>
      </c>
    </row>
    <row r="1460" spans="2:65" s="76" customFormat="1" x14ac:dyDescent="0.2">
      <c r="B1460" s="75"/>
      <c r="D1460" s="129" t="s">
        <v>2597</v>
      </c>
      <c r="F1460" s="128" t="s">
        <v>1765</v>
      </c>
      <c r="L1460" s="75"/>
      <c r="M1460" s="119"/>
      <c r="U1460" s="120"/>
      <c r="AT1460" s="108" t="s">
        <v>2597</v>
      </c>
      <c r="AU1460" s="108" t="s">
        <v>61</v>
      </c>
    </row>
    <row r="1461" spans="2:65" s="76" customFormat="1" x14ac:dyDescent="0.2">
      <c r="B1461" s="75"/>
      <c r="D1461" s="127" t="s">
        <v>112</v>
      </c>
      <c r="F1461" s="126" t="s">
        <v>3474</v>
      </c>
      <c r="L1461" s="75"/>
      <c r="M1461" s="119"/>
      <c r="U1461" s="120"/>
      <c r="AT1461" s="108" t="s">
        <v>112</v>
      </c>
      <c r="AU1461" s="108" t="s">
        <v>61</v>
      </c>
    </row>
    <row r="1462" spans="2:65" s="76" customFormat="1" ht="16.5" customHeight="1" x14ac:dyDescent="0.2">
      <c r="B1462" s="117"/>
      <c r="C1462" s="140" t="s">
        <v>1766</v>
      </c>
      <c r="D1462" s="140" t="s">
        <v>26</v>
      </c>
      <c r="E1462" s="139" t="s">
        <v>1767</v>
      </c>
      <c r="F1462" s="135" t="s">
        <v>3000</v>
      </c>
      <c r="G1462" s="138" t="s">
        <v>133</v>
      </c>
      <c r="H1462" s="137">
        <v>5</v>
      </c>
      <c r="I1462" s="136">
        <v>573.63</v>
      </c>
      <c r="J1462" s="136">
        <f>ROUND(I1462*H1462,2)</f>
        <v>2868.15</v>
      </c>
      <c r="K1462" s="135" t="s">
        <v>3201</v>
      </c>
      <c r="L1462" s="75"/>
      <c r="M1462" s="134" t="s">
        <v>31</v>
      </c>
      <c r="N1462" s="133" t="s">
        <v>2542</v>
      </c>
      <c r="O1462" s="132">
        <v>0.16500000000000001</v>
      </c>
      <c r="P1462" s="132">
        <f>O1462*H1462</f>
        <v>0.82500000000000007</v>
      </c>
      <c r="Q1462" s="132">
        <v>2.4957000000000001E-4</v>
      </c>
      <c r="R1462" s="132">
        <f>Q1462*H1462</f>
        <v>1.24785E-3</v>
      </c>
      <c r="S1462" s="132">
        <v>0</v>
      </c>
      <c r="T1462" s="132">
        <f>S1462*H1462</f>
        <v>0</v>
      </c>
      <c r="U1462" s="131" t="s">
        <v>31</v>
      </c>
      <c r="AR1462" s="130" t="s">
        <v>134</v>
      </c>
      <c r="AT1462" s="130" t="s">
        <v>26</v>
      </c>
      <c r="AU1462" s="130" t="s">
        <v>61</v>
      </c>
      <c r="AY1462" s="108" t="s">
        <v>104</v>
      </c>
      <c r="BE1462" s="118">
        <f>IF(N1462="základní",J1462,0)</f>
        <v>2868.15</v>
      </c>
      <c r="BF1462" s="118">
        <f>IF(N1462="snížená",J1462,0)</f>
        <v>0</v>
      </c>
      <c r="BG1462" s="118">
        <f>IF(N1462="zákl. přenesená",J1462,0)</f>
        <v>0</v>
      </c>
      <c r="BH1462" s="118">
        <f>IF(N1462="sníž. přenesená",J1462,0)</f>
        <v>0</v>
      </c>
      <c r="BI1462" s="118">
        <f>IF(N1462="nulová",J1462,0)</f>
        <v>0</v>
      </c>
      <c r="BJ1462" s="108" t="s">
        <v>102</v>
      </c>
      <c r="BK1462" s="118">
        <f>ROUND(I1462*H1462,2)</f>
        <v>2868.15</v>
      </c>
      <c r="BL1462" s="108" t="s">
        <v>134</v>
      </c>
      <c r="BM1462" s="130" t="s">
        <v>1768</v>
      </c>
    </row>
    <row r="1463" spans="2:65" s="76" customFormat="1" x14ac:dyDescent="0.2">
      <c r="B1463" s="75"/>
      <c r="D1463" s="129" t="s">
        <v>2597</v>
      </c>
      <c r="F1463" s="128" t="s">
        <v>1769</v>
      </c>
      <c r="L1463" s="75"/>
      <c r="M1463" s="119"/>
      <c r="U1463" s="120"/>
      <c r="AT1463" s="108" t="s">
        <v>2597</v>
      </c>
      <c r="AU1463" s="108" t="s">
        <v>61</v>
      </c>
    </row>
    <row r="1464" spans="2:65" s="76" customFormat="1" x14ac:dyDescent="0.2">
      <c r="B1464" s="75"/>
      <c r="D1464" s="127" t="s">
        <v>112</v>
      </c>
      <c r="F1464" s="126" t="s">
        <v>3473</v>
      </c>
      <c r="L1464" s="75"/>
      <c r="M1464" s="119"/>
      <c r="U1464" s="120"/>
      <c r="AT1464" s="108" t="s">
        <v>112</v>
      </c>
      <c r="AU1464" s="108" t="s">
        <v>61</v>
      </c>
    </row>
    <row r="1465" spans="2:65" s="76" customFormat="1" ht="16.5" customHeight="1" x14ac:dyDescent="0.2">
      <c r="B1465" s="117"/>
      <c r="C1465" s="140" t="s">
        <v>1770</v>
      </c>
      <c r="D1465" s="140" t="s">
        <v>26</v>
      </c>
      <c r="E1465" s="139" t="s">
        <v>1771</v>
      </c>
      <c r="F1465" s="135" t="s">
        <v>3001</v>
      </c>
      <c r="G1465" s="138" t="s">
        <v>133</v>
      </c>
      <c r="H1465" s="137">
        <v>2</v>
      </c>
      <c r="I1465" s="136">
        <v>734.56</v>
      </c>
      <c r="J1465" s="136">
        <f>ROUND(I1465*H1465,2)</f>
        <v>1469.12</v>
      </c>
      <c r="K1465" s="135" t="s">
        <v>3201</v>
      </c>
      <c r="L1465" s="75"/>
      <c r="M1465" s="134" t="s">
        <v>31</v>
      </c>
      <c r="N1465" s="133" t="s">
        <v>2542</v>
      </c>
      <c r="O1465" s="132">
        <v>0.20599999999999999</v>
      </c>
      <c r="P1465" s="132">
        <f>O1465*H1465</f>
        <v>0.41199999999999998</v>
      </c>
      <c r="Q1465" s="132">
        <v>3.5956999999999997E-4</v>
      </c>
      <c r="R1465" s="132">
        <f>Q1465*H1465</f>
        <v>7.1913999999999995E-4</v>
      </c>
      <c r="S1465" s="132">
        <v>0</v>
      </c>
      <c r="T1465" s="132">
        <f>S1465*H1465</f>
        <v>0</v>
      </c>
      <c r="U1465" s="131" t="s">
        <v>31</v>
      </c>
      <c r="AR1465" s="130" t="s">
        <v>134</v>
      </c>
      <c r="AT1465" s="130" t="s">
        <v>26</v>
      </c>
      <c r="AU1465" s="130" t="s">
        <v>61</v>
      </c>
      <c r="AY1465" s="108" t="s">
        <v>104</v>
      </c>
      <c r="BE1465" s="118">
        <f>IF(N1465="základní",J1465,0)</f>
        <v>1469.12</v>
      </c>
      <c r="BF1465" s="118">
        <f>IF(N1465="snížená",J1465,0)</f>
        <v>0</v>
      </c>
      <c r="BG1465" s="118">
        <f>IF(N1465="zákl. přenesená",J1465,0)</f>
        <v>0</v>
      </c>
      <c r="BH1465" s="118">
        <f>IF(N1465="sníž. přenesená",J1465,0)</f>
        <v>0</v>
      </c>
      <c r="BI1465" s="118">
        <f>IF(N1465="nulová",J1465,0)</f>
        <v>0</v>
      </c>
      <c r="BJ1465" s="108" t="s">
        <v>102</v>
      </c>
      <c r="BK1465" s="118">
        <f>ROUND(I1465*H1465,2)</f>
        <v>1469.12</v>
      </c>
      <c r="BL1465" s="108" t="s">
        <v>134</v>
      </c>
      <c r="BM1465" s="130" t="s">
        <v>1772</v>
      </c>
    </row>
    <row r="1466" spans="2:65" s="76" customFormat="1" x14ac:dyDescent="0.2">
      <c r="B1466" s="75"/>
      <c r="D1466" s="129" t="s">
        <v>2597</v>
      </c>
      <c r="F1466" s="128" t="s">
        <v>1773</v>
      </c>
      <c r="L1466" s="75"/>
      <c r="M1466" s="119"/>
      <c r="U1466" s="120"/>
      <c r="AT1466" s="108" t="s">
        <v>2597</v>
      </c>
      <c r="AU1466" s="108" t="s">
        <v>61</v>
      </c>
    </row>
    <row r="1467" spans="2:65" s="76" customFormat="1" x14ac:dyDescent="0.2">
      <c r="B1467" s="75"/>
      <c r="D1467" s="127" t="s">
        <v>112</v>
      </c>
      <c r="F1467" s="126" t="s">
        <v>3472</v>
      </c>
      <c r="L1467" s="75"/>
      <c r="M1467" s="119"/>
      <c r="U1467" s="120"/>
      <c r="AT1467" s="108" t="s">
        <v>112</v>
      </c>
      <c r="AU1467" s="108" t="s">
        <v>61</v>
      </c>
    </row>
    <row r="1468" spans="2:65" s="76" customFormat="1" ht="16.5" customHeight="1" x14ac:dyDescent="0.2">
      <c r="B1468" s="117"/>
      <c r="C1468" s="140" t="s">
        <v>1774</v>
      </c>
      <c r="D1468" s="140" t="s">
        <v>26</v>
      </c>
      <c r="E1468" s="139" t="s">
        <v>1775</v>
      </c>
      <c r="F1468" s="135" t="s">
        <v>3002</v>
      </c>
      <c r="G1468" s="138" t="s">
        <v>133</v>
      </c>
      <c r="H1468" s="137">
        <v>1</v>
      </c>
      <c r="I1468" s="136">
        <v>1199.3</v>
      </c>
      <c r="J1468" s="136">
        <f>ROUND(I1468*H1468,2)</f>
        <v>1199.3</v>
      </c>
      <c r="K1468" s="135" t="s">
        <v>3201</v>
      </c>
      <c r="L1468" s="75"/>
      <c r="M1468" s="134" t="s">
        <v>31</v>
      </c>
      <c r="N1468" s="133" t="s">
        <v>2542</v>
      </c>
      <c r="O1468" s="132">
        <v>0.22700000000000001</v>
      </c>
      <c r="P1468" s="132">
        <f>O1468*H1468</f>
        <v>0.22700000000000001</v>
      </c>
      <c r="Q1468" s="132">
        <v>7.2957000000000002E-4</v>
      </c>
      <c r="R1468" s="132">
        <f>Q1468*H1468</f>
        <v>7.2957000000000002E-4</v>
      </c>
      <c r="S1468" s="132">
        <v>0</v>
      </c>
      <c r="T1468" s="132">
        <f>S1468*H1468</f>
        <v>0</v>
      </c>
      <c r="U1468" s="131" t="s">
        <v>31</v>
      </c>
      <c r="AR1468" s="130" t="s">
        <v>134</v>
      </c>
      <c r="AT1468" s="130" t="s">
        <v>26</v>
      </c>
      <c r="AU1468" s="130" t="s">
        <v>61</v>
      </c>
      <c r="AY1468" s="108" t="s">
        <v>104</v>
      </c>
      <c r="BE1468" s="118">
        <f>IF(N1468="základní",J1468,0)</f>
        <v>1199.3</v>
      </c>
      <c r="BF1468" s="118">
        <f>IF(N1468="snížená",J1468,0)</f>
        <v>0</v>
      </c>
      <c r="BG1468" s="118">
        <f>IF(N1468="zákl. přenesená",J1468,0)</f>
        <v>0</v>
      </c>
      <c r="BH1468" s="118">
        <f>IF(N1468="sníž. přenesená",J1468,0)</f>
        <v>0</v>
      </c>
      <c r="BI1468" s="118">
        <f>IF(N1468="nulová",J1468,0)</f>
        <v>0</v>
      </c>
      <c r="BJ1468" s="108" t="s">
        <v>102</v>
      </c>
      <c r="BK1468" s="118">
        <f>ROUND(I1468*H1468,2)</f>
        <v>1199.3</v>
      </c>
      <c r="BL1468" s="108" t="s">
        <v>134</v>
      </c>
      <c r="BM1468" s="130" t="s">
        <v>1776</v>
      </c>
    </row>
    <row r="1469" spans="2:65" s="76" customFormat="1" x14ac:dyDescent="0.2">
      <c r="B1469" s="75"/>
      <c r="D1469" s="129" t="s">
        <v>2597</v>
      </c>
      <c r="F1469" s="128" t="s">
        <v>1777</v>
      </c>
      <c r="L1469" s="75"/>
      <c r="M1469" s="119"/>
      <c r="U1469" s="120"/>
      <c r="AT1469" s="108" t="s">
        <v>2597</v>
      </c>
      <c r="AU1469" s="108" t="s">
        <v>61</v>
      </c>
    </row>
    <row r="1470" spans="2:65" s="76" customFormat="1" x14ac:dyDescent="0.2">
      <c r="B1470" s="75"/>
      <c r="D1470" s="127" t="s">
        <v>112</v>
      </c>
      <c r="F1470" s="126" t="s">
        <v>3471</v>
      </c>
      <c r="L1470" s="75"/>
      <c r="M1470" s="119"/>
      <c r="U1470" s="120"/>
      <c r="AT1470" s="108" t="s">
        <v>112</v>
      </c>
      <c r="AU1470" s="108" t="s">
        <v>61</v>
      </c>
    </row>
    <row r="1471" spans="2:65" s="76" customFormat="1" ht="16.5" customHeight="1" x14ac:dyDescent="0.2">
      <c r="B1471" s="117"/>
      <c r="C1471" s="140" t="s">
        <v>1778</v>
      </c>
      <c r="D1471" s="140" t="s">
        <v>26</v>
      </c>
      <c r="E1471" s="139" t="s">
        <v>1779</v>
      </c>
      <c r="F1471" s="135" t="s">
        <v>3003</v>
      </c>
      <c r="G1471" s="138" t="s">
        <v>133</v>
      </c>
      <c r="H1471" s="137">
        <v>1</v>
      </c>
      <c r="I1471" s="136">
        <v>1494.13</v>
      </c>
      <c r="J1471" s="136">
        <f>ROUND(I1471*H1471,2)</f>
        <v>1494.13</v>
      </c>
      <c r="K1471" s="135" t="s">
        <v>3201</v>
      </c>
      <c r="L1471" s="75"/>
      <c r="M1471" s="134" t="s">
        <v>31</v>
      </c>
      <c r="N1471" s="133" t="s">
        <v>2542</v>
      </c>
      <c r="O1471" s="132">
        <v>0.26800000000000002</v>
      </c>
      <c r="P1471" s="132">
        <f>O1471*H1471</f>
        <v>0.26800000000000002</v>
      </c>
      <c r="Q1471" s="132">
        <v>9.3957000000000003E-4</v>
      </c>
      <c r="R1471" s="132">
        <f>Q1471*H1471</f>
        <v>9.3957000000000003E-4</v>
      </c>
      <c r="S1471" s="132">
        <v>0</v>
      </c>
      <c r="T1471" s="132">
        <f>S1471*H1471</f>
        <v>0</v>
      </c>
      <c r="U1471" s="131" t="s">
        <v>31</v>
      </c>
      <c r="AR1471" s="130" t="s">
        <v>134</v>
      </c>
      <c r="AT1471" s="130" t="s">
        <v>26</v>
      </c>
      <c r="AU1471" s="130" t="s">
        <v>61</v>
      </c>
      <c r="AY1471" s="108" t="s">
        <v>104</v>
      </c>
      <c r="BE1471" s="118">
        <f>IF(N1471="základní",J1471,0)</f>
        <v>1494.13</v>
      </c>
      <c r="BF1471" s="118">
        <f>IF(N1471="snížená",J1471,0)</f>
        <v>0</v>
      </c>
      <c r="BG1471" s="118">
        <f>IF(N1471="zákl. přenesená",J1471,0)</f>
        <v>0</v>
      </c>
      <c r="BH1471" s="118">
        <f>IF(N1471="sníž. přenesená",J1471,0)</f>
        <v>0</v>
      </c>
      <c r="BI1471" s="118">
        <f>IF(N1471="nulová",J1471,0)</f>
        <v>0</v>
      </c>
      <c r="BJ1471" s="108" t="s">
        <v>102</v>
      </c>
      <c r="BK1471" s="118">
        <f>ROUND(I1471*H1471,2)</f>
        <v>1494.13</v>
      </c>
      <c r="BL1471" s="108" t="s">
        <v>134</v>
      </c>
      <c r="BM1471" s="130" t="s">
        <v>1780</v>
      </c>
    </row>
    <row r="1472" spans="2:65" s="76" customFormat="1" x14ac:dyDescent="0.2">
      <c r="B1472" s="75"/>
      <c r="D1472" s="129" t="s">
        <v>2597</v>
      </c>
      <c r="F1472" s="128" t="s">
        <v>1781</v>
      </c>
      <c r="L1472" s="75"/>
      <c r="M1472" s="119"/>
      <c r="U1472" s="120"/>
      <c r="AT1472" s="108" t="s">
        <v>2597</v>
      </c>
      <c r="AU1472" s="108" t="s">
        <v>61</v>
      </c>
    </row>
    <row r="1473" spans="2:65" s="76" customFormat="1" x14ac:dyDescent="0.2">
      <c r="B1473" s="75"/>
      <c r="D1473" s="127" t="s">
        <v>112</v>
      </c>
      <c r="F1473" s="126" t="s">
        <v>3470</v>
      </c>
      <c r="L1473" s="75"/>
      <c r="M1473" s="119"/>
      <c r="U1473" s="120"/>
      <c r="AT1473" s="108" t="s">
        <v>112</v>
      </c>
      <c r="AU1473" s="108" t="s">
        <v>61</v>
      </c>
    </row>
    <row r="1474" spans="2:65" s="76" customFormat="1" ht="16.5" customHeight="1" x14ac:dyDescent="0.2">
      <c r="B1474" s="117"/>
      <c r="C1474" s="140" t="s">
        <v>1782</v>
      </c>
      <c r="D1474" s="140" t="s">
        <v>26</v>
      </c>
      <c r="E1474" s="139" t="s">
        <v>1783</v>
      </c>
      <c r="F1474" s="135" t="s">
        <v>3004</v>
      </c>
      <c r="G1474" s="138" t="s">
        <v>133</v>
      </c>
      <c r="H1474" s="137">
        <v>30</v>
      </c>
      <c r="I1474" s="136">
        <v>174.68</v>
      </c>
      <c r="J1474" s="136">
        <f>ROUND(I1474*H1474,2)</f>
        <v>5240.3999999999996</v>
      </c>
      <c r="K1474" s="135" t="s">
        <v>3201</v>
      </c>
      <c r="L1474" s="75"/>
      <c r="M1474" s="134" t="s">
        <v>31</v>
      </c>
      <c r="N1474" s="133" t="s">
        <v>2542</v>
      </c>
      <c r="O1474" s="132">
        <v>8.2000000000000003E-2</v>
      </c>
      <c r="P1474" s="132">
        <f>O1474*H1474</f>
        <v>2.46</v>
      </c>
      <c r="Q1474" s="132">
        <v>1.932444E-4</v>
      </c>
      <c r="R1474" s="132">
        <f>Q1474*H1474</f>
        <v>5.7973319999999997E-3</v>
      </c>
      <c r="S1474" s="132">
        <v>0</v>
      </c>
      <c r="T1474" s="132">
        <f>S1474*H1474</f>
        <v>0</v>
      </c>
      <c r="U1474" s="131" t="s">
        <v>31</v>
      </c>
      <c r="AR1474" s="130" t="s">
        <v>134</v>
      </c>
      <c r="AT1474" s="130" t="s">
        <v>26</v>
      </c>
      <c r="AU1474" s="130" t="s">
        <v>61</v>
      </c>
      <c r="AY1474" s="108" t="s">
        <v>104</v>
      </c>
      <c r="BE1474" s="118">
        <f>IF(N1474="základní",J1474,0)</f>
        <v>5240.3999999999996</v>
      </c>
      <c r="BF1474" s="118">
        <f>IF(N1474="snížená",J1474,0)</f>
        <v>0</v>
      </c>
      <c r="BG1474" s="118">
        <f>IF(N1474="zákl. přenesená",J1474,0)</f>
        <v>0</v>
      </c>
      <c r="BH1474" s="118">
        <f>IF(N1474="sníž. přenesená",J1474,0)</f>
        <v>0</v>
      </c>
      <c r="BI1474" s="118">
        <f>IF(N1474="nulová",J1474,0)</f>
        <v>0</v>
      </c>
      <c r="BJ1474" s="108" t="s">
        <v>102</v>
      </c>
      <c r="BK1474" s="118">
        <f>ROUND(I1474*H1474,2)</f>
        <v>5240.3999999999996</v>
      </c>
      <c r="BL1474" s="108" t="s">
        <v>134</v>
      </c>
      <c r="BM1474" s="130" t="s">
        <v>1784</v>
      </c>
    </row>
    <row r="1475" spans="2:65" s="76" customFormat="1" x14ac:dyDescent="0.2">
      <c r="B1475" s="75"/>
      <c r="D1475" s="129" t="s">
        <v>2597</v>
      </c>
      <c r="F1475" s="128" t="s">
        <v>1785</v>
      </c>
      <c r="L1475" s="75"/>
      <c r="M1475" s="119"/>
      <c r="U1475" s="120"/>
      <c r="AT1475" s="108" t="s">
        <v>2597</v>
      </c>
      <c r="AU1475" s="108" t="s">
        <v>61</v>
      </c>
    </row>
    <row r="1476" spans="2:65" s="76" customFormat="1" x14ac:dyDescent="0.2">
      <c r="B1476" s="75"/>
      <c r="D1476" s="127" t="s">
        <v>112</v>
      </c>
      <c r="F1476" s="126" t="s">
        <v>3469</v>
      </c>
      <c r="L1476" s="75"/>
      <c r="M1476" s="119"/>
      <c r="U1476" s="120"/>
      <c r="AT1476" s="108" t="s">
        <v>112</v>
      </c>
      <c r="AU1476" s="108" t="s">
        <v>61</v>
      </c>
    </row>
    <row r="1477" spans="2:65" s="76" customFormat="1" ht="16.5" customHeight="1" x14ac:dyDescent="0.2">
      <c r="B1477" s="117"/>
      <c r="C1477" s="140" t="s">
        <v>1786</v>
      </c>
      <c r="D1477" s="140" t="s">
        <v>26</v>
      </c>
      <c r="E1477" s="139" t="s">
        <v>1787</v>
      </c>
      <c r="F1477" s="135" t="s">
        <v>3005</v>
      </c>
      <c r="G1477" s="138" t="s">
        <v>133</v>
      </c>
      <c r="H1477" s="137">
        <v>20</v>
      </c>
      <c r="I1477" s="136">
        <v>208.21</v>
      </c>
      <c r="J1477" s="136">
        <f>ROUND(I1477*H1477,2)</f>
        <v>4164.2</v>
      </c>
      <c r="K1477" s="135" t="s">
        <v>3201</v>
      </c>
      <c r="L1477" s="75"/>
      <c r="M1477" s="134" t="s">
        <v>31</v>
      </c>
      <c r="N1477" s="133" t="s">
        <v>2542</v>
      </c>
      <c r="O1477" s="132">
        <v>8.2000000000000003E-2</v>
      </c>
      <c r="P1477" s="132">
        <f>O1477*H1477</f>
        <v>1.6400000000000001</v>
      </c>
      <c r="Q1477" s="132">
        <v>2.5403699999999998E-4</v>
      </c>
      <c r="R1477" s="132">
        <f>Q1477*H1477</f>
        <v>5.0807399999999994E-3</v>
      </c>
      <c r="S1477" s="132">
        <v>0</v>
      </c>
      <c r="T1477" s="132">
        <f>S1477*H1477</f>
        <v>0</v>
      </c>
      <c r="U1477" s="131" t="s">
        <v>31</v>
      </c>
      <c r="AR1477" s="130" t="s">
        <v>134</v>
      </c>
      <c r="AT1477" s="130" t="s">
        <v>26</v>
      </c>
      <c r="AU1477" s="130" t="s">
        <v>61</v>
      </c>
      <c r="AY1477" s="108" t="s">
        <v>104</v>
      </c>
      <c r="BE1477" s="118">
        <f>IF(N1477="základní",J1477,0)</f>
        <v>4164.2</v>
      </c>
      <c r="BF1477" s="118">
        <f>IF(N1477="snížená",J1477,0)</f>
        <v>0</v>
      </c>
      <c r="BG1477" s="118">
        <f>IF(N1477="zákl. přenesená",J1477,0)</f>
        <v>0</v>
      </c>
      <c r="BH1477" s="118">
        <f>IF(N1477="sníž. přenesená",J1477,0)</f>
        <v>0</v>
      </c>
      <c r="BI1477" s="118">
        <f>IF(N1477="nulová",J1477,0)</f>
        <v>0</v>
      </c>
      <c r="BJ1477" s="108" t="s">
        <v>102</v>
      </c>
      <c r="BK1477" s="118">
        <f>ROUND(I1477*H1477,2)</f>
        <v>4164.2</v>
      </c>
      <c r="BL1477" s="108" t="s">
        <v>134</v>
      </c>
      <c r="BM1477" s="130" t="s">
        <v>1788</v>
      </c>
    </row>
    <row r="1478" spans="2:65" s="76" customFormat="1" x14ac:dyDescent="0.2">
      <c r="B1478" s="75"/>
      <c r="D1478" s="129" t="s">
        <v>2597</v>
      </c>
      <c r="F1478" s="128" t="s">
        <v>1789</v>
      </c>
      <c r="L1478" s="75"/>
      <c r="M1478" s="119"/>
      <c r="U1478" s="120"/>
      <c r="AT1478" s="108" t="s">
        <v>2597</v>
      </c>
      <c r="AU1478" s="108" t="s">
        <v>61</v>
      </c>
    </row>
    <row r="1479" spans="2:65" s="76" customFormat="1" x14ac:dyDescent="0.2">
      <c r="B1479" s="75"/>
      <c r="D1479" s="127" t="s">
        <v>112</v>
      </c>
      <c r="F1479" s="126" t="s">
        <v>3468</v>
      </c>
      <c r="L1479" s="75"/>
      <c r="M1479" s="119"/>
      <c r="U1479" s="120"/>
      <c r="AT1479" s="108" t="s">
        <v>112</v>
      </c>
      <c r="AU1479" s="108" t="s">
        <v>61</v>
      </c>
    </row>
    <row r="1480" spans="2:65" s="76" customFormat="1" ht="16.5" customHeight="1" x14ac:dyDescent="0.2">
      <c r="B1480" s="117"/>
      <c r="C1480" s="140" t="s">
        <v>1790</v>
      </c>
      <c r="D1480" s="140" t="s">
        <v>26</v>
      </c>
      <c r="E1480" s="139" t="s">
        <v>1791</v>
      </c>
      <c r="F1480" s="135" t="s">
        <v>3006</v>
      </c>
      <c r="G1480" s="138" t="s">
        <v>133</v>
      </c>
      <c r="H1480" s="137">
        <v>15</v>
      </c>
      <c r="I1480" s="136">
        <v>295.52</v>
      </c>
      <c r="J1480" s="136">
        <f>ROUND(I1480*H1480,2)</f>
        <v>4432.8</v>
      </c>
      <c r="K1480" s="135" t="s">
        <v>3201</v>
      </c>
      <c r="L1480" s="75"/>
      <c r="M1480" s="134" t="s">
        <v>31</v>
      </c>
      <c r="N1480" s="133" t="s">
        <v>2542</v>
      </c>
      <c r="O1480" s="132">
        <v>9.2999999999999999E-2</v>
      </c>
      <c r="P1480" s="132">
        <f>O1480*H1480</f>
        <v>1.395</v>
      </c>
      <c r="Q1480" s="132">
        <v>3.586153E-4</v>
      </c>
      <c r="R1480" s="132">
        <f>Q1480*H1480</f>
        <v>5.3792294999999999E-3</v>
      </c>
      <c r="S1480" s="132">
        <v>0</v>
      </c>
      <c r="T1480" s="132">
        <f>S1480*H1480</f>
        <v>0</v>
      </c>
      <c r="U1480" s="131" t="s">
        <v>31</v>
      </c>
      <c r="AR1480" s="130" t="s">
        <v>134</v>
      </c>
      <c r="AT1480" s="130" t="s">
        <v>26</v>
      </c>
      <c r="AU1480" s="130" t="s">
        <v>61</v>
      </c>
      <c r="AY1480" s="108" t="s">
        <v>104</v>
      </c>
      <c r="BE1480" s="118">
        <f>IF(N1480="základní",J1480,0)</f>
        <v>4432.8</v>
      </c>
      <c r="BF1480" s="118">
        <f>IF(N1480="snížená",J1480,0)</f>
        <v>0</v>
      </c>
      <c r="BG1480" s="118">
        <f>IF(N1480="zákl. přenesená",J1480,0)</f>
        <v>0</v>
      </c>
      <c r="BH1480" s="118">
        <f>IF(N1480="sníž. přenesená",J1480,0)</f>
        <v>0</v>
      </c>
      <c r="BI1480" s="118">
        <f>IF(N1480="nulová",J1480,0)</f>
        <v>0</v>
      </c>
      <c r="BJ1480" s="108" t="s">
        <v>102</v>
      </c>
      <c r="BK1480" s="118">
        <f>ROUND(I1480*H1480,2)</f>
        <v>4432.8</v>
      </c>
      <c r="BL1480" s="108" t="s">
        <v>134</v>
      </c>
      <c r="BM1480" s="130" t="s">
        <v>1792</v>
      </c>
    </row>
    <row r="1481" spans="2:65" s="76" customFormat="1" x14ac:dyDescent="0.2">
      <c r="B1481" s="75"/>
      <c r="D1481" s="129" t="s">
        <v>2597</v>
      </c>
      <c r="F1481" s="128" t="s">
        <v>1793</v>
      </c>
      <c r="L1481" s="75"/>
      <c r="M1481" s="119"/>
      <c r="U1481" s="120"/>
      <c r="AT1481" s="108" t="s">
        <v>2597</v>
      </c>
      <c r="AU1481" s="108" t="s">
        <v>61</v>
      </c>
    </row>
    <row r="1482" spans="2:65" s="76" customFormat="1" x14ac:dyDescent="0.2">
      <c r="B1482" s="75"/>
      <c r="D1482" s="127" t="s">
        <v>112</v>
      </c>
      <c r="F1482" s="126" t="s">
        <v>3467</v>
      </c>
      <c r="L1482" s="75"/>
      <c r="M1482" s="119"/>
      <c r="U1482" s="120"/>
      <c r="AT1482" s="108" t="s">
        <v>112</v>
      </c>
      <c r="AU1482" s="108" t="s">
        <v>61</v>
      </c>
    </row>
    <row r="1483" spans="2:65" s="76" customFormat="1" ht="16.5" customHeight="1" x14ac:dyDescent="0.2">
      <c r="B1483" s="117"/>
      <c r="C1483" s="140" t="s">
        <v>1794</v>
      </c>
      <c r="D1483" s="140" t="s">
        <v>26</v>
      </c>
      <c r="E1483" s="139" t="s">
        <v>1795</v>
      </c>
      <c r="F1483" s="135" t="s">
        <v>3007</v>
      </c>
      <c r="G1483" s="138" t="s">
        <v>133</v>
      </c>
      <c r="H1483" s="137">
        <v>10</v>
      </c>
      <c r="I1483" s="136">
        <v>670.36</v>
      </c>
      <c r="J1483" s="136">
        <f>ROUND(I1483*H1483,2)</f>
        <v>6703.6</v>
      </c>
      <c r="K1483" s="135" t="s">
        <v>3201</v>
      </c>
      <c r="L1483" s="75"/>
      <c r="M1483" s="134" t="s">
        <v>31</v>
      </c>
      <c r="N1483" s="133" t="s">
        <v>2542</v>
      </c>
      <c r="O1483" s="132">
        <v>0.124</v>
      </c>
      <c r="P1483" s="132">
        <f>O1483*H1483</f>
        <v>1.24</v>
      </c>
      <c r="Q1483" s="132">
        <v>7.4892169999999996E-4</v>
      </c>
      <c r="R1483" s="132">
        <f>Q1483*H1483</f>
        <v>7.4892169999999994E-3</v>
      </c>
      <c r="S1483" s="132">
        <v>0</v>
      </c>
      <c r="T1483" s="132">
        <f>S1483*H1483</f>
        <v>0</v>
      </c>
      <c r="U1483" s="131" t="s">
        <v>31</v>
      </c>
      <c r="AR1483" s="130" t="s">
        <v>134</v>
      </c>
      <c r="AT1483" s="130" t="s">
        <v>26</v>
      </c>
      <c r="AU1483" s="130" t="s">
        <v>61</v>
      </c>
      <c r="AY1483" s="108" t="s">
        <v>104</v>
      </c>
      <c r="BE1483" s="118">
        <f>IF(N1483="základní",J1483,0)</f>
        <v>6703.6</v>
      </c>
      <c r="BF1483" s="118">
        <f>IF(N1483="snížená",J1483,0)</f>
        <v>0</v>
      </c>
      <c r="BG1483" s="118">
        <f>IF(N1483="zákl. přenesená",J1483,0)</f>
        <v>0</v>
      </c>
      <c r="BH1483" s="118">
        <f>IF(N1483="sníž. přenesená",J1483,0)</f>
        <v>0</v>
      </c>
      <c r="BI1483" s="118">
        <f>IF(N1483="nulová",J1483,0)</f>
        <v>0</v>
      </c>
      <c r="BJ1483" s="108" t="s">
        <v>102</v>
      </c>
      <c r="BK1483" s="118">
        <f>ROUND(I1483*H1483,2)</f>
        <v>6703.6</v>
      </c>
      <c r="BL1483" s="108" t="s">
        <v>134</v>
      </c>
      <c r="BM1483" s="130" t="s">
        <v>1796</v>
      </c>
    </row>
    <row r="1484" spans="2:65" s="76" customFormat="1" x14ac:dyDescent="0.2">
      <c r="B1484" s="75"/>
      <c r="D1484" s="129" t="s">
        <v>2597</v>
      </c>
      <c r="F1484" s="128" t="s">
        <v>1797</v>
      </c>
      <c r="L1484" s="75"/>
      <c r="M1484" s="119"/>
      <c r="U1484" s="120"/>
      <c r="AT1484" s="108" t="s">
        <v>2597</v>
      </c>
      <c r="AU1484" s="108" t="s">
        <v>61</v>
      </c>
    </row>
    <row r="1485" spans="2:65" s="76" customFormat="1" x14ac:dyDescent="0.2">
      <c r="B1485" s="75"/>
      <c r="D1485" s="127" t="s">
        <v>112</v>
      </c>
      <c r="F1485" s="126" t="s">
        <v>3466</v>
      </c>
      <c r="L1485" s="75"/>
      <c r="M1485" s="119"/>
      <c r="U1485" s="120"/>
      <c r="AT1485" s="108" t="s">
        <v>112</v>
      </c>
      <c r="AU1485" s="108" t="s">
        <v>61</v>
      </c>
    </row>
    <row r="1486" spans="2:65" s="76" customFormat="1" ht="16.5" customHeight="1" x14ac:dyDescent="0.2">
      <c r="B1486" s="117"/>
      <c r="C1486" s="140" t="s">
        <v>1798</v>
      </c>
      <c r="D1486" s="140" t="s">
        <v>26</v>
      </c>
      <c r="E1486" s="139" t="s">
        <v>1799</v>
      </c>
      <c r="F1486" s="135" t="s">
        <v>3008</v>
      </c>
      <c r="G1486" s="138" t="s">
        <v>133</v>
      </c>
      <c r="H1486" s="137">
        <v>10</v>
      </c>
      <c r="I1486" s="136">
        <v>1341.71</v>
      </c>
      <c r="J1486" s="136">
        <f>ROUND(I1486*H1486,2)</f>
        <v>13417.1</v>
      </c>
      <c r="K1486" s="135" t="s">
        <v>3201</v>
      </c>
      <c r="L1486" s="75"/>
      <c r="M1486" s="134" t="s">
        <v>31</v>
      </c>
      <c r="N1486" s="133" t="s">
        <v>2542</v>
      </c>
      <c r="O1486" s="132">
        <v>0.13500000000000001</v>
      </c>
      <c r="P1486" s="132">
        <f>O1486*H1486</f>
        <v>1.35</v>
      </c>
      <c r="Q1486" s="132">
        <v>1.2804394999999999E-3</v>
      </c>
      <c r="R1486" s="132">
        <f>Q1486*H1486</f>
        <v>1.2804395E-2</v>
      </c>
      <c r="S1486" s="132">
        <v>0</v>
      </c>
      <c r="T1486" s="132">
        <f>S1486*H1486</f>
        <v>0</v>
      </c>
      <c r="U1486" s="131" t="s">
        <v>31</v>
      </c>
      <c r="AR1486" s="130" t="s">
        <v>134</v>
      </c>
      <c r="AT1486" s="130" t="s">
        <v>26</v>
      </c>
      <c r="AU1486" s="130" t="s">
        <v>61</v>
      </c>
      <c r="AY1486" s="108" t="s">
        <v>104</v>
      </c>
      <c r="BE1486" s="118">
        <f>IF(N1486="základní",J1486,0)</f>
        <v>13417.1</v>
      </c>
      <c r="BF1486" s="118">
        <f>IF(N1486="snížená",J1486,0)</f>
        <v>0</v>
      </c>
      <c r="BG1486" s="118">
        <f>IF(N1486="zákl. přenesená",J1486,0)</f>
        <v>0</v>
      </c>
      <c r="BH1486" s="118">
        <f>IF(N1486="sníž. přenesená",J1486,0)</f>
        <v>0</v>
      </c>
      <c r="BI1486" s="118">
        <f>IF(N1486="nulová",J1486,0)</f>
        <v>0</v>
      </c>
      <c r="BJ1486" s="108" t="s">
        <v>102</v>
      </c>
      <c r="BK1486" s="118">
        <f>ROUND(I1486*H1486,2)</f>
        <v>13417.1</v>
      </c>
      <c r="BL1486" s="108" t="s">
        <v>134</v>
      </c>
      <c r="BM1486" s="130" t="s">
        <v>1800</v>
      </c>
    </row>
    <row r="1487" spans="2:65" s="76" customFormat="1" x14ac:dyDescent="0.2">
      <c r="B1487" s="75"/>
      <c r="D1487" s="129" t="s">
        <v>2597</v>
      </c>
      <c r="F1487" s="128" t="s">
        <v>1801</v>
      </c>
      <c r="L1487" s="75"/>
      <c r="M1487" s="119"/>
      <c r="U1487" s="120"/>
      <c r="AT1487" s="108" t="s">
        <v>2597</v>
      </c>
      <c r="AU1487" s="108" t="s">
        <v>61</v>
      </c>
    </row>
    <row r="1488" spans="2:65" s="76" customFormat="1" x14ac:dyDescent="0.2">
      <c r="B1488" s="75"/>
      <c r="D1488" s="127" t="s">
        <v>112</v>
      </c>
      <c r="F1488" s="126" t="s">
        <v>3465</v>
      </c>
      <c r="L1488" s="75"/>
      <c r="M1488" s="119"/>
      <c r="U1488" s="120"/>
      <c r="AT1488" s="108" t="s">
        <v>112</v>
      </c>
      <c r="AU1488" s="108" t="s">
        <v>61</v>
      </c>
    </row>
    <row r="1489" spans="2:65" s="76" customFormat="1" ht="16.5" customHeight="1" x14ac:dyDescent="0.2">
      <c r="B1489" s="117"/>
      <c r="C1489" s="140" t="s">
        <v>1802</v>
      </c>
      <c r="D1489" s="140" t="s">
        <v>26</v>
      </c>
      <c r="E1489" s="139" t="s">
        <v>1803</v>
      </c>
      <c r="F1489" s="135" t="s">
        <v>3009</v>
      </c>
      <c r="G1489" s="138" t="s">
        <v>133</v>
      </c>
      <c r="H1489" s="137">
        <v>20</v>
      </c>
      <c r="I1489" s="136">
        <v>193.68</v>
      </c>
      <c r="J1489" s="136">
        <f>ROUND(I1489*H1489,2)</f>
        <v>3873.6</v>
      </c>
      <c r="K1489" s="135" t="s">
        <v>3201</v>
      </c>
      <c r="L1489" s="75"/>
      <c r="M1489" s="134" t="s">
        <v>31</v>
      </c>
      <c r="N1489" s="133" t="s">
        <v>2542</v>
      </c>
      <c r="O1489" s="132">
        <v>8.2000000000000003E-2</v>
      </c>
      <c r="P1489" s="132">
        <f>O1489*H1489</f>
        <v>1.6400000000000001</v>
      </c>
      <c r="Q1489" s="132">
        <v>1.832444E-4</v>
      </c>
      <c r="R1489" s="132">
        <f>Q1489*H1489</f>
        <v>3.6648879999999998E-3</v>
      </c>
      <c r="S1489" s="132">
        <v>0</v>
      </c>
      <c r="T1489" s="132">
        <f>S1489*H1489</f>
        <v>0</v>
      </c>
      <c r="U1489" s="131" t="s">
        <v>31</v>
      </c>
      <c r="AR1489" s="130" t="s">
        <v>134</v>
      </c>
      <c r="AT1489" s="130" t="s">
        <v>26</v>
      </c>
      <c r="AU1489" s="130" t="s">
        <v>61</v>
      </c>
      <c r="AY1489" s="108" t="s">
        <v>104</v>
      </c>
      <c r="BE1489" s="118">
        <f>IF(N1489="základní",J1489,0)</f>
        <v>3873.6</v>
      </c>
      <c r="BF1489" s="118">
        <f>IF(N1489="snížená",J1489,0)</f>
        <v>0</v>
      </c>
      <c r="BG1489" s="118">
        <f>IF(N1489="zákl. přenesená",J1489,0)</f>
        <v>0</v>
      </c>
      <c r="BH1489" s="118">
        <f>IF(N1489="sníž. přenesená",J1489,0)</f>
        <v>0</v>
      </c>
      <c r="BI1489" s="118">
        <f>IF(N1489="nulová",J1489,0)</f>
        <v>0</v>
      </c>
      <c r="BJ1489" s="108" t="s">
        <v>102</v>
      </c>
      <c r="BK1489" s="118">
        <f>ROUND(I1489*H1489,2)</f>
        <v>3873.6</v>
      </c>
      <c r="BL1489" s="108" t="s">
        <v>134</v>
      </c>
      <c r="BM1489" s="130" t="s">
        <v>1804</v>
      </c>
    </row>
    <row r="1490" spans="2:65" s="76" customFormat="1" x14ac:dyDescent="0.2">
      <c r="B1490" s="75"/>
      <c r="D1490" s="129" t="s">
        <v>2597</v>
      </c>
      <c r="F1490" s="128" t="s">
        <v>1805</v>
      </c>
      <c r="L1490" s="75"/>
      <c r="M1490" s="119"/>
      <c r="U1490" s="120"/>
      <c r="AT1490" s="108" t="s">
        <v>2597</v>
      </c>
      <c r="AU1490" s="108" t="s">
        <v>61</v>
      </c>
    </row>
    <row r="1491" spans="2:65" s="76" customFormat="1" x14ac:dyDescent="0.2">
      <c r="B1491" s="75"/>
      <c r="D1491" s="127" t="s">
        <v>112</v>
      </c>
      <c r="F1491" s="126" t="s">
        <v>3464</v>
      </c>
      <c r="L1491" s="75"/>
      <c r="M1491" s="119"/>
      <c r="U1491" s="120"/>
      <c r="AT1491" s="108" t="s">
        <v>112</v>
      </c>
      <c r="AU1491" s="108" t="s">
        <v>61</v>
      </c>
    </row>
    <row r="1492" spans="2:65" s="76" customFormat="1" ht="16.5" customHeight="1" x14ac:dyDescent="0.2">
      <c r="B1492" s="117"/>
      <c r="C1492" s="140" t="s">
        <v>1806</v>
      </c>
      <c r="D1492" s="140" t="s">
        <v>26</v>
      </c>
      <c r="E1492" s="139" t="s">
        <v>1807</v>
      </c>
      <c r="F1492" s="135" t="s">
        <v>3010</v>
      </c>
      <c r="G1492" s="138" t="s">
        <v>133</v>
      </c>
      <c r="H1492" s="137">
        <v>10</v>
      </c>
      <c r="I1492" s="136">
        <v>236.21</v>
      </c>
      <c r="J1492" s="136">
        <f>ROUND(I1492*H1492,2)</f>
        <v>2362.1</v>
      </c>
      <c r="K1492" s="135" t="s">
        <v>3201</v>
      </c>
      <c r="L1492" s="75"/>
      <c r="M1492" s="134" t="s">
        <v>31</v>
      </c>
      <c r="N1492" s="133" t="s">
        <v>2542</v>
      </c>
      <c r="O1492" s="132">
        <v>8.2000000000000003E-2</v>
      </c>
      <c r="P1492" s="132">
        <f>O1492*H1492</f>
        <v>0.82000000000000006</v>
      </c>
      <c r="Q1492" s="132">
        <v>2.7403699999999998E-4</v>
      </c>
      <c r="R1492" s="132">
        <f>Q1492*H1492</f>
        <v>2.7403699999999998E-3</v>
      </c>
      <c r="S1492" s="132">
        <v>0</v>
      </c>
      <c r="T1492" s="132">
        <f>S1492*H1492</f>
        <v>0</v>
      </c>
      <c r="U1492" s="131" t="s">
        <v>31</v>
      </c>
      <c r="AR1492" s="130" t="s">
        <v>134</v>
      </c>
      <c r="AT1492" s="130" t="s">
        <v>26</v>
      </c>
      <c r="AU1492" s="130" t="s">
        <v>61</v>
      </c>
      <c r="AY1492" s="108" t="s">
        <v>104</v>
      </c>
      <c r="BE1492" s="118">
        <f>IF(N1492="základní",J1492,0)</f>
        <v>2362.1</v>
      </c>
      <c r="BF1492" s="118">
        <f>IF(N1492="snížená",J1492,0)</f>
        <v>0</v>
      </c>
      <c r="BG1492" s="118">
        <f>IF(N1492="zákl. přenesená",J1492,0)</f>
        <v>0</v>
      </c>
      <c r="BH1492" s="118">
        <f>IF(N1492="sníž. přenesená",J1492,0)</f>
        <v>0</v>
      </c>
      <c r="BI1492" s="118">
        <f>IF(N1492="nulová",J1492,0)</f>
        <v>0</v>
      </c>
      <c r="BJ1492" s="108" t="s">
        <v>102</v>
      </c>
      <c r="BK1492" s="118">
        <f>ROUND(I1492*H1492,2)</f>
        <v>2362.1</v>
      </c>
      <c r="BL1492" s="108" t="s">
        <v>134</v>
      </c>
      <c r="BM1492" s="130" t="s">
        <v>1808</v>
      </c>
    </row>
    <row r="1493" spans="2:65" s="76" customFormat="1" x14ac:dyDescent="0.2">
      <c r="B1493" s="75"/>
      <c r="D1493" s="129" t="s">
        <v>2597</v>
      </c>
      <c r="F1493" s="128" t="s">
        <v>1809</v>
      </c>
      <c r="L1493" s="75"/>
      <c r="M1493" s="119"/>
      <c r="U1493" s="120"/>
      <c r="AT1493" s="108" t="s">
        <v>2597</v>
      </c>
      <c r="AU1493" s="108" t="s">
        <v>61</v>
      </c>
    </row>
    <row r="1494" spans="2:65" s="76" customFormat="1" x14ac:dyDescent="0.2">
      <c r="B1494" s="75"/>
      <c r="D1494" s="127" t="s">
        <v>112</v>
      </c>
      <c r="F1494" s="126" t="s">
        <v>3463</v>
      </c>
      <c r="L1494" s="75"/>
      <c r="M1494" s="119"/>
      <c r="U1494" s="120"/>
      <c r="AT1494" s="108" t="s">
        <v>112</v>
      </c>
      <c r="AU1494" s="108" t="s">
        <v>61</v>
      </c>
    </row>
    <row r="1495" spans="2:65" s="76" customFormat="1" ht="16.5" customHeight="1" x14ac:dyDescent="0.2">
      <c r="B1495" s="117"/>
      <c r="C1495" s="140" t="s">
        <v>1810</v>
      </c>
      <c r="D1495" s="140" t="s">
        <v>26</v>
      </c>
      <c r="E1495" s="139" t="s">
        <v>1811</v>
      </c>
      <c r="F1495" s="135" t="s">
        <v>3011</v>
      </c>
      <c r="G1495" s="138" t="s">
        <v>133</v>
      </c>
      <c r="H1495" s="137">
        <v>3</v>
      </c>
      <c r="I1495" s="136">
        <v>344.52</v>
      </c>
      <c r="J1495" s="136">
        <f>ROUND(I1495*H1495,2)</f>
        <v>1033.56</v>
      </c>
      <c r="K1495" s="135" t="s">
        <v>3201</v>
      </c>
      <c r="L1495" s="75"/>
      <c r="M1495" s="134" t="s">
        <v>31</v>
      </c>
      <c r="N1495" s="133" t="s">
        <v>2542</v>
      </c>
      <c r="O1495" s="132">
        <v>9.2999999999999999E-2</v>
      </c>
      <c r="P1495" s="132">
        <f>O1495*H1495</f>
        <v>0.27900000000000003</v>
      </c>
      <c r="Q1495" s="132">
        <v>3.8861530000000003E-4</v>
      </c>
      <c r="R1495" s="132">
        <f>Q1495*H1495</f>
        <v>1.1658459000000001E-3</v>
      </c>
      <c r="S1495" s="132">
        <v>0</v>
      </c>
      <c r="T1495" s="132">
        <f>S1495*H1495</f>
        <v>0</v>
      </c>
      <c r="U1495" s="131" t="s">
        <v>31</v>
      </c>
      <c r="AR1495" s="130" t="s">
        <v>134</v>
      </c>
      <c r="AT1495" s="130" t="s">
        <v>26</v>
      </c>
      <c r="AU1495" s="130" t="s">
        <v>61</v>
      </c>
      <c r="AY1495" s="108" t="s">
        <v>104</v>
      </c>
      <c r="BE1495" s="118">
        <f>IF(N1495="základní",J1495,0)</f>
        <v>1033.56</v>
      </c>
      <c r="BF1495" s="118">
        <f>IF(N1495="snížená",J1495,0)</f>
        <v>0</v>
      </c>
      <c r="BG1495" s="118">
        <f>IF(N1495="zákl. přenesená",J1495,0)</f>
        <v>0</v>
      </c>
      <c r="BH1495" s="118">
        <f>IF(N1495="sníž. přenesená",J1495,0)</f>
        <v>0</v>
      </c>
      <c r="BI1495" s="118">
        <f>IF(N1495="nulová",J1495,0)</f>
        <v>0</v>
      </c>
      <c r="BJ1495" s="108" t="s">
        <v>102</v>
      </c>
      <c r="BK1495" s="118">
        <f>ROUND(I1495*H1495,2)</f>
        <v>1033.56</v>
      </c>
      <c r="BL1495" s="108" t="s">
        <v>134</v>
      </c>
      <c r="BM1495" s="130" t="s">
        <v>1812</v>
      </c>
    </row>
    <row r="1496" spans="2:65" s="76" customFormat="1" x14ac:dyDescent="0.2">
      <c r="B1496" s="75"/>
      <c r="D1496" s="129" t="s">
        <v>2597</v>
      </c>
      <c r="F1496" s="128" t="s">
        <v>1813</v>
      </c>
      <c r="L1496" s="75"/>
      <c r="M1496" s="119"/>
      <c r="U1496" s="120"/>
      <c r="AT1496" s="108" t="s">
        <v>2597</v>
      </c>
      <c r="AU1496" s="108" t="s">
        <v>61</v>
      </c>
    </row>
    <row r="1497" spans="2:65" s="76" customFormat="1" x14ac:dyDescent="0.2">
      <c r="B1497" s="75"/>
      <c r="D1497" s="127" t="s">
        <v>112</v>
      </c>
      <c r="F1497" s="126" t="s">
        <v>3462</v>
      </c>
      <c r="L1497" s="75"/>
      <c r="M1497" s="119"/>
      <c r="U1497" s="120"/>
      <c r="AT1497" s="108" t="s">
        <v>112</v>
      </c>
      <c r="AU1497" s="108" t="s">
        <v>61</v>
      </c>
    </row>
    <row r="1498" spans="2:65" s="76" customFormat="1" ht="16.5" customHeight="1" x14ac:dyDescent="0.2">
      <c r="B1498" s="117"/>
      <c r="C1498" s="140" t="s">
        <v>1814</v>
      </c>
      <c r="D1498" s="140" t="s">
        <v>26</v>
      </c>
      <c r="E1498" s="139" t="s">
        <v>1815</v>
      </c>
      <c r="F1498" s="135" t="s">
        <v>3012</v>
      </c>
      <c r="G1498" s="138" t="s">
        <v>133</v>
      </c>
      <c r="H1498" s="137">
        <v>5</v>
      </c>
      <c r="I1498" s="136">
        <v>765.36</v>
      </c>
      <c r="J1498" s="136">
        <f>ROUND(I1498*H1498,2)</f>
        <v>3826.8</v>
      </c>
      <c r="K1498" s="135" t="s">
        <v>3201</v>
      </c>
      <c r="L1498" s="75"/>
      <c r="M1498" s="134" t="s">
        <v>31</v>
      </c>
      <c r="N1498" s="133" t="s">
        <v>2542</v>
      </c>
      <c r="O1498" s="132">
        <v>0.124</v>
      </c>
      <c r="P1498" s="132">
        <f>O1498*H1498</f>
        <v>0.62</v>
      </c>
      <c r="Q1498" s="132">
        <v>8.3892169999999998E-4</v>
      </c>
      <c r="R1498" s="132">
        <f>Q1498*H1498</f>
        <v>4.1946084999999996E-3</v>
      </c>
      <c r="S1498" s="132">
        <v>0</v>
      </c>
      <c r="T1498" s="132">
        <f>S1498*H1498</f>
        <v>0</v>
      </c>
      <c r="U1498" s="131" t="s">
        <v>31</v>
      </c>
      <c r="AR1498" s="130" t="s">
        <v>134</v>
      </c>
      <c r="AT1498" s="130" t="s">
        <v>26</v>
      </c>
      <c r="AU1498" s="130" t="s">
        <v>61</v>
      </c>
      <c r="AY1498" s="108" t="s">
        <v>104</v>
      </c>
      <c r="BE1498" s="118">
        <f>IF(N1498="základní",J1498,0)</f>
        <v>3826.8</v>
      </c>
      <c r="BF1498" s="118">
        <f>IF(N1498="snížená",J1498,0)</f>
        <v>0</v>
      </c>
      <c r="BG1498" s="118">
        <f>IF(N1498="zákl. přenesená",J1498,0)</f>
        <v>0</v>
      </c>
      <c r="BH1498" s="118">
        <f>IF(N1498="sníž. přenesená",J1498,0)</f>
        <v>0</v>
      </c>
      <c r="BI1498" s="118">
        <f>IF(N1498="nulová",J1498,0)</f>
        <v>0</v>
      </c>
      <c r="BJ1498" s="108" t="s">
        <v>102</v>
      </c>
      <c r="BK1498" s="118">
        <f>ROUND(I1498*H1498,2)</f>
        <v>3826.8</v>
      </c>
      <c r="BL1498" s="108" t="s">
        <v>134</v>
      </c>
      <c r="BM1498" s="130" t="s">
        <v>1816</v>
      </c>
    </row>
    <row r="1499" spans="2:65" s="76" customFormat="1" x14ac:dyDescent="0.2">
      <c r="B1499" s="75"/>
      <c r="D1499" s="129" t="s">
        <v>2597</v>
      </c>
      <c r="F1499" s="128" t="s">
        <v>1817</v>
      </c>
      <c r="L1499" s="75"/>
      <c r="M1499" s="119"/>
      <c r="U1499" s="120"/>
      <c r="AT1499" s="108" t="s">
        <v>2597</v>
      </c>
      <c r="AU1499" s="108" t="s">
        <v>61</v>
      </c>
    </row>
    <row r="1500" spans="2:65" s="76" customFormat="1" x14ac:dyDescent="0.2">
      <c r="B1500" s="75"/>
      <c r="D1500" s="127" t="s">
        <v>112</v>
      </c>
      <c r="F1500" s="126" t="s">
        <v>3461</v>
      </c>
      <c r="L1500" s="75"/>
      <c r="M1500" s="119"/>
      <c r="U1500" s="120"/>
      <c r="AT1500" s="108" t="s">
        <v>112</v>
      </c>
      <c r="AU1500" s="108" t="s">
        <v>61</v>
      </c>
    </row>
    <row r="1501" spans="2:65" s="76" customFormat="1" ht="16.5" customHeight="1" x14ac:dyDescent="0.2">
      <c r="B1501" s="117"/>
      <c r="C1501" s="140" t="s">
        <v>1818</v>
      </c>
      <c r="D1501" s="140" t="s">
        <v>26</v>
      </c>
      <c r="E1501" s="139" t="s">
        <v>1819</v>
      </c>
      <c r="F1501" s="135" t="s">
        <v>3013</v>
      </c>
      <c r="G1501" s="138" t="s">
        <v>133</v>
      </c>
      <c r="H1501" s="137">
        <v>3</v>
      </c>
      <c r="I1501" s="136">
        <v>1501.71</v>
      </c>
      <c r="J1501" s="136">
        <f>ROUND(I1501*H1501,2)</f>
        <v>4505.13</v>
      </c>
      <c r="K1501" s="135" t="s">
        <v>3201</v>
      </c>
      <c r="L1501" s="75"/>
      <c r="M1501" s="134" t="s">
        <v>31</v>
      </c>
      <c r="N1501" s="133" t="s">
        <v>2542</v>
      </c>
      <c r="O1501" s="132">
        <v>0.13500000000000001</v>
      </c>
      <c r="P1501" s="132">
        <f>O1501*H1501</f>
        <v>0.40500000000000003</v>
      </c>
      <c r="Q1501" s="132">
        <v>1.2704394999999999E-3</v>
      </c>
      <c r="R1501" s="132">
        <f>Q1501*H1501</f>
        <v>3.8113184999999999E-3</v>
      </c>
      <c r="S1501" s="132">
        <v>0</v>
      </c>
      <c r="T1501" s="132">
        <f>S1501*H1501</f>
        <v>0</v>
      </c>
      <c r="U1501" s="131" t="s">
        <v>31</v>
      </c>
      <c r="AR1501" s="130" t="s">
        <v>134</v>
      </c>
      <c r="AT1501" s="130" t="s">
        <v>26</v>
      </c>
      <c r="AU1501" s="130" t="s">
        <v>61</v>
      </c>
      <c r="AY1501" s="108" t="s">
        <v>104</v>
      </c>
      <c r="BE1501" s="118">
        <f>IF(N1501="základní",J1501,0)</f>
        <v>4505.13</v>
      </c>
      <c r="BF1501" s="118">
        <f>IF(N1501="snížená",J1501,0)</f>
        <v>0</v>
      </c>
      <c r="BG1501" s="118">
        <f>IF(N1501="zákl. přenesená",J1501,0)</f>
        <v>0</v>
      </c>
      <c r="BH1501" s="118">
        <f>IF(N1501="sníž. přenesená",J1501,0)</f>
        <v>0</v>
      </c>
      <c r="BI1501" s="118">
        <f>IF(N1501="nulová",J1501,0)</f>
        <v>0</v>
      </c>
      <c r="BJ1501" s="108" t="s">
        <v>102</v>
      </c>
      <c r="BK1501" s="118">
        <f>ROUND(I1501*H1501,2)</f>
        <v>4505.13</v>
      </c>
      <c r="BL1501" s="108" t="s">
        <v>134</v>
      </c>
      <c r="BM1501" s="130" t="s">
        <v>1820</v>
      </c>
    </row>
    <row r="1502" spans="2:65" s="76" customFormat="1" x14ac:dyDescent="0.2">
      <c r="B1502" s="75"/>
      <c r="D1502" s="129" t="s">
        <v>2597</v>
      </c>
      <c r="F1502" s="128" t="s">
        <v>1821</v>
      </c>
      <c r="L1502" s="75"/>
      <c r="M1502" s="119"/>
      <c r="U1502" s="120"/>
      <c r="AT1502" s="108" t="s">
        <v>2597</v>
      </c>
      <c r="AU1502" s="108" t="s">
        <v>61</v>
      </c>
    </row>
    <row r="1503" spans="2:65" s="76" customFormat="1" x14ac:dyDescent="0.2">
      <c r="B1503" s="75"/>
      <c r="D1503" s="127" t="s">
        <v>112</v>
      </c>
      <c r="F1503" s="126" t="s">
        <v>3460</v>
      </c>
      <c r="L1503" s="75"/>
      <c r="M1503" s="119"/>
      <c r="U1503" s="120"/>
      <c r="AT1503" s="108" t="s">
        <v>112</v>
      </c>
      <c r="AU1503" s="108" t="s">
        <v>61</v>
      </c>
    </row>
    <row r="1504" spans="2:65" s="76" customFormat="1" ht="16.5" customHeight="1" x14ac:dyDescent="0.2">
      <c r="B1504" s="117"/>
      <c r="C1504" s="140" t="s">
        <v>1822</v>
      </c>
      <c r="D1504" s="140" t="s">
        <v>26</v>
      </c>
      <c r="E1504" s="139" t="s">
        <v>1823</v>
      </c>
      <c r="F1504" s="135" t="s">
        <v>3014</v>
      </c>
      <c r="G1504" s="138" t="s">
        <v>133</v>
      </c>
      <c r="H1504" s="137">
        <v>15</v>
      </c>
      <c r="I1504" s="136">
        <v>997.83</v>
      </c>
      <c r="J1504" s="136">
        <f>ROUND(I1504*H1504,2)</f>
        <v>14967.45</v>
      </c>
      <c r="K1504" s="135" t="s">
        <v>3201</v>
      </c>
      <c r="L1504" s="75"/>
      <c r="M1504" s="134" t="s">
        <v>31</v>
      </c>
      <c r="N1504" s="133" t="s">
        <v>2542</v>
      </c>
      <c r="O1504" s="132">
        <v>0.16500000000000001</v>
      </c>
      <c r="P1504" s="132">
        <f>O1504*H1504</f>
        <v>2.4750000000000001</v>
      </c>
      <c r="Q1504" s="132">
        <v>7.0250740000000003E-4</v>
      </c>
      <c r="R1504" s="132">
        <f>Q1504*H1504</f>
        <v>1.0537611000000001E-2</v>
      </c>
      <c r="S1504" s="132">
        <v>0</v>
      </c>
      <c r="T1504" s="132">
        <f>S1504*H1504</f>
        <v>0</v>
      </c>
      <c r="U1504" s="131" t="s">
        <v>31</v>
      </c>
      <c r="AR1504" s="130" t="s">
        <v>134</v>
      </c>
      <c r="AT1504" s="130" t="s">
        <v>26</v>
      </c>
      <c r="AU1504" s="130" t="s">
        <v>61</v>
      </c>
      <c r="AY1504" s="108" t="s">
        <v>104</v>
      </c>
      <c r="BE1504" s="118">
        <f>IF(N1504="základní",J1504,0)</f>
        <v>14967.45</v>
      </c>
      <c r="BF1504" s="118">
        <f>IF(N1504="snížená",J1504,0)</f>
        <v>0</v>
      </c>
      <c r="BG1504" s="118">
        <f>IF(N1504="zákl. přenesená",J1504,0)</f>
        <v>0</v>
      </c>
      <c r="BH1504" s="118">
        <f>IF(N1504="sníž. přenesená",J1504,0)</f>
        <v>0</v>
      </c>
      <c r="BI1504" s="118">
        <f>IF(N1504="nulová",J1504,0)</f>
        <v>0</v>
      </c>
      <c r="BJ1504" s="108" t="s">
        <v>102</v>
      </c>
      <c r="BK1504" s="118">
        <f>ROUND(I1504*H1504,2)</f>
        <v>14967.45</v>
      </c>
      <c r="BL1504" s="108" t="s">
        <v>134</v>
      </c>
      <c r="BM1504" s="130" t="s">
        <v>1824</v>
      </c>
    </row>
    <row r="1505" spans="2:65" s="76" customFormat="1" x14ac:dyDescent="0.2">
      <c r="B1505" s="75"/>
      <c r="D1505" s="129" t="s">
        <v>2597</v>
      </c>
      <c r="F1505" s="128" t="s">
        <v>1825</v>
      </c>
      <c r="L1505" s="75"/>
      <c r="M1505" s="119"/>
      <c r="U1505" s="120"/>
      <c r="AT1505" s="108" t="s">
        <v>2597</v>
      </c>
      <c r="AU1505" s="108" t="s">
        <v>61</v>
      </c>
    </row>
    <row r="1506" spans="2:65" s="76" customFormat="1" x14ac:dyDescent="0.2">
      <c r="B1506" s="75"/>
      <c r="D1506" s="127" t="s">
        <v>112</v>
      </c>
      <c r="F1506" s="126" t="s">
        <v>3459</v>
      </c>
      <c r="L1506" s="75"/>
      <c r="M1506" s="119"/>
      <c r="U1506" s="120"/>
      <c r="AT1506" s="108" t="s">
        <v>112</v>
      </c>
      <c r="AU1506" s="108" t="s">
        <v>61</v>
      </c>
    </row>
    <row r="1507" spans="2:65" s="76" customFormat="1" ht="16.5" customHeight="1" x14ac:dyDescent="0.2">
      <c r="B1507" s="117"/>
      <c r="C1507" s="140" t="s">
        <v>1826</v>
      </c>
      <c r="D1507" s="140" t="s">
        <v>26</v>
      </c>
      <c r="E1507" s="139" t="s">
        <v>1827</v>
      </c>
      <c r="F1507" s="135" t="s">
        <v>3015</v>
      </c>
      <c r="G1507" s="138" t="s">
        <v>133</v>
      </c>
      <c r="H1507" s="137">
        <v>8</v>
      </c>
      <c r="I1507" s="136">
        <v>970.88</v>
      </c>
      <c r="J1507" s="136">
        <f>ROUND(I1507*H1507,2)</f>
        <v>7767.04</v>
      </c>
      <c r="K1507" s="135" t="s">
        <v>3201</v>
      </c>
      <c r="L1507" s="75"/>
      <c r="M1507" s="134" t="s">
        <v>31</v>
      </c>
      <c r="N1507" s="133" t="s">
        <v>2542</v>
      </c>
      <c r="O1507" s="132">
        <v>0.20599999999999999</v>
      </c>
      <c r="P1507" s="132">
        <f>O1507*H1507</f>
        <v>1.6479999999999999</v>
      </c>
      <c r="Q1507" s="132">
        <v>6.9985079999999996E-4</v>
      </c>
      <c r="R1507" s="132">
        <f>Q1507*H1507</f>
        <v>5.5988063999999997E-3</v>
      </c>
      <c r="S1507" s="132">
        <v>0</v>
      </c>
      <c r="T1507" s="132">
        <f>S1507*H1507</f>
        <v>0</v>
      </c>
      <c r="U1507" s="131" t="s">
        <v>31</v>
      </c>
      <c r="AR1507" s="130" t="s">
        <v>134</v>
      </c>
      <c r="AT1507" s="130" t="s">
        <v>26</v>
      </c>
      <c r="AU1507" s="130" t="s">
        <v>61</v>
      </c>
      <c r="AY1507" s="108" t="s">
        <v>104</v>
      </c>
      <c r="BE1507" s="118">
        <f>IF(N1507="základní",J1507,0)</f>
        <v>7767.04</v>
      </c>
      <c r="BF1507" s="118">
        <f>IF(N1507="snížená",J1507,0)</f>
        <v>0</v>
      </c>
      <c r="BG1507" s="118">
        <f>IF(N1507="zákl. přenesená",J1507,0)</f>
        <v>0</v>
      </c>
      <c r="BH1507" s="118">
        <f>IF(N1507="sníž. přenesená",J1507,0)</f>
        <v>0</v>
      </c>
      <c r="BI1507" s="118">
        <f>IF(N1507="nulová",J1507,0)</f>
        <v>0</v>
      </c>
      <c r="BJ1507" s="108" t="s">
        <v>102</v>
      </c>
      <c r="BK1507" s="118">
        <f>ROUND(I1507*H1507,2)</f>
        <v>7767.04</v>
      </c>
      <c r="BL1507" s="108" t="s">
        <v>134</v>
      </c>
      <c r="BM1507" s="130" t="s">
        <v>1828</v>
      </c>
    </row>
    <row r="1508" spans="2:65" s="76" customFormat="1" x14ac:dyDescent="0.2">
      <c r="B1508" s="75"/>
      <c r="D1508" s="129" t="s">
        <v>2597</v>
      </c>
      <c r="F1508" s="128" t="s">
        <v>1829</v>
      </c>
      <c r="L1508" s="75"/>
      <c r="M1508" s="119"/>
      <c r="U1508" s="120"/>
      <c r="AT1508" s="108" t="s">
        <v>2597</v>
      </c>
      <c r="AU1508" s="108" t="s">
        <v>61</v>
      </c>
    </row>
    <row r="1509" spans="2:65" s="76" customFormat="1" x14ac:dyDescent="0.2">
      <c r="B1509" s="75"/>
      <c r="D1509" s="127" t="s">
        <v>112</v>
      </c>
      <c r="F1509" s="126" t="s">
        <v>3458</v>
      </c>
      <c r="L1509" s="75"/>
      <c r="M1509" s="119"/>
      <c r="U1509" s="120"/>
      <c r="AT1509" s="108" t="s">
        <v>112</v>
      </c>
      <c r="AU1509" s="108" t="s">
        <v>61</v>
      </c>
    </row>
    <row r="1510" spans="2:65" s="76" customFormat="1" ht="16.5" customHeight="1" x14ac:dyDescent="0.2">
      <c r="B1510" s="117"/>
      <c r="C1510" s="140" t="s">
        <v>1830</v>
      </c>
      <c r="D1510" s="140" t="s">
        <v>26</v>
      </c>
      <c r="E1510" s="139" t="s">
        <v>1831</v>
      </c>
      <c r="F1510" s="135" t="s">
        <v>3016</v>
      </c>
      <c r="G1510" s="138" t="s">
        <v>133</v>
      </c>
      <c r="H1510" s="137">
        <v>3</v>
      </c>
      <c r="I1510" s="136">
        <v>1037.83</v>
      </c>
      <c r="J1510" s="136">
        <f>ROUND(I1510*H1510,2)</f>
        <v>3113.49</v>
      </c>
      <c r="K1510" s="135" t="s">
        <v>3201</v>
      </c>
      <c r="L1510" s="75"/>
      <c r="M1510" s="134" t="s">
        <v>31</v>
      </c>
      <c r="N1510" s="133" t="s">
        <v>2542</v>
      </c>
      <c r="O1510" s="132">
        <v>0.16500000000000001</v>
      </c>
      <c r="P1510" s="132">
        <f>O1510*H1510</f>
        <v>0.495</v>
      </c>
      <c r="Q1510" s="132">
        <v>8.6250740000000002E-4</v>
      </c>
      <c r="R1510" s="132">
        <f>Q1510*H1510</f>
        <v>2.5875222000000002E-3</v>
      </c>
      <c r="S1510" s="132">
        <v>0</v>
      </c>
      <c r="T1510" s="132">
        <f>S1510*H1510</f>
        <v>0</v>
      </c>
      <c r="U1510" s="131" t="s">
        <v>31</v>
      </c>
      <c r="AR1510" s="130" t="s">
        <v>134</v>
      </c>
      <c r="AT1510" s="130" t="s">
        <v>26</v>
      </c>
      <c r="AU1510" s="130" t="s">
        <v>61</v>
      </c>
      <c r="AY1510" s="108" t="s">
        <v>104</v>
      </c>
      <c r="BE1510" s="118">
        <f>IF(N1510="základní",J1510,0)</f>
        <v>3113.49</v>
      </c>
      <c r="BF1510" s="118">
        <f>IF(N1510="snížená",J1510,0)</f>
        <v>0</v>
      </c>
      <c r="BG1510" s="118">
        <f>IF(N1510="zákl. přenesená",J1510,0)</f>
        <v>0</v>
      </c>
      <c r="BH1510" s="118">
        <f>IF(N1510="sníž. přenesená",J1510,0)</f>
        <v>0</v>
      </c>
      <c r="BI1510" s="118">
        <f>IF(N1510="nulová",J1510,0)</f>
        <v>0</v>
      </c>
      <c r="BJ1510" s="108" t="s">
        <v>102</v>
      </c>
      <c r="BK1510" s="118">
        <f>ROUND(I1510*H1510,2)</f>
        <v>3113.49</v>
      </c>
      <c r="BL1510" s="108" t="s">
        <v>134</v>
      </c>
      <c r="BM1510" s="130" t="s">
        <v>1832</v>
      </c>
    </row>
    <row r="1511" spans="2:65" s="76" customFormat="1" x14ac:dyDescent="0.2">
      <c r="B1511" s="75"/>
      <c r="D1511" s="129" t="s">
        <v>2597</v>
      </c>
      <c r="F1511" s="128" t="s">
        <v>1833</v>
      </c>
      <c r="L1511" s="75"/>
      <c r="M1511" s="119"/>
      <c r="U1511" s="120"/>
      <c r="AT1511" s="108" t="s">
        <v>2597</v>
      </c>
      <c r="AU1511" s="108" t="s">
        <v>61</v>
      </c>
    </row>
    <row r="1512" spans="2:65" s="76" customFormat="1" x14ac:dyDescent="0.2">
      <c r="B1512" s="75"/>
      <c r="D1512" s="127" t="s">
        <v>112</v>
      </c>
      <c r="F1512" s="126" t="s">
        <v>3457</v>
      </c>
      <c r="L1512" s="75"/>
      <c r="M1512" s="119"/>
      <c r="U1512" s="120"/>
      <c r="AT1512" s="108" t="s">
        <v>112</v>
      </c>
      <c r="AU1512" s="108" t="s">
        <v>61</v>
      </c>
    </row>
    <row r="1513" spans="2:65" s="76" customFormat="1" ht="16.5" customHeight="1" x14ac:dyDescent="0.2">
      <c r="B1513" s="117"/>
      <c r="C1513" s="140" t="s">
        <v>1834</v>
      </c>
      <c r="D1513" s="140" t="s">
        <v>26</v>
      </c>
      <c r="E1513" s="139" t="s">
        <v>1835</v>
      </c>
      <c r="F1513" s="135" t="s">
        <v>3017</v>
      </c>
      <c r="G1513" s="138" t="s">
        <v>133</v>
      </c>
      <c r="H1513" s="137">
        <v>3</v>
      </c>
      <c r="I1513" s="136">
        <v>998.88</v>
      </c>
      <c r="J1513" s="136">
        <f>ROUND(I1513*H1513,2)</f>
        <v>2996.64</v>
      </c>
      <c r="K1513" s="135" t="s">
        <v>3201</v>
      </c>
      <c r="L1513" s="75"/>
      <c r="M1513" s="134" t="s">
        <v>31</v>
      </c>
      <c r="N1513" s="133" t="s">
        <v>2542</v>
      </c>
      <c r="O1513" s="132">
        <v>0.20599999999999999</v>
      </c>
      <c r="P1513" s="132">
        <f>O1513*H1513</f>
        <v>0.61799999999999999</v>
      </c>
      <c r="Q1513" s="132">
        <v>7.5985080000000001E-4</v>
      </c>
      <c r="R1513" s="132">
        <f>Q1513*H1513</f>
        <v>2.2795523999999999E-3</v>
      </c>
      <c r="S1513" s="132">
        <v>0</v>
      </c>
      <c r="T1513" s="132">
        <f>S1513*H1513</f>
        <v>0</v>
      </c>
      <c r="U1513" s="131" t="s">
        <v>31</v>
      </c>
      <c r="AR1513" s="130" t="s">
        <v>134</v>
      </c>
      <c r="AT1513" s="130" t="s">
        <v>26</v>
      </c>
      <c r="AU1513" s="130" t="s">
        <v>61</v>
      </c>
      <c r="AY1513" s="108" t="s">
        <v>104</v>
      </c>
      <c r="BE1513" s="118">
        <f>IF(N1513="základní",J1513,0)</f>
        <v>2996.64</v>
      </c>
      <c r="BF1513" s="118">
        <f>IF(N1513="snížená",J1513,0)</f>
        <v>0</v>
      </c>
      <c r="BG1513" s="118">
        <f>IF(N1513="zákl. přenesená",J1513,0)</f>
        <v>0</v>
      </c>
      <c r="BH1513" s="118">
        <f>IF(N1513="sníž. přenesená",J1513,0)</f>
        <v>0</v>
      </c>
      <c r="BI1513" s="118">
        <f>IF(N1513="nulová",J1513,0)</f>
        <v>0</v>
      </c>
      <c r="BJ1513" s="108" t="s">
        <v>102</v>
      </c>
      <c r="BK1513" s="118">
        <f>ROUND(I1513*H1513,2)</f>
        <v>2996.64</v>
      </c>
      <c r="BL1513" s="108" t="s">
        <v>134</v>
      </c>
      <c r="BM1513" s="130" t="s">
        <v>1836</v>
      </c>
    </row>
    <row r="1514" spans="2:65" s="76" customFormat="1" x14ac:dyDescent="0.2">
      <c r="B1514" s="75"/>
      <c r="D1514" s="129" t="s">
        <v>2597</v>
      </c>
      <c r="F1514" s="128" t="s">
        <v>1837</v>
      </c>
      <c r="L1514" s="75"/>
      <c r="M1514" s="119"/>
      <c r="U1514" s="120"/>
      <c r="AT1514" s="108" t="s">
        <v>2597</v>
      </c>
      <c r="AU1514" s="108" t="s">
        <v>61</v>
      </c>
    </row>
    <row r="1515" spans="2:65" s="76" customFormat="1" x14ac:dyDescent="0.2">
      <c r="B1515" s="75"/>
      <c r="D1515" s="127" t="s">
        <v>112</v>
      </c>
      <c r="F1515" s="126" t="s">
        <v>3456</v>
      </c>
      <c r="L1515" s="75"/>
      <c r="M1515" s="119"/>
      <c r="U1515" s="120"/>
      <c r="AT1515" s="108" t="s">
        <v>112</v>
      </c>
      <c r="AU1515" s="108" t="s">
        <v>61</v>
      </c>
    </row>
    <row r="1516" spans="2:65" s="76" customFormat="1" ht="16.5" customHeight="1" x14ac:dyDescent="0.2">
      <c r="B1516" s="117"/>
      <c r="C1516" s="140" t="s">
        <v>1838</v>
      </c>
      <c r="D1516" s="140" t="s">
        <v>26</v>
      </c>
      <c r="E1516" s="139" t="s">
        <v>1839</v>
      </c>
      <c r="F1516" s="135" t="s">
        <v>3018</v>
      </c>
      <c r="G1516" s="138" t="s">
        <v>133</v>
      </c>
      <c r="H1516" s="137">
        <v>15</v>
      </c>
      <c r="I1516" s="136">
        <v>292.60000000000002</v>
      </c>
      <c r="J1516" s="136">
        <f>ROUND(I1516*H1516,2)</f>
        <v>4389</v>
      </c>
      <c r="K1516" s="135" t="s">
        <v>3201</v>
      </c>
      <c r="L1516" s="75"/>
      <c r="M1516" s="134" t="s">
        <v>31</v>
      </c>
      <c r="N1516" s="133" t="s">
        <v>2542</v>
      </c>
      <c r="O1516" s="132">
        <v>0.1</v>
      </c>
      <c r="P1516" s="132">
        <f>O1516*H1516</f>
        <v>1.5</v>
      </c>
      <c r="Q1516" s="132">
        <v>2.0571000000000001E-4</v>
      </c>
      <c r="R1516" s="132">
        <f>Q1516*H1516</f>
        <v>3.0856500000000001E-3</v>
      </c>
      <c r="S1516" s="132">
        <v>0</v>
      </c>
      <c r="T1516" s="132">
        <f>S1516*H1516</f>
        <v>0</v>
      </c>
      <c r="U1516" s="131" t="s">
        <v>31</v>
      </c>
      <c r="AR1516" s="130" t="s">
        <v>134</v>
      </c>
      <c r="AT1516" s="130" t="s">
        <v>26</v>
      </c>
      <c r="AU1516" s="130" t="s">
        <v>61</v>
      </c>
      <c r="AY1516" s="108" t="s">
        <v>104</v>
      </c>
      <c r="BE1516" s="118">
        <f>IF(N1516="základní",J1516,0)</f>
        <v>4389</v>
      </c>
      <c r="BF1516" s="118">
        <f>IF(N1516="snížená",J1516,0)</f>
        <v>0</v>
      </c>
      <c r="BG1516" s="118">
        <f>IF(N1516="zákl. přenesená",J1516,0)</f>
        <v>0</v>
      </c>
      <c r="BH1516" s="118">
        <f>IF(N1516="sníž. přenesená",J1516,0)</f>
        <v>0</v>
      </c>
      <c r="BI1516" s="118">
        <f>IF(N1516="nulová",J1516,0)</f>
        <v>0</v>
      </c>
      <c r="BJ1516" s="108" t="s">
        <v>102</v>
      </c>
      <c r="BK1516" s="118">
        <f>ROUND(I1516*H1516,2)</f>
        <v>4389</v>
      </c>
      <c r="BL1516" s="108" t="s">
        <v>134</v>
      </c>
      <c r="BM1516" s="130" t="s">
        <v>1840</v>
      </c>
    </row>
    <row r="1517" spans="2:65" s="76" customFormat="1" x14ac:dyDescent="0.2">
      <c r="B1517" s="75"/>
      <c r="D1517" s="129" t="s">
        <v>2597</v>
      </c>
      <c r="F1517" s="128" t="s">
        <v>1841</v>
      </c>
      <c r="L1517" s="75"/>
      <c r="M1517" s="119"/>
      <c r="U1517" s="120"/>
      <c r="AT1517" s="108" t="s">
        <v>2597</v>
      </c>
      <c r="AU1517" s="108" t="s">
        <v>61</v>
      </c>
    </row>
    <row r="1518" spans="2:65" s="76" customFormat="1" x14ac:dyDescent="0.2">
      <c r="B1518" s="75"/>
      <c r="D1518" s="127" t="s">
        <v>112</v>
      </c>
      <c r="F1518" s="126" t="s">
        <v>3455</v>
      </c>
      <c r="L1518" s="75"/>
      <c r="M1518" s="119"/>
      <c r="U1518" s="120"/>
      <c r="AT1518" s="108" t="s">
        <v>112</v>
      </c>
      <c r="AU1518" s="108" t="s">
        <v>61</v>
      </c>
    </row>
    <row r="1519" spans="2:65" s="76" customFormat="1" ht="16.5" customHeight="1" x14ac:dyDescent="0.2">
      <c r="B1519" s="117"/>
      <c r="C1519" s="140" t="s">
        <v>1842</v>
      </c>
      <c r="D1519" s="140" t="s">
        <v>26</v>
      </c>
      <c r="E1519" s="139" t="s">
        <v>1843</v>
      </c>
      <c r="F1519" s="135" t="s">
        <v>3019</v>
      </c>
      <c r="G1519" s="138" t="s">
        <v>133</v>
      </c>
      <c r="H1519" s="137">
        <v>10</v>
      </c>
      <c r="I1519" s="136">
        <v>341.5</v>
      </c>
      <c r="J1519" s="136">
        <f>ROUND(I1519*H1519,2)</f>
        <v>3415</v>
      </c>
      <c r="K1519" s="135" t="s">
        <v>3201</v>
      </c>
      <c r="L1519" s="75"/>
      <c r="M1519" s="134" t="s">
        <v>31</v>
      </c>
      <c r="N1519" s="133" t="s">
        <v>2542</v>
      </c>
      <c r="O1519" s="132">
        <v>0.11</v>
      </c>
      <c r="P1519" s="132">
        <f>O1519*H1519</f>
        <v>1.1000000000000001</v>
      </c>
      <c r="Q1519" s="132">
        <v>2.6714000000000002E-4</v>
      </c>
      <c r="R1519" s="132">
        <f>Q1519*H1519</f>
        <v>2.6714E-3</v>
      </c>
      <c r="S1519" s="132">
        <v>0</v>
      </c>
      <c r="T1519" s="132">
        <f>S1519*H1519</f>
        <v>0</v>
      </c>
      <c r="U1519" s="131" t="s">
        <v>31</v>
      </c>
      <c r="AR1519" s="130" t="s">
        <v>134</v>
      </c>
      <c r="AT1519" s="130" t="s">
        <v>26</v>
      </c>
      <c r="AU1519" s="130" t="s">
        <v>61</v>
      </c>
      <c r="AY1519" s="108" t="s">
        <v>104</v>
      </c>
      <c r="BE1519" s="118">
        <f>IF(N1519="základní",J1519,0)</f>
        <v>3415</v>
      </c>
      <c r="BF1519" s="118">
        <f>IF(N1519="snížená",J1519,0)</f>
        <v>0</v>
      </c>
      <c r="BG1519" s="118">
        <f>IF(N1519="zákl. přenesená",J1519,0)</f>
        <v>0</v>
      </c>
      <c r="BH1519" s="118">
        <f>IF(N1519="sníž. přenesená",J1519,0)</f>
        <v>0</v>
      </c>
      <c r="BI1519" s="118">
        <f>IF(N1519="nulová",J1519,0)</f>
        <v>0</v>
      </c>
      <c r="BJ1519" s="108" t="s">
        <v>102</v>
      </c>
      <c r="BK1519" s="118">
        <f>ROUND(I1519*H1519,2)</f>
        <v>3415</v>
      </c>
      <c r="BL1519" s="108" t="s">
        <v>134</v>
      </c>
      <c r="BM1519" s="130" t="s">
        <v>1844</v>
      </c>
    </row>
    <row r="1520" spans="2:65" s="76" customFormat="1" x14ac:dyDescent="0.2">
      <c r="B1520" s="75"/>
      <c r="D1520" s="129" t="s">
        <v>2597</v>
      </c>
      <c r="F1520" s="128" t="s">
        <v>1845</v>
      </c>
      <c r="L1520" s="75"/>
      <c r="M1520" s="119"/>
      <c r="U1520" s="120"/>
      <c r="AT1520" s="108" t="s">
        <v>2597</v>
      </c>
      <c r="AU1520" s="108" t="s">
        <v>61</v>
      </c>
    </row>
    <row r="1521" spans="2:65" s="76" customFormat="1" x14ac:dyDescent="0.2">
      <c r="B1521" s="75"/>
      <c r="D1521" s="127" t="s">
        <v>112</v>
      </c>
      <c r="F1521" s="126" t="s">
        <v>3454</v>
      </c>
      <c r="L1521" s="75"/>
      <c r="M1521" s="119"/>
      <c r="U1521" s="120"/>
      <c r="AT1521" s="108" t="s">
        <v>112</v>
      </c>
      <c r="AU1521" s="108" t="s">
        <v>61</v>
      </c>
    </row>
    <row r="1522" spans="2:65" s="76" customFormat="1" ht="16.5" customHeight="1" x14ac:dyDescent="0.2">
      <c r="B1522" s="117"/>
      <c r="C1522" s="140" t="s">
        <v>1846</v>
      </c>
      <c r="D1522" s="140" t="s">
        <v>26</v>
      </c>
      <c r="E1522" s="139" t="s">
        <v>1847</v>
      </c>
      <c r="F1522" s="135" t="s">
        <v>3020</v>
      </c>
      <c r="G1522" s="138" t="s">
        <v>133</v>
      </c>
      <c r="H1522" s="137">
        <v>10</v>
      </c>
      <c r="I1522" s="136">
        <v>325.60000000000002</v>
      </c>
      <c r="J1522" s="136">
        <f>ROUND(I1522*H1522,2)</f>
        <v>3256</v>
      </c>
      <c r="K1522" s="135" t="s">
        <v>3201</v>
      </c>
      <c r="L1522" s="75"/>
      <c r="M1522" s="134" t="s">
        <v>31</v>
      </c>
      <c r="N1522" s="133" t="s">
        <v>2542</v>
      </c>
      <c r="O1522" s="132">
        <v>0.1</v>
      </c>
      <c r="P1522" s="132">
        <f>O1522*H1522</f>
        <v>1</v>
      </c>
      <c r="Q1522" s="132">
        <v>2.0571000000000001E-4</v>
      </c>
      <c r="R1522" s="132">
        <f>Q1522*H1522</f>
        <v>2.0571000000000001E-3</v>
      </c>
      <c r="S1522" s="132">
        <v>0</v>
      </c>
      <c r="T1522" s="132">
        <f>S1522*H1522</f>
        <v>0</v>
      </c>
      <c r="U1522" s="131" t="s">
        <v>31</v>
      </c>
      <c r="AR1522" s="130" t="s">
        <v>134</v>
      </c>
      <c r="AT1522" s="130" t="s">
        <v>26</v>
      </c>
      <c r="AU1522" s="130" t="s">
        <v>61</v>
      </c>
      <c r="AY1522" s="108" t="s">
        <v>104</v>
      </c>
      <c r="BE1522" s="118">
        <f>IF(N1522="základní",J1522,0)</f>
        <v>3256</v>
      </c>
      <c r="BF1522" s="118">
        <f>IF(N1522="snížená",J1522,0)</f>
        <v>0</v>
      </c>
      <c r="BG1522" s="118">
        <f>IF(N1522="zákl. přenesená",J1522,0)</f>
        <v>0</v>
      </c>
      <c r="BH1522" s="118">
        <f>IF(N1522="sníž. přenesená",J1522,0)</f>
        <v>0</v>
      </c>
      <c r="BI1522" s="118">
        <f>IF(N1522="nulová",J1522,0)</f>
        <v>0</v>
      </c>
      <c r="BJ1522" s="108" t="s">
        <v>102</v>
      </c>
      <c r="BK1522" s="118">
        <f>ROUND(I1522*H1522,2)</f>
        <v>3256</v>
      </c>
      <c r="BL1522" s="108" t="s">
        <v>134</v>
      </c>
      <c r="BM1522" s="130" t="s">
        <v>1848</v>
      </c>
    </row>
    <row r="1523" spans="2:65" s="76" customFormat="1" x14ac:dyDescent="0.2">
      <c r="B1523" s="75"/>
      <c r="D1523" s="129" t="s">
        <v>2597</v>
      </c>
      <c r="F1523" s="128" t="s">
        <v>3453</v>
      </c>
      <c r="L1523" s="75"/>
      <c r="M1523" s="119"/>
      <c r="U1523" s="120"/>
      <c r="AT1523" s="108" t="s">
        <v>2597</v>
      </c>
      <c r="AU1523" s="108" t="s">
        <v>61</v>
      </c>
    </row>
    <row r="1524" spans="2:65" s="76" customFormat="1" x14ac:dyDescent="0.2">
      <c r="B1524" s="75"/>
      <c r="D1524" s="127" t="s">
        <v>112</v>
      </c>
      <c r="F1524" s="126" t="s">
        <v>3452</v>
      </c>
      <c r="L1524" s="75"/>
      <c r="M1524" s="119"/>
      <c r="U1524" s="120"/>
      <c r="AT1524" s="108" t="s">
        <v>112</v>
      </c>
      <c r="AU1524" s="108" t="s">
        <v>61</v>
      </c>
    </row>
    <row r="1525" spans="2:65" s="76" customFormat="1" ht="16.5" customHeight="1" x14ac:dyDescent="0.2">
      <c r="B1525" s="117"/>
      <c r="C1525" s="140" t="s">
        <v>1849</v>
      </c>
      <c r="D1525" s="140" t="s">
        <v>26</v>
      </c>
      <c r="E1525" s="139" t="s">
        <v>1850</v>
      </c>
      <c r="F1525" s="135" t="s">
        <v>3021</v>
      </c>
      <c r="G1525" s="138" t="s">
        <v>133</v>
      </c>
      <c r="H1525" s="137">
        <v>10</v>
      </c>
      <c r="I1525" s="136">
        <v>357.5</v>
      </c>
      <c r="J1525" s="136">
        <f>ROUND(I1525*H1525,2)</f>
        <v>3575</v>
      </c>
      <c r="K1525" s="135" t="s">
        <v>3201</v>
      </c>
      <c r="L1525" s="75"/>
      <c r="M1525" s="134" t="s">
        <v>31</v>
      </c>
      <c r="N1525" s="133" t="s">
        <v>2542</v>
      </c>
      <c r="O1525" s="132">
        <v>0.11</v>
      </c>
      <c r="P1525" s="132">
        <f>O1525*H1525</f>
        <v>1.1000000000000001</v>
      </c>
      <c r="Q1525" s="132">
        <v>2.3714E-4</v>
      </c>
      <c r="R1525" s="132">
        <f>Q1525*H1525</f>
        <v>2.3714000000000001E-3</v>
      </c>
      <c r="S1525" s="132">
        <v>0</v>
      </c>
      <c r="T1525" s="132">
        <f>S1525*H1525</f>
        <v>0</v>
      </c>
      <c r="U1525" s="131" t="s">
        <v>31</v>
      </c>
      <c r="AR1525" s="130" t="s">
        <v>134</v>
      </c>
      <c r="AT1525" s="130" t="s">
        <v>26</v>
      </c>
      <c r="AU1525" s="130" t="s">
        <v>61</v>
      </c>
      <c r="AY1525" s="108" t="s">
        <v>104</v>
      </c>
      <c r="BE1525" s="118">
        <f>IF(N1525="základní",J1525,0)</f>
        <v>3575</v>
      </c>
      <c r="BF1525" s="118">
        <f>IF(N1525="snížená",J1525,0)</f>
        <v>0</v>
      </c>
      <c r="BG1525" s="118">
        <f>IF(N1525="zákl. přenesená",J1525,0)</f>
        <v>0</v>
      </c>
      <c r="BH1525" s="118">
        <f>IF(N1525="sníž. přenesená",J1525,0)</f>
        <v>0</v>
      </c>
      <c r="BI1525" s="118">
        <f>IF(N1525="nulová",J1525,0)</f>
        <v>0</v>
      </c>
      <c r="BJ1525" s="108" t="s">
        <v>102</v>
      </c>
      <c r="BK1525" s="118">
        <f>ROUND(I1525*H1525,2)</f>
        <v>3575</v>
      </c>
      <c r="BL1525" s="108" t="s">
        <v>134</v>
      </c>
      <c r="BM1525" s="130" t="s">
        <v>1851</v>
      </c>
    </row>
    <row r="1526" spans="2:65" s="76" customFormat="1" x14ac:dyDescent="0.2">
      <c r="B1526" s="75"/>
      <c r="D1526" s="129" t="s">
        <v>2597</v>
      </c>
      <c r="F1526" s="128" t="s">
        <v>3451</v>
      </c>
      <c r="L1526" s="75"/>
      <c r="M1526" s="119"/>
      <c r="U1526" s="120"/>
      <c r="AT1526" s="108" t="s">
        <v>2597</v>
      </c>
      <c r="AU1526" s="108" t="s">
        <v>61</v>
      </c>
    </row>
    <row r="1527" spans="2:65" s="76" customFormat="1" x14ac:dyDescent="0.2">
      <c r="B1527" s="75"/>
      <c r="D1527" s="127" t="s">
        <v>112</v>
      </c>
      <c r="F1527" s="126" t="s">
        <v>3450</v>
      </c>
      <c r="L1527" s="75"/>
      <c r="M1527" s="119"/>
      <c r="U1527" s="120"/>
      <c r="AT1527" s="108" t="s">
        <v>112</v>
      </c>
      <c r="AU1527" s="108" t="s">
        <v>61</v>
      </c>
    </row>
    <row r="1528" spans="2:65" s="76" customFormat="1" ht="16.5" customHeight="1" x14ac:dyDescent="0.2">
      <c r="B1528" s="117"/>
      <c r="C1528" s="140" t="s">
        <v>1852</v>
      </c>
      <c r="D1528" s="140" t="s">
        <v>26</v>
      </c>
      <c r="E1528" s="139" t="s">
        <v>1853</v>
      </c>
      <c r="F1528" s="135" t="s">
        <v>3022</v>
      </c>
      <c r="G1528" s="138" t="s">
        <v>133</v>
      </c>
      <c r="H1528" s="137">
        <v>10</v>
      </c>
      <c r="I1528" s="136">
        <v>319.60000000000002</v>
      </c>
      <c r="J1528" s="136">
        <f>ROUND(I1528*H1528,2)</f>
        <v>3196</v>
      </c>
      <c r="K1528" s="135" t="s">
        <v>3201</v>
      </c>
      <c r="L1528" s="75"/>
      <c r="M1528" s="134" t="s">
        <v>31</v>
      </c>
      <c r="N1528" s="133" t="s">
        <v>2542</v>
      </c>
      <c r="O1528" s="132">
        <v>0.1</v>
      </c>
      <c r="P1528" s="132">
        <f>O1528*H1528</f>
        <v>1</v>
      </c>
      <c r="Q1528" s="132">
        <v>2.2571000000000001E-4</v>
      </c>
      <c r="R1528" s="132">
        <f>Q1528*H1528</f>
        <v>2.2571000000000002E-3</v>
      </c>
      <c r="S1528" s="132">
        <v>0</v>
      </c>
      <c r="T1528" s="132">
        <f>S1528*H1528</f>
        <v>0</v>
      </c>
      <c r="U1528" s="131" t="s">
        <v>31</v>
      </c>
      <c r="AR1528" s="130" t="s">
        <v>134</v>
      </c>
      <c r="AT1528" s="130" t="s">
        <v>26</v>
      </c>
      <c r="AU1528" s="130" t="s">
        <v>61</v>
      </c>
      <c r="AY1528" s="108" t="s">
        <v>104</v>
      </c>
      <c r="BE1528" s="118">
        <f>IF(N1528="základní",J1528,0)</f>
        <v>3196</v>
      </c>
      <c r="BF1528" s="118">
        <f>IF(N1528="snížená",J1528,0)</f>
        <v>0</v>
      </c>
      <c r="BG1528" s="118">
        <f>IF(N1528="zákl. přenesená",J1528,0)</f>
        <v>0</v>
      </c>
      <c r="BH1528" s="118">
        <f>IF(N1528="sníž. přenesená",J1528,0)</f>
        <v>0</v>
      </c>
      <c r="BI1528" s="118">
        <f>IF(N1528="nulová",J1528,0)</f>
        <v>0</v>
      </c>
      <c r="BJ1528" s="108" t="s">
        <v>102</v>
      </c>
      <c r="BK1528" s="118">
        <f>ROUND(I1528*H1528,2)</f>
        <v>3196</v>
      </c>
      <c r="BL1528" s="108" t="s">
        <v>134</v>
      </c>
      <c r="BM1528" s="130" t="s">
        <v>1854</v>
      </c>
    </row>
    <row r="1529" spans="2:65" s="76" customFormat="1" x14ac:dyDescent="0.2">
      <c r="B1529" s="75"/>
      <c r="D1529" s="129" t="s">
        <v>2597</v>
      </c>
      <c r="F1529" s="128" t="s">
        <v>1855</v>
      </c>
      <c r="L1529" s="75"/>
      <c r="M1529" s="119"/>
      <c r="U1529" s="120"/>
      <c r="AT1529" s="108" t="s">
        <v>2597</v>
      </c>
      <c r="AU1529" s="108" t="s">
        <v>61</v>
      </c>
    </row>
    <row r="1530" spans="2:65" s="76" customFormat="1" x14ac:dyDescent="0.2">
      <c r="B1530" s="75"/>
      <c r="D1530" s="127" t="s">
        <v>112</v>
      </c>
      <c r="F1530" s="126" t="s">
        <v>3449</v>
      </c>
      <c r="L1530" s="75"/>
      <c r="M1530" s="119"/>
      <c r="U1530" s="120"/>
      <c r="AT1530" s="108" t="s">
        <v>112</v>
      </c>
      <c r="AU1530" s="108" t="s">
        <v>61</v>
      </c>
    </row>
    <row r="1531" spans="2:65" s="76" customFormat="1" ht="16.5" customHeight="1" x14ac:dyDescent="0.2">
      <c r="B1531" s="117"/>
      <c r="C1531" s="140" t="s">
        <v>1856</v>
      </c>
      <c r="D1531" s="140" t="s">
        <v>26</v>
      </c>
      <c r="E1531" s="139" t="s">
        <v>1857</v>
      </c>
      <c r="F1531" s="135" t="s">
        <v>3023</v>
      </c>
      <c r="G1531" s="138" t="s">
        <v>133</v>
      </c>
      <c r="H1531" s="137">
        <v>3</v>
      </c>
      <c r="I1531" s="136">
        <v>371.5</v>
      </c>
      <c r="J1531" s="136">
        <f>ROUND(I1531*H1531,2)</f>
        <v>1114.5</v>
      </c>
      <c r="K1531" s="135" t="s">
        <v>3201</v>
      </c>
      <c r="L1531" s="75"/>
      <c r="M1531" s="134" t="s">
        <v>31</v>
      </c>
      <c r="N1531" s="133" t="s">
        <v>2542</v>
      </c>
      <c r="O1531" s="132">
        <v>0.11</v>
      </c>
      <c r="P1531" s="132">
        <f>O1531*H1531</f>
        <v>0.33</v>
      </c>
      <c r="Q1531" s="132">
        <v>2.7713999999999999E-4</v>
      </c>
      <c r="R1531" s="132">
        <f>Q1531*H1531</f>
        <v>8.3142000000000003E-4</v>
      </c>
      <c r="S1531" s="132">
        <v>0</v>
      </c>
      <c r="T1531" s="132">
        <f>S1531*H1531</f>
        <v>0</v>
      </c>
      <c r="U1531" s="131" t="s">
        <v>31</v>
      </c>
      <c r="AR1531" s="130" t="s">
        <v>134</v>
      </c>
      <c r="AT1531" s="130" t="s">
        <v>26</v>
      </c>
      <c r="AU1531" s="130" t="s">
        <v>61</v>
      </c>
      <c r="AY1531" s="108" t="s">
        <v>104</v>
      </c>
      <c r="BE1531" s="118">
        <f>IF(N1531="základní",J1531,0)</f>
        <v>1114.5</v>
      </c>
      <c r="BF1531" s="118">
        <f>IF(N1531="snížená",J1531,0)</f>
        <v>0</v>
      </c>
      <c r="BG1531" s="118">
        <f>IF(N1531="zákl. přenesená",J1531,0)</f>
        <v>0</v>
      </c>
      <c r="BH1531" s="118">
        <f>IF(N1531="sníž. přenesená",J1531,0)</f>
        <v>0</v>
      </c>
      <c r="BI1531" s="118">
        <f>IF(N1531="nulová",J1531,0)</f>
        <v>0</v>
      </c>
      <c r="BJ1531" s="108" t="s">
        <v>102</v>
      </c>
      <c r="BK1531" s="118">
        <f>ROUND(I1531*H1531,2)</f>
        <v>1114.5</v>
      </c>
      <c r="BL1531" s="108" t="s">
        <v>134</v>
      </c>
      <c r="BM1531" s="130" t="s">
        <v>1858</v>
      </c>
    </row>
    <row r="1532" spans="2:65" s="76" customFormat="1" x14ac:dyDescent="0.2">
      <c r="B1532" s="75"/>
      <c r="D1532" s="129" t="s">
        <v>2597</v>
      </c>
      <c r="F1532" s="128" t="s">
        <v>1859</v>
      </c>
      <c r="L1532" s="75"/>
      <c r="M1532" s="119"/>
      <c r="U1532" s="120"/>
      <c r="AT1532" s="108" t="s">
        <v>2597</v>
      </c>
      <c r="AU1532" s="108" t="s">
        <v>61</v>
      </c>
    </row>
    <row r="1533" spans="2:65" s="76" customFormat="1" x14ac:dyDescent="0.2">
      <c r="B1533" s="75"/>
      <c r="D1533" s="127" t="s">
        <v>112</v>
      </c>
      <c r="F1533" s="126" t="s">
        <v>3448</v>
      </c>
      <c r="L1533" s="75"/>
      <c r="M1533" s="119"/>
      <c r="U1533" s="120"/>
      <c r="AT1533" s="108" t="s">
        <v>112</v>
      </c>
      <c r="AU1533" s="108" t="s">
        <v>61</v>
      </c>
    </row>
    <row r="1534" spans="2:65" s="76" customFormat="1" ht="16.5" customHeight="1" x14ac:dyDescent="0.2">
      <c r="B1534" s="117"/>
      <c r="C1534" s="140" t="s">
        <v>1860</v>
      </c>
      <c r="D1534" s="140" t="s">
        <v>26</v>
      </c>
      <c r="E1534" s="139" t="s">
        <v>1861</v>
      </c>
      <c r="F1534" s="135" t="s">
        <v>3024</v>
      </c>
      <c r="G1534" s="138" t="s">
        <v>133</v>
      </c>
      <c r="H1534" s="137">
        <v>1</v>
      </c>
      <c r="I1534" s="136">
        <v>520.28</v>
      </c>
      <c r="J1534" s="136">
        <f>ROUND(I1534*H1534,2)</f>
        <v>520.28</v>
      </c>
      <c r="K1534" s="135" t="s">
        <v>3201</v>
      </c>
      <c r="L1534" s="75"/>
      <c r="M1534" s="134" t="s">
        <v>31</v>
      </c>
      <c r="N1534" s="133" t="s">
        <v>2542</v>
      </c>
      <c r="O1534" s="132">
        <v>0.12</v>
      </c>
      <c r="P1534" s="132">
        <f>O1534*H1534</f>
        <v>0.12</v>
      </c>
      <c r="Q1534" s="132">
        <v>4.1313999999999999E-4</v>
      </c>
      <c r="R1534" s="132">
        <f>Q1534*H1534</f>
        <v>4.1313999999999999E-4</v>
      </c>
      <c r="S1534" s="132">
        <v>0</v>
      </c>
      <c r="T1534" s="132">
        <f>S1534*H1534</f>
        <v>0</v>
      </c>
      <c r="U1534" s="131" t="s">
        <v>31</v>
      </c>
      <c r="AR1534" s="130" t="s">
        <v>134</v>
      </c>
      <c r="AT1534" s="130" t="s">
        <v>26</v>
      </c>
      <c r="AU1534" s="130" t="s">
        <v>61</v>
      </c>
      <c r="AY1534" s="108" t="s">
        <v>104</v>
      </c>
      <c r="BE1534" s="118">
        <f>IF(N1534="základní",J1534,0)</f>
        <v>520.28</v>
      </c>
      <c r="BF1534" s="118">
        <f>IF(N1534="snížená",J1534,0)</f>
        <v>0</v>
      </c>
      <c r="BG1534" s="118">
        <f>IF(N1534="zákl. přenesená",J1534,0)</f>
        <v>0</v>
      </c>
      <c r="BH1534" s="118">
        <f>IF(N1534="sníž. přenesená",J1534,0)</f>
        <v>0</v>
      </c>
      <c r="BI1534" s="118">
        <f>IF(N1534="nulová",J1534,0)</f>
        <v>0</v>
      </c>
      <c r="BJ1534" s="108" t="s">
        <v>102</v>
      </c>
      <c r="BK1534" s="118">
        <f>ROUND(I1534*H1534,2)</f>
        <v>520.28</v>
      </c>
      <c r="BL1534" s="108" t="s">
        <v>134</v>
      </c>
      <c r="BM1534" s="130" t="s">
        <v>1862</v>
      </c>
    </row>
    <row r="1535" spans="2:65" s="76" customFormat="1" x14ac:dyDescent="0.2">
      <c r="B1535" s="75"/>
      <c r="D1535" s="129" t="s">
        <v>2597</v>
      </c>
      <c r="F1535" s="128" t="s">
        <v>1863</v>
      </c>
      <c r="L1535" s="75"/>
      <c r="M1535" s="119"/>
      <c r="U1535" s="120"/>
      <c r="AT1535" s="108" t="s">
        <v>2597</v>
      </c>
      <c r="AU1535" s="108" t="s">
        <v>61</v>
      </c>
    </row>
    <row r="1536" spans="2:65" s="76" customFormat="1" x14ac:dyDescent="0.2">
      <c r="B1536" s="75"/>
      <c r="D1536" s="127" t="s">
        <v>112</v>
      </c>
      <c r="F1536" s="126" t="s">
        <v>3447</v>
      </c>
      <c r="L1536" s="75"/>
      <c r="M1536" s="119"/>
      <c r="U1536" s="120"/>
      <c r="AT1536" s="108" t="s">
        <v>112</v>
      </c>
      <c r="AU1536" s="108" t="s">
        <v>61</v>
      </c>
    </row>
    <row r="1537" spans="2:65" s="76" customFormat="1" ht="16.5" customHeight="1" x14ac:dyDescent="0.2">
      <c r="B1537" s="117"/>
      <c r="C1537" s="140" t="s">
        <v>1864</v>
      </c>
      <c r="D1537" s="140" t="s">
        <v>26</v>
      </c>
      <c r="E1537" s="139" t="s">
        <v>1865</v>
      </c>
      <c r="F1537" s="135" t="s">
        <v>3025</v>
      </c>
      <c r="G1537" s="138" t="s">
        <v>133</v>
      </c>
      <c r="H1537" s="137">
        <v>5</v>
      </c>
      <c r="I1537" s="136">
        <v>335.6</v>
      </c>
      <c r="J1537" s="136">
        <f>ROUND(I1537*H1537,2)</f>
        <v>1678</v>
      </c>
      <c r="K1537" s="135" t="s">
        <v>3201</v>
      </c>
      <c r="L1537" s="75"/>
      <c r="M1537" s="134" t="s">
        <v>31</v>
      </c>
      <c r="N1537" s="133" t="s">
        <v>2542</v>
      </c>
      <c r="O1537" s="132">
        <v>0.1</v>
      </c>
      <c r="P1537" s="132">
        <f>O1537*H1537</f>
        <v>0.5</v>
      </c>
      <c r="Q1537" s="132">
        <v>2.2571000000000001E-4</v>
      </c>
      <c r="R1537" s="132">
        <f>Q1537*H1537</f>
        <v>1.1285500000000001E-3</v>
      </c>
      <c r="S1537" s="132">
        <v>0</v>
      </c>
      <c r="T1537" s="132">
        <f>S1537*H1537</f>
        <v>0</v>
      </c>
      <c r="U1537" s="131" t="s">
        <v>31</v>
      </c>
      <c r="AR1537" s="130" t="s">
        <v>134</v>
      </c>
      <c r="AT1537" s="130" t="s">
        <v>26</v>
      </c>
      <c r="AU1537" s="130" t="s">
        <v>61</v>
      </c>
      <c r="AY1537" s="108" t="s">
        <v>104</v>
      </c>
      <c r="BE1537" s="118">
        <f>IF(N1537="základní",J1537,0)</f>
        <v>1678</v>
      </c>
      <c r="BF1537" s="118">
        <f>IF(N1537="snížená",J1537,0)</f>
        <v>0</v>
      </c>
      <c r="BG1537" s="118">
        <f>IF(N1537="zákl. přenesená",J1537,0)</f>
        <v>0</v>
      </c>
      <c r="BH1537" s="118">
        <f>IF(N1537="sníž. přenesená",J1537,0)</f>
        <v>0</v>
      </c>
      <c r="BI1537" s="118">
        <f>IF(N1537="nulová",J1537,0)</f>
        <v>0</v>
      </c>
      <c r="BJ1537" s="108" t="s">
        <v>102</v>
      </c>
      <c r="BK1537" s="118">
        <f>ROUND(I1537*H1537,2)</f>
        <v>1678</v>
      </c>
      <c r="BL1537" s="108" t="s">
        <v>134</v>
      </c>
      <c r="BM1537" s="130" t="s">
        <v>1866</v>
      </c>
    </row>
    <row r="1538" spans="2:65" s="76" customFormat="1" x14ac:dyDescent="0.2">
      <c r="B1538" s="75"/>
      <c r="D1538" s="129" t="s">
        <v>2597</v>
      </c>
      <c r="F1538" s="128" t="s">
        <v>3446</v>
      </c>
      <c r="L1538" s="75"/>
      <c r="M1538" s="119"/>
      <c r="U1538" s="120"/>
      <c r="AT1538" s="108" t="s">
        <v>2597</v>
      </c>
      <c r="AU1538" s="108" t="s">
        <v>61</v>
      </c>
    </row>
    <row r="1539" spans="2:65" s="76" customFormat="1" x14ac:dyDescent="0.2">
      <c r="B1539" s="75"/>
      <c r="D1539" s="127" t="s">
        <v>112</v>
      </c>
      <c r="F1539" s="126" t="s">
        <v>3445</v>
      </c>
      <c r="L1539" s="75"/>
      <c r="M1539" s="119"/>
      <c r="U1539" s="120"/>
      <c r="AT1539" s="108" t="s">
        <v>112</v>
      </c>
      <c r="AU1539" s="108" t="s">
        <v>61</v>
      </c>
    </row>
    <row r="1540" spans="2:65" s="76" customFormat="1" ht="16.5" customHeight="1" x14ac:dyDescent="0.2">
      <c r="B1540" s="117"/>
      <c r="C1540" s="140" t="s">
        <v>1867</v>
      </c>
      <c r="D1540" s="140" t="s">
        <v>26</v>
      </c>
      <c r="E1540" s="139" t="s">
        <v>1868</v>
      </c>
      <c r="F1540" s="135" t="s">
        <v>3026</v>
      </c>
      <c r="G1540" s="138" t="s">
        <v>133</v>
      </c>
      <c r="H1540" s="137">
        <v>3</v>
      </c>
      <c r="I1540" s="136">
        <v>367.5</v>
      </c>
      <c r="J1540" s="136">
        <f>ROUND(I1540*H1540,2)</f>
        <v>1102.5</v>
      </c>
      <c r="K1540" s="135" t="s">
        <v>3201</v>
      </c>
      <c r="L1540" s="75"/>
      <c r="M1540" s="134" t="s">
        <v>31</v>
      </c>
      <c r="N1540" s="133" t="s">
        <v>2542</v>
      </c>
      <c r="O1540" s="132">
        <v>0.11</v>
      </c>
      <c r="P1540" s="132">
        <f>O1540*H1540</f>
        <v>0.33</v>
      </c>
      <c r="Q1540" s="132">
        <v>2.5713999999999999E-4</v>
      </c>
      <c r="R1540" s="132">
        <f>Q1540*H1540</f>
        <v>7.7141999999999998E-4</v>
      </c>
      <c r="S1540" s="132">
        <v>0</v>
      </c>
      <c r="T1540" s="132">
        <f>S1540*H1540</f>
        <v>0</v>
      </c>
      <c r="U1540" s="131" t="s">
        <v>31</v>
      </c>
      <c r="AR1540" s="130" t="s">
        <v>134</v>
      </c>
      <c r="AT1540" s="130" t="s">
        <v>26</v>
      </c>
      <c r="AU1540" s="130" t="s">
        <v>61</v>
      </c>
      <c r="AY1540" s="108" t="s">
        <v>104</v>
      </c>
      <c r="BE1540" s="118">
        <f>IF(N1540="základní",J1540,0)</f>
        <v>1102.5</v>
      </c>
      <c r="BF1540" s="118">
        <f>IF(N1540="snížená",J1540,0)</f>
        <v>0</v>
      </c>
      <c r="BG1540" s="118">
        <f>IF(N1540="zákl. přenesená",J1540,0)</f>
        <v>0</v>
      </c>
      <c r="BH1540" s="118">
        <f>IF(N1540="sníž. přenesená",J1540,0)</f>
        <v>0</v>
      </c>
      <c r="BI1540" s="118">
        <f>IF(N1540="nulová",J1540,0)</f>
        <v>0</v>
      </c>
      <c r="BJ1540" s="108" t="s">
        <v>102</v>
      </c>
      <c r="BK1540" s="118">
        <f>ROUND(I1540*H1540,2)</f>
        <v>1102.5</v>
      </c>
      <c r="BL1540" s="108" t="s">
        <v>134</v>
      </c>
      <c r="BM1540" s="130" t="s">
        <v>1869</v>
      </c>
    </row>
    <row r="1541" spans="2:65" s="76" customFormat="1" x14ac:dyDescent="0.2">
      <c r="B1541" s="75"/>
      <c r="D1541" s="129" t="s">
        <v>2597</v>
      </c>
      <c r="F1541" s="128" t="s">
        <v>3444</v>
      </c>
      <c r="L1541" s="75"/>
      <c r="M1541" s="119"/>
      <c r="U1541" s="120"/>
      <c r="AT1541" s="108" t="s">
        <v>2597</v>
      </c>
      <c r="AU1541" s="108" t="s">
        <v>61</v>
      </c>
    </row>
    <row r="1542" spans="2:65" s="76" customFormat="1" x14ac:dyDescent="0.2">
      <c r="B1542" s="75"/>
      <c r="D1542" s="127" t="s">
        <v>112</v>
      </c>
      <c r="F1542" s="126" t="s">
        <v>3443</v>
      </c>
      <c r="L1542" s="75"/>
      <c r="M1542" s="119"/>
      <c r="U1542" s="120"/>
      <c r="AT1542" s="108" t="s">
        <v>112</v>
      </c>
      <c r="AU1542" s="108" t="s">
        <v>61</v>
      </c>
    </row>
    <row r="1543" spans="2:65" s="76" customFormat="1" ht="16.5" customHeight="1" x14ac:dyDescent="0.2">
      <c r="B1543" s="117"/>
      <c r="C1543" s="140" t="s">
        <v>1870</v>
      </c>
      <c r="D1543" s="140" t="s">
        <v>26</v>
      </c>
      <c r="E1543" s="139" t="s">
        <v>1871</v>
      </c>
      <c r="F1543" s="135" t="s">
        <v>3027</v>
      </c>
      <c r="G1543" s="138" t="s">
        <v>133</v>
      </c>
      <c r="H1543" s="137">
        <v>1</v>
      </c>
      <c r="I1543" s="136">
        <v>387.63</v>
      </c>
      <c r="J1543" s="136">
        <f>ROUND(I1543*H1543,2)</f>
        <v>387.63</v>
      </c>
      <c r="K1543" s="135" t="s">
        <v>3201</v>
      </c>
      <c r="L1543" s="75"/>
      <c r="M1543" s="134" t="s">
        <v>31</v>
      </c>
      <c r="N1543" s="133" t="s">
        <v>2542</v>
      </c>
      <c r="O1543" s="132">
        <v>0.16500000000000001</v>
      </c>
      <c r="P1543" s="132">
        <f>O1543*H1543</f>
        <v>0.16500000000000001</v>
      </c>
      <c r="Q1543" s="132">
        <v>2.0956999999999999E-4</v>
      </c>
      <c r="R1543" s="132">
        <f>Q1543*H1543</f>
        <v>2.0956999999999999E-4</v>
      </c>
      <c r="S1543" s="132">
        <v>0</v>
      </c>
      <c r="T1543" s="132">
        <f>S1543*H1543</f>
        <v>0</v>
      </c>
      <c r="U1543" s="131" t="s">
        <v>31</v>
      </c>
      <c r="AR1543" s="130" t="s">
        <v>134</v>
      </c>
      <c r="AT1543" s="130" t="s">
        <v>26</v>
      </c>
      <c r="AU1543" s="130" t="s">
        <v>61</v>
      </c>
      <c r="AY1543" s="108" t="s">
        <v>104</v>
      </c>
      <c r="BE1543" s="118">
        <f>IF(N1543="základní",J1543,0)</f>
        <v>387.63</v>
      </c>
      <c r="BF1543" s="118">
        <f>IF(N1543="snížená",J1543,0)</f>
        <v>0</v>
      </c>
      <c r="BG1543" s="118">
        <f>IF(N1543="zákl. přenesená",J1543,0)</f>
        <v>0</v>
      </c>
      <c r="BH1543" s="118">
        <f>IF(N1543="sníž. přenesená",J1543,0)</f>
        <v>0</v>
      </c>
      <c r="BI1543" s="118">
        <f>IF(N1543="nulová",J1543,0)</f>
        <v>0</v>
      </c>
      <c r="BJ1543" s="108" t="s">
        <v>102</v>
      </c>
      <c r="BK1543" s="118">
        <f>ROUND(I1543*H1543,2)</f>
        <v>387.63</v>
      </c>
      <c r="BL1543" s="108" t="s">
        <v>134</v>
      </c>
      <c r="BM1543" s="130" t="s">
        <v>1872</v>
      </c>
    </row>
    <row r="1544" spans="2:65" s="76" customFormat="1" x14ac:dyDescent="0.2">
      <c r="B1544" s="75"/>
      <c r="D1544" s="129" t="s">
        <v>2597</v>
      </c>
      <c r="F1544" s="128" t="s">
        <v>1873</v>
      </c>
      <c r="L1544" s="75"/>
      <c r="M1544" s="119"/>
      <c r="U1544" s="120"/>
      <c r="AT1544" s="108" t="s">
        <v>2597</v>
      </c>
      <c r="AU1544" s="108" t="s">
        <v>61</v>
      </c>
    </row>
    <row r="1545" spans="2:65" s="76" customFormat="1" x14ac:dyDescent="0.2">
      <c r="B1545" s="75"/>
      <c r="D1545" s="127" t="s">
        <v>112</v>
      </c>
      <c r="F1545" s="126" t="s">
        <v>3442</v>
      </c>
      <c r="L1545" s="75"/>
      <c r="M1545" s="119"/>
      <c r="U1545" s="120"/>
      <c r="AT1545" s="108" t="s">
        <v>112</v>
      </c>
      <c r="AU1545" s="108" t="s">
        <v>61</v>
      </c>
    </row>
    <row r="1546" spans="2:65" s="76" customFormat="1" ht="16.5" customHeight="1" x14ac:dyDescent="0.2">
      <c r="B1546" s="117"/>
      <c r="C1546" s="140" t="s">
        <v>1874</v>
      </c>
      <c r="D1546" s="140" t="s">
        <v>26</v>
      </c>
      <c r="E1546" s="139" t="s">
        <v>1875</v>
      </c>
      <c r="F1546" s="135" t="s">
        <v>3028</v>
      </c>
      <c r="G1546" s="138" t="s">
        <v>133</v>
      </c>
      <c r="H1546" s="137">
        <v>5</v>
      </c>
      <c r="I1546" s="136">
        <v>350.31</v>
      </c>
      <c r="J1546" s="136">
        <f>ROUND(I1546*H1546,2)</f>
        <v>1751.55</v>
      </c>
      <c r="K1546" s="135" t="s">
        <v>3201</v>
      </c>
      <c r="L1546" s="75"/>
      <c r="M1546" s="134" t="s">
        <v>31</v>
      </c>
      <c r="N1546" s="133" t="s">
        <v>2542</v>
      </c>
      <c r="O1546" s="132">
        <v>0.70699999999999996</v>
      </c>
      <c r="P1546" s="132">
        <f>O1546*H1546</f>
        <v>3.5349999999999997</v>
      </c>
      <c r="Q1546" s="132">
        <v>9.9899999999999992E-6</v>
      </c>
      <c r="R1546" s="132">
        <f>Q1546*H1546</f>
        <v>4.9949999999999994E-5</v>
      </c>
      <c r="S1546" s="132">
        <v>2.7100000000000002E-3</v>
      </c>
      <c r="T1546" s="132">
        <f>S1546*H1546</f>
        <v>1.3550000000000001E-2</v>
      </c>
      <c r="U1546" s="131" t="s">
        <v>31</v>
      </c>
      <c r="AR1546" s="130" t="s">
        <v>134</v>
      </c>
      <c r="AT1546" s="130" t="s">
        <v>26</v>
      </c>
      <c r="AU1546" s="130" t="s">
        <v>61</v>
      </c>
      <c r="AY1546" s="108" t="s">
        <v>104</v>
      </c>
      <c r="BE1546" s="118">
        <f>IF(N1546="základní",J1546,0)</f>
        <v>1751.55</v>
      </c>
      <c r="BF1546" s="118">
        <f>IF(N1546="snížená",J1546,0)</f>
        <v>0</v>
      </c>
      <c r="BG1546" s="118">
        <f>IF(N1546="zákl. přenesená",J1546,0)</f>
        <v>0</v>
      </c>
      <c r="BH1546" s="118">
        <f>IF(N1546="sníž. přenesená",J1546,0)</f>
        <v>0</v>
      </c>
      <c r="BI1546" s="118">
        <f>IF(N1546="nulová",J1546,0)</f>
        <v>0</v>
      </c>
      <c r="BJ1546" s="108" t="s">
        <v>102</v>
      </c>
      <c r="BK1546" s="118">
        <f>ROUND(I1546*H1546,2)</f>
        <v>1751.55</v>
      </c>
      <c r="BL1546" s="108" t="s">
        <v>134</v>
      </c>
      <c r="BM1546" s="130" t="s">
        <v>1876</v>
      </c>
    </row>
    <row r="1547" spans="2:65" s="76" customFormat="1" x14ac:dyDescent="0.2">
      <c r="B1547" s="75"/>
      <c r="D1547" s="129" t="s">
        <v>2597</v>
      </c>
      <c r="F1547" s="128" t="s">
        <v>1877</v>
      </c>
      <c r="L1547" s="75"/>
      <c r="M1547" s="119"/>
      <c r="U1547" s="120"/>
      <c r="AT1547" s="108" t="s">
        <v>2597</v>
      </c>
      <c r="AU1547" s="108" t="s">
        <v>61</v>
      </c>
    </row>
    <row r="1548" spans="2:65" s="76" customFormat="1" x14ac:dyDescent="0.2">
      <c r="B1548" s="75"/>
      <c r="D1548" s="127" t="s">
        <v>112</v>
      </c>
      <c r="F1548" s="126" t="s">
        <v>3441</v>
      </c>
      <c r="L1548" s="75"/>
      <c r="M1548" s="119"/>
      <c r="U1548" s="120"/>
      <c r="AT1548" s="108" t="s">
        <v>112</v>
      </c>
      <c r="AU1548" s="108" t="s">
        <v>61</v>
      </c>
    </row>
    <row r="1549" spans="2:65" s="76" customFormat="1" ht="16.5" customHeight="1" x14ac:dyDescent="0.2">
      <c r="B1549" s="117"/>
      <c r="C1549" s="140" t="s">
        <v>1878</v>
      </c>
      <c r="D1549" s="140" t="s">
        <v>26</v>
      </c>
      <c r="E1549" s="139" t="s">
        <v>1879</v>
      </c>
      <c r="F1549" s="135" t="s">
        <v>3029</v>
      </c>
      <c r="G1549" s="138" t="s">
        <v>133</v>
      </c>
      <c r="H1549" s="137">
        <v>5</v>
      </c>
      <c r="I1549" s="136">
        <v>365.62</v>
      </c>
      <c r="J1549" s="136">
        <f>ROUND(I1549*H1549,2)</f>
        <v>1828.1</v>
      </c>
      <c r="K1549" s="135" t="s">
        <v>3201</v>
      </c>
      <c r="L1549" s="75"/>
      <c r="M1549" s="134" t="s">
        <v>31</v>
      </c>
      <c r="N1549" s="133" t="s">
        <v>2542</v>
      </c>
      <c r="O1549" s="132">
        <v>0.73799999999999999</v>
      </c>
      <c r="P1549" s="132">
        <f>O1549*H1549</f>
        <v>3.69</v>
      </c>
      <c r="Q1549" s="132">
        <v>9.9899999999999992E-6</v>
      </c>
      <c r="R1549" s="132">
        <f>Q1549*H1549</f>
        <v>4.9949999999999994E-5</v>
      </c>
      <c r="S1549" s="132">
        <v>3.3800000000000002E-3</v>
      </c>
      <c r="T1549" s="132">
        <f>S1549*H1549</f>
        <v>1.6900000000000002E-2</v>
      </c>
      <c r="U1549" s="131" t="s">
        <v>31</v>
      </c>
      <c r="AR1549" s="130" t="s">
        <v>134</v>
      </c>
      <c r="AT1549" s="130" t="s">
        <v>26</v>
      </c>
      <c r="AU1549" s="130" t="s">
        <v>61</v>
      </c>
      <c r="AY1549" s="108" t="s">
        <v>104</v>
      </c>
      <c r="BE1549" s="118">
        <f>IF(N1549="základní",J1549,0)</f>
        <v>1828.1</v>
      </c>
      <c r="BF1549" s="118">
        <f>IF(N1549="snížená",J1549,0)</f>
        <v>0</v>
      </c>
      <c r="BG1549" s="118">
        <f>IF(N1549="zákl. přenesená",J1549,0)</f>
        <v>0</v>
      </c>
      <c r="BH1549" s="118">
        <f>IF(N1549="sníž. přenesená",J1549,0)</f>
        <v>0</v>
      </c>
      <c r="BI1549" s="118">
        <f>IF(N1549="nulová",J1549,0)</f>
        <v>0</v>
      </c>
      <c r="BJ1549" s="108" t="s">
        <v>102</v>
      </c>
      <c r="BK1549" s="118">
        <f>ROUND(I1549*H1549,2)</f>
        <v>1828.1</v>
      </c>
      <c r="BL1549" s="108" t="s">
        <v>134</v>
      </c>
      <c r="BM1549" s="130" t="s">
        <v>1880</v>
      </c>
    </row>
    <row r="1550" spans="2:65" s="76" customFormat="1" x14ac:dyDescent="0.2">
      <c r="B1550" s="75"/>
      <c r="D1550" s="129" t="s">
        <v>2597</v>
      </c>
      <c r="F1550" s="128" t="s">
        <v>1881</v>
      </c>
      <c r="L1550" s="75"/>
      <c r="M1550" s="119"/>
      <c r="U1550" s="120"/>
      <c r="AT1550" s="108" t="s">
        <v>2597</v>
      </c>
      <c r="AU1550" s="108" t="s">
        <v>61</v>
      </c>
    </row>
    <row r="1551" spans="2:65" s="76" customFormat="1" x14ac:dyDescent="0.2">
      <c r="B1551" s="75"/>
      <c r="D1551" s="127" t="s">
        <v>112</v>
      </c>
      <c r="F1551" s="126" t="s">
        <v>3440</v>
      </c>
      <c r="L1551" s="75"/>
      <c r="M1551" s="119"/>
      <c r="U1551" s="120"/>
      <c r="AT1551" s="108" t="s">
        <v>112</v>
      </c>
      <c r="AU1551" s="108" t="s">
        <v>61</v>
      </c>
    </row>
    <row r="1552" spans="2:65" s="76" customFormat="1" ht="16.5" customHeight="1" x14ac:dyDescent="0.2">
      <c r="B1552" s="117"/>
      <c r="C1552" s="140" t="s">
        <v>1882</v>
      </c>
      <c r="D1552" s="140" t="s">
        <v>26</v>
      </c>
      <c r="E1552" s="139" t="s">
        <v>1883</v>
      </c>
      <c r="F1552" s="135" t="s">
        <v>3030</v>
      </c>
      <c r="G1552" s="138" t="s">
        <v>133</v>
      </c>
      <c r="H1552" s="137">
        <v>4</v>
      </c>
      <c r="I1552" s="136">
        <v>370.89</v>
      </c>
      <c r="J1552" s="136">
        <f>ROUND(I1552*H1552,2)</f>
        <v>1483.56</v>
      </c>
      <c r="K1552" s="135" t="s">
        <v>3201</v>
      </c>
      <c r="L1552" s="75"/>
      <c r="M1552" s="134" t="s">
        <v>31</v>
      </c>
      <c r="N1552" s="133" t="s">
        <v>2542</v>
      </c>
      <c r="O1552" s="132">
        <v>0.749</v>
      </c>
      <c r="P1552" s="132">
        <f>O1552*H1552</f>
        <v>2.996</v>
      </c>
      <c r="Q1552" s="132">
        <v>8.3699999999999995E-6</v>
      </c>
      <c r="R1552" s="132">
        <f>Q1552*H1552</f>
        <v>3.3479999999999998E-5</v>
      </c>
      <c r="S1552" s="132">
        <v>2.7799999999999999E-3</v>
      </c>
      <c r="T1552" s="132">
        <f>S1552*H1552</f>
        <v>1.112E-2</v>
      </c>
      <c r="U1552" s="131" t="s">
        <v>31</v>
      </c>
      <c r="AR1552" s="130" t="s">
        <v>134</v>
      </c>
      <c r="AT1552" s="130" t="s">
        <v>26</v>
      </c>
      <c r="AU1552" s="130" t="s">
        <v>61</v>
      </c>
      <c r="AY1552" s="108" t="s">
        <v>104</v>
      </c>
      <c r="BE1552" s="118">
        <f>IF(N1552="základní",J1552,0)</f>
        <v>1483.56</v>
      </c>
      <c r="BF1552" s="118">
        <f>IF(N1552="snížená",J1552,0)</f>
        <v>0</v>
      </c>
      <c r="BG1552" s="118">
        <f>IF(N1552="zákl. přenesená",J1552,0)</f>
        <v>0</v>
      </c>
      <c r="BH1552" s="118">
        <f>IF(N1552="sníž. přenesená",J1552,0)</f>
        <v>0</v>
      </c>
      <c r="BI1552" s="118">
        <f>IF(N1552="nulová",J1552,0)</f>
        <v>0</v>
      </c>
      <c r="BJ1552" s="108" t="s">
        <v>102</v>
      </c>
      <c r="BK1552" s="118">
        <f>ROUND(I1552*H1552,2)</f>
        <v>1483.56</v>
      </c>
      <c r="BL1552" s="108" t="s">
        <v>134</v>
      </c>
      <c r="BM1552" s="130" t="s">
        <v>1884</v>
      </c>
    </row>
    <row r="1553" spans="2:65" s="76" customFormat="1" x14ac:dyDescent="0.2">
      <c r="B1553" s="75"/>
      <c r="D1553" s="129" t="s">
        <v>2597</v>
      </c>
      <c r="F1553" s="128" t="s">
        <v>1885</v>
      </c>
      <c r="L1553" s="75"/>
      <c r="M1553" s="119"/>
      <c r="U1553" s="120"/>
      <c r="AT1553" s="108" t="s">
        <v>2597</v>
      </c>
      <c r="AU1553" s="108" t="s">
        <v>61</v>
      </c>
    </row>
    <row r="1554" spans="2:65" s="76" customFormat="1" x14ac:dyDescent="0.2">
      <c r="B1554" s="75"/>
      <c r="D1554" s="127" t="s">
        <v>112</v>
      </c>
      <c r="F1554" s="126" t="s">
        <v>3439</v>
      </c>
      <c r="L1554" s="75"/>
      <c r="M1554" s="119"/>
      <c r="U1554" s="120"/>
      <c r="AT1554" s="108" t="s">
        <v>112</v>
      </c>
      <c r="AU1554" s="108" t="s">
        <v>61</v>
      </c>
    </row>
    <row r="1555" spans="2:65" s="76" customFormat="1" ht="16.5" customHeight="1" x14ac:dyDescent="0.2">
      <c r="B1555" s="117"/>
      <c r="C1555" s="140" t="s">
        <v>1886</v>
      </c>
      <c r="D1555" s="140" t="s">
        <v>26</v>
      </c>
      <c r="E1555" s="139" t="s">
        <v>1887</v>
      </c>
      <c r="F1555" s="135" t="s">
        <v>3031</v>
      </c>
      <c r="G1555" s="138" t="s">
        <v>133</v>
      </c>
      <c r="H1555" s="137">
        <v>2</v>
      </c>
      <c r="I1555" s="136">
        <v>406.96</v>
      </c>
      <c r="J1555" s="136">
        <f>ROUND(I1555*H1555,2)</f>
        <v>813.92</v>
      </c>
      <c r="K1555" s="135" t="s">
        <v>3201</v>
      </c>
      <c r="L1555" s="75"/>
      <c r="M1555" s="134" t="s">
        <v>31</v>
      </c>
      <c r="N1555" s="133" t="s">
        <v>2542</v>
      </c>
      <c r="O1555" s="132">
        <v>0.82199999999999995</v>
      </c>
      <c r="P1555" s="132">
        <f>O1555*H1555</f>
        <v>1.6439999999999999</v>
      </c>
      <c r="Q1555" s="132">
        <v>8.3699999999999995E-6</v>
      </c>
      <c r="R1555" s="132">
        <f>Q1555*H1555</f>
        <v>1.6739999999999999E-5</v>
      </c>
      <c r="S1555" s="132">
        <v>3.2799999999999999E-3</v>
      </c>
      <c r="T1555" s="132">
        <f>S1555*H1555</f>
        <v>6.5599999999999999E-3</v>
      </c>
      <c r="U1555" s="131" t="s">
        <v>31</v>
      </c>
      <c r="AR1555" s="130" t="s">
        <v>134</v>
      </c>
      <c r="AT1555" s="130" t="s">
        <v>26</v>
      </c>
      <c r="AU1555" s="130" t="s">
        <v>61</v>
      </c>
      <c r="AY1555" s="108" t="s">
        <v>104</v>
      </c>
      <c r="BE1555" s="118">
        <f>IF(N1555="základní",J1555,0)</f>
        <v>813.92</v>
      </c>
      <c r="BF1555" s="118">
        <f>IF(N1555="snížená",J1555,0)</f>
        <v>0</v>
      </c>
      <c r="BG1555" s="118">
        <f>IF(N1555="zákl. přenesená",J1555,0)</f>
        <v>0</v>
      </c>
      <c r="BH1555" s="118">
        <f>IF(N1555="sníž. přenesená",J1555,0)</f>
        <v>0</v>
      </c>
      <c r="BI1555" s="118">
        <f>IF(N1555="nulová",J1555,0)</f>
        <v>0</v>
      </c>
      <c r="BJ1555" s="108" t="s">
        <v>102</v>
      </c>
      <c r="BK1555" s="118">
        <f>ROUND(I1555*H1555,2)</f>
        <v>813.92</v>
      </c>
      <c r="BL1555" s="108" t="s">
        <v>134</v>
      </c>
      <c r="BM1555" s="130" t="s">
        <v>1888</v>
      </c>
    </row>
    <row r="1556" spans="2:65" s="76" customFormat="1" x14ac:dyDescent="0.2">
      <c r="B1556" s="75"/>
      <c r="D1556" s="129" t="s">
        <v>2597</v>
      </c>
      <c r="F1556" s="128" t="s">
        <v>1889</v>
      </c>
      <c r="L1556" s="75"/>
      <c r="M1556" s="119"/>
      <c r="U1556" s="120"/>
      <c r="AT1556" s="108" t="s">
        <v>2597</v>
      </c>
      <c r="AU1556" s="108" t="s">
        <v>61</v>
      </c>
    </row>
    <row r="1557" spans="2:65" s="76" customFormat="1" x14ac:dyDescent="0.2">
      <c r="B1557" s="75"/>
      <c r="D1557" s="127" t="s">
        <v>112</v>
      </c>
      <c r="F1557" s="126" t="s">
        <v>3438</v>
      </c>
      <c r="L1557" s="75"/>
      <c r="M1557" s="119"/>
      <c r="U1557" s="120"/>
      <c r="AT1557" s="108" t="s">
        <v>112</v>
      </c>
      <c r="AU1557" s="108" t="s">
        <v>61</v>
      </c>
    </row>
    <row r="1558" spans="2:65" s="76" customFormat="1" ht="16.5" customHeight="1" x14ac:dyDescent="0.2">
      <c r="B1558" s="117"/>
      <c r="C1558" s="140" t="s">
        <v>1890</v>
      </c>
      <c r="D1558" s="140" t="s">
        <v>26</v>
      </c>
      <c r="E1558" s="139" t="s">
        <v>1891</v>
      </c>
      <c r="F1558" s="135" t="s">
        <v>3032</v>
      </c>
      <c r="G1558" s="138" t="s">
        <v>133</v>
      </c>
      <c r="H1558" s="137">
        <v>5</v>
      </c>
      <c r="I1558" s="136">
        <v>422.28</v>
      </c>
      <c r="J1558" s="136">
        <f>ROUND(I1558*H1558,2)</f>
        <v>2111.4</v>
      </c>
      <c r="K1558" s="135" t="s">
        <v>3201</v>
      </c>
      <c r="L1558" s="75"/>
      <c r="M1558" s="134" t="s">
        <v>31</v>
      </c>
      <c r="N1558" s="133" t="s">
        <v>2542</v>
      </c>
      <c r="O1558" s="132">
        <v>0.85299999999999998</v>
      </c>
      <c r="P1558" s="132">
        <f>O1558*H1558</f>
        <v>4.2649999999999997</v>
      </c>
      <c r="Q1558" s="132">
        <v>8.3699999999999995E-6</v>
      </c>
      <c r="R1558" s="132">
        <f>Q1558*H1558</f>
        <v>4.1850000000000001E-5</v>
      </c>
      <c r="S1558" s="132">
        <v>4.5700000000000003E-3</v>
      </c>
      <c r="T1558" s="132">
        <f>S1558*H1558</f>
        <v>2.2850000000000002E-2</v>
      </c>
      <c r="U1558" s="131" t="s">
        <v>31</v>
      </c>
      <c r="AR1558" s="130" t="s">
        <v>134</v>
      </c>
      <c r="AT1558" s="130" t="s">
        <v>26</v>
      </c>
      <c r="AU1558" s="130" t="s">
        <v>61</v>
      </c>
      <c r="AY1558" s="108" t="s">
        <v>104</v>
      </c>
      <c r="BE1558" s="118">
        <f>IF(N1558="základní",J1558,0)</f>
        <v>2111.4</v>
      </c>
      <c r="BF1558" s="118">
        <f>IF(N1558="snížená",J1558,0)</f>
        <v>0</v>
      </c>
      <c r="BG1558" s="118">
        <f>IF(N1558="zákl. přenesená",J1558,0)</f>
        <v>0</v>
      </c>
      <c r="BH1558" s="118">
        <f>IF(N1558="sníž. přenesená",J1558,0)</f>
        <v>0</v>
      </c>
      <c r="BI1558" s="118">
        <f>IF(N1558="nulová",J1558,0)</f>
        <v>0</v>
      </c>
      <c r="BJ1558" s="108" t="s">
        <v>102</v>
      </c>
      <c r="BK1558" s="118">
        <f>ROUND(I1558*H1558,2)</f>
        <v>2111.4</v>
      </c>
      <c r="BL1558" s="108" t="s">
        <v>134</v>
      </c>
      <c r="BM1558" s="130" t="s">
        <v>1892</v>
      </c>
    </row>
    <row r="1559" spans="2:65" s="76" customFormat="1" x14ac:dyDescent="0.2">
      <c r="B1559" s="75"/>
      <c r="D1559" s="129" t="s">
        <v>2597</v>
      </c>
      <c r="F1559" s="128" t="s">
        <v>1893</v>
      </c>
      <c r="L1559" s="75"/>
      <c r="M1559" s="119"/>
      <c r="U1559" s="120"/>
      <c r="AT1559" s="108" t="s">
        <v>2597</v>
      </c>
      <c r="AU1559" s="108" t="s">
        <v>61</v>
      </c>
    </row>
    <row r="1560" spans="2:65" s="76" customFormat="1" x14ac:dyDescent="0.2">
      <c r="B1560" s="75"/>
      <c r="D1560" s="127" t="s">
        <v>112</v>
      </c>
      <c r="F1560" s="126" t="s">
        <v>3437</v>
      </c>
      <c r="L1560" s="75"/>
      <c r="M1560" s="119"/>
      <c r="U1560" s="120"/>
      <c r="AT1560" s="108" t="s">
        <v>112</v>
      </c>
      <c r="AU1560" s="108" t="s">
        <v>61</v>
      </c>
    </row>
    <row r="1561" spans="2:65" s="76" customFormat="1" ht="16.5" customHeight="1" x14ac:dyDescent="0.2">
      <c r="B1561" s="117"/>
      <c r="C1561" s="140" t="s">
        <v>1894</v>
      </c>
      <c r="D1561" s="140" t="s">
        <v>26</v>
      </c>
      <c r="E1561" s="139" t="s">
        <v>1895</v>
      </c>
      <c r="F1561" s="135" t="s">
        <v>3033</v>
      </c>
      <c r="G1561" s="138" t="s">
        <v>133</v>
      </c>
      <c r="H1561" s="137">
        <v>15</v>
      </c>
      <c r="I1561" s="136">
        <v>274.48</v>
      </c>
      <c r="J1561" s="136">
        <f>ROUND(I1561*H1561,2)</f>
        <v>4117.2</v>
      </c>
      <c r="K1561" s="135" t="s">
        <v>3201</v>
      </c>
      <c r="L1561" s="75"/>
      <c r="M1561" s="134" t="s">
        <v>31</v>
      </c>
      <c r="N1561" s="133" t="s">
        <v>2542</v>
      </c>
      <c r="O1561" s="132">
        <v>8.2000000000000003E-2</v>
      </c>
      <c r="P1561" s="132">
        <f>O1561*H1561</f>
        <v>1.23</v>
      </c>
      <c r="Q1561" s="132">
        <v>1.7956999999999999E-4</v>
      </c>
      <c r="R1561" s="132">
        <f>Q1561*H1561</f>
        <v>2.6935499999999999E-3</v>
      </c>
      <c r="S1561" s="132">
        <v>0</v>
      </c>
      <c r="T1561" s="132">
        <f>S1561*H1561</f>
        <v>0</v>
      </c>
      <c r="U1561" s="131" t="s">
        <v>31</v>
      </c>
      <c r="AR1561" s="130" t="s">
        <v>134</v>
      </c>
      <c r="AT1561" s="130" t="s">
        <v>26</v>
      </c>
      <c r="AU1561" s="130" t="s">
        <v>61</v>
      </c>
      <c r="AY1561" s="108" t="s">
        <v>104</v>
      </c>
      <c r="BE1561" s="118">
        <f>IF(N1561="základní",J1561,0)</f>
        <v>4117.2</v>
      </c>
      <c r="BF1561" s="118">
        <f>IF(N1561="snížená",J1561,0)</f>
        <v>0</v>
      </c>
      <c r="BG1561" s="118">
        <f>IF(N1561="zákl. přenesená",J1561,0)</f>
        <v>0</v>
      </c>
      <c r="BH1561" s="118">
        <f>IF(N1561="sníž. přenesená",J1561,0)</f>
        <v>0</v>
      </c>
      <c r="BI1561" s="118">
        <f>IF(N1561="nulová",J1561,0)</f>
        <v>0</v>
      </c>
      <c r="BJ1561" s="108" t="s">
        <v>102</v>
      </c>
      <c r="BK1561" s="118">
        <f>ROUND(I1561*H1561,2)</f>
        <v>4117.2</v>
      </c>
      <c r="BL1561" s="108" t="s">
        <v>134</v>
      </c>
      <c r="BM1561" s="130" t="s">
        <v>1896</v>
      </c>
    </row>
    <row r="1562" spans="2:65" s="76" customFormat="1" x14ac:dyDescent="0.2">
      <c r="B1562" s="75"/>
      <c r="D1562" s="129" t="s">
        <v>2597</v>
      </c>
      <c r="F1562" s="128" t="s">
        <v>1897</v>
      </c>
      <c r="L1562" s="75"/>
      <c r="M1562" s="119"/>
      <c r="U1562" s="120"/>
      <c r="AT1562" s="108" t="s">
        <v>2597</v>
      </c>
      <c r="AU1562" s="108" t="s">
        <v>61</v>
      </c>
    </row>
    <row r="1563" spans="2:65" s="76" customFormat="1" x14ac:dyDescent="0.2">
      <c r="B1563" s="75"/>
      <c r="D1563" s="127" t="s">
        <v>112</v>
      </c>
      <c r="F1563" s="126" t="s">
        <v>3436</v>
      </c>
      <c r="L1563" s="75"/>
      <c r="M1563" s="119"/>
      <c r="U1563" s="120"/>
      <c r="AT1563" s="108" t="s">
        <v>112</v>
      </c>
      <c r="AU1563" s="108" t="s">
        <v>61</v>
      </c>
    </row>
    <row r="1564" spans="2:65" s="76" customFormat="1" ht="16.5" customHeight="1" x14ac:dyDescent="0.2">
      <c r="B1564" s="117"/>
      <c r="C1564" s="140" t="s">
        <v>1898</v>
      </c>
      <c r="D1564" s="140" t="s">
        <v>26</v>
      </c>
      <c r="E1564" s="139" t="s">
        <v>1899</v>
      </c>
      <c r="F1564" s="135" t="s">
        <v>3034</v>
      </c>
      <c r="G1564" s="138" t="s">
        <v>133</v>
      </c>
      <c r="H1564" s="137">
        <v>10</v>
      </c>
      <c r="I1564" s="136">
        <v>292.48</v>
      </c>
      <c r="J1564" s="136">
        <f>ROUND(I1564*H1564,2)</f>
        <v>2924.8</v>
      </c>
      <c r="K1564" s="135" t="s">
        <v>3201</v>
      </c>
      <c r="L1564" s="75"/>
      <c r="M1564" s="134" t="s">
        <v>31</v>
      </c>
      <c r="N1564" s="133" t="s">
        <v>2542</v>
      </c>
      <c r="O1564" s="132">
        <v>8.2000000000000003E-2</v>
      </c>
      <c r="P1564" s="132">
        <f>O1564*H1564</f>
        <v>0.82000000000000006</v>
      </c>
      <c r="Q1564" s="132">
        <v>2.1956999999999999E-4</v>
      </c>
      <c r="R1564" s="132">
        <f>Q1564*H1564</f>
        <v>2.1957000000000001E-3</v>
      </c>
      <c r="S1564" s="132">
        <v>0</v>
      </c>
      <c r="T1564" s="132">
        <f>S1564*H1564</f>
        <v>0</v>
      </c>
      <c r="U1564" s="131" t="s">
        <v>31</v>
      </c>
      <c r="AR1564" s="130" t="s">
        <v>134</v>
      </c>
      <c r="AT1564" s="130" t="s">
        <v>26</v>
      </c>
      <c r="AU1564" s="130" t="s">
        <v>61</v>
      </c>
      <c r="AY1564" s="108" t="s">
        <v>104</v>
      </c>
      <c r="BE1564" s="118">
        <f>IF(N1564="základní",J1564,0)</f>
        <v>2924.8</v>
      </c>
      <c r="BF1564" s="118">
        <f>IF(N1564="snížená",J1564,0)</f>
        <v>0</v>
      </c>
      <c r="BG1564" s="118">
        <f>IF(N1564="zákl. přenesená",J1564,0)</f>
        <v>0</v>
      </c>
      <c r="BH1564" s="118">
        <f>IF(N1564="sníž. přenesená",J1564,0)</f>
        <v>0</v>
      </c>
      <c r="BI1564" s="118">
        <f>IF(N1564="nulová",J1564,0)</f>
        <v>0</v>
      </c>
      <c r="BJ1564" s="108" t="s">
        <v>102</v>
      </c>
      <c r="BK1564" s="118">
        <f>ROUND(I1564*H1564,2)</f>
        <v>2924.8</v>
      </c>
      <c r="BL1564" s="108" t="s">
        <v>134</v>
      </c>
      <c r="BM1564" s="130" t="s">
        <v>1900</v>
      </c>
    </row>
    <row r="1565" spans="2:65" s="76" customFormat="1" x14ac:dyDescent="0.2">
      <c r="B1565" s="75"/>
      <c r="D1565" s="129" t="s">
        <v>2597</v>
      </c>
      <c r="F1565" s="128" t="s">
        <v>1901</v>
      </c>
      <c r="L1565" s="75"/>
      <c r="M1565" s="119"/>
      <c r="U1565" s="120"/>
      <c r="AT1565" s="108" t="s">
        <v>2597</v>
      </c>
      <c r="AU1565" s="108" t="s">
        <v>61</v>
      </c>
    </row>
    <row r="1566" spans="2:65" s="76" customFormat="1" x14ac:dyDescent="0.2">
      <c r="B1566" s="75"/>
      <c r="D1566" s="127" t="s">
        <v>112</v>
      </c>
      <c r="F1566" s="126" t="s">
        <v>3435</v>
      </c>
      <c r="L1566" s="75"/>
      <c r="M1566" s="119"/>
      <c r="U1566" s="120"/>
      <c r="AT1566" s="108" t="s">
        <v>112</v>
      </c>
      <c r="AU1566" s="108" t="s">
        <v>61</v>
      </c>
    </row>
    <row r="1567" spans="2:65" s="76" customFormat="1" ht="16.5" customHeight="1" x14ac:dyDescent="0.2">
      <c r="B1567" s="117"/>
      <c r="C1567" s="140" t="s">
        <v>1902</v>
      </c>
      <c r="D1567" s="140" t="s">
        <v>26</v>
      </c>
      <c r="E1567" s="139" t="s">
        <v>1903</v>
      </c>
      <c r="F1567" s="135" t="s">
        <v>3035</v>
      </c>
      <c r="G1567" s="138" t="s">
        <v>133</v>
      </c>
      <c r="H1567" s="137">
        <v>5</v>
      </c>
      <c r="I1567" s="136">
        <v>394.82</v>
      </c>
      <c r="J1567" s="136">
        <f>ROUND(I1567*H1567,2)</f>
        <v>1974.1</v>
      </c>
      <c r="K1567" s="135" t="s">
        <v>3201</v>
      </c>
      <c r="L1567" s="75"/>
      <c r="M1567" s="134" t="s">
        <v>31</v>
      </c>
      <c r="N1567" s="133" t="s">
        <v>2542</v>
      </c>
      <c r="O1567" s="132">
        <v>0.113</v>
      </c>
      <c r="P1567" s="132">
        <f>O1567*H1567</f>
        <v>0.56500000000000006</v>
      </c>
      <c r="Q1567" s="132">
        <v>2.6957000000000001E-4</v>
      </c>
      <c r="R1567" s="132">
        <f>Q1567*H1567</f>
        <v>1.34785E-3</v>
      </c>
      <c r="S1567" s="132">
        <v>0</v>
      </c>
      <c r="T1567" s="132">
        <f>S1567*H1567</f>
        <v>0</v>
      </c>
      <c r="U1567" s="131" t="s">
        <v>31</v>
      </c>
      <c r="AR1567" s="130" t="s">
        <v>134</v>
      </c>
      <c r="AT1567" s="130" t="s">
        <v>26</v>
      </c>
      <c r="AU1567" s="130" t="s">
        <v>61</v>
      </c>
      <c r="AY1567" s="108" t="s">
        <v>104</v>
      </c>
      <c r="BE1567" s="118">
        <f>IF(N1567="základní",J1567,0)</f>
        <v>1974.1</v>
      </c>
      <c r="BF1567" s="118">
        <f>IF(N1567="snížená",J1567,0)</f>
        <v>0</v>
      </c>
      <c r="BG1567" s="118">
        <f>IF(N1567="zákl. přenesená",J1567,0)</f>
        <v>0</v>
      </c>
      <c r="BH1567" s="118">
        <f>IF(N1567="sníž. přenesená",J1567,0)</f>
        <v>0</v>
      </c>
      <c r="BI1567" s="118">
        <f>IF(N1567="nulová",J1567,0)</f>
        <v>0</v>
      </c>
      <c r="BJ1567" s="108" t="s">
        <v>102</v>
      </c>
      <c r="BK1567" s="118">
        <f>ROUND(I1567*H1567,2)</f>
        <v>1974.1</v>
      </c>
      <c r="BL1567" s="108" t="s">
        <v>134</v>
      </c>
      <c r="BM1567" s="130" t="s">
        <v>1904</v>
      </c>
    </row>
    <row r="1568" spans="2:65" s="76" customFormat="1" x14ac:dyDescent="0.2">
      <c r="B1568" s="75"/>
      <c r="D1568" s="129" t="s">
        <v>2597</v>
      </c>
      <c r="F1568" s="128" t="s">
        <v>1905</v>
      </c>
      <c r="L1568" s="75"/>
      <c r="M1568" s="119"/>
      <c r="U1568" s="120"/>
      <c r="AT1568" s="108" t="s">
        <v>2597</v>
      </c>
      <c r="AU1568" s="108" t="s">
        <v>61</v>
      </c>
    </row>
    <row r="1569" spans="2:65" s="76" customFormat="1" x14ac:dyDescent="0.2">
      <c r="B1569" s="75"/>
      <c r="D1569" s="127" t="s">
        <v>112</v>
      </c>
      <c r="F1569" s="126" t="s">
        <v>3434</v>
      </c>
      <c r="L1569" s="75"/>
      <c r="M1569" s="119"/>
      <c r="U1569" s="120"/>
      <c r="AT1569" s="108" t="s">
        <v>112</v>
      </c>
      <c r="AU1569" s="108" t="s">
        <v>61</v>
      </c>
    </row>
    <row r="1570" spans="2:65" s="76" customFormat="1" ht="16.5" customHeight="1" x14ac:dyDescent="0.2">
      <c r="B1570" s="117"/>
      <c r="C1570" s="140" t="s">
        <v>1906</v>
      </c>
      <c r="D1570" s="140" t="s">
        <v>26</v>
      </c>
      <c r="E1570" s="139" t="s">
        <v>1907</v>
      </c>
      <c r="F1570" s="135" t="s">
        <v>3433</v>
      </c>
      <c r="G1570" s="138" t="s">
        <v>133</v>
      </c>
      <c r="H1570" s="137">
        <v>3</v>
      </c>
      <c r="I1570" s="136">
        <v>297.63</v>
      </c>
      <c r="J1570" s="136">
        <f>ROUND(I1570*H1570,2)</f>
        <v>892.89</v>
      </c>
      <c r="K1570" s="135" t="s">
        <v>3201</v>
      </c>
      <c r="L1570" s="75"/>
      <c r="M1570" s="134" t="s">
        <v>31</v>
      </c>
      <c r="N1570" s="133" t="s">
        <v>2542</v>
      </c>
      <c r="O1570" s="132">
        <v>0.16500000000000001</v>
      </c>
      <c r="P1570" s="132">
        <f>O1570*H1570</f>
        <v>0.495</v>
      </c>
      <c r="Q1570" s="132">
        <v>1.8956999999999999E-4</v>
      </c>
      <c r="R1570" s="132">
        <f>Q1570*H1570</f>
        <v>5.6870999999999994E-4</v>
      </c>
      <c r="S1570" s="132">
        <v>0</v>
      </c>
      <c r="T1570" s="132">
        <f>S1570*H1570</f>
        <v>0</v>
      </c>
      <c r="U1570" s="131" t="s">
        <v>31</v>
      </c>
      <c r="AR1570" s="130" t="s">
        <v>134</v>
      </c>
      <c r="AT1570" s="130" t="s">
        <v>26</v>
      </c>
      <c r="AU1570" s="130" t="s">
        <v>61</v>
      </c>
      <c r="AY1570" s="108" t="s">
        <v>104</v>
      </c>
      <c r="BE1570" s="118">
        <f>IF(N1570="základní",J1570,0)</f>
        <v>892.89</v>
      </c>
      <c r="BF1570" s="118">
        <f>IF(N1570="snížená",J1570,0)</f>
        <v>0</v>
      </c>
      <c r="BG1570" s="118">
        <f>IF(N1570="zákl. přenesená",J1570,0)</f>
        <v>0</v>
      </c>
      <c r="BH1570" s="118">
        <f>IF(N1570="sníž. přenesená",J1570,0)</f>
        <v>0</v>
      </c>
      <c r="BI1570" s="118">
        <f>IF(N1570="nulová",J1570,0)</f>
        <v>0</v>
      </c>
      <c r="BJ1570" s="108" t="s">
        <v>102</v>
      </c>
      <c r="BK1570" s="118">
        <f>ROUND(I1570*H1570,2)</f>
        <v>892.89</v>
      </c>
      <c r="BL1570" s="108" t="s">
        <v>134</v>
      </c>
      <c r="BM1570" s="130" t="s">
        <v>1908</v>
      </c>
    </row>
    <row r="1571" spans="2:65" s="76" customFormat="1" x14ac:dyDescent="0.2">
      <c r="B1571" s="75"/>
      <c r="D1571" s="129" t="s">
        <v>2597</v>
      </c>
      <c r="F1571" s="128" t="s">
        <v>3432</v>
      </c>
      <c r="L1571" s="75"/>
      <c r="M1571" s="119"/>
      <c r="U1571" s="120"/>
      <c r="AT1571" s="108" t="s">
        <v>2597</v>
      </c>
      <c r="AU1571" s="108" t="s">
        <v>61</v>
      </c>
    </row>
    <row r="1572" spans="2:65" s="76" customFormat="1" x14ac:dyDescent="0.2">
      <c r="B1572" s="75"/>
      <c r="D1572" s="127" t="s">
        <v>112</v>
      </c>
      <c r="F1572" s="126" t="s">
        <v>3431</v>
      </c>
      <c r="L1572" s="75"/>
      <c r="M1572" s="119"/>
      <c r="U1572" s="120"/>
      <c r="AT1572" s="108" t="s">
        <v>112</v>
      </c>
      <c r="AU1572" s="108" t="s">
        <v>61</v>
      </c>
    </row>
    <row r="1573" spans="2:65" s="76" customFormat="1" ht="16.5" customHeight="1" x14ac:dyDescent="0.2">
      <c r="B1573" s="117"/>
      <c r="C1573" s="140" t="s">
        <v>1909</v>
      </c>
      <c r="D1573" s="140" t="s">
        <v>26</v>
      </c>
      <c r="E1573" s="139" t="s">
        <v>1910</v>
      </c>
      <c r="F1573" s="135" t="s">
        <v>3430</v>
      </c>
      <c r="G1573" s="138" t="s">
        <v>133</v>
      </c>
      <c r="H1573" s="137">
        <v>2</v>
      </c>
      <c r="I1573" s="136">
        <v>398.56</v>
      </c>
      <c r="J1573" s="136">
        <f>ROUND(I1573*H1573,2)</f>
        <v>797.12</v>
      </c>
      <c r="K1573" s="135" t="s">
        <v>3201</v>
      </c>
      <c r="L1573" s="75"/>
      <c r="M1573" s="134" t="s">
        <v>31</v>
      </c>
      <c r="N1573" s="133" t="s">
        <v>2542</v>
      </c>
      <c r="O1573" s="132">
        <v>0.20599999999999999</v>
      </c>
      <c r="P1573" s="132">
        <f>O1573*H1573</f>
        <v>0.41199999999999998</v>
      </c>
      <c r="Q1573" s="132">
        <v>3.2957E-4</v>
      </c>
      <c r="R1573" s="132">
        <f>Q1573*H1573</f>
        <v>6.5914000000000001E-4</v>
      </c>
      <c r="S1573" s="132">
        <v>0</v>
      </c>
      <c r="T1573" s="132">
        <f>S1573*H1573</f>
        <v>0</v>
      </c>
      <c r="U1573" s="131" t="s">
        <v>31</v>
      </c>
      <c r="AR1573" s="130" t="s">
        <v>134</v>
      </c>
      <c r="AT1573" s="130" t="s">
        <v>26</v>
      </c>
      <c r="AU1573" s="130" t="s">
        <v>61</v>
      </c>
      <c r="AY1573" s="108" t="s">
        <v>104</v>
      </c>
      <c r="BE1573" s="118">
        <f>IF(N1573="základní",J1573,0)</f>
        <v>797.12</v>
      </c>
      <c r="BF1573" s="118">
        <f>IF(N1573="snížená",J1573,0)</f>
        <v>0</v>
      </c>
      <c r="BG1573" s="118">
        <f>IF(N1573="zákl. přenesená",J1573,0)</f>
        <v>0</v>
      </c>
      <c r="BH1573" s="118">
        <f>IF(N1573="sníž. přenesená",J1573,0)</f>
        <v>0</v>
      </c>
      <c r="BI1573" s="118">
        <f>IF(N1573="nulová",J1573,0)</f>
        <v>0</v>
      </c>
      <c r="BJ1573" s="108" t="s">
        <v>102</v>
      </c>
      <c r="BK1573" s="118">
        <f>ROUND(I1573*H1573,2)</f>
        <v>797.12</v>
      </c>
      <c r="BL1573" s="108" t="s">
        <v>134</v>
      </c>
      <c r="BM1573" s="130" t="s">
        <v>1911</v>
      </c>
    </row>
    <row r="1574" spans="2:65" s="76" customFormat="1" x14ac:dyDescent="0.2">
      <c r="B1574" s="75"/>
      <c r="D1574" s="129" t="s">
        <v>2597</v>
      </c>
      <c r="F1574" s="128" t="s">
        <v>3429</v>
      </c>
      <c r="L1574" s="75"/>
      <c r="M1574" s="119"/>
      <c r="U1574" s="120"/>
      <c r="AT1574" s="108" t="s">
        <v>2597</v>
      </c>
      <c r="AU1574" s="108" t="s">
        <v>61</v>
      </c>
    </row>
    <row r="1575" spans="2:65" s="76" customFormat="1" x14ac:dyDescent="0.2">
      <c r="B1575" s="75"/>
      <c r="D1575" s="127" t="s">
        <v>112</v>
      </c>
      <c r="F1575" s="126" t="s">
        <v>3428</v>
      </c>
      <c r="L1575" s="75"/>
      <c r="M1575" s="119"/>
      <c r="U1575" s="120"/>
      <c r="AT1575" s="108" t="s">
        <v>112</v>
      </c>
      <c r="AU1575" s="108" t="s">
        <v>61</v>
      </c>
    </row>
    <row r="1576" spans="2:65" s="76" customFormat="1" ht="16.5" customHeight="1" x14ac:dyDescent="0.2">
      <c r="B1576" s="117"/>
      <c r="C1576" s="140" t="s">
        <v>1912</v>
      </c>
      <c r="D1576" s="140" t="s">
        <v>26</v>
      </c>
      <c r="E1576" s="139" t="s">
        <v>1913</v>
      </c>
      <c r="F1576" s="135" t="s">
        <v>3427</v>
      </c>
      <c r="G1576" s="138" t="s">
        <v>133</v>
      </c>
      <c r="H1576" s="137">
        <v>1</v>
      </c>
      <c r="I1576" s="136">
        <v>549.29999999999995</v>
      </c>
      <c r="J1576" s="136">
        <f>ROUND(I1576*H1576,2)</f>
        <v>549.29999999999995</v>
      </c>
      <c r="K1576" s="135" t="s">
        <v>3201</v>
      </c>
      <c r="L1576" s="75"/>
      <c r="M1576" s="134" t="s">
        <v>31</v>
      </c>
      <c r="N1576" s="133" t="s">
        <v>2542</v>
      </c>
      <c r="O1576" s="132">
        <v>0.22700000000000001</v>
      </c>
      <c r="P1576" s="132">
        <f>O1576*H1576</f>
        <v>0.22700000000000001</v>
      </c>
      <c r="Q1576" s="132">
        <v>5.6957000000000004E-4</v>
      </c>
      <c r="R1576" s="132">
        <f>Q1576*H1576</f>
        <v>5.6957000000000004E-4</v>
      </c>
      <c r="S1576" s="132">
        <v>0</v>
      </c>
      <c r="T1576" s="132">
        <f>S1576*H1576</f>
        <v>0</v>
      </c>
      <c r="U1576" s="131" t="s">
        <v>31</v>
      </c>
      <c r="AR1576" s="130" t="s">
        <v>134</v>
      </c>
      <c r="AT1576" s="130" t="s">
        <v>26</v>
      </c>
      <c r="AU1576" s="130" t="s">
        <v>61</v>
      </c>
      <c r="AY1576" s="108" t="s">
        <v>104</v>
      </c>
      <c r="BE1576" s="118">
        <f>IF(N1576="základní",J1576,0)</f>
        <v>549.29999999999995</v>
      </c>
      <c r="BF1576" s="118">
        <f>IF(N1576="snížená",J1576,0)</f>
        <v>0</v>
      </c>
      <c r="BG1576" s="118">
        <f>IF(N1576="zákl. přenesená",J1576,0)</f>
        <v>0</v>
      </c>
      <c r="BH1576" s="118">
        <f>IF(N1576="sníž. přenesená",J1576,0)</f>
        <v>0</v>
      </c>
      <c r="BI1576" s="118">
        <f>IF(N1576="nulová",J1576,0)</f>
        <v>0</v>
      </c>
      <c r="BJ1576" s="108" t="s">
        <v>102</v>
      </c>
      <c r="BK1576" s="118">
        <f>ROUND(I1576*H1576,2)</f>
        <v>549.29999999999995</v>
      </c>
      <c r="BL1576" s="108" t="s">
        <v>134</v>
      </c>
      <c r="BM1576" s="130" t="s">
        <v>1914</v>
      </c>
    </row>
    <row r="1577" spans="2:65" s="76" customFormat="1" x14ac:dyDescent="0.2">
      <c r="B1577" s="75"/>
      <c r="D1577" s="129" t="s">
        <v>2597</v>
      </c>
      <c r="F1577" s="128" t="s">
        <v>3426</v>
      </c>
      <c r="L1577" s="75"/>
      <c r="M1577" s="119"/>
      <c r="U1577" s="120"/>
      <c r="AT1577" s="108" t="s">
        <v>2597</v>
      </c>
      <c r="AU1577" s="108" t="s">
        <v>61</v>
      </c>
    </row>
    <row r="1578" spans="2:65" s="76" customFormat="1" x14ac:dyDescent="0.2">
      <c r="B1578" s="75"/>
      <c r="D1578" s="127" t="s">
        <v>112</v>
      </c>
      <c r="F1578" s="126" t="s">
        <v>3425</v>
      </c>
      <c r="L1578" s="75"/>
      <c r="M1578" s="119"/>
      <c r="U1578" s="120"/>
      <c r="AT1578" s="108" t="s">
        <v>112</v>
      </c>
      <c r="AU1578" s="108" t="s">
        <v>61</v>
      </c>
    </row>
    <row r="1579" spans="2:65" s="76" customFormat="1" ht="24.2" customHeight="1" x14ac:dyDescent="0.2">
      <c r="B1579" s="117"/>
      <c r="C1579" s="140" t="s">
        <v>1915</v>
      </c>
      <c r="D1579" s="140" t="s">
        <v>26</v>
      </c>
      <c r="E1579" s="139" t="s">
        <v>1916</v>
      </c>
      <c r="F1579" s="135" t="s">
        <v>3424</v>
      </c>
      <c r="G1579" s="138" t="s">
        <v>133</v>
      </c>
      <c r="H1579" s="137">
        <v>4</v>
      </c>
      <c r="I1579" s="136">
        <v>497.63</v>
      </c>
      <c r="J1579" s="136">
        <f>ROUND(I1579*H1579,2)</f>
        <v>1990.52</v>
      </c>
      <c r="K1579" s="135" t="s">
        <v>3201</v>
      </c>
      <c r="L1579" s="75"/>
      <c r="M1579" s="134" t="s">
        <v>31</v>
      </c>
      <c r="N1579" s="133" t="s">
        <v>2542</v>
      </c>
      <c r="O1579" s="132">
        <v>0.16500000000000001</v>
      </c>
      <c r="P1579" s="132">
        <f>O1579*H1579</f>
        <v>0.66</v>
      </c>
      <c r="Q1579" s="132">
        <v>1.8956999999999999E-4</v>
      </c>
      <c r="R1579" s="132">
        <f>Q1579*H1579</f>
        <v>7.5827999999999996E-4</v>
      </c>
      <c r="S1579" s="132">
        <v>0</v>
      </c>
      <c r="T1579" s="132">
        <f>S1579*H1579</f>
        <v>0</v>
      </c>
      <c r="U1579" s="131" t="s">
        <v>31</v>
      </c>
      <c r="AR1579" s="130" t="s">
        <v>134</v>
      </c>
      <c r="AT1579" s="130" t="s">
        <v>26</v>
      </c>
      <c r="AU1579" s="130" t="s">
        <v>61</v>
      </c>
      <c r="AY1579" s="108" t="s">
        <v>104</v>
      </c>
      <c r="BE1579" s="118">
        <f>IF(N1579="základní",J1579,0)</f>
        <v>1990.52</v>
      </c>
      <c r="BF1579" s="118">
        <f>IF(N1579="snížená",J1579,0)</f>
        <v>0</v>
      </c>
      <c r="BG1579" s="118">
        <f>IF(N1579="zákl. přenesená",J1579,0)</f>
        <v>0</v>
      </c>
      <c r="BH1579" s="118">
        <f>IF(N1579="sníž. přenesená",J1579,0)</f>
        <v>0</v>
      </c>
      <c r="BI1579" s="118">
        <f>IF(N1579="nulová",J1579,0)</f>
        <v>0</v>
      </c>
      <c r="BJ1579" s="108" t="s">
        <v>102</v>
      </c>
      <c r="BK1579" s="118">
        <f>ROUND(I1579*H1579,2)</f>
        <v>1990.52</v>
      </c>
      <c r="BL1579" s="108" t="s">
        <v>134</v>
      </c>
      <c r="BM1579" s="130" t="s">
        <v>1917</v>
      </c>
    </row>
    <row r="1580" spans="2:65" s="76" customFormat="1" x14ac:dyDescent="0.2">
      <c r="B1580" s="75"/>
      <c r="D1580" s="129" t="s">
        <v>2597</v>
      </c>
      <c r="F1580" s="128" t="s">
        <v>3423</v>
      </c>
      <c r="L1580" s="75"/>
      <c r="M1580" s="119"/>
      <c r="U1580" s="120"/>
      <c r="AT1580" s="108" t="s">
        <v>2597</v>
      </c>
      <c r="AU1580" s="108" t="s">
        <v>61</v>
      </c>
    </row>
    <row r="1581" spans="2:65" s="76" customFormat="1" x14ac:dyDescent="0.2">
      <c r="B1581" s="75"/>
      <c r="D1581" s="127" t="s">
        <v>112</v>
      </c>
      <c r="F1581" s="126" t="s">
        <v>3422</v>
      </c>
      <c r="L1581" s="75"/>
      <c r="M1581" s="119"/>
      <c r="U1581" s="120"/>
      <c r="AT1581" s="108" t="s">
        <v>112</v>
      </c>
      <c r="AU1581" s="108" t="s">
        <v>61</v>
      </c>
    </row>
    <row r="1582" spans="2:65" s="76" customFormat="1" ht="24.2" customHeight="1" x14ac:dyDescent="0.2">
      <c r="B1582" s="117"/>
      <c r="C1582" s="140" t="s">
        <v>1918</v>
      </c>
      <c r="D1582" s="140" t="s">
        <v>26</v>
      </c>
      <c r="E1582" s="139" t="s">
        <v>1919</v>
      </c>
      <c r="F1582" s="135" t="s">
        <v>3421</v>
      </c>
      <c r="G1582" s="138" t="s">
        <v>133</v>
      </c>
      <c r="H1582" s="137">
        <v>2</v>
      </c>
      <c r="I1582" s="136">
        <v>591.55999999999995</v>
      </c>
      <c r="J1582" s="136">
        <f>ROUND(I1582*H1582,2)</f>
        <v>1183.1199999999999</v>
      </c>
      <c r="K1582" s="135" t="s">
        <v>3201</v>
      </c>
      <c r="L1582" s="75"/>
      <c r="M1582" s="134" t="s">
        <v>31</v>
      </c>
      <c r="N1582" s="133" t="s">
        <v>2542</v>
      </c>
      <c r="O1582" s="132">
        <v>0.20599999999999999</v>
      </c>
      <c r="P1582" s="132">
        <f>O1582*H1582</f>
        <v>0.41199999999999998</v>
      </c>
      <c r="Q1582" s="132">
        <v>3.2957E-4</v>
      </c>
      <c r="R1582" s="132">
        <f>Q1582*H1582</f>
        <v>6.5914000000000001E-4</v>
      </c>
      <c r="S1582" s="132">
        <v>0</v>
      </c>
      <c r="T1582" s="132">
        <f>S1582*H1582</f>
        <v>0</v>
      </c>
      <c r="U1582" s="131" t="s">
        <v>31</v>
      </c>
      <c r="AR1582" s="130" t="s">
        <v>134</v>
      </c>
      <c r="AT1582" s="130" t="s">
        <v>26</v>
      </c>
      <c r="AU1582" s="130" t="s">
        <v>61</v>
      </c>
      <c r="AY1582" s="108" t="s">
        <v>104</v>
      </c>
      <c r="BE1582" s="118">
        <f>IF(N1582="základní",J1582,0)</f>
        <v>1183.1199999999999</v>
      </c>
      <c r="BF1582" s="118">
        <f>IF(N1582="snížená",J1582,0)</f>
        <v>0</v>
      </c>
      <c r="BG1582" s="118">
        <f>IF(N1582="zákl. přenesená",J1582,0)</f>
        <v>0</v>
      </c>
      <c r="BH1582" s="118">
        <f>IF(N1582="sníž. přenesená",J1582,0)</f>
        <v>0</v>
      </c>
      <c r="BI1582" s="118">
        <f>IF(N1582="nulová",J1582,0)</f>
        <v>0</v>
      </c>
      <c r="BJ1582" s="108" t="s">
        <v>102</v>
      </c>
      <c r="BK1582" s="118">
        <f>ROUND(I1582*H1582,2)</f>
        <v>1183.1199999999999</v>
      </c>
      <c r="BL1582" s="108" t="s">
        <v>134</v>
      </c>
      <c r="BM1582" s="130" t="s">
        <v>1920</v>
      </c>
    </row>
    <row r="1583" spans="2:65" s="76" customFormat="1" x14ac:dyDescent="0.2">
      <c r="B1583" s="75"/>
      <c r="D1583" s="129" t="s">
        <v>2597</v>
      </c>
      <c r="F1583" s="128" t="s">
        <v>3420</v>
      </c>
      <c r="L1583" s="75"/>
      <c r="M1583" s="119"/>
      <c r="U1583" s="120"/>
      <c r="AT1583" s="108" t="s">
        <v>2597</v>
      </c>
      <c r="AU1583" s="108" t="s">
        <v>61</v>
      </c>
    </row>
    <row r="1584" spans="2:65" s="76" customFormat="1" x14ac:dyDescent="0.2">
      <c r="B1584" s="75"/>
      <c r="D1584" s="127" t="s">
        <v>112</v>
      </c>
      <c r="F1584" s="126" t="s">
        <v>3419</v>
      </c>
      <c r="L1584" s="75"/>
      <c r="M1584" s="119"/>
      <c r="U1584" s="120"/>
      <c r="AT1584" s="108" t="s">
        <v>112</v>
      </c>
      <c r="AU1584" s="108" t="s">
        <v>61</v>
      </c>
    </row>
    <row r="1585" spans="2:65" s="76" customFormat="1" ht="24.2" customHeight="1" x14ac:dyDescent="0.2">
      <c r="B1585" s="117"/>
      <c r="C1585" s="140" t="s">
        <v>1921</v>
      </c>
      <c r="D1585" s="140" t="s">
        <v>26</v>
      </c>
      <c r="E1585" s="139" t="s">
        <v>1922</v>
      </c>
      <c r="F1585" s="135" t="s">
        <v>3418</v>
      </c>
      <c r="G1585" s="138" t="s">
        <v>133</v>
      </c>
      <c r="H1585" s="137">
        <v>1</v>
      </c>
      <c r="I1585" s="136">
        <v>728.3</v>
      </c>
      <c r="J1585" s="136">
        <f>ROUND(I1585*H1585,2)</f>
        <v>728.3</v>
      </c>
      <c r="K1585" s="135" t="s">
        <v>3201</v>
      </c>
      <c r="L1585" s="75"/>
      <c r="M1585" s="134" t="s">
        <v>31</v>
      </c>
      <c r="N1585" s="133" t="s">
        <v>2542</v>
      </c>
      <c r="O1585" s="132">
        <v>0.22700000000000001</v>
      </c>
      <c r="P1585" s="132">
        <f>O1585*H1585</f>
        <v>0.22700000000000001</v>
      </c>
      <c r="Q1585" s="132">
        <v>5.6957000000000004E-4</v>
      </c>
      <c r="R1585" s="132">
        <f>Q1585*H1585</f>
        <v>5.6957000000000004E-4</v>
      </c>
      <c r="S1585" s="132">
        <v>0</v>
      </c>
      <c r="T1585" s="132">
        <f>S1585*H1585</f>
        <v>0</v>
      </c>
      <c r="U1585" s="131" t="s">
        <v>31</v>
      </c>
      <c r="AR1585" s="130" t="s">
        <v>134</v>
      </c>
      <c r="AT1585" s="130" t="s">
        <v>26</v>
      </c>
      <c r="AU1585" s="130" t="s">
        <v>61</v>
      </c>
      <c r="AY1585" s="108" t="s">
        <v>104</v>
      </c>
      <c r="BE1585" s="118">
        <f>IF(N1585="základní",J1585,0)</f>
        <v>728.3</v>
      </c>
      <c r="BF1585" s="118">
        <f>IF(N1585="snížená",J1585,0)</f>
        <v>0</v>
      </c>
      <c r="BG1585" s="118">
        <f>IF(N1585="zákl. přenesená",J1585,0)</f>
        <v>0</v>
      </c>
      <c r="BH1585" s="118">
        <f>IF(N1585="sníž. přenesená",J1585,0)</f>
        <v>0</v>
      </c>
      <c r="BI1585" s="118">
        <f>IF(N1585="nulová",J1585,0)</f>
        <v>0</v>
      </c>
      <c r="BJ1585" s="108" t="s">
        <v>102</v>
      </c>
      <c r="BK1585" s="118">
        <f>ROUND(I1585*H1585,2)</f>
        <v>728.3</v>
      </c>
      <c r="BL1585" s="108" t="s">
        <v>134</v>
      </c>
      <c r="BM1585" s="130" t="s">
        <v>1923</v>
      </c>
    </row>
    <row r="1586" spans="2:65" s="76" customFormat="1" x14ac:dyDescent="0.2">
      <c r="B1586" s="75"/>
      <c r="D1586" s="129" t="s">
        <v>2597</v>
      </c>
      <c r="F1586" s="128" t="s">
        <v>3417</v>
      </c>
      <c r="L1586" s="75"/>
      <c r="M1586" s="119"/>
      <c r="U1586" s="120"/>
      <c r="AT1586" s="108" t="s">
        <v>2597</v>
      </c>
      <c r="AU1586" s="108" t="s">
        <v>61</v>
      </c>
    </row>
    <row r="1587" spans="2:65" s="76" customFormat="1" x14ac:dyDescent="0.2">
      <c r="B1587" s="75"/>
      <c r="D1587" s="127" t="s">
        <v>112</v>
      </c>
      <c r="F1587" s="126" t="s">
        <v>3416</v>
      </c>
      <c r="L1587" s="75"/>
      <c r="M1587" s="119"/>
      <c r="U1587" s="120"/>
      <c r="AT1587" s="108" t="s">
        <v>112</v>
      </c>
      <c r="AU1587" s="108" t="s">
        <v>61</v>
      </c>
    </row>
    <row r="1588" spans="2:65" s="76" customFormat="1" ht="16.5" customHeight="1" x14ac:dyDescent="0.2">
      <c r="B1588" s="117"/>
      <c r="C1588" s="140" t="s">
        <v>1924</v>
      </c>
      <c r="D1588" s="140" t="s">
        <v>26</v>
      </c>
      <c r="E1588" s="139" t="s">
        <v>1925</v>
      </c>
      <c r="F1588" s="135" t="s">
        <v>3036</v>
      </c>
      <c r="G1588" s="138" t="s">
        <v>133</v>
      </c>
      <c r="H1588" s="137">
        <v>1</v>
      </c>
      <c r="I1588" s="136">
        <v>3610.33</v>
      </c>
      <c r="J1588" s="136">
        <f>ROUND(I1588*H1588,2)</f>
        <v>3610.33</v>
      </c>
      <c r="K1588" s="135" t="s">
        <v>3201</v>
      </c>
      <c r="L1588" s="75"/>
      <c r="M1588" s="134" t="s">
        <v>31</v>
      </c>
      <c r="N1588" s="133" t="s">
        <v>2542</v>
      </c>
      <c r="O1588" s="132">
        <v>0.20599999999999999</v>
      </c>
      <c r="P1588" s="132">
        <f>O1588*H1588</f>
        <v>0.20599999999999999</v>
      </c>
      <c r="Q1588" s="132">
        <v>8.9999999999999998E-4</v>
      </c>
      <c r="R1588" s="132">
        <f>Q1588*H1588</f>
        <v>8.9999999999999998E-4</v>
      </c>
      <c r="S1588" s="132">
        <v>0</v>
      </c>
      <c r="T1588" s="132">
        <f>S1588*H1588</f>
        <v>0</v>
      </c>
      <c r="U1588" s="131" t="s">
        <v>31</v>
      </c>
      <c r="AR1588" s="130" t="s">
        <v>134</v>
      </c>
      <c r="AT1588" s="130" t="s">
        <v>26</v>
      </c>
      <c r="AU1588" s="130" t="s">
        <v>61</v>
      </c>
      <c r="AY1588" s="108" t="s">
        <v>104</v>
      </c>
      <c r="BE1588" s="118">
        <f>IF(N1588="základní",J1588,0)</f>
        <v>3610.33</v>
      </c>
      <c r="BF1588" s="118">
        <f>IF(N1588="snížená",J1588,0)</f>
        <v>0</v>
      </c>
      <c r="BG1588" s="118">
        <f>IF(N1588="zákl. přenesená",J1588,0)</f>
        <v>0</v>
      </c>
      <c r="BH1588" s="118">
        <f>IF(N1588="sníž. přenesená",J1588,0)</f>
        <v>0</v>
      </c>
      <c r="BI1588" s="118">
        <f>IF(N1588="nulová",J1588,0)</f>
        <v>0</v>
      </c>
      <c r="BJ1588" s="108" t="s">
        <v>102</v>
      </c>
      <c r="BK1588" s="118">
        <f>ROUND(I1588*H1588,2)</f>
        <v>3610.33</v>
      </c>
      <c r="BL1588" s="108" t="s">
        <v>134</v>
      </c>
      <c r="BM1588" s="130" t="s">
        <v>1926</v>
      </c>
    </row>
    <row r="1589" spans="2:65" s="76" customFormat="1" x14ac:dyDescent="0.2">
      <c r="B1589" s="75"/>
      <c r="D1589" s="129" t="s">
        <v>2597</v>
      </c>
      <c r="F1589" s="128" t="s">
        <v>3415</v>
      </c>
      <c r="L1589" s="75"/>
      <c r="M1589" s="119"/>
      <c r="U1589" s="120"/>
      <c r="AT1589" s="108" t="s">
        <v>2597</v>
      </c>
      <c r="AU1589" s="108" t="s">
        <v>61</v>
      </c>
    </row>
    <row r="1590" spans="2:65" s="76" customFormat="1" x14ac:dyDescent="0.2">
      <c r="B1590" s="75"/>
      <c r="D1590" s="127" t="s">
        <v>112</v>
      </c>
      <c r="F1590" s="126" t="s">
        <v>3414</v>
      </c>
      <c r="L1590" s="75"/>
      <c r="M1590" s="119"/>
      <c r="U1590" s="120"/>
      <c r="AT1590" s="108" t="s">
        <v>112</v>
      </c>
      <c r="AU1590" s="108" t="s">
        <v>61</v>
      </c>
    </row>
    <row r="1591" spans="2:65" s="76" customFormat="1" ht="16.5" customHeight="1" x14ac:dyDescent="0.2">
      <c r="B1591" s="117"/>
      <c r="C1591" s="140" t="s">
        <v>1927</v>
      </c>
      <c r="D1591" s="140" t="s">
        <v>26</v>
      </c>
      <c r="E1591" s="139" t="s">
        <v>1928</v>
      </c>
      <c r="F1591" s="135" t="s">
        <v>3037</v>
      </c>
      <c r="G1591" s="138" t="s">
        <v>133</v>
      </c>
      <c r="H1591" s="137">
        <v>1</v>
      </c>
      <c r="I1591" s="136">
        <v>4082.07</v>
      </c>
      <c r="J1591" s="136">
        <f>ROUND(I1591*H1591,2)</f>
        <v>4082.07</v>
      </c>
      <c r="K1591" s="135" t="s">
        <v>3201</v>
      </c>
      <c r="L1591" s="75"/>
      <c r="M1591" s="134" t="s">
        <v>31</v>
      </c>
      <c r="N1591" s="133" t="s">
        <v>2542</v>
      </c>
      <c r="O1591" s="132">
        <v>0.22700000000000001</v>
      </c>
      <c r="P1591" s="132">
        <f>O1591*H1591</f>
        <v>0.22700000000000001</v>
      </c>
      <c r="Q1591" s="132">
        <v>1.1199999999999999E-3</v>
      </c>
      <c r="R1591" s="132">
        <f>Q1591*H1591</f>
        <v>1.1199999999999999E-3</v>
      </c>
      <c r="S1591" s="132">
        <v>0</v>
      </c>
      <c r="T1591" s="132">
        <f>S1591*H1591</f>
        <v>0</v>
      </c>
      <c r="U1591" s="131" t="s">
        <v>31</v>
      </c>
      <c r="AR1591" s="130" t="s">
        <v>134</v>
      </c>
      <c r="AT1591" s="130" t="s">
        <v>26</v>
      </c>
      <c r="AU1591" s="130" t="s">
        <v>61</v>
      </c>
      <c r="AY1591" s="108" t="s">
        <v>104</v>
      </c>
      <c r="BE1591" s="118">
        <f>IF(N1591="základní",J1591,0)</f>
        <v>4082.07</v>
      </c>
      <c r="BF1591" s="118">
        <f>IF(N1591="snížená",J1591,0)</f>
        <v>0</v>
      </c>
      <c r="BG1591" s="118">
        <f>IF(N1591="zákl. přenesená",J1591,0)</f>
        <v>0</v>
      </c>
      <c r="BH1591" s="118">
        <f>IF(N1591="sníž. přenesená",J1591,0)</f>
        <v>0</v>
      </c>
      <c r="BI1591" s="118">
        <f>IF(N1591="nulová",J1591,0)</f>
        <v>0</v>
      </c>
      <c r="BJ1591" s="108" t="s">
        <v>102</v>
      </c>
      <c r="BK1591" s="118">
        <f>ROUND(I1591*H1591,2)</f>
        <v>4082.07</v>
      </c>
      <c r="BL1591" s="108" t="s">
        <v>134</v>
      </c>
      <c r="BM1591" s="130" t="s">
        <v>1929</v>
      </c>
    </row>
    <row r="1592" spans="2:65" s="76" customFormat="1" x14ac:dyDescent="0.2">
      <c r="B1592" s="75"/>
      <c r="D1592" s="129" t="s">
        <v>2597</v>
      </c>
      <c r="F1592" s="128" t="s">
        <v>3413</v>
      </c>
      <c r="L1592" s="75"/>
      <c r="M1592" s="119"/>
      <c r="U1592" s="120"/>
      <c r="AT1592" s="108" t="s">
        <v>2597</v>
      </c>
      <c r="AU1592" s="108" t="s">
        <v>61</v>
      </c>
    </row>
    <row r="1593" spans="2:65" s="76" customFormat="1" x14ac:dyDescent="0.2">
      <c r="B1593" s="75"/>
      <c r="D1593" s="127" t="s">
        <v>112</v>
      </c>
      <c r="F1593" s="126" t="s">
        <v>3412</v>
      </c>
      <c r="L1593" s="75"/>
      <c r="M1593" s="119"/>
      <c r="U1593" s="120"/>
      <c r="AT1593" s="108" t="s">
        <v>112</v>
      </c>
      <c r="AU1593" s="108" t="s">
        <v>61</v>
      </c>
    </row>
    <row r="1594" spans="2:65" s="76" customFormat="1" ht="16.5" customHeight="1" x14ac:dyDescent="0.2">
      <c r="B1594" s="117"/>
      <c r="C1594" s="140" t="s">
        <v>1930</v>
      </c>
      <c r="D1594" s="140" t="s">
        <v>26</v>
      </c>
      <c r="E1594" s="139" t="s">
        <v>1931</v>
      </c>
      <c r="F1594" s="135" t="s">
        <v>3038</v>
      </c>
      <c r="G1594" s="138" t="s">
        <v>133</v>
      </c>
      <c r="H1594" s="137">
        <v>10</v>
      </c>
      <c r="I1594" s="136">
        <v>233.61</v>
      </c>
      <c r="J1594" s="136">
        <f>ROUND(I1594*H1594,2)</f>
        <v>2336.1</v>
      </c>
      <c r="K1594" s="135" t="s">
        <v>3201</v>
      </c>
      <c r="L1594" s="75"/>
      <c r="M1594" s="134" t="s">
        <v>31</v>
      </c>
      <c r="N1594" s="133" t="s">
        <v>2542</v>
      </c>
      <c r="O1594" s="132">
        <v>0.13</v>
      </c>
      <c r="P1594" s="132">
        <f>O1594*H1594</f>
        <v>1.3</v>
      </c>
      <c r="Q1594" s="132">
        <v>9.9569999999999997E-5</v>
      </c>
      <c r="R1594" s="132">
        <f>Q1594*H1594</f>
        <v>9.9569999999999997E-4</v>
      </c>
      <c r="S1594" s="132">
        <v>0</v>
      </c>
      <c r="T1594" s="132">
        <f>S1594*H1594</f>
        <v>0</v>
      </c>
      <c r="U1594" s="131" t="s">
        <v>31</v>
      </c>
      <c r="AR1594" s="130" t="s">
        <v>134</v>
      </c>
      <c r="AT1594" s="130" t="s">
        <v>26</v>
      </c>
      <c r="AU1594" s="130" t="s">
        <v>61</v>
      </c>
      <c r="AY1594" s="108" t="s">
        <v>104</v>
      </c>
      <c r="BE1594" s="118">
        <f>IF(N1594="základní",J1594,0)</f>
        <v>2336.1</v>
      </c>
      <c r="BF1594" s="118">
        <f>IF(N1594="snížená",J1594,0)</f>
        <v>0</v>
      </c>
      <c r="BG1594" s="118">
        <f>IF(N1594="zákl. přenesená",J1594,0)</f>
        <v>0</v>
      </c>
      <c r="BH1594" s="118">
        <f>IF(N1594="sníž. přenesená",J1594,0)</f>
        <v>0</v>
      </c>
      <c r="BI1594" s="118">
        <f>IF(N1594="nulová",J1594,0)</f>
        <v>0</v>
      </c>
      <c r="BJ1594" s="108" t="s">
        <v>102</v>
      </c>
      <c r="BK1594" s="118">
        <f>ROUND(I1594*H1594,2)</f>
        <v>2336.1</v>
      </c>
      <c r="BL1594" s="108" t="s">
        <v>134</v>
      </c>
      <c r="BM1594" s="130" t="s">
        <v>1932</v>
      </c>
    </row>
    <row r="1595" spans="2:65" s="76" customFormat="1" x14ac:dyDescent="0.2">
      <c r="B1595" s="75"/>
      <c r="D1595" s="129" t="s">
        <v>2597</v>
      </c>
      <c r="F1595" s="128" t="s">
        <v>1933</v>
      </c>
      <c r="L1595" s="75"/>
      <c r="M1595" s="119"/>
      <c r="U1595" s="120"/>
      <c r="AT1595" s="108" t="s">
        <v>2597</v>
      </c>
      <c r="AU1595" s="108" t="s">
        <v>61</v>
      </c>
    </row>
    <row r="1596" spans="2:65" s="76" customFormat="1" x14ac:dyDescent="0.2">
      <c r="B1596" s="75"/>
      <c r="D1596" s="127" t="s">
        <v>112</v>
      </c>
      <c r="F1596" s="126" t="s">
        <v>3411</v>
      </c>
      <c r="L1596" s="75"/>
      <c r="M1596" s="119"/>
      <c r="U1596" s="120"/>
      <c r="AT1596" s="108" t="s">
        <v>112</v>
      </c>
      <c r="AU1596" s="108" t="s">
        <v>61</v>
      </c>
    </row>
    <row r="1597" spans="2:65" s="76" customFormat="1" ht="16.5" customHeight="1" x14ac:dyDescent="0.2">
      <c r="B1597" s="117"/>
      <c r="C1597" s="140" t="s">
        <v>1934</v>
      </c>
      <c r="D1597" s="140" t="s">
        <v>26</v>
      </c>
      <c r="E1597" s="139" t="s">
        <v>1935</v>
      </c>
      <c r="F1597" s="135" t="s">
        <v>3039</v>
      </c>
      <c r="G1597" s="138" t="s">
        <v>133</v>
      </c>
      <c r="H1597" s="137">
        <v>10</v>
      </c>
      <c r="I1597" s="136">
        <v>262.2</v>
      </c>
      <c r="J1597" s="136">
        <f>ROUND(I1597*H1597,2)</f>
        <v>2622</v>
      </c>
      <c r="K1597" s="135" t="s">
        <v>3201</v>
      </c>
      <c r="L1597" s="75"/>
      <c r="M1597" s="134" t="s">
        <v>31</v>
      </c>
      <c r="N1597" s="133" t="s">
        <v>2542</v>
      </c>
      <c r="O1597" s="132">
        <v>0.14000000000000001</v>
      </c>
      <c r="P1597" s="132">
        <f>O1597*H1597</f>
        <v>1.4000000000000001</v>
      </c>
      <c r="Q1597" s="132">
        <v>1.5956999999999999E-4</v>
      </c>
      <c r="R1597" s="132">
        <f>Q1597*H1597</f>
        <v>1.5956999999999998E-3</v>
      </c>
      <c r="S1597" s="132">
        <v>0</v>
      </c>
      <c r="T1597" s="132">
        <f>S1597*H1597</f>
        <v>0</v>
      </c>
      <c r="U1597" s="131" t="s">
        <v>31</v>
      </c>
      <c r="AR1597" s="130" t="s">
        <v>134</v>
      </c>
      <c r="AT1597" s="130" t="s">
        <v>26</v>
      </c>
      <c r="AU1597" s="130" t="s">
        <v>61</v>
      </c>
      <c r="AY1597" s="108" t="s">
        <v>104</v>
      </c>
      <c r="BE1597" s="118">
        <f>IF(N1597="základní",J1597,0)</f>
        <v>2622</v>
      </c>
      <c r="BF1597" s="118">
        <f>IF(N1597="snížená",J1597,0)</f>
        <v>0</v>
      </c>
      <c r="BG1597" s="118">
        <f>IF(N1597="zákl. přenesená",J1597,0)</f>
        <v>0</v>
      </c>
      <c r="BH1597" s="118">
        <f>IF(N1597="sníž. přenesená",J1597,0)</f>
        <v>0</v>
      </c>
      <c r="BI1597" s="118">
        <f>IF(N1597="nulová",J1597,0)</f>
        <v>0</v>
      </c>
      <c r="BJ1597" s="108" t="s">
        <v>102</v>
      </c>
      <c r="BK1597" s="118">
        <f>ROUND(I1597*H1597,2)</f>
        <v>2622</v>
      </c>
      <c r="BL1597" s="108" t="s">
        <v>134</v>
      </c>
      <c r="BM1597" s="130" t="s">
        <v>1936</v>
      </c>
    </row>
    <row r="1598" spans="2:65" s="76" customFormat="1" x14ac:dyDescent="0.2">
      <c r="B1598" s="75"/>
      <c r="D1598" s="129" t="s">
        <v>2597</v>
      </c>
      <c r="F1598" s="128" t="s">
        <v>1937</v>
      </c>
      <c r="L1598" s="75"/>
      <c r="M1598" s="119"/>
      <c r="U1598" s="120"/>
      <c r="AT1598" s="108" t="s">
        <v>2597</v>
      </c>
      <c r="AU1598" s="108" t="s">
        <v>61</v>
      </c>
    </row>
    <row r="1599" spans="2:65" s="76" customFormat="1" x14ac:dyDescent="0.2">
      <c r="B1599" s="75"/>
      <c r="D1599" s="127" t="s">
        <v>112</v>
      </c>
      <c r="F1599" s="126" t="s">
        <v>3410</v>
      </c>
      <c r="L1599" s="75"/>
      <c r="M1599" s="119"/>
      <c r="U1599" s="120"/>
      <c r="AT1599" s="108" t="s">
        <v>112</v>
      </c>
      <c r="AU1599" s="108" t="s">
        <v>61</v>
      </c>
    </row>
    <row r="1600" spans="2:65" s="76" customFormat="1" ht="16.5" customHeight="1" x14ac:dyDescent="0.2">
      <c r="B1600" s="117"/>
      <c r="C1600" s="140" t="s">
        <v>1938</v>
      </c>
      <c r="D1600" s="140" t="s">
        <v>26</v>
      </c>
      <c r="E1600" s="139" t="s">
        <v>1939</v>
      </c>
      <c r="F1600" s="135" t="s">
        <v>3040</v>
      </c>
      <c r="G1600" s="138" t="s">
        <v>133</v>
      </c>
      <c r="H1600" s="137">
        <v>10</v>
      </c>
      <c r="I1600" s="136">
        <v>296.39</v>
      </c>
      <c r="J1600" s="136">
        <f>ROUND(I1600*H1600,2)</f>
        <v>2963.9</v>
      </c>
      <c r="K1600" s="135" t="s">
        <v>3201</v>
      </c>
      <c r="L1600" s="75"/>
      <c r="M1600" s="134" t="s">
        <v>31</v>
      </c>
      <c r="N1600" s="133" t="s">
        <v>2542</v>
      </c>
      <c r="O1600" s="132">
        <v>0.16</v>
      </c>
      <c r="P1600" s="132">
        <f>O1600*H1600</f>
        <v>1.6</v>
      </c>
      <c r="Q1600" s="132">
        <v>2.0956999999999999E-4</v>
      </c>
      <c r="R1600" s="132">
        <f>Q1600*H1600</f>
        <v>2.0956999999999998E-3</v>
      </c>
      <c r="S1600" s="132">
        <v>0</v>
      </c>
      <c r="T1600" s="132">
        <f>S1600*H1600</f>
        <v>0</v>
      </c>
      <c r="U1600" s="131" t="s">
        <v>31</v>
      </c>
      <c r="AR1600" s="130" t="s">
        <v>134</v>
      </c>
      <c r="AT1600" s="130" t="s">
        <v>26</v>
      </c>
      <c r="AU1600" s="130" t="s">
        <v>61</v>
      </c>
      <c r="AY1600" s="108" t="s">
        <v>104</v>
      </c>
      <c r="BE1600" s="118">
        <f>IF(N1600="základní",J1600,0)</f>
        <v>2963.9</v>
      </c>
      <c r="BF1600" s="118">
        <f>IF(N1600="snížená",J1600,0)</f>
        <v>0</v>
      </c>
      <c r="BG1600" s="118">
        <f>IF(N1600="zákl. přenesená",J1600,0)</f>
        <v>0</v>
      </c>
      <c r="BH1600" s="118">
        <f>IF(N1600="sníž. přenesená",J1600,0)</f>
        <v>0</v>
      </c>
      <c r="BI1600" s="118">
        <f>IF(N1600="nulová",J1600,0)</f>
        <v>0</v>
      </c>
      <c r="BJ1600" s="108" t="s">
        <v>102</v>
      </c>
      <c r="BK1600" s="118">
        <f>ROUND(I1600*H1600,2)</f>
        <v>2963.9</v>
      </c>
      <c r="BL1600" s="108" t="s">
        <v>134</v>
      </c>
      <c r="BM1600" s="130" t="s">
        <v>1940</v>
      </c>
    </row>
    <row r="1601" spans="2:65" s="76" customFormat="1" x14ac:dyDescent="0.2">
      <c r="B1601" s="75"/>
      <c r="D1601" s="129" t="s">
        <v>2597</v>
      </c>
      <c r="F1601" s="128" t="s">
        <v>1941</v>
      </c>
      <c r="L1601" s="75"/>
      <c r="M1601" s="119"/>
      <c r="U1601" s="120"/>
      <c r="AT1601" s="108" t="s">
        <v>2597</v>
      </c>
      <c r="AU1601" s="108" t="s">
        <v>61</v>
      </c>
    </row>
    <row r="1602" spans="2:65" s="76" customFormat="1" x14ac:dyDescent="0.2">
      <c r="B1602" s="75"/>
      <c r="D1602" s="127" t="s">
        <v>112</v>
      </c>
      <c r="F1602" s="126" t="s">
        <v>3409</v>
      </c>
      <c r="L1602" s="75"/>
      <c r="M1602" s="119"/>
      <c r="U1602" s="120"/>
      <c r="AT1602" s="108" t="s">
        <v>112</v>
      </c>
      <c r="AU1602" s="108" t="s">
        <v>61</v>
      </c>
    </row>
    <row r="1603" spans="2:65" s="76" customFormat="1" ht="16.5" customHeight="1" x14ac:dyDescent="0.2">
      <c r="B1603" s="117"/>
      <c r="C1603" s="140" t="s">
        <v>1942</v>
      </c>
      <c r="D1603" s="140" t="s">
        <v>26</v>
      </c>
      <c r="E1603" s="139" t="s">
        <v>1943</v>
      </c>
      <c r="F1603" s="135" t="s">
        <v>3041</v>
      </c>
      <c r="G1603" s="138" t="s">
        <v>133</v>
      </c>
      <c r="H1603" s="137">
        <v>10</v>
      </c>
      <c r="I1603" s="136">
        <v>432.76</v>
      </c>
      <c r="J1603" s="136">
        <f>ROUND(I1603*H1603,2)</f>
        <v>4327.6000000000004</v>
      </c>
      <c r="K1603" s="135" t="s">
        <v>3201</v>
      </c>
      <c r="L1603" s="75"/>
      <c r="M1603" s="134" t="s">
        <v>31</v>
      </c>
      <c r="N1603" s="133" t="s">
        <v>2542</v>
      </c>
      <c r="O1603" s="132">
        <v>0.2</v>
      </c>
      <c r="P1603" s="132">
        <f>O1603*H1603</f>
        <v>2</v>
      </c>
      <c r="Q1603" s="132">
        <v>3.3956999999999998E-4</v>
      </c>
      <c r="R1603" s="132">
        <f>Q1603*H1603</f>
        <v>3.3956999999999998E-3</v>
      </c>
      <c r="S1603" s="132">
        <v>0</v>
      </c>
      <c r="T1603" s="132">
        <f>S1603*H1603</f>
        <v>0</v>
      </c>
      <c r="U1603" s="131" t="s">
        <v>31</v>
      </c>
      <c r="AR1603" s="130" t="s">
        <v>134</v>
      </c>
      <c r="AT1603" s="130" t="s">
        <v>26</v>
      </c>
      <c r="AU1603" s="130" t="s">
        <v>61</v>
      </c>
      <c r="AY1603" s="108" t="s">
        <v>104</v>
      </c>
      <c r="BE1603" s="118">
        <f>IF(N1603="základní",J1603,0)</f>
        <v>4327.6000000000004</v>
      </c>
      <c r="BF1603" s="118">
        <f>IF(N1603="snížená",J1603,0)</f>
        <v>0</v>
      </c>
      <c r="BG1603" s="118">
        <f>IF(N1603="zákl. přenesená",J1603,0)</f>
        <v>0</v>
      </c>
      <c r="BH1603" s="118">
        <f>IF(N1603="sníž. přenesená",J1603,0)</f>
        <v>0</v>
      </c>
      <c r="BI1603" s="118">
        <f>IF(N1603="nulová",J1603,0)</f>
        <v>0</v>
      </c>
      <c r="BJ1603" s="108" t="s">
        <v>102</v>
      </c>
      <c r="BK1603" s="118">
        <f>ROUND(I1603*H1603,2)</f>
        <v>4327.6000000000004</v>
      </c>
      <c r="BL1603" s="108" t="s">
        <v>134</v>
      </c>
      <c r="BM1603" s="130" t="s">
        <v>1944</v>
      </c>
    </row>
    <row r="1604" spans="2:65" s="76" customFormat="1" x14ac:dyDescent="0.2">
      <c r="B1604" s="75"/>
      <c r="D1604" s="129" t="s">
        <v>2597</v>
      </c>
      <c r="F1604" s="128" t="s">
        <v>1945</v>
      </c>
      <c r="L1604" s="75"/>
      <c r="M1604" s="119"/>
      <c r="U1604" s="120"/>
      <c r="AT1604" s="108" t="s">
        <v>2597</v>
      </c>
      <c r="AU1604" s="108" t="s">
        <v>61</v>
      </c>
    </row>
    <row r="1605" spans="2:65" s="76" customFormat="1" x14ac:dyDescent="0.2">
      <c r="B1605" s="75"/>
      <c r="D1605" s="127" t="s">
        <v>112</v>
      </c>
      <c r="F1605" s="126" t="s">
        <v>3408</v>
      </c>
      <c r="L1605" s="75"/>
      <c r="M1605" s="119"/>
      <c r="U1605" s="120"/>
      <c r="AT1605" s="108" t="s">
        <v>112</v>
      </c>
      <c r="AU1605" s="108" t="s">
        <v>61</v>
      </c>
    </row>
    <row r="1606" spans="2:65" s="76" customFormat="1" ht="16.5" customHeight="1" x14ac:dyDescent="0.2">
      <c r="B1606" s="117"/>
      <c r="C1606" s="140" t="s">
        <v>1946</v>
      </c>
      <c r="D1606" s="140" t="s">
        <v>26</v>
      </c>
      <c r="E1606" s="139" t="s">
        <v>1947</v>
      </c>
      <c r="F1606" s="135" t="s">
        <v>3042</v>
      </c>
      <c r="G1606" s="138" t="s">
        <v>133</v>
      </c>
      <c r="H1606" s="137">
        <v>10</v>
      </c>
      <c r="I1606" s="136">
        <v>441.39</v>
      </c>
      <c r="J1606" s="136">
        <f>ROUND(I1606*H1606,2)</f>
        <v>4413.8999999999996</v>
      </c>
      <c r="K1606" s="135" t="s">
        <v>3201</v>
      </c>
      <c r="L1606" s="75"/>
      <c r="M1606" s="134" t="s">
        <v>31</v>
      </c>
      <c r="N1606" s="133" t="s">
        <v>2542</v>
      </c>
      <c r="O1606" s="132">
        <v>0.16</v>
      </c>
      <c r="P1606" s="132">
        <f>O1606*H1606</f>
        <v>1.6</v>
      </c>
      <c r="Q1606" s="132">
        <v>2.6957000000000001E-4</v>
      </c>
      <c r="R1606" s="132">
        <f>Q1606*H1606</f>
        <v>2.6957000000000001E-3</v>
      </c>
      <c r="S1606" s="132">
        <v>0</v>
      </c>
      <c r="T1606" s="132">
        <f>S1606*H1606</f>
        <v>0</v>
      </c>
      <c r="U1606" s="131" t="s">
        <v>31</v>
      </c>
      <c r="AR1606" s="130" t="s">
        <v>134</v>
      </c>
      <c r="AT1606" s="130" t="s">
        <v>26</v>
      </c>
      <c r="AU1606" s="130" t="s">
        <v>61</v>
      </c>
      <c r="AY1606" s="108" t="s">
        <v>104</v>
      </c>
      <c r="BE1606" s="118">
        <f>IF(N1606="základní",J1606,0)</f>
        <v>4413.8999999999996</v>
      </c>
      <c r="BF1606" s="118">
        <f>IF(N1606="snížená",J1606,0)</f>
        <v>0</v>
      </c>
      <c r="BG1606" s="118">
        <f>IF(N1606="zákl. přenesená",J1606,0)</f>
        <v>0</v>
      </c>
      <c r="BH1606" s="118">
        <f>IF(N1606="sníž. přenesená",J1606,0)</f>
        <v>0</v>
      </c>
      <c r="BI1606" s="118">
        <f>IF(N1606="nulová",J1606,0)</f>
        <v>0</v>
      </c>
      <c r="BJ1606" s="108" t="s">
        <v>102</v>
      </c>
      <c r="BK1606" s="118">
        <f>ROUND(I1606*H1606,2)</f>
        <v>4413.8999999999996</v>
      </c>
      <c r="BL1606" s="108" t="s">
        <v>134</v>
      </c>
      <c r="BM1606" s="130" t="s">
        <v>1948</v>
      </c>
    </row>
    <row r="1607" spans="2:65" s="76" customFormat="1" x14ac:dyDescent="0.2">
      <c r="B1607" s="75"/>
      <c r="D1607" s="129" t="s">
        <v>2597</v>
      </c>
      <c r="F1607" s="128" t="s">
        <v>3407</v>
      </c>
      <c r="L1607" s="75"/>
      <c r="M1607" s="119"/>
      <c r="U1607" s="120"/>
      <c r="AT1607" s="108" t="s">
        <v>2597</v>
      </c>
      <c r="AU1607" s="108" t="s">
        <v>61</v>
      </c>
    </row>
    <row r="1608" spans="2:65" s="76" customFormat="1" x14ac:dyDescent="0.2">
      <c r="B1608" s="75"/>
      <c r="D1608" s="127" t="s">
        <v>112</v>
      </c>
      <c r="F1608" s="126" t="s">
        <v>3406</v>
      </c>
      <c r="L1608" s="75"/>
      <c r="M1608" s="119"/>
      <c r="U1608" s="120"/>
      <c r="AT1608" s="108" t="s">
        <v>112</v>
      </c>
      <c r="AU1608" s="108" t="s">
        <v>61</v>
      </c>
    </row>
    <row r="1609" spans="2:65" s="76" customFormat="1" ht="16.5" customHeight="1" x14ac:dyDescent="0.2">
      <c r="B1609" s="117"/>
      <c r="C1609" s="140" t="s">
        <v>1949</v>
      </c>
      <c r="D1609" s="140" t="s">
        <v>26</v>
      </c>
      <c r="E1609" s="139" t="s">
        <v>1950</v>
      </c>
      <c r="F1609" s="135" t="s">
        <v>3043</v>
      </c>
      <c r="G1609" s="138" t="s">
        <v>133</v>
      </c>
      <c r="H1609" s="137">
        <v>5</v>
      </c>
      <c r="I1609" s="136">
        <v>571.76</v>
      </c>
      <c r="J1609" s="136">
        <f>ROUND(I1609*H1609,2)</f>
        <v>2858.8</v>
      </c>
      <c r="K1609" s="135" t="s">
        <v>3201</v>
      </c>
      <c r="L1609" s="75"/>
      <c r="M1609" s="134" t="s">
        <v>31</v>
      </c>
      <c r="N1609" s="133" t="s">
        <v>2542</v>
      </c>
      <c r="O1609" s="132">
        <v>0.2</v>
      </c>
      <c r="P1609" s="132">
        <f>O1609*H1609</f>
        <v>1</v>
      </c>
      <c r="Q1609" s="132">
        <v>3.9957000000000002E-4</v>
      </c>
      <c r="R1609" s="132">
        <f>Q1609*H1609</f>
        <v>1.9978500000000002E-3</v>
      </c>
      <c r="S1609" s="132">
        <v>0</v>
      </c>
      <c r="T1609" s="132">
        <f>S1609*H1609</f>
        <v>0</v>
      </c>
      <c r="U1609" s="131" t="s">
        <v>31</v>
      </c>
      <c r="AR1609" s="130" t="s">
        <v>134</v>
      </c>
      <c r="AT1609" s="130" t="s">
        <v>26</v>
      </c>
      <c r="AU1609" s="130" t="s">
        <v>61</v>
      </c>
      <c r="AY1609" s="108" t="s">
        <v>104</v>
      </c>
      <c r="BE1609" s="118">
        <f>IF(N1609="základní",J1609,0)</f>
        <v>2858.8</v>
      </c>
      <c r="BF1609" s="118">
        <f>IF(N1609="snížená",J1609,0)</f>
        <v>0</v>
      </c>
      <c r="BG1609" s="118">
        <f>IF(N1609="zákl. přenesená",J1609,0)</f>
        <v>0</v>
      </c>
      <c r="BH1609" s="118">
        <f>IF(N1609="sníž. přenesená",J1609,0)</f>
        <v>0</v>
      </c>
      <c r="BI1609" s="118">
        <f>IF(N1609="nulová",J1609,0)</f>
        <v>0</v>
      </c>
      <c r="BJ1609" s="108" t="s">
        <v>102</v>
      </c>
      <c r="BK1609" s="118">
        <f>ROUND(I1609*H1609,2)</f>
        <v>2858.8</v>
      </c>
      <c r="BL1609" s="108" t="s">
        <v>134</v>
      </c>
      <c r="BM1609" s="130" t="s">
        <v>1951</v>
      </c>
    </row>
    <row r="1610" spans="2:65" s="76" customFormat="1" x14ac:dyDescent="0.2">
      <c r="B1610" s="75"/>
      <c r="D1610" s="129" t="s">
        <v>2597</v>
      </c>
      <c r="F1610" s="128" t="s">
        <v>3405</v>
      </c>
      <c r="L1610" s="75"/>
      <c r="M1610" s="119"/>
      <c r="U1610" s="120"/>
      <c r="AT1610" s="108" t="s">
        <v>2597</v>
      </c>
      <c r="AU1610" s="108" t="s">
        <v>61</v>
      </c>
    </row>
    <row r="1611" spans="2:65" s="76" customFormat="1" x14ac:dyDescent="0.2">
      <c r="B1611" s="75"/>
      <c r="D1611" s="127" t="s">
        <v>112</v>
      </c>
      <c r="F1611" s="126" t="s">
        <v>3404</v>
      </c>
      <c r="L1611" s="75"/>
      <c r="M1611" s="119"/>
      <c r="U1611" s="120"/>
      <c r="AT1611" s="108" t="s">
        <v>112</v>
      </c>
      <c r="AU1611" s="108" t="s">
        <v>61</v>
      </c>
    </row>
    <row r="1612" spans="2:65" s="76" customFormat="1" ht="16.5" customHeight="1" x14ac:dyDescent="0.2">
      <c r="B1612" s="117"/>
      <c r="C1612" s="140" t="s">
        <v>1952</v>
      </c>
      <c r="D1612" s="140" t="s">
        <v>26</v>
      </c>
      <c r="E1612" s="139" t="s">
        <v>1953</v>
      </c>
      <c r="F1612" s="135" t="s">
        <v>3044</v>
      </c>
      <c r="G1612" s="138" t="s">
        <v>133</v>
      </c>
      <c r="H1612" s="137">
        <v>2</v>
      </c>
      <c r="I1612" s="136">
        <v>765.95</v>
      </c>
      <c r="J1612" s="136">
        <f>ROUND(I1612*H1612,2)</f>
        <v>1531.9</v>
      </c>
      <c r="K1612" s="135" t="s">
        <v>3201</v>
      </c>
      <c r="L1612" s="75"/>
      <c r="M1612" s="134" t="s">
        <v>31</v>
      </c>
      <c r="N1612" s="133" t="s">
        <v>2542</v>
      </c>
      <c r="O1612" s="132">
        <v>0.22</v>
      </c>
      <c r="P1612" s="132">
        <f>O1612*H1612</f>
        <v>0.44</v>
      </c>
      <c r="Q1612" s="132">
        <v>5.6957000000000004E-4</v>
      </c>
      <c r="R1612" s="132">
        <f>Q1612*H1612</f>
        <v>1.1391400000000001E-3</v>
      </c>
      <c r="S1612" s="132">
        <v>0</v>
      </c>
      <c r="T1612" s="132">
        <f>S1612*H1612</f>
        <v>0</v>
      </c>
      <c r="U1612" s="131" t="s">
        <v>31</v>
      </c>
      <c r="AR1612" s="130" t="s">
        <v>134</v>
      </c>
      <c r="AT1612" s="130" t="s">
        <v>26</v>
      </c>
      <c r="AU1612" s="130" t="s">
        <v>61</v>
      </c>
      <c r="AY1612" s="108" t="s">
        <v>104</v>
      </c>
      <c r="BE1612" s="118">
        <f>IF(N1612="základní",J1612,0)</f>
        <v>1531.9</v>
      </c>
      <c r="BF1612" s="118">
        <f>IF(N1612="snížená",J1612,0)</f>
        <v>0</v>
      </c>
      <c r="BG1612" s="118">
        <f>IF(N1612="zákl. přenesená",J1612,0)</f>
        <v>0</v>
      </c>
      <c r="BH1612" s="118">
        <f>IF(N1612="sníž. přenesená",J1612,0)</f>
        <v>0</v>
      </c>
      <c r="BI1612" s="118">
        <f>IF(N1612="nulová",J1612,0)</f>
        <v>0</v>
      </c>
      <c r="BJ1612" s="108" t="s">
        <v>102</v>
      </c>
      <c r="BK1612" s="118">
        <f>ROUND(I1612*H1612,2)</f>
        <v>1531.9</v>
      </c>
      <c r="BL1612" s="108" t="s">
        <v>134</v>
      </c>
      <c r="BM1612" s="130" t="s">
        <v>1954</v>
      </c>
    </row>
    <row r="1613" spans="2:65" s="76" customFormat="1" x14ac:dyDescent="0.2">
      <c r="B1613" s="75"/>
      <c r="D1613" s="129" t="s">
        <v>2597</v>
      </c>
      <c r="F1613" s="128" t="s">
        <v>3403</v>
      </c>
      <c r="L1613" s="75"/>
      <c r="M1613" s="119"/>
      <c r="U1613" s="120"/>
      <c r="AT1613" s="108" t="s">
        <v>2597</v>
      </c>
      <c r="AU1613" s="108" t="s">
        <v>61</v>
      </c>
    </row>
    <row r="1614" spans="2:65" s="76" customFormat="1" x14ac:dyDescent="0.2">
      <c r="B1614" s="75"/>
      <c r="D1614" s="127" t="s">
        <v>112</v>
      </c>
      <c r="F1614" s="126" t="s">
        <v>3402</v>
      </c>
      <c r="L1614" s="75"/>
      <c r="M1614" s="119"/>
      <c r="U1614" s="120"/>
      <c r="AT1614" s="108" t="s">
        <v>112</v>
      </c>
      <c r="AU1614" s="108" t="s">
        <v>61</v>
      </c>
    </row>
    <row r="1615" spans="2:65" s="76" customFormat="1" ht="16.5" customHeight="1" x14ac:dyDescent="0.2">
      <c r="B1615" s="117"/>
      <c r="C1615" s="140" t="s">
        <v>1955</v>
      </c>
      <c r="D1615" s="140" t="s">
        <v>26</v>
      </c>
      <c r="E1615" s="139" t="s">
        <v>1956</v>
      </c>
      <c r="F1615" s="135" t="s">
        <v>3045</v>
      </c>
      <c r="G1615" s="138" t="s">
        <v>133</v>
      </c>
      <c r="H1615" s="137">
        <v>5</v>
      </c>
      <c r="I1615" s="136">
        <v>261.61</v>
      </c>
      <c r="J1615" s="136">
        <f>ROUND(I1615*H1615,2)</f>
        <v>1308.05</v>
      </c>
      <c r="K1615" s="135" t="s">
        <v>3201</v>
      </c>
      <c r="L1615" s="75"/>
      <c r="M1615" s="134" t="s">
        <v>31</v>
      </c>
      <c r="N1615" s="133" t="s">
        <v>2542</v>
      </c>
      <c r="O1615" s="132">
        <v>0.13</v>
      </c>
      <c r="P1615" s="132">
        <f>O1615*H1615</f>
        <v>0.65</v>
      </c>
      <c r="Q1615" s="132">
        <v>9.9569999999999997E-5</v>
      </c>
      <c r="R1615" s="132">
        <f>Q1615*H1615</f>
        <v>4.9784999999999999E-4</v>
      </c>
      <c r="S1615" s="132">
        <v>0</v>
      </c>
      <c r="T1615" s="132">
        <f>S1615*H1615</f>
        <v>0</v>
      </c>
      <c r="U1615" s="131" t="s">
        <v>31</v>
      </c>
      <c r="AR1615" s="130" t="s">
        <v>134</v>
      </c>
      <c r="AT1615" s="130" t="s">
        <v>26</v>
      </c>
      <c r="AU1615" s="130" t="s">
        <v>61</v>
      </c>
      <c r="AY1615" s="108" t="s">
        <v>104</v>
      </c>
      <c r="BE1615" s="118">
        <f>IF(N1615="základní",J1615,0)</f>
        <v>1308.05</v>
      </c>
      <c r="BF1615" s="118">
        <f>IF(N1615="snížená",J1615,0)</f>
        <v>0</v>
      </c>
      <c r="BG1615" s="118">
        <f>IF(N1615="zákl. přenesená",J1615,0)</f>
        <v>0</v>
      </c>
      <c r="BH1615" s="118">
        <f>IF(N1615="sníž. přenesená",J1615,0)</f>
        <v>0</v>
      </c>
      <c r="BI1615" s="118">
        <f>IF(N1615="nulová",J1615,0)</f>
        <v>0</v>
      </c>
      <c r="BJ1615" s="108" t="s">
        <v>102</v>
      </c>
      <c r="BK1615" s="118">
        <f>ROUND(I1615*H1615,2)</f>
        <v>1308.05</v>
      </c>
      <c r="BL1615" s="108" t="s">
        <v>134</v>
      </c>
      <c r="BM1615" s="130" t="s">
        <v>1957</v>
      </c>
    </row>
    <row r="1616" spans="2:65" s="76" customFormat="1" x14ac:dyDescent="0.2">
      <c r="B1616" s="75"/>
      <c r="D1616" s="129" t="s">
        <v>2597</v>
      </c>
      <c r="F1616" s="128" t="s">
        <v>1958</v>
      </c>
      <c r="L1616" s="75"/>
      <c r="M1616" s="119"/>
      <c r="U1616" s="120"/>
      <c r="AT1616" s="108" t="s">
        <v>2597</v>
      </c>
      <c r="AU1616" s="108" t="s">
        <v>61</v>
      </c>
    </row>
    <row r="1617" spans="2:65" s="76" customFormat="1" x14ac:dyDescent="0.2">
      <c r="B1617" s="75"/>
      <c r="D1617" s="127" t="s">
        <v>112</v>
      </c>
      <c r="F1617" s="126" t="s">
        <v>3401</v>
      </c>
      <c r="L1617" s="75"/>
      <c r="M1617" s="119"/>
      <c r="U1617" s="120"/>
      <c r="AT1617" s="108" t="s">
        <v>112</v>
      </c>
      <c r="AU1617" s="108" t="s">
        <v>61</v>
      </c>
    </row>
    <row r="1618" spans="2:65" s="76" customFormat="1" ht="16.5" customHeight="1" x14ac:dyDescent="0.2">
      <c r="B1618" s="117"/>
      <c r="C1618" s="140" t="s">
        <v>1959</v>
      </c>
      <c r="D1618" s="140" t="s">
        <v>26</v>
      </c>
      <c r="E1618" s="139" t="s">
        <v>1960</v>
      </c>
      <c r="F1618" s="135" t="s">
        <v>3046</v>
      </c>
      <c r="G1618" s="138" t="s">
        <v>133</v>
      </c>
      <c r="H1618" s="137">
        <v>2</v>
      </c>
      <c r="I1618" s="136">
        <v>291.2</v>
      </c>
      <c r="J1618" s="136">
        <f>ROUND(I1618*H1618,2)</f>
        <v>582.4</v>
      </c>
      <c r="K1618" s="135" t="s">
        <v>3201</v>
      </c>
      <c r="L1618" s="75"/>
      <c r="M1618" s="134" t="s">
        <v>31</v>
      </c>
      <c r="N1618" s="133" t="s">
        <v>2542</v>
      </c>
      <c r="O1618" s="132">
        <v>0.14000000000000001</v>
      </c>
      <c r="P1618" s="132">
        <f>O1618*H1618</f>
        <v>0.28000000000000003</v>
      </c>
      <c r="Q1618" s="132">
        <v>1.6956999999999999E-4</v>
      </c>
      <c r="R1618" s="132">
        <f>Q1618*H1618</f>
        <v>3.3913999999999998E-4</v>
      </c>
      <c r="S1618" s="132">
        <v>0</v>
      </c>
      <c r="T1618" s="132">
        <f>S1618*H1618</f>
        <v>0</v>
      </c>
      <c r="U1618" s="131" t="s">
        <v>31</v>
      </c>
      <c r="AR1618" s="130" t="s">
        <v>134</v>
      </c>
      <c r="AT1618" s="130" t="s">
        <v>26</v>
      </c>
      <c r="AU1618" s="130" t="s">
        <v>61</v>
      </c>
      <c r="AY1618" s="108" t="s">
        <v>104</v>
      </c>
      <c r="BE1618" s="118">
        <f>IF(N1618="základní",J1618,0)</f>
        <v>582.4</v>
      </c>
      <c r="BF1618" s="118">
        <f>IF(N1618="snížená",J1618,0)</f>
        <v>0</v>
      </c>
      <c r="BG1618" s="118">
        <f>IF(N1618="zákl. přenesená",J1618,0)</f>
        <v>0</v>
      </c>
      <c r="BH1618" s="118">
        <f>IF(N1618="sníž. přenesená",J1618,0)</f>
        <v>0</v>
      </c>
      <c r="BI1618" s="118">
        <f>IF(N1618="nulová",J1618,0)</f>
        <v>0</v>
      </c>
      <c r="BJ1618" s="108" t="s">
        <v>102</v>
      </c>
      <c r="BK1618" s="118">
        <f>ROUND(I1618*H1618,2)</f>
        <v>582.4</v>
      </c>
      <c r="BL1618" s="108" t="s">
        <v>134</v>
      </c>
      <c r="BM1618" s="130" t="s">
        <v>1961</v>
      </c>
    </row>
    <row r="1619" spans="2:65" s="76" customFormat="1" x14ac:dyDescent="0.2">
      <c r="B1619" s="75"/>
      <c r="D1619" s="129" t="s">
        <v>2597</v>
      </c>
      <c r="F1619" s="128" t="s">
        <v>1962</v>
      </c>
      <c r="L1619" s="75"/>
      <c r="M1619" s="119"/>
      <c r="U1619" s="120"/>
      <c r="AT1619" s="108" t="s">
        <v>2597</v>
      </c>
      <c r="AU1619" s="108" t="s">
        <v>61</v>
      </c>
    </row>
    <row r="1620" spans="2:65" s="76" customFormat="1" x14ac:dyDescent="0.2">
      <c r="B1620" s="75"/>
      <c r="D1620" s="127" t="s">
        <v>112</v>
      </c>
      <c r="F1620" s="126" t="s">
        <v>3400</v>
      </c>
      <c r="L1620" s="75"/>
      <c r="M1620" s="119"/>
      <c r="U1620" s="120"/>
      <c r="AT1620" s="108" t="s">
        <v>112</v>
      </c>
      <c r="AU1620" s="108" t="s">
        <v>61</v>
      </c>
    </row>
    <row r="1621" spans="2:65" s="76" customFormat="1" ht="16.5" customHeight="1" x14ac:dyDescent="0.2">
      <c r="B1621" s="117"/>
      <c r="C1621" s="140" t="s">
        <v>1963</v>
      </c>
      <c r="D1621" s="140" t="s">
        <v>26</v>
      </c>
      <c r="E1621" s="139" t="s">
        <v>1964</v>
      </c>
      <c r="F1621" s="135" t="s">
        <v>3047</v>
      </c>
      <c r="G1621" s="138" t="s">
        <v>133</v>
      </c>
      <c r="H1621" s="137">
        <v>2</v>
      </c>
      <c r="I1621" s="136">
        <v>345.39</v>
      </c>
      <c r="J1621" s="136">
        <f>ROUND(I1621*H1621,2)</f>
        <v>690.78</v>
      </c>
      <c r="K1621" s="135" t="s">
        <v>3201</v>
      </c>
      <c r="L1621" s="75"/>
      <c r="M1621" s="134" t="s">
        <v>31</v>
      </c>
      <c r="N1621" s="133" t="s">
        <v>2542</v>
      </c>
      <c r="O1621" s="132">
        <v>0.16</v>
      </c>
      <c r="P1621" s="132">
        <f>O1621*H1621</f>
        <v>0.32</v>
      </c>
      <c r="Q1621" s="132">
        <v>2.1956999999999999E-4</v>
      </c>
      <c r="R1621" s="132">
        <f>Q1621*H1621</f>
        <v>4.3913999999999997E-4</v>
      </c>
      <c r="S1621" s="132">
        <v>0</v>
      </c>
      <c r="T1621" s="132">
        <f>S1621*H1621</f>
        <v>0</v>
      </c>
      <c r="U1621" s="131" t="s">
        <v>31</v>
      </c>
      <c r="AR1621" s="130" t="s">
        <v>134</v>
      </c>
      <c r="AT1621" s="130" t="s">
        <v>26</v>
      </c>
      <c r="AU1621" s="130" t="s">
        <v>61</v>
      </c>
      <c r="AY1621" s="108" t="s">
        <v>104</v>
      </c>
      <c r="BE1621" s="118">
        <f>IF(N1621="základní",J1621,0)</f>
        <v>690.78</v>
      </c>
      <c r="BF1621" s="118">
        <f>IF(N1621="snížená",J1621,0)</f>
        <v>0</v>
      </c>
      <c r="BG1621" s="118">
        <f>IF(N1621="zákl. přenesená",J1621,0)</f>
        <v>0</v>
      </c>
      <c r="BH1621" s="118">
        <f>IF(N1621="sníž. přenesená",J1621,0)</f>
        <v>0</v>
      </c>
      <c r="BI1621" s="118">
        <f>IF(N1621="nulová",J1621,0)</f>
        <v>0</v>
      </c>
      <c r="BJ1621" s="108" t="s">
        <v>102</v>
      </c>
      <c r="BK1621" s="118">
        <f>ROUND(I1621*H1621,2)</f>
        <v>690.78</v>
      </c>
      <c r="BL1621" s="108" t="s">
        <v>134</v>
      </c>
      <c r="BM1621" s="130" t="s">
        <v>1965</v>
      </c>
    </row>
    <row r="1622" spans="2:65" s="76" customFormat="1" x14ac:dyDescent="0.2">
      <c r="B1622" s="75"/>
      <c r="D1622" s="129" t="s">
        <v>2597</v>
      </c>
      <c r="F1622" s="128" t="s">
        <v>1966</v>
      </c>
      <c r="L1622" s="75"/>
      <c r="M1622" s="119"/>
      <c r="U1622" s="120"/>
      <c r="AT1622" s="108" t="s">
        <v>2597</v>
      </c>
      <c r="AU1622" s="108" t="s">
        <v>61</v>
      </c>
    </row>
    <row r="1623" spans="2:65" s="76" customFormat="1" x14ac:dyDescent="0.2">
      <c r="B1623" s="75"/>
      <c r="D1623" s="127" t="s">
        <v>112</v>
      </c>
      <c r="F1623" s="126" t="s">
        <v>3399</v>
      </c>
      <c r="L1623" s="75"/>
      <c r="M1623" s="119"/>
      <c r="U1623" s="120"/>
      <c r="AT1623" s="108" t="s">
        <v>112</v>
      </c>
      <c r="AU1623" s="108" t="s">
        <v>61</v>
      </c>
    </row>
    <row r="1624" spans="2:65" s="76" customFormat="1" ht="16.5" customHeight="1" x14ac:dyDescent="0.2">
      <c r="B1624" s="117"/>
      <c r="C1624" s="140" t="s">
        <v>1967</v>
      </c>
      <c r="D1624" s="140" t="s">
        <v>26</v>
      </c>
      <c r="E1624" s="139" t="s">
        <v>1968</v>
      </c>
      <c r="F1624" s="135" t="s">
        <v>3048</v>
      </c>
      <c r="G1624" s="138" t="s">
        <v>133</v>
      </c>
      <c r="H1624" s="137">
        <v>2</v>
      </c>
      <c r="I1624" s="136">
        <v>471.76</v>
      </c>
      <c r="J1624" s="136">
        <f>ROUND(I1624*H1624,2)</f>
        <v>943.52</v>
      </c>
      <c r="K1624" s="135" t="s">
        <v>3201</v>
      </c>
      <c r="L1624" s="75"/>
      <c r="M1624" s="134" t="s">
        <v>31</v>
      </c>
      <c r="N1624" s="133" t="s">
        <v>2542</v>
      </c>
      <c r="O1624" s="132">
        <v>0.2</v>
      </c>
      <c r="P1624" s="132">
        <f>O1624*H1624</f>
        <v>0.4</v>
      </c>
      <c r="Q1624" s="132">
        <v>3.6957E-4</v>
      </c>
      <c r="R1624" s="132">
        <f>Q1624*H1624</f>
        <v>7.3914E-4</v>
      </c>
      <c r="S1624" s="132">
        <v>0</v>
      </c>
      <c r="T1624" s="132">
        <f>S1624*H1624</f>
        <v>0</v>
      </c>
      <c r="U1624" s="131" t="s">
        <v>31</v>
      </c>
      <c r="AR1624" s="130" t="s">
        <v>134</v>
      </c>
      <c r="AT1624" s="130" t="s">
        <v>26</v>
      </c>
      <c r="AU1624" s="130" t="s">
        <v>61</v>
      </c>
      <c r="AY1624" s="108" t="s">
        <v>104</v>
      </c>
      <c r="BE1624" s="118">
        <f>IF(N1624="základní",J1624,0)</f>
        <v>943.52</v>
      </c>
      <c r="BF1624" s="118">
        <f>IF(N1624="snížená",J1624,0)</f>
        <v>0</v>
      </c>
      <c r="BG1624" s="118">
        <f>IF(N1624="zákl. přenesená",J1624,0)</f>
        <v>0</v>
      </c>
      <c r="BH1624" s="118">
        <f>IF(N1624="sníž. přenesená",J1624,0)</f>
        <v>0</v>
      </c>
      <c r="BI1624" s="118">
        <f>IF(N1624="nulová",J1624,0)</f>
        <v>0</v>
      </c>
      <c r="BJ1624" s="108" t="s">
        <v>102</v>
      </c>
      <c r="BK1624" s="118">
        <f>ROUND(I1624*H1624,2)</f>
        <v>943.52</v>
      </c>
      <c r="BL1624" s="108" t="s">
        <v>134</v>
      </c>
      <c r="BM1624" s="130" t="s">
        <v>1969</v>
      </c>
    </row>
    <row r="1625" spans="2:65" s="76" customFormat="1" x14ac:dyDescent="0.2">
      <c r="B1625" s="75"/>
      <c r="D1625" s="129" t="s">
        <v>2597</v>
      </c>
      <c r="F1625" s="128" t="s">
        <v>1970</v>
      </c>
      <c r="L1625" s="75"/>
      <c r="M1625" s="119"/>
      <c r="U1625" s="120"/>
      <c r="AT1625" s="108" t="s">
        <v>2597</v>
      </c>
      <c r="AU1625" s="108" t="s">
        <v>61</v>
      </c>
    </row>
    <row r="1626" spans="2:65" s="76" customFormat="1" x14ac:dyDescent="0.2">
      <c r="B1626" s="75"/>
      <c r="D1626" s="127" t="s">
        <v>112</v>
      </c>
      <c r="F1626" s="126" t="s">
        <v>3398</v>
      </c>
      <c r="L1626" s="75"/>
      <c r="M1626" s="119"/>
      <c r="U1626" s="120"/>
      <c r="AT1626" s="108" t="s">
        <v>112</v>
      </c>
      <c r="AU1626" s="108" t="s">
        <v>61</v>
      </c>
    </row>
    <row r="1627" spans="2:65" s="76" customFormat="1" ht="16.5" customHeight="1" x14ac:dyDescent="0.2">
      <c r="B1627" s="117"/>
      <c r="C1627" s="140" t="s">
        <v>1971</v>
      </c>
      <c r="D1627" s="140" t="s">
        <v>26</v>
      </c>
      <c r="E1627" s="139" t="s">
        <v>1972</v>
      </c>
      <c r="F1627" s="135" t="s">
        <v>3049</v>
      </c>
      <c r="G1627" s="138" t="s">
        <v>133</v>
      </c>
      <c r="H1627" s="137">
        <v>2</v>
      </c>
      <c r="I1627" s="136">
        <v>290.2</v>
      </c>
      <c r="J1627" s="136">
        <f>ROUND(I1627*H1627,2)</f>
        <v>580.4</v>
      </c>
      <c r="K1627" s="135" t="s">
        <v>3201</v>
      </c>
      <c r="L1627" s="75"/>
      <c r="M1627" s="134" t="s">
        <v>31</v>
      </c>
      <c r="N1627" s="133" t="s">
        <v>2542</v>
      </c>
      <c r="O1627" s="132">
        <v>0.14000000000000001</v>
      </c>
      <c r="P1627" s="132">
        <f>O1627*H1627</f>
        <v>0.28000000000000003</v>
      </c>
      <c r="Q1627" s="132">
        <v>1.7956999999999999E-4</v>
      </c>
      <c r="R1627" s="132">
        <f>Q1627*H1627</f>
        <v>3.5913999999999998E-4</v>
      </c>
      <c r="S1627" s="132">
        <v>0</v>
      </c>
      <c r="T1627" s="132">
        <f>S1627*H1627</f>
        <v>0</v>
      </c>
      <c r="U1627" s="131" t="s">
        <v>31</v>
      </c>
      <c r="AR1627" s="130" t="s">
        <v>134</v>
      </c>
      <c r="AT1627" s="130" t="s">
        <v>26</v>
      </c>
      <c r="AU1627" s="130" t="s">
        <v>61</v>
      </c>
      <c r="AY1627" s="108" t="s">
        <v>104</v>
      </c>
      <c r="BE1627" s="118">
        <f>IF(N1627="základní",J1627,0)</f>
        <v>580.4</v>
      </c>
      <c r="BF1627" s="118">
        <f>IF(N1627="snížená",J1627,0)</f>
        <v>0</v>
      </c>
      <c r="BG1627" s="118">
        <f>IF(N1627="zákl. přenesená",J1627,0)</f>
        <v>0</v>
      </c>
      <c r="BH1627" s="118">
        <f>IF(N1627="sníž. přenesená",J1627,0)</f>
        <v>0</v>
      </c>
      <c r="BI1627" s="118">
        <f>IF(N1627="nulová",J1627,0)</f>
        <v>0</v>
      </c>
      <c r="BJ1627" s="108" t="s">
        <v>102</v>
      </c>
      <c r="BK1627" s="118">
        <f>ROUND(I1627*H1627,2)</f>
        <v>580.4</v>
      </c>
      <c r="BL1627" s="108" t="s">
        <v>134</v>
      </c>
      <c r="BM1627" s="130" t="s">
        <v>1973</v>
      </c>
    </row>
    <row r="1628" spans="2:65" s="76" customFormat="1" x14ac:dyDescent="0.2">
      <c r="B1628" s="75"/>
      <c r="D1628" s="129" t="s">
        <v>2597</v>
      </c>
      <c r="F1628" s="128" t="s">
        <v>1974</v>
      </c>
      <c r="L1628" s="75"/>
      <c r="M1628" s="119"/>
      <c r="U1628" s="120"/>
      <c r="AT1628" s="108" t="s">
        <v>2597</v>
      </c>
      <c r="AU1628" s="108" t="s">
        <v>61</v>
      </c>
    </row>
    <row r="1629" spans="2:65" s="76" customFormat="1" x14ac:dyDescent="0.2">
      <c r="B1629" s="75"/>
      <c r="D1629" s="127" t="s">
        <v>112</v>
      </c>
      <c r="F1629" s="126" t="s">
        <v>3397</v>
      </c>
      <c r="L1629" s="75"/>
      <c r="M1629" s="119"/>
      <c r="U1629" s="120"/>
      <c r="AT1629" s="108" t="s">
        <v>112</v>
      </c>
      <c r="AU1629" s="108" t="s">
        <v>61</v>
      </c>
    </row>
    <row r="1630" spans="2:65" s="76" customFormat="1" ht="16.5" customHeight="1" x14ac:dyDescent="0.2">
      <c r="B1630" s="117"/>
      <c r="C1630" s="140" t="s">
        <v>1975</v>
      </c>
      <c r="D1630" s="140" t="s">
        <v>26</v>
      </c>
      <c r="E1630" s="139" t="s">
        <v>1976</v>
      </c>
      <c r="F1630" s="135" t="s">
        <v>3050</v>
      </c>
      <c r="G1630" s="138" t="s">
        <v>133</v>
      </c>
      <c r="H1630" s="137">
        <v>2</v>
      </c>
      <c r="I1630" s="136">
        <v>333.39</v>
      </c>
      <c r="J1630" s="136">
        <f>ROUND(I1630*H1630,2)</f>
        <v>666.78</v>
      </c>
      <c r="K1630" s="135" t="s">
        <v>3201</v>
      </c>
      <c r="L1630" s="75"/>
      <c r="M1630" s="134" t="s">
        <v>31</v>
      </c>
      <c r="N1630" s="133" t="s">
        <v>2542</v>
      </c>
      <c r="O1630" s="132">
        <v>0.16</v>
      </c>
      <c r="P1630" s="132">
        <f>O1630*H1630</f>
        <v>0.32</v>
      </c>
      <c r="Q1630" s="132">
        <v>2.2957000000000001E-4</v>
      </c>
      <c r="R1630" s="132">
        <f>Q1630*H1630</f>
        <v>4.5914000000000003E-4</v>
      </c>
      <c r="S1630" s="132">
        <v>0</v>
      </c>
      <c r="T1630" s="132">
        <f>S1630*H1630</f>
        <v>0</v>
      </c>
      <c r="U1630" s="131" t="s">
        <v>31</v>
      </c>
      <c r="AR1630" s="130" t="s">
        <v>134</v>
      </c>
      <c r="AT1630" s="130" t="s">
        <v>26</v>
      </c>
      <c r="AU1630" s="130" t="s">
        <v>61</v>
      </c>
      <c r="AY1630" s="108" t="s">
        <v>104</v>
      </c>
      <c r="BE1630" s="118">
        <f>IF(N1630="základní",J1630,0)</f>
        <v>666.78</v>
      </c>
      <c r="BF1630" s="118">
        <f>IF(N1630="snížená",J1630,0)</f>
        <v>0</v>
      </c>
      <c r="BG1630" s="118">
        <f>IF(N1630="zákl. přenesená",J1630,0)</f>
        <v>0</v>
      </c>
      <c r="BH1630" s="118">
        <f>IF(N1630="sníž. přenesená",J1630,0)</f>
        <v>0</v>
      </c>
      <c r="BI1630" s="118">
        <f>IF(N1630="nulová",J1630,0)</f>
        <v>0</v>
      </c>
      <c r="BJ1630" s="108" t="s">
        <v>102</v>
      </c>
      <c r="BK1630" s="118">
        <f>ROUND(I1630*H1630,2)</f>
        <v>666.78</v>
      </c>
      <c r="BL1630" s="108" t="s">
        <v>134</v>
      </c>
      <c r="BM1630" s="130" t="s">
        <v>1977</v>
      </c>
    </row>
    <row r="1631" spans="2:65" s="76" customFormat="1" x14ac:dyDescent="0.2">
      <c r="B1631" s="75"/>
      <c r="D1631" s="129" t="s">
        <v>2597</v>
      </c>
      <c r="F1631" s="128" t="s">
        <v>1978</v>
      </c>
      <c r="L1631" s="75"/>
      <c r="M1631" s="119"/>
      <c r="U1631" s="120"/>
      <c r="AT1631" s="108" t="s">
        <v>2597</v>
      </c>
      <c r="AU1631" s="108" t="s">
        <v>61</v>
      </c>
    </row>
    <row r="1632" spans="2:65" s="76" customFormat="1" x14ac:dyDescent="0.2">
      <c r="B1632" s="75"/>
      <c r="D1632" s="127" t="s">
        <v>112</v>
      </c>
      <c r="F1632" s="126" t="s">
        <v>3396</v>
      </c>
      <c r="L1632" s="75"/>
      <c r="M1632" s="119"/>
      <c r="U1632" s="120"/>
      <c r="AT1632" s="108" t="s">
        <v>112</v>
      </c>
      <c r="AU1632" s="108" t="s">
        <v>61</v>
      </c>
    </row>
    <row r="1633" spans="2:65" s="76" customFormat="1" ht="16.5" customHeight="1" x14ac:dyDescent="0.2">
      <c r="B1633" s="117"/>
      <c r="C1633" s="140" t="s">
        <v>1979</v>
      </c>
      <c r="D1633" s="140" t="s">
        <v>26</v>
      </c>
      <c r="E1633" s="139" t="s">
        <v>1980</v>
      </c>
      <c r="F1633" s="135" t="s">
        <v>3051</v>
      </c>
      <c r="G1633" s="138" t="s">
        <v>133</v>
      </c>
      <c r="H1633" s="137">
        <v>2</v>
      </c>
      <c r="I1633" s="136">
        <v>469.76</v>
      </c>
      <c r="J1633" s="136">
        <f>ROUND(I1633*H1633,2)</f>
        <v>939.52</v>
      </c>
      <c r="K1633" s="135" t="s">
        <v>3201</v>
      </c>
      <c r="L1633" s="75"/>
      <c r="M1633" s="134" t="s">
        <v>31</v>
      </c>
      <c r="N1633" s="133" t="s">
        <v>2542</v>
      </c>
      <c r="O1633" s="132">
        <v>0.2</v>
      </c>
      <c r="P1633" s="132">
        <f>O1633*H1633</f>
        <v>0.4</v>
      </c>
      <c r="Q1633" s="132">
        <v>3.4957E-4</v>
      </c>
      <c r="R1633" s="132">
        <f>Q1633*H1633</f>
        <v>6.9914E-4</v>
      </c>
      <c r="S1633" s="132">
        <v>0</v>
      </c>
      <c r="T1633" s="132">
        <f>S1633*H1633</f>
        <v>0</v>
      </c>
      <c r="U1633" s="131" t="s">
        <v>31</v>
      </c>
      <c r="AR1633" s="130" t="s">
        <v>134</v>
      </c>
      <c r="AT1633" s="130" t="s">
        <v>26</v>
      </c>
      <c r="AU1633" s="130" t="s">
        <v>61</v>
      </c>
      <c r="AY1633" s="108" t="s">
        <v>104</v>
      </c>
      <c r="BE1633" s="118">
        <f>IF(N1633="základní",J1633,0)</f>
        <v>939.52</v>
      </c>
      <c r="BF1633" s="118">
        <f>IF(N1633="snížená",J1633,0)</f>
        <v>0</v>
      </c>
      <c r="BG1633" s="118">
        <f>IF(N1633="zákl. přenesená",J1633,0)</f>
        <v>0</v>
      </c>
      <c r="BH1633" s="118">
        <f>IF(N1633="sníž. přenesená",J1633,0)</f>
        <v>0</v>
      </c>
      <c r="BI1633" s="118">
        <f>IF(N1633="nulová",J1633,0)</f>
        <v>0</v>
      </c>
      <c r="BJ1633" s="108" t="s">
        <v>102</v>
      </c>
      <c r="BK1633" s="118">
        <f>ROUND(I1633*H1633,2)</f>
        <v>939.52</v>
      </c>
      <c r="BL1633" s="108" t="s">
        <v>134</v>
      </c>
      <c r="BM1633" s="130" t="s">
        <v>1981</v>
      </c>
    </row>
    <row r="1634" spans="2:65" s="76" customFormat="1" x14ac:dyDescent="0.2">
      <c r="B1634" s="75"/>
      <c r="D1634" s="129" t="s">
        <v>2597</v>
      </c>
      <c r="F1634" s="128" t="s">
        <v>1982</v>
      </c>
      <c r="L1634" s="75"/>
      <c r="M1634" s="119"/>
      <c r="U1634" s="120"/>
      <c r="AT1634" s="108" t="s">
        <v>2597</v>
      </c>
      <c r="AU1634" s="108" t="s">
        <v>61</v>
      </c>
    </row>
    <row r="1635" spans="2:65" s="76" customFormat="1" x14ac:dyDescent="0.2">
      <c r="B1635" s="75"/>
      <c r="D1635" s="127" t="s">
        <v>112</v>
      </c>
      <c r="F1635" s="126" t="s">
        <v>3395</v>
      </c>
      <c r="L1635" s="75"/>
      <c r="M1635" s="119"/>
      <c r="U1635" s="120"/>
      <c r="AT1635" s="108" t="s">
        <v>112</v>
      </c>
      <c r="AU1635" s="108" t="s">
        <v>61</v>
      </c>
    </row>
    <row r="1636" spans="2:65" s="76" customFormat="1" ht="16.5" customHeight="1" x14ac:dyDescent="0.2">
      <c r="B1636" s="117"/>
      <c r="C1636" s="140" t="s">
        <v>1983</v>
      </c>
      <c r="D1636" s="140" t="s">
        <v>26</v>
      </c>
      <c r="E1636" s="139" t="s">
        <v>1984</v>
      </c>
      <c r="F1636" s="135" t="s">
        <v>3052</v>
      </c>
      <c r="G1636" s="138" t="s">
        <v>133</v>
      </c>
      <c r="H1636" s="137">
        <v>1</v>
      </c>
      <c r="I1636" s="136">
        <v>680.95</v>
      </c>
      <c r="J1636" s="136">
        <f>ROUND(I1636*H1636,2)</f>
        <v>680.95</v>
      </c>
      <c r="K1636" s="135" t="s">
        <v>3201</v>
      </c>
      <c r="L1636" s="75"/>
      <c r="M1636" s="134" t="s">
        <v>31</v>
      </c>
      <c r="N1636" s="133" t="s">
        <v>2542</v>
      </c>
      <c r="O1636" s="132">
        <v>0.22</v>
      </c>
      <c r="P1636" s="132">
        <f>O1636*H1636</f>
        <v>0.22</v>
      </c>
      <c r="Q1636" s="132">
        <v>5.4956999999999998E-4</v>
      </c>
      <c r="R1636" s="132">
        <f>Q1636*H1636</f>
        <v>5.4956999999999998E-4</v>
      </c>
      <c r="S1636" s="132">
        <v>0</v>
      </c>
      <c r="T1636" s="132">
        <f>S1636*H1636</f>
        <v>0</v>
      </c>
      <c r="U1636" s="131" t="s">
        <v>31</v>
      </c>
      <c r="AR1636" s="130" t="s">
        <v>134</v>
      </c>
      <c r="AT1636" s="130" t="s">
        <v>26</v>
      </c>
      <c r="AU1636" s="130" t="s">
        <v>61</v>
      </c>
      <c r="AY1636" s="108" t="s">
        <v>104</v>
      </c>
      <c r="BE1636" s="118">
        <f>IF(N1636="základní",J1636,0)</f>
        <v>680.95</v>
      </c>
      <c r="BF1636" s="118">
        <f>IF(N1636="snížená",J1636,0)</f>
        <v>0</v>
      </c>
      <c r="BG1636" s="118">
        <f>IF(N1636="zákl. přenesená",J1636,0)</f>
        <v>0</v>
      </c>
      <c r="BH1636" s="118">
        <f>IF(N1636="sníž. přenesená",J1636,0)</f>
        <v>0</v>
      </c>
      <c r="BI1636" s="118">
        <f>IF(N1636="nulová",J1636,0)</f>
        <v>0</v>
      </c>
      <c r="BJ1636" s="108" t="s">
        <v>102</v>
      </c>
      <c r="BK1636" s="118">
        <f>ROUND(I1636*H1636,2)</f>
        <v>680.95</v>
      </c>
      <c r="BL1636" s="108" t="s">
        <v>134</v>
      </c>
      <c r="BM1636" s="130" t="s">
        <v>1985</v>
      </c>
    </row>
    <row r="1637" spans="2:65" s="76" customFormat="1" x14ac:dyDescent="0.2">
      <c r="B1637" s="75"/>
      <c r="D1637" s="129" t="s">
        <v>2597</v>
      </c>
      <c r="F1637" s="128" t="s">
        <v>1986</v>
      </c>
      <c r="L1637" s="75"/>
      <c r="M1637" s="119"/>
      <c r="U1637" s="120"/>
      <c r="AT1637" s="108" t="s">
        <v>2597</v>
      </c>
      <c r="AU1637" s="108" t="s">
        <v>61</v>
      </c>
    </row>
    <row r="1638" spans="2:65" s="76" customFormat="1" x14ac:dyDescent="0.2">
      <c r="B1638" s="75"/>
      <c r="D1638" s="127" t="s">
        <v>112</v>
      </c>
      <c r="F1638" s="126" t="s">
        <v>3394</v>
      </c>
      <c r="L1638" s="75"/>
      <c r="M1638" s="119"/>
      <c r="U1638" s="120"/>
      <c r="AT1638" s="108" t="s">
        <v>112</v>
      </c>
      <c r="AU1638" s="108" t="s">
        <v>61</v>
      </c>
    </row>
    <row r="1639" spans="2:65" s="76" customFormat="1" ht="16.5" customHeight="1" x14ac:dyDescent="0.2">
      <c r="B1639" s="117"/>
      <c r="C1639" s="140" t="s">
        <v>1987</v>
      </c>
      <c r="D1639" s="140" t="s">
        <v>26</v>
      </c>
      <c r="E1639" s="139" t="s">
        <v>1988</v>
      </c>
      <c r="F1639" s="135" t="s">
        <v>3053</v>
      </c>
      <c r="G1639" s="138" t="s">
        <v>133</v>
      </c>
      <c r="H1639" s="137">
        <v>1</v>
      </c>
      <c r="I1639" s="136">
        <v>943.32</v>
      </c>
      <c r="J1639" s="136">
        <f>ROUND(I1639*H1639,2)</f>
        <v>943.32</v>
      </c>
      <c r="K1639" s="135" t="s">
        <v>3201</v>
      </c>
      <c r="L1639" s="75"/>
      <c r="M1639" s="134" t="s">
        <v>31</v>
      </c>
      <c r="N1639" s="133" t="s">
        <v>2542</v>
      </c>
      <c r="O1639" s="132">
        <v>0.26</v>
      </c>
      <c r="P1639" s="132">
        <f>O1639*H1639</f>
        <v>0.26</v>
      </c>
      <c r="Q1639" s="132">
        <v>7.5956999999999999E-4</v>
      </c>
      <c r="R1639" s="132">
        <f>Q1639*H1639</f>
        <v>7.5956999999999999E-4</v>
      </c>
      <c r="S1639" s="132">
        <v>0</v>
      </c>
      <c r="T1639" s="132">
        <f>S1639*H1639</f>
        <v>0</v>
      </c>
      <c r="U1639" s="131" t="s">
        <v>31</v>
      </c>
      <c r="AR1639" s="130" t="s">
        <v>134</v>
      </c>
      <c r="AT1639" s="130" t="s">
        <v>26</v>
      </c>
      <c r="AU1639" s="130" t="s">
        <v>61</v>
      </c>
      <c r="AY1639" s="108" t="s">
        <v>104</v>
      </c>
      <c r="BE1639" s="118">
        <f>IF(N1639="základní",J1639,0)</f>
        <v>943.32</v>
      </c>
      <c r="BF1639" s="118">
        <f>IF(N1639="snížená",J1639,0)</f>
        <v>0</v>
      </c>
      <c r="BG1639" s="118">
        <f>IF(N1639="zákl. přenesená",J1639,0)</f>
        <v>0</v>
      </c>
      <c r="BH1639" s="118">
        <f>IF(N1639="sníž. přenesená",J1639,0)</f>
        <v>0</v>
      </c>
      <c r="BI1639" s="118">
        <f>IF(N1639="nulová",J1639,0)</f>
        <v>0</v>
      </c>
      <c r="BJ1639" s="108" t="s">
        <v>102</v>
      </c>
      <c r="BK1639" s="118">
        <f>ROUND(I1639*H1639,2)</f>
        <v>943.32</v>
      </c>
      <c r="BL1639" s="108" t="s">
        <v>134</v>
      </c>
      <c r="BM1639" s="130" t="s">
        <v>1989</v>
      </c>
    </row>
    <row r="1640" spans="2:65" s="76" customFormat="1" x14ac:dyDescent="0.2">
      <c r="B1640" s="75"/>
      <c r="D1640" s="129" t="s">
        <v>2597</v>
      </c>
      <c r="F1640" s="128" t="s">
        <v>1990</v>
      </c>
      <c r="L1640" s="75"/>
      <c r="M1640" s="119"/>
      <c r="U1640" s="120"/>
      <c r="AT1640" s="108" t="s">
        <v>2597</v>
      </c>
      <c r="AU1640" s="108" t="s">
        <v>61</v>
      </c>
    </row>
    <row r="1641" spans="2:65" s="76" customFormat="1" x14ac:dyDescent="0.2">
      <c r="B1641" s="75"/>
      <c r="D1641" s="127" t="s">
        <v>112</v>
      </c>
      <c r="F1641" s="126" t="s">
        <v>3393</v>
      </c>
      <c r="L1641" s="75"/>
      <c r="M1641" s="119"/>
      <c r="U1641" s="120"/>
      <c r="AT1641" s="108" t="s">
        <v>112</v>
      </c>
      <c r="AU1641" s="108" t="s">
        <v>61</v>
      </c>
    </row>
    <row r="1642" spans="2:65" s="76" customFormat="1" ht="16.5" customHeight="1" x14ac:dyDescent="0.2">
      <c r="B1642" s="117"/>
      <c r="C1642" s="140" t="s">
        <v>1991</v>
      </c>
      <c r="D1642" s="140" t="s">
        <v>26</v>
      </c>
      <c r="E1642" s="139" t="s">
        <v>1992</v>
      </c>
      <c r="F1642" s="135" t="s">
        <v>3054</v>
      </c>
      <c r="G1642" s="138" t="s">
        <v>133</v>
      </c>
      <c r="H1642" s="137">
        <v>1</v>
      </c>
      <c r="I1642" s="136">
        <v>1444.06</v>
      </c>
      <c r="J1642" s="136">
        <f>ROUND(I1642*H1642,2)</f>
        <v>1444.06</v>
      </c>
      <c r="K1642" s="135" t="s">
        <v>3201</v>
      </c>
      <c r="L1642" s="75"/>
      <c r="M1642" s="134" t="s">
        <v>31</v>
      </c>
      <c r="N1642" s="133" t="s">
        <v>2542</v>
      </c>
      <c r="O1642" s="132">
        <v>0.34</v>
      </c>
      <c r="P1642" s="132">
        <f>O1642*H1642</f>
        <v>0.34</v>
      </c>
      <c r="Q1642" s="132">
        <v>1.18957E-3</v>
      </c>
      <c r="R1642" s="132">
        <f>Q1642*H1642</f>
        <v>1.18957E-3</v>
      </c>
      <c r="S1642" s="132">
        <v>0</v>
      </c>
      <c r="T1642" s="132">
        <f>S1642*H1642</f>
        <v>0</v>
      </c>
      <c r="U1642" s="131" t="s">
        <v>31</v>
      </c>
      <c r="AR1642" s="130" t="s">
        <v>134</v>
      </c>
      <c r="AT1642" s="130" t="s">
        <v>26</v>
      </c>
      <c r="AU1642" s="130" t="s">
        <v>61</v>
      </c>
      <c r="AY1642" s="108" t="s">
        <v>104</v>
      </c>
      <c r="BE1642" s="118">
        <f>IF(N1642="základní",J1642,0)</f>
        <v>1444.06</v>
      </c>
      <c r="BF1642" s="118">
        <f>IF(N1642="snížená",J1642,0)</f>
        <v>0</v>
      </c>
      <c r="BG1642" s="118">
        <f>IF(N1642="zákl. přenesená",J1642,0)</f>
        <v>0</v>
      </c>
      <c r="BH1642" s="118">
        <f>IF(N1642="sníž. přenesená",J1642,0)</f>
        <v>0</v>
      </c>
      <c r="BI1642" s="118">
        <f>IF(N1642="nulová",J1642,0)</f>
        <v>0</v>
      </c>
      <c r="BJ1642" s="108" t="s">
        <v>102</v>
      </c>
      <c r="BK1642" s="118">
        <f>ROUND(I1642*H1642,2)</f>
        <v>1444.06</v>
      </c>
      <c r="BL1642" s="108" t="s">
        <v>134</v>
      </c>
      <c r="BM1642" s="130" t="s">
        <v>1993</v>
      </c>
    </row>
    <row r="1643" spans="2:65" s="76" customFormat="1" x14ac:dyDescent="0.2">
      <c r="B1643" s="75"/>
      <c r="D1643" s="129" t="s">
        <v>2597</v>
      </c>
      <c r="F1643" s="128" t="s">
        <v>1994</v>
      </c>
      <c r="L1643" s="75"/>
      <c r="M1643" s="119"/>
      <c r="U1643" s="120"/>
      <c r="AT1643" s="108" t="s">
        <v>2597</v>
      </c>
      <c r="AU1643" s="108" t="s">
        <v>61</v>
      </c>
    </row>
    <row r="1644" spans="2:65" s="76" customFormat="1" x14ac:dyDescent="0.2">
      <c r="B1644" s="75"/>
      <c r="D1644" s="127" t="s">
        <v>112</v>
      </c>
      <c r="F1644" s="126" t="s">
        <v>3392</v>
      </c>
      <c r="L1644" s="75"/>
      <c r="M1644" s="119"/>
      <c r="U1644" s="120"/>
      <c r="AT1644" s="108" t="s">
        <v>112</v>
      </c>
      <c r="AU1644" s="108" t="s">
        <v>61</v>
      </c>
    </row>
    <row r="1645" spans="2:65" s="76" customFormat="1" ht="16.5" customHeight="1" x14ac:dyDescent="0.2">
      <c r="B1645" s="117"/>
      <c r="C1645" s="140" t="s">
        <v>1995</v>
      </c>
      <c r="D1645" s="140" t="s">
        <v>26</v>
      </c>
      <c r="E1645" s="139" t="s">
        <v>1996</v>
      </c>
      <c r="F1645" s="135" t="s">
        <v>3055</v>
      </c>
      <c r="G1645" s="138" t="s">
        <v>133</v>
      </c>
      <c r="H1645" s="137">
        <v>1</v>
      </c>
      <c r="I1645" s="136">
        <v>2053.2199999999998</v>
      </c>
      <c r="J1645" s="136">
        <f>ROUND(I1645*H1645,2)</f>
        <v>2053.2199999999998</v>
      </c>
      <c r="K1645" s="135" t="s">
        <v>3201</v>
      </c>
      <c r="L1645" s="75"/>
      <c r="M1645" s="134" t="s">
        <v>31</v>
      </c>
      <c r="N1645" s="133" t="s">
        <v>2542</v>
      </c>
      <c r="O1645" s="132">
        <v>0.41</v>
      </c>
      <c r="P1645" s="132">
        <f>O1645*H1645</f>
        <v>0.41</v>
      </c>
      <c r="Q1645" s="132">
        <v>1.8595700000000001E-3</v>
      </c>
      <c r="R1645" s="132">
        <f>Q1645*H1645</f>
        <v>1.8595700000000001E-3</v>
      </c>
      <c r="S1645" s="132">
        <v>0</v>
      </c>
      <c r="T1645" s="132">
        <f>S1645*H1645</f>
        <v>0</v>
      </c>
      <c r="U1645" s="131" t="s">
        <v>31</v>
      </c>
      <c r="AR1645" s="130" t="s">
        <v>134</v>
      </c>
      <c r="AT1645" s="130" t="s">
        <v>26</v>
      </c>
      <c r="AU1645" s="130" t="s">
        <v>61</v>
      </c>
      <c r="AY1645" s="108" t="s">
        <v>104</v>
      </c>
      <c r="BE1645" s="118">
        <f>IF(N1645="základní",J1645,0)</f>
        <v>2053.2199999999998</v>
      </c>
      <c r="BF1645" s="118">
        <f>IF(N1645="snížená",J1645,0)</f>
        <v>0</v>
      </c>
      <c r="BG1645" s="118">
        <f>IF(N1645="zákl. přenesená",J1645,0)</f>
        <v>0</v>
      </c>
      <c r="BH1645" s="118">
        <f>IF(N1645="sníž. přenesená",J1645,0)</f>
        <v>0</v>
      </c>
      <c r="BI1645" s="118">
        <f>IF(N1645="nulová",J1645,0)</f>
        <v>0</v>
      </c>
      <c r="BJ1645" s="108" t="s">
        <v>102</v>
      </c>
      <c r="BK1645" s="118">
        <f>ROUND(I1645*H1645,2)</f>
        <v>2053.2199999999998</v>
      </c>
      <c r="BL1645" s="108" t="s">
        <v>134</v>
      </c>
      <c r="BM1645" s="130" t="s">
        <v>1997</v>
      </c>
    </row>
    <row r="1646" spans="2:65" s="76" customFormat="1" x14ac:dyDescent="0.2">
      <c r="B1646" s="75"/>
      <c r="D1646" s="129" t="s">
        <v>2597</v>
      </c>
      <c r="F1646" s="128" t="s">
        <v>1998</v>
      </c>
      <c r="L1646" s="75"/>
      <c r="M1646" s="119"/>
      <c r="U1646" s="120"/>
      <c r="AT1646" s="108" t="s">
        <v>2597</v>
      </c>
      <c r="AU1646" s="108" t="s">
        <v>61</v>
      </c>
    </row>
    <row r="1647" spans="2:65" s="76" customFormat="1" x14ac:dyDescent="0.2">
      <c r="B1647" s="75"/>
      <c r="D1647" s="127" t="s">
        <v>112</v>
      </c>
      <c r="F1647" s="126" t="s">
        <v>3391</v>
      </c>
      <c r="L1647" s="75"/>
      <c r="M1647" s="119"/>
      <c r="U1647" s="120"/>
      <c r="AT1647" s="108" t="s">
        <v>112</v>
      </c>
      <c r="AU1647" s="108" t="s">
        <v>61</v>
      </c>
    </row>
    <row r="1648" spans="2:65" s="76" customFormat="1" ht="16.5" customHeight="1" x14ac:dyDescent="0.2">
      <c r="B1648" s="117"/>
      <c r="C1648" s="140" t="s">
        <v>1999</v>
      </c>
      <c r="D1648" s="140" t="s">
        <v>26</v>
      </c>
      <c r="E1648" s="139" t="s">
        <v>2000</v>
      </c>
      <c r="F1648" s="135" t="s">
        <v>3056</v>
      </c>
      <c r="G1648" s="138" t="s">
        <v>133</v>
      </c>
      <c r="H1648" s="137">
        <v>3</v>
      </c>
      <c r="I1648" s="136">
        <v>246.61</v>
      </c>
      <c r="J1648" s="136">
        <f>ROUND(I1648*H1648,2)</f>
        <v>739.83</v>
      </c>
      <c r="K1648" s="135" t="s">
        <v>3201</v>
      </c>
      <c r="L1648" s="75"/>
      <c r="M1648" s="134" t="s">
        <v>31</v>
      </c>
      <c r="N1648" s="133" t="s">
        <v>2542</v>
      </c>
      <c r="O1648" s="132">
        <v>0.13</v>
      </c>
      <c r="P1648" s="132">
        <f>O1648*H1648</f>
        <v>0.39</v>
      </c>
      <c r="Q1648" s="132">
        <v>9.9569999999999997E-5</v>
      </c>
      <c r="R1648" s="132">
        <f>Q1648*H1648</f>
        <v>2.9870999999999999E-4</v>
      </c>
      <c r="S1648" s="132">
        <v>0</v>
      </c>
      <c r="T1648" s="132">
        <f>S1648*H1648</f>
        <v>0</v>
      </c>
      <c r="U1648" s="131" t="s">
        <v>31</v>
      </c>
      <c r="AR1648" s="130" t="s">
        <v>134</v>
      </c>
      <c r="AT1648" s="130" t="s">
        <v>26</v>
      </c>
      <c r="AU1648" s="130" t="s">
        <v>61</v>
      </c>
      <c r="AY1648" s="108" t="s">
        <v>104</v>
      </c>
      <c r="BE1648" s="118">
        <f>IF(N1648="základní",J1648,0)</f>
        <v>739.83</v>
      </c>
      <c r="BF1648" s="118">
        <f>IF(N1648="snížená",J1648,0)</f>
        <v>0</v>
      </c>
      <c r="BG1648" s="118">
        <f>IF(N1648="zákl. přenesená",J1648,0)</f>
        <v>0</v>
      </c>
      <c r="BH1648" s="118">
        <f>IF(N1648="sníž. přenesená",J1648,0)</f>
        <v>0</v>
      </c>
      <c r="BI1648" s="118">
        <f>IF(N1648="nulová",J1648,0)</f>
        <v>0</v>
      </c>
      <c r="BJ1648" s="108" t="s">
        <v>102</v>
      </c>
      <c r="BK1648" s="118">
        <f>ROUND(I1648*H1648,2)</f>
        <v>739.83</v>
      </c>
      <c r="BL1648" s="108" t="s">
        <v>134</v>
      </c>
      <c r="BM1648" s="130" t="s">
        <v>2001</v>
      </c>
    </row>
    <row r="1649" spans="2:65" s="76" customFormat="1" x14ac:dyDescent="0.2">
      <c r="B1649" s="75"/>
      <c r="D1649" s="129" t="s">
        <v>2597</v>
      </c>
      <c r="F1649" s="128" t="s">
        <v>2002</v>
      </c>
      <c r="L1649" s="75"/>
      <c r="M1649" s="119"/>
      <c r="U1649" s="120"/>
      <c r="AT1649" s="108" t="s">
        <v>2597</v>
      </c>
      <c r="AU1649" s="108" t="s">
        <v>61</v>
      </c>
    </row>
    <row r="1650" spans="2:65" s="76" customFormat="1" x14ac:dyDescent="0.2">
      <c r="B1650" s="75"/>
      <c r="D1650" s="127" t="s">
        <v>112</v>
      </c>
      <c r="F1650" s="126" t="s">
        <v>3390</v>
      </c>
      <c r="L1650" s="75"/>
      <c r="M1650" s="119"/>
      <c r="U1650" s="120"/>
      <c r="AT1650" s="108" t="s">
        <v>112</v>
      </c>
      <c r="AU1650" s="108" t="s">
        <v>61</v>
      </c>
    </row>
    <row r="1651" spans="2:65" s="76" customFormat="1" ht="16.5" customHeight="1" x14ac:dyDescent="0.2">
      <c r="B1651" s="117"/>
      <c r="C1651" s="140" t="s">
        <v>2003</v>
      </c>
      <c r="D1651" s="140" t="s">
        <v>26</v>
      </c>
      <c r="E1651" s="139" t="s">
        <v>2004</v>
      </c>
      <c r="F1651" s="135" t="s">
        <v>3057</v>
      </c>
      <c r="G1651" s="138" t="s">
        <v>133</v>
      </c>
      <c r="H1651" s="137">
        <v>2</v>
      </c>
      <c r="I1651" s="136">
        <v>322.2</v>
      </c>
      <c r="J1651" s="136">
        <f>ROUND(I1651*H1651,2)</f>
        <v>644.4</v>
      </c>
      <c r="K1651" s="135" t="s">
        <v>3201</v>
      </c>
      <c r="L1651" s="75"/>
      <c r="M1651" s="134" t="s">
        <v>31</v>
      </c>
      <c r="N1651" s="133" t="s">
        <v>2542</v>
      </c>
      <c r="O1651" s="132">
        <v>0.14000000000000001</v>
      </c>
      <c r="P1651" s="132">
        <f>O1651*H1651</f>
        <v>0.28000000000000003</v>
      </c>
      <c r="Q1651" s="132">
        <v>1.7956999999999999E-4</v>
      </c>
      <c r="R1651" s="132">
        <f>Q1651*H1651</f>
        <v>3.5913999999999998E-4</v>
      </c>
      <c r="S1651" s="132">
        <v>0</v>
      </c>
      <c r="T1651" s="132">
        <f>S1651*H1651</f>
        <v>0</v>
      </c>
      <c r="U1651" s="131" t="s">
        <v>31</v>
      </c>
      <c r="AR1651" s="130" t="s">
        <v>134</v>
      </c>
      <c r="AT1651" s="130" t="s">
        <v>26</v>
      </c>
      <c r="AU1651" s="130" t="s">
        <v>61</v>
      </c>
      <c r="AY1651" s="108" t="s">
        <v>104</v>
      </c>
      <c r="BE1651" s="118">
        <f>IF(N1651="základní",J1651,0)</f>
        <v>644.4</v>
      </c>
      <c r="BF1651" s="118">
        <f>IF(N1651="snížená",J1651,0)</f>
        <v>0</v>
      </c>
      <c r="BG1651" s="118">
        <f>IF(N1651="zákl. přenesená",J1651,0)</f>
        <v>0</v>
      </c>
      <c r="BH1651" s="118">
        <f>IF(N1651="sníž. přenesená",J1651,0)</f>
        <v>0</v>
      </c>
      <c r="BI1651" s="118">
        <f>IF(N1651="nulová",J1651,0)</f>
        <v>0</v>
      </c>
      <c r="BJ1651" s="108" t="s">
        <v>102</v>
      </c>
      <c r="BK1651" s="118">
        <f>ROUND(I1651*H1651,2)</f>
        <v>644.4</v>
      </c>
      <c r="BL1651" s="108" t="s">
        <v>134</v>
      </c>
      <c r="BM1651" s="130" t="s">
        <v>2005</v>
      </c>
    </row>
    <row r="1652" spans="2:65" s="76" customFormat="1" x14ac:dyDescent="0.2">
      <c r="B1652" s="75"/>
      <c r="D1652" s="129" t="s">
        <v>2597</v>
      </c>
      <c r="F1652" s="128" t="s">
        <v>2006</v>
      </c>
      <c r="L1652" s="75"/>
      <c r="M1652" s="119"/>
      <c r="U1652" s="120"/>
      <c r="AT1652" s="108" t="s">
        <v>2597</v>
      </c>
      <c r="AU1652" s="108" t="s">
        <v>61</v>
      </c>
    </row>
    <row r="1653" spans="2:65" s="76" customFormat="1" x14ac:dyDescent="0.2">
      <c r="B1653" s="75"/>
      <c r="D1653" s="127" t="s">
        <v>112</v>
      </c>
      <c r="F1653" s="126" t="s">
        <v>3389</v>
      </c>
      <c r="L1653" s="75"/>
      <c r="M1653" s="119"/>
      <c r="U1653" s="120"/>
      <c r="AT1653" s="108" t="s">
        <v>112</v>
      </c>
      <c r="AU1653" s="108" t="s">
        <v>61</v>
      </c>
    </row>
    <row r="1654" spans="2:65" s="76" customFormat="1" ht="16.5" customHeight="1" x14ac:dyDescent="0.2">
      <c r="B1654" s="117"/>
      <c r="C1654" s="140" t="s">
        <v>2007</v>
      </c>
      <c r="D1654" s="140" t="s">
        <v>26</v>
      </c>
      <c r="E1654" s="139" t="s">
        <v>2008</v>
      </c>
      <c r="F1654" s="135" t="s">
        <v>3058</v>
      </c>
      <c r="G1654" s="138" t="s">
        <v>133</v>
      </c>
      <c r="H1654" s="137">
        <v>2</v>
      </c>
      <c r="I1654" s="136">
        <v>354.39</v>
      </c>
      <c r="J1654" s="136">
        <f>ROUND(I1654*H1654,2)</f>
        <v>708.78</v>
      </c>
      <c r="K1654" s="135" t="s">
        <v>3201</v>
      </c>
      <c r="L1654" s="75"/>
      <c r="M1654" s="134" t="s">
        <v>31</v>
      </c>
      <c r="N1654" s="133" t="s">
        <v>2542</v>
      </c>
      <c r="O1654" s="132">
        <v>0.16</v>
      </c>
      <c r="P1654" s="132">
        <f>O1654*H1654</f>
        <v>0.32</v>
      </c>
      <c r="Q1654" s="132">
        <v>2.5956999999999998E-4</v>
      </c>
      <c r="R1654" s="132">
        <f>Q1654*H1654</f>
        <v>5.1913999999999997E-4</v>
      </c>
      <c r="S1654" s="132">
        <v>0</v>
      </c>
      <c r="T1654" s="132">
        <f>S1654*H1654</f>
        <v>0</v>
      </c>
      <c r="U1654" s="131" t="s">
        <v>31</v>
      </c>
      <c r="AR1654" s="130" t="s">
        <v>134</v>
      </c>
      <c r="AT1654" s="130" t="s">
        <v>26</v>
      </c>
      <c r="AU1654" s="130" t="s">
        <v>61</v>
      </c>
      <c r="AY1654" s="108" t="s">
        <v>104</v>
      </c>
      <c r="BE1654" s="118">
        <f>IF(N1654="základní",J1654,0)</f>
        <v>708.78</v>
      </c>
      <c r="BF1654" s="118">
        <f>IF(N1654="snížená",J1654,0)</f>
        <v>0</v>
      </c>
      <c r="BG1654" s="118">
        <f>IF(N1654="zákl. přenesená",J1654,0)</f>
        <v>0</v>
      </c>
      <c r="BH1654" s="118">
        <f>IF(N1654="sníž. přenesená",J1654,0)</f>
        <v>0</v>
      </c>
      <c r="BI1654" s="118">
        <f>IF(N1654="nulová",J1654,0)</f>
        <v>0</v>
      </c>
      <c r="BJ1654" s="108" t="s">
        <v>102</v>
      </c>
      <c r="BK1654" s="118">
        <f>ROUND(I1654*H1654,2)</f>
        <v>708.78</v>
      </c>
      <c r="BL1654" s="108" t="s">
        <v>134</v>
      </c>
      <c r="BM1654" s="130" t="s">
        <v>2009</v>
      </c>
    </row>
    <row r="1655" spans="2:65" s="76" customFormat="1" x14ac:dyDescent="0.2">
      <c r="B1655" s="75"/>
      <c r="D1655" s="129" t="s">
        <v>2597</v>
      </c>
      <c r="F1655" s="128" t="s">
        <v>2010</v>
      </c>
      <c r="L1655" s="75"/>
      <c r="M1655" s="119"/>
      <c r="U1655" s="120"/>
      <c r="AT1655" s="108" t="s">
        <v>2597</v>
      </c>
      <c r="AU1655" s="108" t="s">
        <v>61</v>
      </c>
    </row>
    <row r="1656" spans="2:65" s="76" customFormat="1" x14ac:dyDescent="0.2">
      <c r="B1656" s="75"/>
      <c r="D1656" s="127" t="s">
        <v>112</v>
      </c>
      <c r="F1656" s="126" t="s">
        <v>3388</v>
      </c>
      <c r="L1656" s="75"/>
      <c r="M1656" s="119"/>
      <c r="U1656" s="120"/>
      <c r="AT1656" s="108" t="s">
        <v>112</v>
      </c>
      <c r="AU1656" s="108" t="s">
        <v>61</v>
      </c>
    </row>
    <row r="1657" spans="2:65" s="76" customFormat="1" ht="16.5" customHeight="1" x14ac:dyDescent="0.2">
      <c r="B1657" s="117"/>
      <c r="C1657" s="140" t="s">
        <v>2011</v>
      </c>
      <c r="D1657" s="140" t="s">
        <v>26</v>
      </c>
      <c r="E1657" s="139" t="s">
        <v>2012</v>
      </c>
      <c r="F1657" s="135" t="s">
        <v>3059</v>
      </c>
      <c r="G1657" s="138" t="s">
        <v>133</v>
      </c>
      <c r="H1657" s="137">
        <v>2</v>
      </c>
      <c r="I1657" s="136">
        <v>492.76</v>
      </c>
      <c r="J1657" s="136">
        <f>ROUND(I1657*H1657,2)</f>
        <v>985.52</v>
      </c>
      <c r="K1657" s="135" t="s">
        <v>3201</v>
      </c>
      <c r="L1657" s="75"/>
      <c r="M1657" s="134" t="s">
        <v>31</v>
      </c>
      <c r="N1657" s="133" t="s">
        <v>2542</v>
      </c>
      <c r="O1657" s="132">
        <v>0.2</v>
      </c>
      <c r="P1657" s="132">
        <f>O1657*H1657</f>
        <v>0.4</v>
      </c>
      <c r="Q1657" s="132">
        <v>3.9957000000000002E-4</v>
      </c>
      <c r="R1657" s="132">
        <f>Q1657*H1657</f>
        <v>7.9914000000000005E-4</v>
      </c>
      <c r="S1657" s="132">
        <v>0</v>
      </c>
      <c r="T1657" s="132">
        <f>S1657*H1657</f>
        <v>0</v>
      </c>
      <c r="U1657" s="131" t="s">
        <v>31</v>
      </c>
      <c r="AR1657" s="130" t="s">
        <v>134</v>
      </c>
      <c r="AT1657" s="130" t="s">
        <v>26</v>
      </c>
      <c r="AU1657" s="130" t="s">
        <v>61</v>
      </c>
      <c r="AY1657" s="108" t="s">
        <v>104</v>
      </c>
      <c r="BE1657" s="118">
        <f>IF(N1657="základní",J1657,0)</f>
        <v>985.52</v>
      </c>
      <c r="BF1657" s="118">
        <f>IF(N1657="snížená",J1657,0)</f>
        <v>0</v>
      </c>
      <c r="BG1657" s="118">
        <f>IF(N1657="zákl. přenesená",J1657,0)</f>
        <v>0</v>
      </c>
      <c r="BH1657" s="118">
        <f>IF(N1657="sníž. přenesená",J1657,0)</f>
        <v>0</v>
      </c>
      <c r="BI1657" s="118">
        <f>IF(N1657="nulová",J1657,0)</f>
        <v>0</v>
      </c>
      <c r="BJ1657" s="108" t="s">
        <v>102</v>
      </c>
      <c r="BK1657" s="118">
        <f>ROUND(I1657*H1657,2)</f>
        <v>985.52</v>
      </c>
      <c r="BL1657" s="108" t="s">
        <v>134</v>
      </c>
      <c r="BM1657" s="130" t="s">
        <v>2013</v>
      </c>
    </row>
    <row r="1658" spans="2:65" s="76" customFormat="1" x14ac:dyDescent="0.2">
      <c r="B1658" s="75"/>
      <c r="D1658" s="129" t="s">
        <v>2597</v>
      </c>
      <c r="F1658" s="128" t="s">
        <v>2014</v>
      </c>
      <c r="L1658" s="75"/>
      <c r="M1658" s="119"/>
      <c r="U1658" s="120"/>
      <c r="AT1658" s="108" t="s">
        <v>2597</v>
      </c>
      <c r="AU1658" s="108" t="s">
        <v>61</v>
      </c>
    </row>
    <row r="1659" spans="2:65" s="76" customFormat="1" x14ac:dyDescent="0.2">
      <c r="B1659" s="75"/>
      <c r="D1659" s="127" t="s">
        <v>112</v>
      </c>
      <c r="F1659" s="126" t="s">
        <v>3387</v>
      </c>
      <c r="L1659" s="75"/>
      <c r="M1659" s="119"/>
      <c r="U1659" s="120"/>
      <c r="AT1659" s="108" t="s">
        <v>112</v>
      </c>
      <c r="AU1659" s="108" t="s">
        <v>61</v>
      </c>
    </row>
    <row r="1660" spans="2:65" s="76" customFormat="1" ht="16.5" customHeight="1" x14ac:dyDescent="0.2">
      <c r="B1660" s="117"/>
      <c r="C1660" s="140" t="s">
        <v>2015</v>
      </c>
      <c r="D1660" s="140" t="s">
        <v>26</v>
      </c>
      <c r="E1660" s="139" t="s">
        <v>2016</v>
      </c>
      <c r="F1660" s="135" t="s">
        <v>3060</v>
      </c>
      <c r="G1660" s="138" t="s">
        <v>133</v>
      </c>
      <c r="H1660" s="137">
        <v>1</v>
      </c>
      <c r="I1660" s="136">
        <v>750.95</v>
      </c>
      <c r="J1660" s="136">
        <f>ROUND(I1660*H1660,2)</f>
        <v>750.95</v>
      </c>
      <c r="K1660" s="135" t="s">
        <v>3201</v>
      </c>
      <c r="L1660" s="75"/>
      <c r="M1660" s="134" t="s">
        <v>31</v>
      </c>
      <c r="N1660" s="133" t="s">
        <v>2542</v>
      </c>
      <c r="O1660" s="132">
        <v>0.22</v>
      </c>
      <c r="P1660" s="132">
        <f>O1660*H1660</f>
        <v>0.22</v>
      </c>
      <c r="Q1660" s="132">
        <v>6.2956999999999998E-4</v>
      </c>
      <c r="R1660" s="132">
        <f>Q1660*H1660</f>
        <v>6.2956999999999998E-4</v>
      </c>
      <c r="S1660" s="132">
        <v>0</v>
      </c>
      <c r="T1660" s="132">
        <f>S1660*H1660</f>
        <v>0</v>
      </c>
      <c r="U1660" s="131" t="s">
        <v>31</v>
      </c>
      <c r="AR1660" s="130" t="s">
        <v>134</v>
      </c>
      <c r="AT1660" s="130" t="s">
        <v>26</v>
      </c>
      <c r="AU1660" s="130" t="s">
        <v>61</v>
      </c>
      <c r="AY1660" s="108" t="s">
        <v>104</v>
      </c>
      <c r="BE1660" s="118">
        <f>IF(N1660="základní",J1660,0)</f>
        <v>750.95</v>
      </c>
      <c r="BF1660" s="118">
        <f>IF(N1660="snížená",J1660,0)</f>
        <v>0</v>
      </c>
      <c r="BG1660" s="118">
        <f>IF(N1660="zákl. přenesená",J1660,0)</f>
        <v>0</v>
      </c>
      <c r="BH1660" s="118">
        <f>IF(N1660="sníž. přenesená",J1660,0)</f>
        <v>0</v>
      </c>
      <c r="BI1660" s="118">
        <f>IF(N1660="nulová",J1660,0)</f>
        <v>0</v>
      </c>
      <c r="BJ1660" s="108" t="s">
        <v>102</v>
      </c>
      <c r="BK1660" s="118">
        <f>ROUND(I1660*H1660,2)</f>
        <v>750.95</v>
      </c>
      <c r="BL1660" s="108" t="s">
        <v>134</v>
      </c>
      <c r="BM1660" s="130" t="s">
        <v>2017</v>
      </c>
    </row>
    <row r="1661" spans="2:65" s="76" customFormat="1" x14ac:dyDescent="0.2">
      <c r="B1661" s="75"/>
      <c r="D1661" s="129" t="s">
        <v>2597</v>
      </c>
      <c r="F1661" s="128" t="s">
        <v>2018</v>
      </c>
      <c r="L1661" s="75"/>
      <c r="M1661" s="119"/>
      <c r="U1661" s="120"/>
      <c r="AT1661" s="108" t="s">
        <v>2597</v>
      </c>
      <c r="AU1661" s="108" t="s">
        <v>61</v>
      </c>
    </row>
    <row r="1662" spans="2:65" s="76" customFormat="1" x14ac:dyDescent="0.2">
      <c r="B1662" s="75"/>
      <c r="D1662" s="127" t="s">
        <v>112</v>
      </c>
      <c r="F1662" s="126" t="s">
        <v>3386</v>
      </c>
      <c r="L1662" s="75"/>
      <c r="M1662" s="119"/>
      <c r="U1662" s="120"/>
      <c r="AT1662" s="108" t="s">
        <v>112</v>
      </c>
      <c r="AU1662" s="108" t="s">
        <v>61</v>
      </c>
    </row>
    <row r="1663" spans="2:65" s="76" customFormat="1" ht="16.5" customHeight="1" x14ac:dyDescent="0.2">
      <c r="B1663" s="117"/>
      <c r="C1663" s="140" t="s">
        <v>2019</v>
      </c>
      <c r="D1663" s="140" t="s">
        <v>26</v>
      </c>
      <c r="E1663" s="139" t="s">
        <v>2020</v>
      </c>
      <c r="F1663" s="135" t="s">
        <v>3061</v>
      </c>
      <c r="G1663" s="138" t="s">
        <v>133</v>
      </c>
      <c r="H1663" s="137">
        <v>1</v>
      </c>
      <c r="I1663" s="136">
        <v>1026.32</v>
      </c>
      <c r="J1663" s="136">
        <f>ROUND(I1663*H1663,2)</f>
        <v>1026.32</v>
      </c>
      <c r="K1663" s="135" t="s">
        <v>3201</v>
      </c>
      <c r="L1663" s="75"/>
      <c r="M1663" s="134" t="s">
        <v>31</v>
      </c>
      <c r="N1663" s="133" t="s">
        <v>2542</v>
      </c>
      <c r="O1663" s="132">
        <v>0.26</v>
      </c>
      <c r="P1663" s="132">
        <f>O1663*H1663</f>
        <v>0.26</v>
      </c>
      <c r="Q1663" s="132">
        <v>8.9957000000000004E-4</v>
      </c>
      <c r="R1663" s="132">
        <f>Q1663*H1663</f>
        <v>8.9957000000000004E-4</v>
      </c>
      <c r="S1663" s="132">
        <v>0</v>
      </c>
      <c r="T1663" s="132">
        <f>S1663*H1663</f>
        <v>0</v>
      </c>
      <c r="U1663" s="131" t="s">
        <v>31</v>
      </c>
      <c r="AR1663" s="130" t="s">
        <v>134</v>
      </c>
      <c r="AT1663" s="130" t="s">
        <v>26</v>
      </c>
      <c r="AU1663" s="130" t="s">
        <v>61</v>
      </c>
      <c r="AY1663" s="108" t="s">
        <v>104</v>
      </c>
      <c r="BE1663" s="118">
        <f>IF(N1663="základní",J1663,0)</f>
        <v>1026.32</v>
      </c>
      <c r="BF1663" s="118">
        <f>IF(N1663="snížená",J1663,0)</f>
        <v>0</v>
      </c>
      <c r="BG1663" s="118">
        <f>IF(N1663="zákl. přenesená",J1663,0)</f>
        <v>0</v>
      </c>
      <c r="BH1663" s="118">
        <f>IF(N1663="sníž. přenesená",J1663,0)</f>
        <v>0</v>
      </c>
      <c r="BI1663" s="118">
        <f>IF(N1663="nulová",J1663,0)</f>
        <v>0</v>
      </c>
      <c r="BJ1663" s="108" t="s">
        <v>102</v>
      </c>
      <c r="BK1663" s="118">
        <f>ROUND(I1663*H1663,2)</f>
        <v>1026.32</v>
      </c>
      <c r="BL1663" s="108" t="s">
        <v>134</v>
      </c>
      <c r="BM1663" s="130" t="s">
        <v>2021</v>
      </c>
    </row>
    <row r="1664" spans="2:65" s="76" customFormat="1" x14ac:dyDescent="0.2">
      <c r="B1664" s="75"/>
      <c r="D1664" s="129" t="s">
        <v>2597</v>
      </c>
      <c r="F1664" s="128" t="s">
        <v>2022</v>
      </c>
      <c r="L1664" s="75"/>
      <c r="M1664" s="119"/>
      <c r="U1664" s="120"/>
      <c r="AT1664" s="108" t="s">
        <v>2597</v>
      </c>
      <c r="AU1664" s="108" t="s">
        <v>61</v>
      </c>
    </row>
    <row r="1665" spans="2:65" s="76" customFormat="1" x14ac:dyDescent="0.2">
      <c r="B1665" s="75"/>
      <c r="D1665" s="127" t="s">
        <v>112</v>
      </c>
      <c r="F1665" s="126" t="s">
        <v>3385</v>
      </c>
      <c r="L1665" s="75"/>
      <c r="M1665" s="119"/>
      <c r="U1665" s="120"/>
      <c r="AT1665" s="108" t="s">
        <v>112</v>
      </c>
      <c r="AU1665" s="108" t="s">
        <v>61</v>
      </c>
    </row>
    <row r="1666" spans="2:65" s="76" customFormat="1" ht="16.5" customHeight="1" x14ac:dyDescent="0.2">
      <c r="B1666" s="117"/>
      <c r="C1666" s="140" t="s">
        <v>2023</v>
      </c>
      <c r="D1666" s="140" t="s">
        <v>26</v>
      </c>
      <c r="E1666" s="139" t="s">
        <v>2024</v>
      </c>
      <c r="F1666" s="135" t="s">
        <v>3062</v>
      </c>
      <c r="G1666" s="138" t="s">
        <v>133</v>
      </c>
      <c r="H1666" s="137">
        <v>1</v>
      </c>
      <c r="I1666" s="136">
        <v>1514.06</v>
      </c>
      <c r="J1666" s="136">
        <f>ROUND(I1666*H1666,2)</f>
        <v>1514.06</v>
      </c>
      <c r="K1666" s="135" t="s">
        <v>3201</v>
      </c>
      <c r="L1666" s="75"/>
      <c r="M1666" s="134" t="s">
        <v>31</v>
      </c>
      <c r="N1666" s="133" t="s">
        <v>2542</v>
      </c>
      <c r="O1666" s="132">
        <v>0.34</v>
      </c>
      <c r="P1666" s="132">
        <f>O1666*H1666</f>
        <v>0.34</v>
      </c>
      <c r="Q1666" s="132">
        <v>1.3195699999999999E-3</v>
      </c>
      <c r="R1666" s="132">
        <f>Q1666*H1666</f>
        <v>1.3195699999999999E-3</v>
      </c>
      <c r="S1666" s="132">
        <v>0</v>
      </c>
      <c r="T1666" s="132">
        <f>S1666*H1666</f>
        <v>0</v>
      </c>
      <c r="U1666" s="131" t="s">
        <v>31</v>
      </c>
      <c r="AR1666" s="130" t="s">
        <v>134</v>
      </c>
      <c r="AT1666" s="130" t="s">
        <v>26</v>
      </c>
      <c r="AU1666" s="130" t="s">
        <v>61</v>
      </c>
      <c r="AY1666" s="108" t="s">
        <v>104</v>
      </c>
      <c r="BE1666" s="118">
        <f>IF(N1666="základní",J1666,0)</f>
        <v>1514.06</v>
      </c>
      <c r="BF1666" s="118">
        <f>IF(N1666="snížená",J1666,0)</f>
        <v>0</v>
      </c>
      <c r="BG1666" s="118">
        <f>IF(N1666="zákl. přenesená",J1666,0)</f>
        <v>0</v>
      </c>
      <c r="BH1666" s="118">
        <f>IF(N1666="sníž. přenesená",J1666,0)</f>
        <v>0</v>
      </c>
      <c r="BI1666" s="118">
        <f>IF(N1666="nulová",J1666,0)</f>
        <v>0</v>
      </c>
      <c r="BJ1666" s="108" t="s">
        <v>102</v>
      </c>
      <c r="BK1666" s="118">
        <f>ROUND(I1666*H1666,2)</f>
        <v>1514.06</v>
      </c>
      <c r="BL1666" s="108" t="s">
        <v>134</v>
      </c>
      <c r="BM1666" s="130" t="s">
        <v>2025</v>
      </c>
    </row>
    <row r="1667" spans="2:65" s="76" customFormat="1" x14ac:dyDescent="0.2">
      <c r="B1667" s="75"/>
      <c r="D1667" s="129" t="s">
        <v>2597</v>
      </c>
      <c r="F1667" s="128" t="s">
        <v>2026</v>
      </c>
      <c r="L1667" s="75"/>
      <c r="M1667" s="119"/>
      <c r="U1667" s="120"/>
      <c r="AT1667" s="108" t="s">
        <v>2597</v>
      </c>
      <c r="AU1667" s="108" t="s">
        <v>61</v>
      </c>
    </row>
    <row r="1668" spans="2:65" s="76" customFormat="1" x14ac:dyDescent="0.2">
      <c r="B1668" s="75"/>
      <c r="D1668" s="127" t="s">
        <v>112</v>
      </c>
      <c r="F1668" s="126" t="s">
        <v>3384</v>
      </c>
      <c r="L1668" s="75"/>
      <c r="M1668" s="119"/>
      <c r="U1668" s="120"/>
      <c r="AT1668" s="108" t="s">
        <v>112</v>
      </c>
      <c r="AU1668" s="108" t="s">
        <v>61</v>
      </c>
    </row>
    <row r="1669" spans="2:65" s="76" customFormat="1" ht="16.5" customHeight="1" x14ac:dyDescent="0.2">
      <c r="B1669" s="117"/>
      <c r="C1669" s="140" t="s">
        <v>2027</v>
      </c>
      <c r="D1669" s="140" t="s">
        <v>26</v>
      </c>
      <c r="E1669" s="139" t="s">
        <v>2028</v>
      </c>
      <c r="F1669" s="135" t="s">
        <v>3063</v>
      </c>
      <c r="G1669" s="138" t="s">
        <v>133</v>
      </c>
      <c r="H1669" s="137">
        <v>2</v>
      </c>
      <c r="I1669" s="136">
        <v>510.39</v>
      </c>
      <c r="J1669" s="136">
        <f>ROUND(I1669*H1669,2)</f>
        <v>1020.78</v>
      </c>
      <c r="K1669" s="135" t="s">
        <v>3201</v>
      </c>
      <c r="L1669" s="75"/>
      <c r="M1669" s="134" t="s">
        <v>31</v>
      </c>
      <c r="N1669" s="133" t="s">
        <v>2542</v>
      </c>
      <c r="O1669" s="132">
        <v>0.16</v>
      </c>
      <c r="P1669" s="132">
        <f>O1669*H1669</f>
        <v>0.32</v>
      </c>
      <c r="Q1669" s="132">
        <v>2.7956999999999998E-4</v>
      </c>
      <c r="R1669" s="132">
        <f>Q1669*H1669</f>
        <v>5.5913999999999996E-4</v>
      </c>
      <c r="S1669" s="132">
        <v>0</v>
      </c>
      <c r="T1669" s="132">
        <f>S1669*H1669</f>
        <v>0</v>
      </c>
      <c r="U1669" s="131" t="s">
        <v>31</v>
      </c>
      <c r="AR1669" s="130" t="s">
        <v>134</v>
      </c>
      <c r="AT1669" s="130" t="s">
        <v>26</v>
      </c>
      <c r="AU1669" s="130" t="s">
        <v>61</v>
      </c>
      <c r="AY1669" s="108" t="s">
        <v>104</v>
      </c>
      <c r="BE1669" s="118">
        <f>IF(N1669="základní",J1669,0)</f>
        <v>1020.78</v>
      </c>
      <c r="BF1669" s="118">
        <f>IF(N1669="snížená",J1669,0)</f>
        <v>0</v>
      </c>
      <c r="BG1669" s="118">
        <f>IF(N1669="zákl. přenesená",J1669,0)</f>
        <v>0</v>
      </c>
      <c r="BH1669" s="118">
        <f>IF(N1669="sníž. přenesená",J1669,0)</f>
        <v>0</v>
      </c>
      <c r="BI1669" s="118">
        <f>IF(N1669="nulová",J1669,0)</f>
        <v>0</v>
      </c>
      <c r="BJ1669" s="108" t="s">
        <v>102</v>
      </c>
      <c r="BK1669" s="118">
        <f>ROUND(I1669*H1669,2)</f>
        <v>1020.78</v>
      </c>
      <c r="BL1669" s="108" t="s">
        <v>134</v>
      </c>
      <c r="BM1669" s="130" t="s">
        <v>2029</v>
      </c>
    </row>
    <row r="1670" spans="2:65" s="76" customFormat="1" x14ac:dyDescent="0.2">
      <c r="B1670" s="75"/>
      <c r="D1670" s="129" t="s">
        <v>2597</v>
      </c>
      <c r="F1670" s="128" t="s">
        <v>2030</v>
      </c>
      <c r="L1670" s="75"/>
      <c r="M1670" s="119"/>
      <c r="U1670" s="120"/>
      <c r="AT1670" s="108" t="s">
        <v>2597</v>
      </c>
      <c r="AU1670" s="108" t="s">
        <v>61</v>
      </c>
    </row>
    <row r="1671" spans="2:65" s="76" customFormat="1" x14ac:dyDescent="0.2">
      <c r="B1671" s="75"/>
      <c r="D1671" s="127" t="s">
        <v>112</v>
      </c>
      <c r="F1671" s="126" t="s">
        <v>3383</v>
      </c>
      <c r="L1671" s="75"/>
      <c r="M1671" s="119"/>
      <c r="U1671" s="120"/>
      <c r="AT1671" s="108" t="s">
        <v>112</v>
      </c>
      <c r="AU1671" s="108" t="s">
        <v>61</v>
      </c>
    </row>
    <row r="1672" spans="2:65" s="76" customFormat="1" ht="16.5" customHeight="1" x14ac:dyDescent="0.2">
      <c r="B1672" s="117"/>
      <c r="C1672" s="140" t="s">
        <v>2031</v>
      </c>
      <c r="D1672" s="140" t="s">
        <v>26</v>
      </c>
      <c r="E1672" s="139" t="s">
        <v>2032</v>
      </c>
      <c r="F1672" s="135" t="s">
        <v>3064</v>
      </c>
      <c r="G1672" s="138" t="s">
        <v>133</v>
      </c>
      <c r="H1672" s="137">
        <v>2</v>
      </c>
      <c r="I1672" s="136">
        <v>725.76</v>
      </c>
      <c r="J1672" s="136">
        <f>ROUND(I1672*H1672,2)</f>
        <v>1451.52</v>
      </c>
      <c r="K1672" s="135" t="s">
        <v>3201</v>
      </c>
      <c r="L1672" s="75"/>
      <c r="M1672" s="134" t="s">
        <v>31</v>
      </c>
      <c r="N1672" s="133" t="s">
        <v>2542</v>
      </c>
      <c r="O1672" s="132">
        <v>0.2</v>
      </c>
      <c r="P1672" s="132">
        <f>O1672*H1672</f>
        <v>0.4</v>
      </c>
      <c r="Q1672" s="132">
        <v>4.0957E-4</v>
      </c>
      <c r="R1672" s="132">
        <f>Q1672*H1672</f>
        <v>8.1913999999999999E-4</v>
      </c>
      <c r="S1672" s="132">
        <v>0</v>
      </c>
      <c r="T1672" s="132">
        <f>S1672*H1672</f>
        <v>0</v>
      </c>
      <c r="U1672" s="131" t="s">
        <v>31</v>
      </c>
      <c r="AR1672" s="130" t="s">
        <v>134</v>
      </c>
      <c r="AT1672" s="130" t="s">
        <v>26</v>
      </c>
      <c r="AU1672" s="130" t="s">
        <v>61</v>
      </c>
      <c r="AY1672" s="108" t="s">
        <v>104</v>
      </c>
      <c r="BE1672" s="118">
        <f>IF(N1672="základní",J1672,0)</f>
        <v>1451.52</v>
      </c>
      <c r="BF1672" s="118">
        <f>IF(N1672="snížená",J1672,0)</f>
        <v>0</v>
      </c>
      <c r="BG1672" s="118">
        <f>IF(N1672="zákl. přenesená",J1672,0)</f>
        <v>0</v>
      </c>
      <c r="BH1672" s="118">
        <f>IF(N1672="sníž. přenesená",J1672,0)</f>
        <v>0</v>
      </c>
      <c r="BI1672" s="118">
        <f>IF(N1672="nulová",J1672,0)</f>
        <v>0</v>
      </c>
      <c r="BJ1672" s="108" t="s">
        <v>102</v>
      </c>
      <c r="BK1672" s="118">
        <f>ROUND(I1672*H1672,2)</f>
        <v>1451.52</v>
      </c>
      <c r="BL1672" s="108" t="s">
        <v>134</v>
      </c>
      <c r="BM1672" s="130" t="s">
        <v>2033</v>
      </c>
    </row>
    <row r="1673" spans="2:65" s="76" customFormat="1" x14ac:dyDescent="0.2">
      <c r="B1673" s="75"/>
      <c r="D1673" s="129" t="s">
        <v>2597</v>
      </c>
      <c r="F1673" s="128" t="s">
        <v>2034</v>
      </c>
      <c r="L1673" s="75"/>
      <c r="M1673" s="119"/>
      <c r="U1673" s="120"/>
      <c r="AT1673" s="108" t="s">
        <v>2597</v>
      </c>
      <c r="AU1673" s="108" t="s">
        <v>61</v>
      </c>
    </row>
    <row r="1674" spans="2:65" s="76" customFormat="1" x14ac:dyDescent="0.2">
      <c r="B1674" s="75"/>
      <c r="D1674" s="127" t="s">
        <v>112</v>
      </c>
      <c r="F1674" s="126" t="s">
        <v>3382</v>
      </c>
      <c r="L1674" s="75"/>
      <c r="M1674" s="119"/>
      <c r="U1674" s="120"/>
      <c r="AT1674" s="108" t="s">
        <v>112</v>
      </c>
      <c r="AU1674" s="108" t="s">
        <v>61</v>
      </c>
    </row>
    <row r="1675" spans="2:65" s="76" customFormat="1" ht="16.5" customHeight="1" x14ac:dyDescent="0.2">
      <c r="B1675" s="117"/>
      <c r="C1675" s="140" t="s">
        <v>2035</v>
      </c>
      <c r="D1675" s="140" t="s">
        <v>26</v>
      </c>
      <c r="E1675" s="139" t="s">
        <v>2036</v>
      </c>
      <c r="F1675" s="135" t="s">
        <v>3065</v>
      </c>
      <c r="G1675" s="138" t="s">
        <v>133</v>
      </c>
      <c r="H1675" s="137">
        <v>1</v>
      </c>
      <c r="I1675" s="136">
        <v>980.95</v>
      </c>
      <c r="J1675" s="136">
        <f>ROUND(I1675*H1675,2)</f>
        <v>980.95</v>
      </c>
      <c r="K1675" s="135" t="s">
        <v>3201</v>
      </c>
      <c r="L1675" s="75"/>
      <c r="M1675" s="134" t="s">
        <v>31</v>
      </c>
      <c r="N1675" s="133" t="s">
        <v>2542</v>
      </c>
      <c r="O1675" s="132">
        <v>0.22</v>
      </c>
      <c r="P1675" s="132">
        <f>O1675*H1675</f>
        <v>0.22</v>
      </c>
      <c r="Q1675" s="132">
        <v>6.3957E-4</v>
      </c>
      <c r="R1675" s="132">
        <f>Q1675*H1675</f>
        <v>6.3957E-4</v>
      </c>
      <c r="S1675" s="132">
        <v>0</v>
      </c>
      <c r="T1675" s="132">
        <f>S1675*H1675</f>
        <v>0</v>
      </c>
      <c r="U1675" s="131" t="s">
        <v>31</v>
      </c>
      <c r="AR1675" s="130" t="s">
        <v>134</v>
      </c>
      <c r="AT1675" s="130" t="s">
        <v>26</v>
      </c>
      <c r="AU1675" s="130" t="s">
        <v>61</v>
      </c>
      <c r="AY1675" s="108" t="s">
        <v>104</v>
      </c>
      <c r="BE1675" s="118">
        <f>IF(N1675="základní",J1675,0)</f>
        <v>980.95</v>
      </c>
      <c r="BF1675" s="118">
        <f>IF(N1675="snížená",J1675,0)</f>
        <v>0</v>
      </c>
      <c r="BG1675" s="118">
        <f>IF(N1675="zákl. přenesená",J1675,0)</f>
        <v>0</v>
      </c>
      <c r="BH1675" s="118">
        <f>IF(N1675="sníž. přenesená",J1675,0)</f>
        <v>0</v>
      </c>
      <c r="BI1675" s="118">
        <f>IF(N1675="nulová",J1675,0)</f>
        <v>0</v>
      </c>
      <c r="BJ1675" s="108" t="s">
        <v>102</v>
      </c>
      <c r="BK1675" s="118">
        <f>ROUND(I1675*H1675,2)</f>
        <v>980.95</v>
      </c>
      <c r="BL1675" s="108" t="s">
        <v>134</v>
      </c>
      <c r="BM1675" s="130" t="s">
        <v>2037</v>
      </c>
    </row>
    <row r="1676" spans="2:65" s="76" customFormat="1" x14ac:dyDescent="0.2">
      <c r="B1676" s="75"/>
      <c r="D1676" s="129" t="s">
        <v>2597</v>
      </c>
      <c r="F1676" s="128" t="s">
        <v>2038</v>
      </c>
      <c r="L1676" s="75"/>
      <c r="M1676" s="119"/>
      <c r="U1676" s="120"/>
      <c r="AT1676" s="108" t="s">
        <v>2597</v>
      </c>
      <c r="AU1676" s="108" t="s">
        <v>61</v>
      </c>
    </row>
    <row r="1677" spans="2:65" s="76" customFormat="1" x14ac:dyDescent="0.2">
      <c r="B1677" s="75"/>
      <c r="D1677" s="127" t="s">
        <v>112</v>
      </c>
      <c r="F1677" s="126" t="s">
        <v>3381</v>
      </c>
      <c r="L1677" s="75"/>
      <c r="M1677" s="119"/>
      <c r="U1677" s="120"/>
      <c r="AT1677" s="108" t="s">
        <v>112</v>
      </c>
      <c r="AU1677" s="108" t="s">
        <v>61</v>
      </c>
    </row>
    <row r="1678" spans="2:65" s="76" customFormat="1" ht="16.5" customHeight="1" x14ac:dyDescent="0.2">
      <c r="B1678" s="117"/>
      <c r="C1678" s="140" t="s">
        <v>2039</v>
      </c>
      <c r="D1678" s="140" t="s">
        <v>26</v>
      </c>
      <c r="E1678" s="139" t="s">
        <v>2040</v>
      </c>
      <c r="F1678" s="135" t="s">
        <v>3066</v>
      </c>
      <c r="G1678" s="138" t="s">
        <v>133</v>
      </c>
      <c r="H1678" s="137">
        <v>2</v>
      </c>
      <c r="I1678" s="136">
        <v>1377.49</v>
      </c>
      <c r="J1678" s="136">
        <f>ROUND(I1678*H1678,2)</f>
        <v>2754.98</v>
      </c>
      <c r="K1678" s="135" t="s">
        <v>3201</v>
      </c>
      <c r="L1678" s="75"/>
      <c r="M1678" s="134" t="s">
        <v>31</v>
      </c>
      <c r="N1678" s="133" t="s">
        <v>2542</v>
      </c>
      <c r="O1678" s="132">
        <v>0.216</v>
      </c>
      <c r="P1678" s="132">
        <f>O1678*H1678</f>
        <v>0.432</v>
      </c>
      <c r="Q1678" s="132">
        <v>6.3780580000000003E-4</v>
      </c>
      <c r="R1678" s="132">
        <f>Q1678*H1678</f>
        <v>1.2756116000000001E-3</v>
      </c>
      <c r="S1678" s="132">
        <v>0</v>
      </c>
      <c r="T1678" s="132">
        <f>S1678*H1678</f>
        <v>0</v>
      </c>
      <c r="U1678" s="131" t="s">
        <v>31</v>
      </c>
      <c r="AR1678" s="130" t="s">
        <v>134</v>
      </c>
      <c r="AT1678" s="130" t="s">
        <v>26</v>
      </c>
      <c r="AU1678" s="130" t="s">
        <v>61</v>
      </c>
      <c r="AY1678" s="108" t="s">
        <v>104</v>
      </c>
      <c r="BE1678" s="118">
        <f>IF(N1678="základní",J1678,0)</f>
        <v>2754.98</v>
      </c>
      <c r="BF1678" s="118">
        <f>IF(N1678="snížená",J1678,0)</f>
        <v>0</v>
      </c>
      <c r="BG1678" s="118">
        <f>IF(N1678="zákl. přenesená",J1678,0)</f>
        <v>0</v>
      </c>
      <c r="BH1678" s="118">
        <f>IF(N1678="sníž. přenesená",J1678,0)</f>
        <v>0</v>
      </c>
      <c r="BI1678" s="118">
        <f>IF(N1678="nulová",J1678,0)</f>
        <v>0</v>
      </c>
      <c r="BJ1678" s="108" t="s">
        <v>102</v>
      </c>
      <c r="BK1678" s="118">
        <f>ROUND(I1678*H1678,2)</f>
        <v>2754.98</v>
      </c>
      <c r="BL1678" s="108" t="s">
        <v>134</v>
      </c>
      <c r="BM1678" s="130" t="s">
        <v>2041</v>
      </c>
    </row>
    <row r="1679" spans="2:65" s="76" customFormat="1" ht="19.5" x14ac:dyDescent="0.2">
      <c r="B1679" s="75"/>
      <c r="D1679" s="129" t="s">
        <v>2597</v>
      </c>
      <c r="F1679" s="128" t="s">
        <v>3380</v>
      </c>
      <c r="L1679" s="75"/>
      <c r="M1679" s="119"/>
      <c r="U1679" s="120"/>
      <c r="AT1679" s="108" t="s">
        <v>2597</v>
      </c>
      <c r="AU1679" s="108" t="s">
        <v>61</v>
      </c>
    </row>
    <row r="1680" spans="2:65" s="76" customFormat="1" x14ac:dyDescent="0.2">
      <c r="B1680" s="75"/>
      <c r="D1680" s="127" t="s">
        <v>112</v>
      </c>
      <c r="F1680" s="126" t="s">
        <v>3379</v>
      </c>
      <c r="L1680" s="75"/>
      <c r="M1680" s="119"/>
      <c r="U1680" s="120"/>
      <c r="AT1680" s="108" t="s">
        <v>112</v>
      </c>
      <c r="AU1680" s="108" t="s">
        <v>61</v>
      </c>
    </row>
    <row r="1681" spans="2:65" s="76" customFormat="1" ht="16.5" customHeight="1" x14ac:dyDescent="0.2">
      <c r="B1681" s="117"/>
      <c r="C1681" s="140" t="s">
        <v>2042</v>
      </c>
      <c r="D1681" s="140" t="s">
        <v>26</v>
      </c>
      <c r="E1681" s="139" t="s">
        <v>2043</v>
      </c>
      <c r="F1681" s="135" t="s">
        <v>3067</v>
      </c>
      <c r="G1681" s="138" t="s">
        <v>133</v>
      </c>
      <c r="H1681" s="137">
        <v>1</v>
      </c>
      <c r="I1681" s="136">
        <v>1392.79</v>
      </c>
      <c r="J1681" s="136">
        <f>ROUND(I1681*H1681,2)</f>
        <v>1392.79</v>
      </c>
      <c r="K1681" s="135" t="s">
        <v>3201</v>
      </c>
      <c r="L1681" s="75"/>
      <c r="M1681" s="134" t="s">
        <v>31</v>
      </c>
      <c r="N1681" s="133" t="s">
        <v>2542</v>
      </c>
      <c r="O1681" s="132">
        <v>0.25800000000000001</v>
      </c>
      <c r="P1681" s="132">
        <f>O1681*H1681</f>
        <v>0.25800000000000001</v>
      </c>
      <c r="Q1681" s="132">
        <v>5.6977619999999999E-4</v>
      </c>
      <c r="R1681" s="132">
        <f>Q1681*H1681</f>
        <v>5.6977619999999999E-4</v>
      </c>
      <c r="S1681" s="132">
        <v>0</v>
      </c>
      <c r="T1681" s="132">
        <f>S1681*H1681</f>
        <v>0</v>
      </c>
      <c r="U1681" s="131" t="s">
        <v>31</v>
      </c>
      <c r="AR1681" s="130" t="s">
        <v>134</v>
      </c>
      <c r="AT1681" s="130" t="s">
        <v>26</v>
      </c>
      <c r="AU1681" s="130" t="s">
        <v>61</v>
      </c>
      <c r="AY1681" s="108" t="s">
        <v>104</v>
      </c>
      <c r="BE1681" s="118">
        <f>IF(N1681="základní",J1681,0)</f>
        <v>1392.79</v>
      </c>
      <c r="BF1681" s="118">
        <f>IF(N1681="snížená",J1681,0)</f>
        <v>0</v>
      </c>
      <c r="BG1681" s="118">
        <f>IF(N1681="zákl. přenesená",J1681,0)</f>
        <v>0</v>
      </c>
      <c r="BH1681" s="118">
        <f>IF(N1681="sníž. přenesená",J1681,0)</f>
        <v>0</v>
      </c>
      <c r="BI1681" s="118">
        <f>IF(N1681="nulová",J1681,0)</f>
        <v>0</v>
      </c>
      <c r="BJ1681" s="108" t="s">
        <v>102</v>
      </c>
      <c r="BK1681" s="118">
        <f>ROUND(I1681*H1681,2)</f>
        <v>1392.79</v>
      </c>
      <c r="BL1681" s="108" t="s">
        <v>134</v>
      </c>
      <c r="BM1681" s="130" t="s">
        <v>2044</v>
      </c>
    </row>
    <row r="1682" spans="2:65" s="76" customFormat="1" ht="19.5" x14ac:dyDescent="0.2">
      <c r="B1682" s="75"/>
      <c r="D1682" s="129" t="s">
        <v>2597</v>
      </c>
      <c r="F1682" s="128" t="s">
        <v>3378</v>
      </c>
      <c r="L1682" s="75"/>
      <c r="M1682" s="119"/>
      <c r="U1682" s="120"/>
      <c r="AT1682" s="108" t="s">
        <v>2597</v>
      </c>
      <c r="AU1682" s="108" t="s">
        <v>61</v>
      </c>
    </row>
    <row r="1683" spans="2:65" s="76" customFormat="1" x14ac:dyDescent="0.2">
      <c r="B1683" s="75"/>
      <c r="D1683" s="127" t="s">
        <v>112</v>
      </c>
      <c r="F1683" s="126" t="s">
        <v>3377</v>
      </c>
      <c r="L1683" s="75"/>
      <c r="M1683" s="119"/>
      <c r="U1683" s="120"/>
      <c r="AT1683" s="108" t="s">
        <v>112</v>
      </c>
      <c r="AU1683" s="108" t="s">
        <v>61</v>
      </c>
    </row>
    <row r="1684" spans="2:65" s="76" customFormat="1" ht="16.5" customHeight="1" x14ac:dyDescent="0.2">
      <c r="B1684" s="117"/>
      <c r="C1684" s="140" t="s">
        <v>2045</v>
      </c>
      <c r="D1684" s="140" t="s">
        <v>26</v>
      </c>
      <c r="E1684" s="139" t="s">
        <v>2046</v>
      </c>
      <c r="F1684" s="135" t="s">
        <v>3068</v>
      </c>
      <c r="G1684" s="138" t="s">
        <v>133</v>
      </c>
      <c r="H1684" s="137">
        <v>1</v>
      </c>
      <c r="I1684" s="136">
        <v>1523.35</v>
      </c>
      <c r="J1684" s="136">
        <f>ROUND(I1684*H1684,2)</f>
        <v>1523.35</v>
      </c>
      <c r="K1684" s="135" t="s">
        <v>3201</v>
      </c>
      <c r="L1684" s="75"/>
      <c r="M1684" s="134" t="s">
        <v>31</v>
      </c>
      <c r="N1684" s="133" t="s">
        <v>2542</v>
      </c>
      <c r="O1684" s="132">
        <v>0.28799999999999998</v>
      </c>
      <c r="P1684" s="132">
        <f>O1684*H1684</f>
        <v>0.28799999999999998</v>
      </c>
      <c r="Q1684" s="132">
        <v>6.96537E-4</v>
      </c>
      <c r="R1684" s="132">
        <f>Q1684*H1684</f>
        <v>6.96537E-4</v>
      </c>
      <c r="S1684" s="132">
        <v>0</v>
      </c>
      <c r="T1684" s="132">
        <f>S1684*H1684</f>
        <v>0</v>
      </c>
      <c r="U1684" s="131" t="s">
        <v>31</v>
      </c>
      <c r="AR1684" s="130" t="s">
        <v>134</v>
      </c>
      <c r="AT1684" s="130" t="s">
        <v>26</v>
      </c>
      <c r="AU1684" s="130" t="s">
        <v>61</v>
      </c>
      <c r="AY1684" s="108" t="s">
        <v>104</v>
      </c>
      <c r="BE1684" s="118">
        <f>IF(N1684="základní",J1684,0)</f>
        <v>1523.35</v>
      </c>
      <c r="BF1684" s="118">
        <f>IF(N1684="snížená",J1684,0)</f>
        <v>0</v>
      </c>
      <c r="BG1684" s="118">
        <f>IF(N1684="zákl. přenesená",J1684,0)</f>
        <v>0</v>
      </c>
      <c r="BH1684" s="118">
        <f>IF(N1684="sníž. přenesená",J1684,0)</f>
        <v>0</v>
      </c>
      <c r="BI1684" s="118">
        <f>IF(N1684="nulová",J1684,0)</f>
        <v>0</v>
      </c>
      <c r="BJ1684" s="108" t="s">
        <v>102</v>
      </c>
      <c r="BK1684" s="118">
        <f>ROUND(I1684*H1684,2)</f>
        <v>1523.35</v>
      </c>
      <c r="BL1684" s="108" t="s">
        <v>134</v>
      </c>
      <c r="BM1684" s="130" t="s">
        <v>2047</v>
      </c>
    </row>
    <row r="1685" spans="2:65" s="76" customFormat="1" ht="19.5" x14ac:dyDescent="0.2">
      <c r="B1685" s="75"/>
      <c r="D1685" s="129" t="s">
        <v>2597</v>
      </c>
      <c r="F1685" s="128" t="s">
        <v>3376</v>
      </c>
      <c r="L1685" s="75"/>
      <c r="M1685" s="119"/>
      <c r="U1685" s="120"/>
      <c r="AT1685" s="108" t="s">
        <v>2597</v>
      </c>
      <c r="AU1685" s="108" t="s">
        <v>61</v>
      </c>
    </row>
    <row r="1686" spans="2:65" s="76" customFormat="1" x14ac:dyDescent="0.2">
      <c r="B1686" s="75"/>
      <c r="D1686" s="127" t="s">
        <v>112</v>
      </c>
      <c r="F1686" s="126" t="s">
        <v>3375</v>
      </c>
      <c r="L1686" s="75"/>
      <c r="M1686" s="119"/>
      <c r="U1686" s="120"/>
      <c r="AT1686" s="108" t="s">
        <v>112</v>
      </c>
      <c r="AU1686" s="108" t="s">
        <v>61</v>
      </c>
    </row>
    <row r="1687" spans="2:65" s="76" customFormat="1" ht="16.5" customHeight="1" x14ac:dyDescent="0.2">
      <c r="B1687" s="117"/>
      <c r="C1687" s="140" t="s">
        <v>2048</v>
      </c>
      <c r="D1687" s="140" t="s">
        <v>26</v>
      </c>
      <c r="E1687" s="139" t="s">
        <v>2049</v>
      </c>
      <c r="F1687" s="135" t="s">
        <v>3069</v>
      </c>
      <c r="G1687" s="138" t="s">
        <v>133</v>
      </c>
      <c r="H1687" s="137">
        <v>1</v>
      </c>
      <c r="I1687" s="136">
        <v>4316.04</v>
      </c>
      <c r="J1687" s="136">
        <f>ROUND(I1687*H1687,2)</f>
        <v>4316.04</v>
      </c>
      <c r="K1687" s="135" t="s">
        <v>3201</v>
      </c>
      <c r="L1687" s="75"/>
      <c r="M1687" s="134" t="s">
        <v>31</v>
      </c>
      <c r="N1687" s="133" t="s">
        <v>2542</v>
      </c>
      <c r="O1687" s="132">
        <v>0.51500000000000001</v>
      </c>
      <c r="P1687" s="132">
        <f>O1687*H1687</f>
        <v>0.51500000000000001</v>
      </c>
      <c r="Q1687" s="132">
        <v>2.1440598000000001E-3</v>
      </c>
      <c r="R1687" s="132">
        <f>Q1687*H1687</f>
        <v>2.1440598000000001E-3</v>
      </c>
      <c r="S1687" s="132">
        <v>0</v>
      </c>
      <c r="T1687" s="132">
        <f>S1687*H1687</f>
        <v>0</v>
      </c>
      <c r="U1687" s="131" t="s">
        <v>31</v>
      </c>
      <c r="AR1687" s="130" t="s">
        <v>134</v>
      </c>
      <c r="AT1687" s="130" t="s">
        <v>26</v>
      </c>
      <c r="AU1687" s="130" t="s">
        <v>61</v>
      </c>
      <c r="AY1687" s="108" t="s">
        <v>104</v>
      </c>
      <c r="BE1687" s="118">
        <f>IF(N1687="základní",J1687,0)</f>
        <v>4316.04</v>
      </c>
      <c r="BF1687" s="118">
        <f>IF(N1687="snížená",J1687,0)</f>
        <v>0</v>
      </c>
      <c r="BG1687" s="118">
        <f>IF(N1687="zákl. přenesená",J1687,0)</f>
        <v>0</v>
      </c>
      <c r="BH1687" s="118">
        <f>IF(N1687="sníž. přenesená",J1687,0)</f>
        <v>0</v>
      </c>
      <c r="BI1687" s="118">
        <f>IF(N1687="nulová",J1687,0)</f>
        <v>0</v>
      </c>
      <c r="BJ1687" s="108" t="s">
        <v>102</v>
      </c>
      <c r="BK1687" s="118">
        <f>ROUND(I1687*H1687,2)</f>
        <v>4316.04</v>
      </c>
      <c r="BL1687" s="108" t="s">
        <v>134</v>
      </c>
      <c r="BM1687" s="130" t="s">
        <v>2050</v>
      </c>
    </row>
    <row r="1688" spans="2:65" s="76" customFormat="1" ht="19.5" x14ac:dyDescent="0.2">
      <c r="B1688" s="75"/>
      <c r="D1688" s="129" t="s">
        <v>2597</v>
      </c>
      <c r="F1688" s="128" t="s">
        <v>3374</v>
      </c>
      <c r="L1688" s="75"/>
      <c r="M1688" s="119"/>
      <c r="U1688" s="120"/>
      <c r="AT1688" s="108" t="s">
        <v>2597</v>
      </c>
      <c r="AU1688" s="108" t="s">
        <v>61</v>
      </c>
    </row>
    <row r="1689" spans="2:65" s="76" customFormat="1" x14ac:dyDescent="0.2">
      <c r="B1689" s="75"/>
      <c r="D1689" s="127" t="s">
        <v>112</v>
      </c>
      <c r="F1689" s="126" t="s">
        <v>3373</v>
      </c>
      <c r="L1689" s="75"/>
      <c r="M1689" s="119"/>
      <c r="U1689" s="120"/>
      <c r="AT1689" s="108" t="s">
        <v>112</v>
      </c>
      <c r="AU1689" s="108" t="s">
        <v>61</v>
      </c>
    </row>
    <row r="1690" spans="2:65" s="76" customFormat="1" ht="16.5" customHeight="1" x14ac:dyDescent="0.2">
      <c r="B1690" s="117"/>
      <c r="C1690" s="140" t="s">
        <v>2051</v>
      </c>
      <c r="D1690" s="140" t="s">
        <v>26</v>
      </c>
      <c r="E1690" s="139" t="s">
        <v>2052</v>
      </c>
      <c r="F1690" s="135" t="s">
        <v>3070</v>
      </c>
      <c r="G1690" s="138" t="s">
        <v>133</v>
      </c>
      <c r="H1690" s="137">
        <v>1</v>
      </c>
      <c r="I1690" s="136">
        <v>1402.79</v>
      </c>
      <c r="J1690" s="136">
        <f>ROUND(I1690*H1690,2)</f>
        <v>1402.79</v>
      </c>
      <c r="K1690" s="135" t="s">
        <v>3201</v>
      </c>
      <c r="L1690" s="75"/>
      <c r="M1690" s="134" t="s">
        <v>31</v>
      </c>
      <c r="N1690" s="133" t="s">
        <v>2542</v>
      </c>
      <c r="O1690" s="132">
        <v>0.25800000000000001</v>
      </c>
      <c r="P1690" s="132">
        <f>O1690*H1690</f>
        <v>0.25800000000000001</v>
      </c>
      <c r="Q1690" s="132">
        <v>6.5977620000000001E-4</v>
      </c>
      <c r="R1690" s="132">
        <f>Q1690*H1690</f>
        <v>6.5977620000000001E-4</v>
      </c>
      <c r="S1690" s="132">
        <v>0</v>
      </c>
      <c r="T1690" s="132">
        <f>S1690*H1690</f>
        <v>0</v>
      </c>
      <c r="U1690" s="131" t="s">
        <v>31</v>
      </c>
      <c r="AR1690" s="130" t="s">
        <v>134</v>
      </c>
      <c r="AT1690" s="130" t="s">
        <v>26</v>
      </c>
      <c r="AU1690" s="130" t="s">
        <v>61</v>
      </c>
      <c r="AY1690" s="108" t="s">
        <v>104</v>
      </c>
      <c r="BE1690" s="118">
        <f>IF(N1690="základní",J1690,0)</f>
        <v>1402.79</v>
      </c>
      <c r="BF1690" s="118">
        <f>IF(N1690="snížená",J1690,0)</f>
        <v>0</v>
      </c>
      <c r="BG1690" s="118">
        <f>IF(N1690="zákl. přenesená",J1690,0)</f>
        <v>0</v>
      </c>
      <c r="BH1690" s="118">
        <f>IF(N1690="sníž. přenesená",J1690,0)</f>
        <v>0</v>
      </c>
      <c r="BI1690" s="118">
        <f>IF(N1690="nulová",J1690,0)</f>
        <v>0</v>
      </c>
      <c r="BJ1690" s="108" t="s">
        <v>102</v>
      </c>
      <c r="BK1690" s="118">
        <f>ROUND(I1690*H1690,2)</f>
        <v>1402.79</v>
      </c>
      <c r="BL1690" s="108" t="s">
        <v>134</v>
      </c>
      <c r="BM1690" s="130" t="s">
        <v>2053</v>
      </c>
    </row>
    <row r="1691" spans="2:65" s="76" customFormat="1" ht="19.5" x14ac:dyDescent="0.2">
      <c r="B1691" s="75"/>
      <c r="D1691" s="129" t="s">
        <v>2597</v>
      </c>
      <c r="F1691" s="128" t="s">
        <v>3372</v>
      </c>
      <c r="L1691" s="75"/>
      <c r="M1691" s="119"/>
      <c r="U1691" s="120"/>
      <c r="AT1691" s="108" t="s">
        <v>2597</v>
      </c>
      <c r="AU1691" s="108" t="s">
        <v>61</v>
      </c>
    </row>
    <row r="1692" spans="2:65" s="76" customFormat="1" x14ac:dyDescent="0.2">
      <c r="B1692" s="75"/>
      <c r="D1692" s="127" t="s">
        <v>112</v>
      </c>
      <c r="F1692" s="126" t="s">
        <v>3371</v>
      </c>
      <c r="L1692" s="75"/>
      <c r="M1692" s="119"/>
      <c r="U1692" s="120"/>
      <c r="AT1692" s="108" t="s">
        <v>112</v>
      </c>
      <c r="AU1692" s="108" t="s">
        <v>61</v>
      </c>
    </row>
    <row r="1693" spans="2:65" s="76" customFormat="1" ht="16.5" customHeight="1" x14ac:dyDescent="0.2">
      <c r="B1693" s="117"/>
      <c r="C1693" s="140" t="s">
        <v>2054</v>
      </c>
      <c r="D1693" s="140" t="s">
        <v>26</v>
      </c>
      <c r="E1693" s="139" t="s">
        <v>2055</v>
      </c>
      <c r="F1693" s="135" t="s">
        <v>3071</v>
      </c>
      <c r="G1693" s="138" t="s">
        <v>133</v>
      </c>
      <c r="H1693" s="137">
        <v>1</v>
      </c>
      <c r="I1693" s="136">
        <v>1543.35</v>
      </c>
      <c r="J1693" s="136">
        <f>ROUND(I1693*H1693,2)</f>
        <v>1543.35</v>
      </c>
      <c r="K1693" s="135" t="s">
        <v>3201</v>
      </c>
      <c r="L1693" s="75"/>
      <c r="M1693" s="134" t="s">
        <v>31</v>
      </c>
      <c r="N1693" s="133" t="s">
        <v>2542</v>
      </c>
      <c r="O1693" s="132">
        <v>0.28799999999999998</v>
      </c>
      <c r="P1693" s="132">
        <f>O1693*H1693</f>
        <v>0.28799999999999998</v>
      </c>
      <c r="Q1693" s="132">
        <v>7.5653700000000005E-4</v>
      </c>
      <c r="R1693" s="132">
        <f>Q1693*H1693</f>
        <v>7.5653700000000005E-4</v>
      </c>
      <c r="S1693" s="132">
        <v>0</v>
      </c>
      <c r="T1693" s="132">
        <f>S1693*H1693</f>
        <v>0</v>
      </c>
      <c r="U1693" s="131" t="s">
        <v>31</v>
      </c>
      <c r="AR1693" s="130" t="s">
        <v>134</v>
      </c>
      <c r="AT1693" s="130" t="s">
        <v>26</v>
      </c>
      <c r="AU1693" s="130" t="s">
        <v>61</v>
      </c>
      <c r="AY1693" s="108" t="s">
        <v>104</v>
      </c>
      <c r="BE1693" s="118">
        <f>IF(N1693="základní",J1693,0)</f>
        <v>1543.35</v>
      </c>
      <c r="BF1693" s="118">
        <f>IF(N1693="snížená",J1693,0)</f>
        <v>0</v>
      </c>
      <c r="BG1693" s="118">
        <f>IF(N1693="zákl. přenesená",J1693,0)</f>
        <v>0</v>
      </c>
      <c r="BH1693" s="118">
        <f>IF(N1693="sníž. přenesená",J1693,0)</f>
        <v>0</v>
      </c>
      <c r="BI1693" s="118">
        <f>IF(N1693="nulová",J1693,0)</f>
        <v>0</v>
      </c>
      <c r="BJ1693" s="108" t="s">
        <v>102</v>
      </c>
      <c r="BK1693" s="118">
        <f>ROUND(I1693*H1693,2)</f>
        <v>1543.35</v>
      </c>
      <c r="BL1693" s="108" t="s">
        <v>134</v>
      </c>
      <c r="BM1693" s="130" t="s">
        <v>2056</v>
      </c>
    </row>
    <row r="1694" spans="2:65" s="76" customFormat="1" ht="19.5" x14ac:dyDescent="0.2">
      <c r="B1694" s="75"/>
      <c r="D1694" s="129" t="s">
        <v>2597</v>
      </c>
      <c r="F1694" s="128" t="s">
        <v>3370</v>
      </c>
      <c r="L1694" s="75"/>
      <c r="M1694" s="119"/>
      <c r="U1694" s="120"/>
      <c r="AT1694" s="108" t="s">
        <v>2597</v>
      </c>
      <c r="AU1694" s="108" t="s">
        <v>61</v>
      </c>
    </row>
    <row r="1695" spans="2:65" s="76" customFormat="1" x14ac:dyDescent="0.2">
      <c r="B1695" s="75"/>
      <c r="D1695" s="127" t="s">
        <v>112</v>
      </c>
      <c r="F1695" s="126" t="s">
        <v>3369</v>
      </c>
      <c r="L1695" s="75"/>
      <c r="M1695" s="119"/>
      <c r="U1695" s="120"/>
      <c r="AT1695" s="108" t="s">
        <v>112</v>
      </c>
      <c r="AU1695" s="108" t="s">
        <v>61</v>
      </c>
    </row>
    <row r="1696" spans="2:65" s="76" customFormat="1" ht="16.5" customHeight="1" x14ac:dyDescent="0.2">
      <c r="B1696" s="117"/>
      <c r="C1696" s="140" t="s">
        <v>2057</v>
      </c>
      <c r="D1696" s="140" t="s">
        <v>26</v>
      </c>
      <c r="E1696" s="139" t="s">
        <v>2058</v>
      </c>
      <c r="F1696" s="135" t="s">
        <v>3072</v>
      </c>
      <c r="G1696" s="138" t="s">
        <v>133</v>
      </c>
      <c r="H1696" s="137">
        <v>1</v>
      </c>
      <c r="I1696" s="136">
        <v>1727.74</v>
      </c>
      <c r="J1696" s="136">
        <f>ROUND(I1696*H1696,2)</f>
        <v>1727.74</v>
      </c>
      <c r="K1696" s="135" t="s">
        <v>3201</v>
      </c>
      <c r="L1696" s="75"/>
      <c r="M1696" s="134" t="s">
        <v>31</v>
      </c>
      <c r="N1696" s="133" t="s">
        <v>2542</v>
      </c>
      <c r="O1696" s="132">
        <v>0.34</v>
      </c>
      <c r="P1696" s="132">
        <f>O1696*H1696</f>
        <v>0.34</v>
      </c>
      <c r="Q1696" s="132">
        <v>1.1101640000000001E-3</v>
      </c>
      <c r="R1696" s="132">
        <f>Q1696*H1696</f>
        <v>1.1101640000000001E-3</v>
      </c>
      <c r="S1696" s="132">
        <v>0</v>
      </c>
      <c r="T1696" s="132">
        <f>S1696*H1696</f>
        <v>0</v>
      </c>
      <c r="U1696" s="131" t="s">
        <v>31</v>
      </c>
      <c r="AR1696" s="130" t="s">
        <v>134</v>
      </c>
      <c r="AT1696" s="130" t="s">
        <v>26</v>
      </c>
      <c r="AU1696" s="130" t="s">
        <v>61</v>
      </c>
      <c r="AY1696" s="108" t="s">
        <v>104</v>
      </c>
      <c r="BE1696" s="118">
        <f>IF(N1696="základní",J1696,0)</f>
        <v>1727.74</v>
      </c>
      <c r="BF1696" s="118">
        <f>IF(N1696="snížená",J1696,0)</f>
        <v>0</v>
      </c>
      <c r="BG1696" s="118">
        <f>IF(N1696="zákl. přenesená",J1696,0)</f>
        <v>0</v>
      </c>
      <c r="BH1696" s="118">
        <f>IF(N1696="sníž. přenesená",J1696,0)</f>
        <v>0</v>
      </c>
      <c r="BI1696" s="118">
        <f>IF(N1696="nulová",J1696,0)</f>
        <v>0</v>
      </c>
      <c r="BJ1696" s="108" t="s">
        <v>102</v>
      </c>
      <c r="BK1696" s="118">
        <f>ROUND(I1696*H1696,2)</f>
        <v>1727.74</v>
      </c>
      <c r="BL1696" s="108" t="s">
        <v>134</v>
      </c>
      <c r="BM1696" s="130" t="s">
        <v>2059</v>
      </c>
    </row>
    <row r="1697" spans="2:65" s="76" customFormat="1" ht="19.5" x14ac:dyDescent="0.2">
      <c r="B1697" s="75"/>
      <c r="D1697" s="129" t="s">
        <v>2597</v>
      </c>
      <c r="F1697" s="128" t="s">
        <v>3368</v>
      </c>
      <c r="L1697" s="75"/>
      <c r="M1697" s="119"/>
      <c r="U1697" s="120"/>
      <c r="AT1697" s="108" t="s">
        <v>2597</v>
      </c>
      <c r="AU1697" s="108" t="s">
        <v>61</v>
      </c>
    </row>
    <row r="1698" spans="2:65" s="76" customFormat="1" x14ac:dyDescent="0.2">
      <c r="B1698" s="75"/>
      <c r="D1698" s="127" t="s">
        <v>112</v>
      </c>
      <c r="F1698" s="126" t="s">
        <v>3367</v>
      </c>
      <c r="L1698" s="75"/>
      <c r="M1698" s="119"/>
      <c r="U1698" s="120"/>
      <c r="AT1698" s="108" t="s">
        <v>112</v>
      </c>
      <c r="AU1698" s="108" t="s">
        <v>61</v>
      </c>
    </row>
    <row r="1699" spans="2:65" s="76" customFormat="1" ht="16.5" customHeight="1" x14ac:dyDescent="0.2">
      <c r="B1699" s="117"/>
      <c r="C1699" s="140" t="s">
        <v>2060</v>
      </c>
      <c r="D1699" s="140" t="s">
        <v>26</v>
      </c>
      <c r="E1699" s="139" t="s">
        <v>2061</v>
      </c>
      <c r="F1699" s="135" t="s">
        <v>3073</v>
      </c>
      <c r="G1699" s="138" t="s">
        <v>133</v>
      </c>
      <c r="H1699" s="137">
        <v>1</v>
      </c>
      <c r="I1699" s="136">
        <v>3906.04</v>
      </c>
      <c r="J1699" s="136">
        <f>ROUND(I1699*H1699,2)</f>
        <v>3906.04</v>
      </c>
      <c r="K1699" s="135" t="s">
        <v>3201</v>
      </c>
      <c r="L1699" s="75"/>
      <c r="M1699" s="134" t="s">
        <v>31</v>
      </c>
      <c r="N1699" s="133" t="s">
        <v>2542</v>
      </c>
      <c r="O1699" s="132">
        <v>0.51500000000000001</v>
      </c>
      <c r="P1699" s="132">
        <f>O1699*H1699</f>
        <v>0.51500000000000001</v>
      </c>
      <c r="Q1699" s="132">
        <v>2.5940598E-3</v>
      </c>
      <c r="R1699" s="132">
        <f>Q1699*H1699</f>
        <v>2.5940598E-3</v>
      </c>
      <c r="S1699" s="132">
        <v>0</v>
      </c>
      <c r="T1699" s="132">
        <f>S1699*H1699</f>
        <v>0</v>
      </c>
      <c r="U1699" s="131" t="s">
        <v>31</v>
      </c>
      <c r="AR1699" s="130" t="s">
        <v>134</v>
      </c>
      <c r="AT1699" s="130" t="s">
        <v>26</v>
      </c>
      <c r="AU1699" s="130" t="s">
        <v>61</v>
      </c>
      <c r="AY1699" s="108" t="s">
        <v>104</v>
      </c>
      <c r="BE1699" s="118">
        <f>IF(N1699="základní",J1699,0)</f>
        <v>3906.04</v>
      </c>
      <c r="BF1699" s="118">
        <f>IF(N1699="snížená",J1699,0)</f>
        <v>0</v>
      </c>
      <c r="BG1699" s="118">
        <f>IF(N1699="zákl. přenesená",J1699,0)</f>
        <v>0</v>
      </c>
      <c r="BH1699" s="118">
        <f>IF(N1699="sníž. přenesená",J1699,0)</f>
        <v>0</v>
      </c>
      <c r="BI1699" s="118">
        <f>IF(N1699="nulová",J1699,0)</f>
        <v>0</v>
      </c>
      <c r="BJ1699" s="108" t="s">
        <v>102</v>
      </c>
      <c r="BK1699" s="118">
        <f>ROUND(I1699*H1699,2)</f>
        <v>3906.04</v>
      </c>
      <c r="BL1699" s="108" t="s">
        <v>134</v>
      </c>
      <c r="BM1699" s="130" t="s">
        <v>2062</v>
      </c>
    </row>
    <row r="1700" spans="2:65" s="76" customFormat="1" ht="19.5" x14ac:dyDescent="0.2">
      <c r="B1700" s="75"/>
      <c r="D1700" s="129" t="s">
        <v>2597</v>
      </c>
      <c r="F1700" s="128" t="s">
        <v>3366</v>
      </c>
      <c r="L1700" s="75"/>
      <c r="M1700" s="119"/>
      <c r="U1700" s="120"/>
      <c r="AT1700" s="108" t="s">
        <v>2597</v>
      </c>
      <c r="AU1700" s="108" t="s">
        <v>61</v>
      </c>
    </row>
    <row r="1701" spans="2:65" s="76" customFormat="1" x14ac:dyDescent="0.2">
      <c r="B1701" s="75"/>
      <c r="D1701" s="127" t="s">
        <v>112</v>
      </c>
      <c r="F1701" s="126" t="s">
        <v>3365</v>
      </c>
      <c r="L1701" s="75"/>
      <c r="M1701" s="119"/>
      <c r="U1701" s="120"/>
      <c r="AT1701" s="108" t="s">
        <v>112</v>
      </c>
      <c r="AU1701" s="108" t="s">
        <v>61</v>
      </c>
    </row>
    <row r="1702" spans="2:65" s="76" customFormat="1" ht="16.5" customHeight="1" x14ac:dyDescent="0.2">
      <c r="B1702" s="117"/>
      <c r="C1702" s="140" t="s">
        <v>2063</v>
      </c>
      <c r="D1702" s="140" t="s">
        <v>26</v>
      </c>
      <c r="E1702" s="139" t="s">
        <v>2064</v>
      </c>
      <c r="F1702" s="135" t="s">
        <v>3074</v>
      </c>
      <c r="G1702" s="138" t="s">
        <v>133</v>
      </c>
      <c r="H1702" s="137">
        <v>2</v>
      </c>
      <c r="I1702" s="136">
        <v>1433.47</v>
      </c>
      <c r="J1702" s="136">
        <f>ROUND(I1702*H1702,2)</f>
        <v>2866.94</v>
      </c>
      <c r="K1702" s="135" t="s">
        <v>3201</v>
      </c>
      <c r="L1702" s="75"/>
      <c r="M1702" s="134" t="s">
        <v>31</v>
      </c>
      <c r="N1702" s="133" t="s">
        <v>2542</v>
      </c>
      <c r="O1702" s="132">
        <v>0.33</v>
      </c>
      <c r="P1702" s="132">
        <f>O1702*H1702</f>
        <v>0.66</v>
      </c>
      <c r="Q1702" s="132">
        <v>8.5707399999999999E-4</v>
      </c>
      <c r="R1702" s="132">
        <f>Q1702*H1702</f>
        <v>1.714148E-3</v>
      </c>
      <c r="S1702" s="132">
        <v>0</v>
      </c>
      <c r="T1702" s="132">
        <f>S1702*H1702</f>
        <v>0</v>
      </c>
      <c r="U1702" s="131" t="s">
        <v>31</v>
      </c>
      <c r="AR1702" s="130" t="s">
        <v>134</v>
      </c>
      <c r="AT1702" s="130" t="s">
        <v>26</v>
      </c>
      <c r="AU1702" s="130" t="s">
        <v>61</v>
      </c>
      <c r="AY1702" s="108" t="s">
        <v>104</v>
      </c>
      <c r="BE1702" s="118">
        <f>IF(N1702="základní",J1702,0)</f>
        <v>2866.94</v>
      </c>
      <c r="BF1702" s="118">
        <f>IF(N1702="snížená",J1702,0)</f>
        <v>0</v>
      </c>
      <c r="BG1702" s="118">
        <f>IF(N1702="zákl. přenesená",J1702,0)</f>
        <v>0</v>
      </c>
      <c r="BH1702" s="118">
        <f>IF(N1702="sníž. přenesená",J1702,0)</f>
        <v>0</v>
      </c>
      <c r="BI1702" s="118">
        <f>IF(N1702="nulová",J1702,0)</f>
        <v>0</v>
      </c>
      <c r="BJ1702" s="108" t="s">
        <v>102</v>
      </c>
      <c r="BK1702" s="118">
        <f>ROUND(I1702*H1702,2)</f>
        <v>2866.94</v>
      </c>
      <c r="BL1702" s="108" t="s">
        <v>134</v>
      </c>
      <c r="BM1702" s="130" t="s">
        <v>2065</v>
      </c>
    </row>
    <row r="1703" spans="2:65" s="76" customFormat="1" ht="19.5" x14ac:dyDescent="0.2">
      <c r="B1703" s="75"/>
      <c r="D1703" s="129" t="s">
        <v>2597</v>
      </c>
      <c r="F1703" s="128" t="s">
        <v>3364</v>
      </c>
      <c r="L1703" s="75"/>
      <c r="M1703" s="119"/>
      <c r="U1703" s="120"/>
      <c r="AT1703" s="108" t="s">
        <v>2597</v>
      </c>
      <c r="AU1703" s="108" t="s">
        <v>61</v>
      </c>
    </row>
    <row r="1704" spans="2:65" s="76" customFormat="1" x14ac:dyDescent="0.2">
      <c r="B1704" s="75"/>
      <c r="D1704" s="127" t="s">
        <v>112</v>
      </c>
      <c r="F1704" s="126" t="s">
        <v>3363</v>
      </c>
      <c r="L1704" s="75"/>
      <c r="M1704" s="119"/>
      <c r="U1704" s="120"/>
      <c r="AT1704" s="108" t="s">
        <v>112</v>
      </c>
      <c r="AU1704" s="108" t="s">
        <v>61</v>
      </c>
    </row>
    <row r="1705" spans="2:65" s="76" customFormat="1" ht="16.5" customHeight="1" x14ac:dyDescent="0.2">
      <c r="B1705" s="117"/>
      <c r="C1705" s="140" t="s">
        <v>2066</v>
      </c>
      <c r="D1705" s="140" t="s">
        <v>26</v>
      </c>
      <c r="E1705" s="139" t="s">
        <v>2067</v>
      </c>
      <c r="F1705" s="135" t="s">
        <v>3075</v>
      </c>
      <c r="G1705" s="138" t="s">
        <v>133</v>
      </c>
      <c r="H1705" s="137">
        <v>1</v>
      </c>
      <c r="I1705" s="136">
        <v>1681.75</v>
      </c>
      <c r="J1705" s="136">
        <f>ROUND(I1705*H1705,2)</f>
        <v>1681.75</v>
      </c>
      <c r="K1705" s="135" t="s">
        <v>3201</v>
      </c>
      <c r="L1705" s="75"/>
      <c r="M1705" s="134" t="s">
        <v>31</v>
      </c>
      <c r="N1705" s="133" t="s">
        <v>2542</v>
      </c>
      <c r="O1705" s="132">
        <v>0.41199999999999998</v>
      </c>
      <c r="P1705" s="132">
        <f>O1705*H1705</f>
        <v>0.41199999999999998</v>
      </c>
      <c r="Q1705" s="132">
        <v>6.9970160000000004E-4</v>
      </c>
      <c r="R1705" s="132">
        <f>Q1705*H1705</f>
        <v>6.9970160000000004E-4</v>
      </c>
      <c r="S1705" s="132">
        <v>0</v>
      </c>
      <c r="T1705" s="132">
        <f>S1705*H1705</f>
        <v>0</v>
      </c>
      <c r="U1705" s="131" t="s">
        <v>31</v>
      </c>
      <c r="AR1705" s="130" t="s">
        <v>134</v>
      </c>
      <c r="AT1705" s="130" t="s">
        <v>26</v>
      </c>
      <c r="AU1705" s="130" t="s">
        <v>61</v>
      </c>
      <c r="AY1705" s="108" t="s">
        <v>104</v>
      </c>
      <c r="BE1705" s="118">
        <f>IF(N1705="základní",J1705,0)</f>
        <v>1681.75</v>
      </c>
      <c r="BF1705" s="118">
        <f>IF(N1705="snížená",J1705,0)</f>
        <v>0</v>
      </c>
      <c r="BG1705" s="118">
        <f>IF(N1705="zákl. přenesená",J1705,0)</f>
        <v>0</v>
      </c>
      <c r="BH1705" s="118">
        <f>IF(N1705="sníž. přenesená",J1705,0)</f>
        <v>0</v>
      </c>
      <c r="BI1705" s="118">
        <f>IF(N1705="nulová",J1705,0)</f>
        <v>0</v>
      </c>
      <c r="BJ1705" s="108" t="s">
        <v>102</v>
      </c>
      <c r="BK1705" s="118">
        <f>ROUND(I1705*H1705,2)</f>
        <v>1681.75</v>
      </c>
      <c r="BL1705" s="108" t="s">
        <v>134</v>
      </c>
      <c r="BM1705" s="130" t="s">
        <v>2068</v>
      </c>
    </row>
    <row r="1706" spans="2:65" s="76" customFormat="1" ht="19.5" x14ac:dyDescent="0.2">
      <c r="B1706" s="75"/>
      <c r="D1706" s="129" t="s">
        <v>2597</v>
      </c>
      <c r="F1706" s="128" t="s">
        <v>3362</v>
      </c>
      <c r="L1706" s="75"/>
      <c r="M1706" s="119"/>
      <c r="U1706" s="120"/>
      <c r="AT1706" s="108" t="s">
        <v>2597</v>
      </c>
      <c r="AU1706" s="108" t="s">
        <v>61</v>
      </c>
    </row>
    <row r="1707" spans="2:65" s="76" customFormat="1" x14ac:dyDescent="0.2">
      <c r="B1707" s="75"/>
      <c r="D1707" s="127" t="s">
        <v>112</v>
      </c>
      <c r="F1707" s="126" t="s">
        <v>3361</v>
      </c>
      <c r="L1707" s="75"/>
      <c r="M1707" s="119"/>
      <c r="U1707" s="120"/>
      <c r="AT1707" s="108" t="s">
        <v>112</v>
      </c>
      <c r="AU1707" s="108" t="s">
        <v>61</v>
      </c>
    </row>
    <row r="1708" spans="2:65" s="76" customFormat="1" ht="16.5" customHeight="1" x14ac:dyDescent="0.2">
      <c r="B1708" s="117"/>
      <c r="C1708" s="140" t="s">
        <v>2069</v>
      </c>
      <c r="D1708" s="140" t="s">
        <v>26</v>
      </c>
      <c r="E1708" s="139" t="s">
        <v>2070</v>
      </c>
      <c r="F1708" s="135" t="s">
        <v>3076</v>
      </c>
      <c r="G1708" s="138" t="s">
        <v>133</v>
      </c>
      <c r="H1708" s="137">
        <v>1</v>
      </c>
      <c r="I1708" s="136">
        <v>1740.29</v>
      </c>
      <c r="J1708" s="136">
        <f>ROUND(I1708*H1708,2)</f>
        <v>1740.29</v>
      </c>
      <c r="K1708" s="135" t="s">
        <v>3201</v>
      </c>
      <c r="L1708" s="75"/>
      <c r="M1708" s="134" t="s">
        <v>31</v>
      </c>
      <c r="N1708" s="133" t="s">
        <v>2542</v>
      </c>
      <c r="O1708" s="132">
        <v>0.45400000000000001</v>
      </c>
      <c r="P1708" s="132">
        <f>O1708*H1708</f>
        <v>0.45400000000000001</v>
      </c>
      <c r="Q1708" s="132">
        <v>7.8871639999999999E-4</v>
      </c>
      <c r="R1708" s="132">
        <f>Q1708*H1708</f>
        <v>7.8871639999999999E-4</v>
      </c>
      <c r="S1708" s="132">
        <v>0</v>
      </c>
      <c r="T1708" s="132">
        <f>S1708*H1708</f>
        <v>0</v>
      </c>
      <c r="U1708" s="131" t="s">
        <v>31</v>
      </c>
      <c r="AR1708" s="130" t="s">
        <v>134</v>
      </c>
      <c r="AT1708" s="130" t="s">
        <v>26</v>
      </c>
      <c r="AU1708" s="130" t="s">
        <v>61</v>
      </c>
      <c r="AY1708" s="108" t="s">
        <v>104</v>
      </c>
      <c r="BE1708" s="118">
        <f>IF(N1708="základní",J1708,0)</f>
        <v>1740.29</v>
      </c>
      <c r="BF1708" s="118">
        <f>IF(N1708="snížená",J1708,0)</f>
        <v>0</v>
      </c>
      <c r="BG1708" s="118">
        <f>IF(N1708="zákl. přenesená",J1708,0)</f>
        <v>0</v>
      </c>
      <c r="BH1708" s="118">
        <f>IF(N1708="sníž. přenesená",J1708,0)</f>
        <v>0</v>
      </c>
      <c r="BI1708" s="118">
        <f>IF(N1708="nulová",J1708,0)</f>
        <v>0</v>
      </c>
      <c r="BJ1708" s="108" t="s">
        <v>102</v>
      </c>
      <c r="BK1708" s="118">
        <f>ROUND(I1708*H1708,2)</f>
        <v>1740.29</v>
      </c>
      <c r="BL1708" s="108" t="s">
        <v>134</v>
      </c>
      <c r="BM1708" s="130" t="s">
        <v>2071</v>
      </c>
    </row>
    <row r="1709" spans="2:65" s="76" customFormat="1" ht="19.5" x14ac:dyDescent="0.2">
      <c r="B1709" s="75"/>
      <c r="D1709" s="129" t="s">
        <v>2597</v>
      </c>
      <c r="F1709" s="128" t="s">
        <v>3360</v>
      </c>
      <c r="L1709" s="75"/>
      <c r="M1709" s="119"/>
      <c r="U1709" s="120"/>
      <c r="AT1709" s="108" t="s">
        <v>2597</v>
      </c>
      <c r="AU1709" s="108" t="s">
        <v>61</v>
      </c>
    </row>
    <row r="1710" spans="2:65" s="76" customFormat="1" x14ac:dyDescent="0.2">
      <c r="B1710" s="75"/>
      <c r="D1710" s="127" t="s">
        <v>112</v>
      </c>
      <c r="F1710" s="126" t="s">
        <v>3359</v>
      </c>
      <c r="L1710" s="75"/>
      <c r="M1710" s="119"/>
      <c r="U1710" s="120"/>
      <c r="AT1710" s="108" t="s">
        <v>112</v>
      </c>
      <c r="AU1710" s="108" t="s">
        <v>61</v>
      </c>
    </row>
    <row r="1711" spans="2:65" s="76" customFormat="1" ht="16.5" customHeight="1" x14ac:dyDescent="0.2">
      <c r="B1711" s="117"/>
      <c r="C1711" s="140" t="s">
        <v>2072</v>
      </c>
      <c r="D1711" s="140" t="s">
        <v>26</v>
      </c>
      <c r="E1711" s="139" t="s">
        <v>2073</v>
      </c>
      <c r="F1711" s="135" t="s">
        <v>3077</v>
      </c>
      <c r="G1711" s="138" t="s">
        <v>133</v>
      </c>
      <c r="H1711" s="137">
        <v>1</v>
      </c>
      <c r="I1711" s="136">
        <v>1580.29</v>
      </c>
      <c r="J1711" s="136">
        <f>ROUND(I1711*H1711,2)</f>
        <v>1580.29</v>
      </c>
      <c r="K1711" s="135" t="s">
        <v>3201</v>
      </c>
      <c r="L1711" s="75"/>
      <c r="M1711" s="134" t="s">
        <v>31</v>
      </c>
      <c r="N1711" s="133" t="s">
        <v>2542</v>
      </c>
      <c r="O1711" s="132">
        <v>0.45400000000000001</v>
      </c>
      <c r="P1711" s="132">
        <f>O1711*H1711</f>
        <v>0.45400000000000001</v>
      </c>
      <c r="Q1711" s="132">
        <v>9.8871640000000008E-4</v>
      </c>
      <c r="R1711" s="132">
        <f>Q1711*H1711</f>
        <v>9.8871640000000008E-4</v>
      </c>
      <c r="S1711" s="132">
        <v>0</v>
      </c>
      <c r="T1711" s="132">
        <f>S1711*H1711</f>
        <v>0</v>
      </c>
      <c r="U1711" s="131" t="s">
        <v>31</v>
      </c>
      <c r="AR1711" s="130" t="s">
        <v>134</v>
      </c>
      <c r="AT1711" s="130" t="s">
        <v>26</v>
      </c>
      <c r="AU1711" s="130" t="s">
        <v>61</v>
      </c>
      <c r="AY1711" s="108" t="s">
        <v>104</v>
      </c>
      <c r="BE1711" s="118">
        <f>IF(N1711="základní",J1711,0)</f>
        <v>1580.29</v>
      </c>
      <c r="BF1711" s="118">
        <f>IF(N1711="snížená",J1711,0)</f>
        <v>0</v>
      </c>
      <c r="BG1711" s="118">
        <f>IF(N1711="zákl. přenesená",J1711,0)</f>
        <v>0</v>
      </c>
      <c r="BH1711" s="118">
        <f>IF(N1711="sníž. přenesená",J1711,0)</f>
        <v>0</v>
      </c>
      <c r="BI1711" s="118">
        <f>IF(N1711="nulová",J1711,0)</f>
        <v>0</v>
      </c>
      <c r="BJ1711" s="108" t="s">
        <v>102</v>
      </c>
      <c r="BK1711" s="118">
        <f>ROUND(I1711*H1711,2)</f>
        <v>1580.29</v>
      </c>
      <c r="BL1711" s="108" t="s">
        <v>134</v>
      </c>
      <c r="BM1711" s="130" t="s">
        <v>2074</v>
      </c>
    </row>
    <row r="1712" spans="2:65" s="76" customFormat="1" ht="19.5" x14ac:dyDescent="0.2">
      <c r="B1712" s="75"/>
      <c r="D1712" s="129" t="s">
        <v>2597</v>
      </c>
      <c r="F1712" s="128" t="s">
        <v>3358</v>
      </c>
      <c r="L1712" s="75"/>
      <c r="M1712" s="119"/>
      <c r="U1712" s="120"/>
      <c r="AT1712" s="108" t="s">
        <v>2597</v>
      </c>
      <c r="AU1712" s="108" t="s">
        <v>61</v>
      </c>
    </row>
    <row r="1713" spans="2:65" s="76" customFormat="1" x14ac:dyDescent="0.2">
      <c r="B1713" s="75"/>
      <c r="D1713" s="127" t="s">
        <v>112</v>
      </c>
      <c r="F1713" s="126" t="s">
        <v>3357</v>
      </c>
      <c r="L1713" s="75"/>
      <c r="M1713" s="119"/>
      <c r="U1713" s="120"/>
      <c r="AT1713" s="108" t="s">
        <v>112</v>
      </c>
      <c r="AU1713" s="108" t="s">
        <v>61</v>
      </c>
    </row>
    <row r="1714" spans="2:65" s="76" customFormat="1" ht="21.75" customHeight="1" x14ac:dyDescent="0.2">
      <c r="B1714" s="117"/>
      <c r="C1714" s="140" t="s">
        <v>2075</v>
      </c>
      <c r="D1714" s="140" t="s">
        <v>26</v>
      </c>
      <c r="E1714" s="139" t="s">
        <v>2076</v>
      </c>
      <c r="F1714" s="135" t="s">
        <v>3078</v>
      </c>
      <c r="G1714" s="138" t="s">
        <v>133</v>
      </c>
      <c r="H1714" s="137">
        <v>2</v>
      </c>
      <c r="I1714" s="136">
        <v>2567.71</v>
      </c>
      <c r="J1714" s="136">
        <f>ROUND(I1714*H1714,2)</f>
        <v>5135.42</v>
      </c>
      <c r="K1714" s="135" t="s">
        <v>3201</v>
      </c>
      <c r="L1714" s="75"/>
      <c r="M1714" s="134" t="s">
        <v>31</v>
      </c>
      <c r="N1714" s="133" t="s">
        <v>2542</v>
      </c>
      <c r="O1714" s="132">
        <v>0.42499999999999999</v>
      </c>
      <c r="P1714" s="132">
        <f>O1714*H1714</f>
        <v>0.85</v>
      </c>
      <c r="Q1714" s="132">
        <v>6.8999999999999997E-4</v>
      </c>
      <c r="R1714" s="132">
        <f>Q1714*H1714</f>
        <v>1.3799999999999999E-3</v>
      </c>
      <c r="S1714" s="132">
        <v>0</v>
      </c>
      <c r="T1714" s="132">
        <f>S1714*H1714</f>
        <v>0</v>
      </c>
      <c r="U1714" s="131" t="s">
        <v>31</v>
      </c>
      <c r="AR1714" s="130" t="s">
        <v>134</v>
      </c>
      <c r="AT1714" s="130" t="s">
        <v>26</v>
      </c>
      <c r="AU1714" s="130" t="s">
        <v>61</v>
      </c>
      <c r="AY1714" s="108" t="s">
        <v>104</v>
      </c>
      <c r="BE1714" s="118">
        <f>IF(N1714="základní",J1714,0)</f>
        <v>5135.42</v>
      </c>
      <c r="BF1714" s="118">
        <f>IF(N1714="snížená",J1714,0)</f>
        <v>0</v>
      </c>
      <c r="BG1714" s="118">
        <f>IF(N1714="zákl. přenesená",J1714,0)</f>
        <v>0</v>
      </c>
      <c r="BH1714" s="118">
        <f>IF(N1714="sníž. přenesená",J1714,0)</f>
        <v>0</v>
      </c>
      <c r="BI1714" s="118">
        <f>IF(N1714="nulová",J1714,0)</f>
        <v>0</v>
      </c>
      <c r="BJ1714" s="108" t="s">
        <v>102</v>
      </c>
      <c r="BK1714" s="118">
        <f>ROUND(I1714*H1714,2)</f>
        <v>5135.42</v>
      </c>
      <c r="BL1714" s="108" t="s">
        <v>134</v>
      </c>
      <c r="BM1714" s="130" t="s">
        <v>2077</v>
      </c>
    </row>
    <row r="1715" spans="2:65" s="76" customFormat="1" ht="19.5" x14ac:dyDescent="0.2">
      <c r="B1715" s="75"/>
      <c r="D1715" s="129" t="s">
        <v>2597</v>
      </c>
      <c r="F1715" s="128" t="s">
        <v>2078</v>
      </c>
      <c r="L1715" s="75"/>
      <c r="M1715" s="119"/>
      <c r="U1715" s="120"/>
      <c r="AT1715" s="108" t="s">
        <v>2597</v>
      </c>
      <c r="AU1715" s="108" t="s">
        <v>61</v>
      </c>
    </row>
    <row r="1716" spans="2:65" s="76" customFormat="1" x14ac:dyDescent="0.2">
      <c r="B1716" s="75"/>
      <c r="D1716" s="127" t="s">
        <v>112</v>
      </c>
      <c r="F1716" s="126" t="s">
        <v>3356</v>
      </c>
      <c r="L1716" s="75"/>
      <c r="M1716" s="119"/>
      <c r="U1716" s="120"/>
      <c r="AT1716" s="108" t="s">
        <v>112</v>
      </c>
      <c r="AU1716" s="108" t="s">
        <v>61</v>
      </c>
    </row>
    <row r="1717" spans="2:65" s="76" customFormat="1" ht="24.2" customHeight="1" x14ac:dyDescent="0.2">
      <c r="B1717" s="117"/>
      <c r="C1717" s="140" t="s">
        <v>2079</v>
      </c>
      <c r="D1717" s="140" t="s">
        <v>26</v>
      </c>
      <c r="E1717" s="139" t="s">
        <v>2080</v>
      </c>
      <c r="F1717" s="135" t="s">
        <v>3079</v>
      </c>
      <c r="G1717" s="138" t="s">
        <v>133</v>
      </c>
      <c r="H1717" s="137">
        <v>2</v>
      </c>
      <c r="I1717" s="136">
        <v>3417.71</v>
      </c>
      <c r="J1717" s="136">
        <f>ROUND(I1717*H1717,2)</f>
        <v>6835.42</v>
      </c>
      <c r="K1717" s="135" t="s">
        <v>3201</v>
      </c>
      <c r="L1717" s="75"/>
      <c r="M1717" s="134" t="s">
        <v>31</v>
      </c>
      <c r="N1717" s="133" t="s">
        <v>2542</v>
      </c>
      <c r="O1717" s="132">
        <v>0.42499999999999999</v>
      </c>
      <c r="P1717" s="132">
        <f>O1717*H1717</f>
        <v>0.85</v>
      </c>
      <c r="Q1717" s="132">
        <v>7.2000000000000005E-4</v>
      </c>
      <c r="R1717" s="132">
        <f>Q1717*H1717</f>
        <v>1.4400000000000001E-3</v>
      </c>
      <c r="S1717" s="132">
        <v>0</v>
      </c>
      <c r="T1717" s="132">
        <f>S1717*H1717</f>
        <v>0</v>
      </c>
      <c r="U1717" s="131" t="s">
        <v>31</v>
      </c>
      <c r="AR1717" s="130" t="s">
        <v>134</v>
      </c>
      <c r="AT1717" s="130" t="s">
        <v>26</v>
      </c>
      <c r="AU1717" s="130" t="s">
        <v>61</v>
      </c>
      <c r="AY1717" s="108" t="s">
        <v>104</v>
      </c>
      <c r="BE1717" s="118">
        <f>IF(N1717="základní",J1717,0)</f>
        <v>6835.42</v>
      </c>
      <c r="BF1717" s="118">
        <f>IF(N1717="snížená",J1717,0)</f>
        <v>0</v>
      </c>
      <c r="BG1717" s="118">
        <f>IF(N1717="zákl. přenesená",J1717,0)</f>
        <v>0</v>
      </c>
      <c r="BH1717" s="118">
        <f>IF(N1717="sníž. přenesená",J1717,0)</f>
        <v>0</v>
      </c>
      <c r="BI1717" s="118">
        <f>IF(N1717="nulová",J1717,0)</f>
        <v>0</v>
      </c>
      <c r="BJ1717" s="108" t="s">
        <v>102</v>
      </c>
      <c r="BK1717" s="118">
        <f>ROUND(I1717*H1717,2)</f>
        <v>6835.42</v>
      </c>
      <c r="BL1717" s="108" t="s">
        <v>134</v>
      </c>
      <c r="BM1717" s="130" t="s">
        <v>2081</v>
      </c>
    </row>
    <row r="1718" spans="2:65" s="76" customFormat="1" ht="19.5" x14ac:dyDescent="0.2">
      <c r="B1718" s="75"/>
      <c r="D1718" s="129" t="s">
        <v>2597</v>
      </c>
      <c r="F1718" s="128" t="s">
        <v>2082</v>
      </c>
      <c r="L1718" s="75"/>
      <c r="M1718" s="119"/>
      <c r="U1718" s="120"/>
      <c r="AT1718" s="108" t="s">
        <v>2597</v>
      </c>
      <c r="AU1718" s="108" t="s">
        <v>61</v>
      </c>
    </row>
    <row r="1719" spans="2:65" s="76" customFormat="1" x14ac:dyDescent="0.2">
      <c r="B1719" s="75"/>
      <c r="D1719" s="127" t="s">
        <v>112</v>
      </c>
      <c r="F1719" s="126" t="s">
        <v>3355</v>
      </c>
      <c r="L1719" s="75"/>
      <c r="M1719" s="119"/>
      <c r="U1719" s="120"/>
      <c r="AT1719" s="108" t="s">
        <v>112</v>
      </c>
      <c r="AU1719" s="108" t="s">
        <v>61</v>
      </c>
    </row>
    <row r="1720" spans="2:65" s="76" customFormat="1" ht="16.5" customHeight="1" x14ac:dyDescent="0.2">
      <c r="B1720" s="117"/>
      <c r="C1720" s="140" t="s">
        <v>2083</v>
      </c>
      <c r="D1720" s="140" t="s">
        <v>26</v>
      </c>
      <c r="E1720" s="139" t="s">
        <v>2084</v>
      </c>
      <c r="F1720" s="135" t="s">
        <v>3080</v>
      </c>
      <c r="G1720" s="138" t="s">
        <v>133</v>
      </c>
      <c r="H1720" s="137">
        <v>5</v>
      </c>
      <c r="I1720" s="136">
        <v>61.76</v>
      </c>
      <c r="J1720" s="136">
        <f>ROUND(I1720*H1720,2)</f>
        <v>308.8</v>
      </c>
      <c r="K1720" s="135" t="s">
        <v>3201</v>
      </c>
      <c r="L1720" s="75"/>
      <c r="M1720" s="134" t="s">
        <v>31</v>
      </c>
      <c r="N1720" s="133" t="s">
        <v>2542</v>
      </c>
      <c r="O1720" s="132">
        <v>0.125</v>
      </c>
      <c r="P1720" s="132">
        <f>O1720*H1720</f>
        <v>0.625</v>
      </c>
      <c r="Q1720" s="132">
        <v>0</v>
      </c>
      <c r="R1720" s="132">
        <f>Q1720*H1720</f>
        <v>0</v>
      </c>
      <c r="S1720" s="132">
        <v>1.3699999999999999E-3</v>
      </c>
      <c r="T1720" s="132">
        <f>S1720*H1720</f>
        <v>6.8499999999999993E-3</v>
      </c>
      <c r="U1720" s="131" t="s">
        <v>31</v>
      </c>
      <c r="AR1720" s="130" t="s">
        <v>134</v>
      </c>
      <c r="AT1720" s="130" t="s">
        <v>26</v>
      </c>
      <c r="AU1720" s="130" t="s">
        <v>61</v>
      </c>
      <c r="AY1720" s="108" t="s">
        <v>104</v>
      </c>
      <c r="BE1720" s="118">
        <f>IF(N1720="základní",J1720,0)</f>
        <v>308.8</v>
      </c>
      <c r="BF1720" s="118">
        <f>IF(N1720="snížená",J1720,0)</f>
        <v>0</v>
      </c>
      <c r="BG1720" s="118">
        <f>IF(N1720="zákl. přenesená",J1720,0)</f>
        <v>0</v>
      </c>
      <c r="BH1720" s="118">
        <f>IF(N1720="sníž. přenesená",J1720,0)</f>
        <v>0</v>
      </c>
      <c r="BI1720" s="118">
        <f>IF(N1720="nulová",J1720,0)</f>
        <v>0</v>
      </c>
      <c r="BJ1720" s="108" t="s">
        <v>102</v>
      </c>
      <c r="BK1720" s="118">
        <f>ROUND(I1720*H1720,2)</f>
        <v>308.8</v>
      </c>
      <c r="BL1720" s="108" t="s">
        <v>134</v>
      </c>
      <c r="BM1720" s="130" t="s">
        <v>2085</v>
      </c>
    </row>
    <row r="1721" spans="2:65" s="76" customFormat="1" x14ac:dyDescent="0.2">
      <c r="B1721" s="75"/>
      <c r="D1721" s="129" t="s">
        <v>2597</v>
      </c>
      <c r="F1721" s="128" t="s">
        <v>2086</v>
      </c>
      <c r="L1721" s="75"/>
      <c r="M1721" s="119"/>
      <c r="U1721" s="120"/>
      <c r="AT1721" s="108" t="s">
        <v>2597</v>
      </c>
      <c r="AU1721" s="108" t="s">
        <v>61</v>
      </c>
    </row>
    <row r="1722" spans="2:65" s="76" customFormat="1" x14ac:dyDescent="0.2">
      <c r="B1722" s="75"/>
      <c r="D1722" s="127" t="s">
        <v>112</v>
      </c>
      <c r="F1722" s="126" t="s">
        <v>3354</v>
      </c>
      <c r="L1722" s="75"/>
      <c r="M1722" s="119"/>
      <c r="U1722" s="120"/>
      <c r="AT1722" s="108" t="s">
        <v>112</v>
      </c>
      <c r="AU1722" s="108" t="s">
        <v>61</v>
      </c>
    </row>
    <row r="1723" spans="2:65" s="76" customFormat="1" ht="16.5" customHeight="1" x14ac:dyDescent="0.2">
      <c r="B1723" s="117"/>
      <c r="C1723" s="140" t="s">
        <v>2087</v>
      </c>
      <c r="D1723" s="140" t="s">
        <v>26</v>
      </c>
      <c r="E1723" s="139" t="s">
        <v>2088</v>
      </c>
      <c r="F1723" s="135" t="s">
        <v>3081</v>
      </c>
      <c r="G1723" s="138" t="s">
        <v>133</v>
      </c>
      <c r="H1723" s="137">
        <v>4</v>
      </c>
      <c r="I1723" s="136">
        <v>87.45</v>
      </c>
      <c r="J1723" s="136">
        <f>ROUND(I1723*H1723,2)</f>
        <v>349.8</v>
      </c>
      <c r="K1723" s="135" t="s">
        <v>3201</v>
      </c>
      <c r="L1723" s="75"/>
      <c r="M1723" s="134" t="s">
        <v>31</v>
      </c>
      <c r="N1723" s="133" t="s">
        <v>2542</v>
      </c>
      <c r="O1723" s="132">
        <v>0.17699999999999999</v>
      </c>
      <c r="P1723" s="132">
        <f>O1723*H1723</f>
        <v>0.70799999999999996</v>
      </c>
      <c r="Q1723" s="132">
        <v>0</v>
      </c>
      <c r="R1723" s="132">
        <f>Q1723*H1723</f>
        <v>0</v>
      </c>
      <c r="S1723" s="132">
        <v>2.7799999999999999E-3</v>
      </c>
      <c r="T1723" s="132">
        <f>S1723*H1723</f>
        <v>1.112E-2</v>
      </c>
      <c r="U1723" s="131" t="s">
        <v>31</v>
      </c>
      <c r="AR1723" s="130" t="s">
        <v>134</v>
      </c>
      <c r="AT1723" s="130" t="s">
        <v>26</v>
      </c>
      <c r="AU1723" s="130" t="s">
        <v>61</v>
      </c>
      <c r="AY1723" s="108" t="s">
        <v>104</v>
      </c>
      <c r="BE1723" s="118">
        <f>IF(N1723="základní",J1723,0)</f>
        <v>349.8</v>
      </c>
      <c r="BF1723" s="118">
        <f>IF(N1723="snížená",J1723,0)</f>
        <v>0</v>
      </c>
      <c r="BG1723" s="118">
        <f>IF(N1723="zákl. přenesená",J1723,0)</f>
        <v>0</v>
      </c>
      <c r="BH1723" s="118">
        <f>IF(N1723="sníž. přenesená",J1723,0)</f>
        <v>0</v>
      </c>
      <c r="BI1723" s="118">
        <f>IF(N1723="nulová",J1723,0)</f>
        <v>0</v>
      </c>
      <c r="BJ1723" s="108" t="s">
        <v>102</v>
      </c>
      <c r="BK1723" s="118">
        <f>ROUND(I1723*H1723,2)</f>
        <v>349.8</v>
      </c>
      <c r="BL1723" s="108" t="s">
        <v>134</v>
      </c>
      <c r="BM1723" s="130" t="s">
        <v>2089</v>
      </c>
    </row>
    <row r="1724" spans="2:65" s="76" customFormat="1" x14ac:dyDescent="0.2">
      <c r="B1724" s="75"/>
      <c r="D1724" s="129" t="s">
        <v>2597</v>
      </c>
      <c r="F1724" s="128" t="s">
        <v>2090</v>
      </c>
      <c r="L1724" s="75"/>
      <c r="M1724" s="119"/>
      <c r="U1724" s="120"/>
      <c r="AT1724" s="108" t="s">
        <v>2597</v>
      </c>
      <c r="AU1724" s="108" t="s">
        <v>61</v>
      </c>
    </row>
    <row r="1725" spans="2:65" s="76" customFormat="1" x14ac:dyDescent="0.2">
      <c r="B1725" s="75"/>
      <c r="D1725" s="127" t="s">
        <v>112</v>
      </c>
      <c r="F1725" s="126" t="s">
        <v>3353</v>
      </c>
      <c r="L1725" s="75"/>
      <c r="M1725" s="119"/>
      <c r="U1725" s="120"/>
      <c r="AT1725" s="108" t="s">
        <v>112</v>
      </c>
      <c r="AU1725" s="108" t="s">
        <v>61</v>
      </c>
    </row>
    <row r="1726" spans="2:65" s="76" customFormat="1" ht="16.5" customHeight="1" x14ac:dyDescent="0.2">
      <c r="B1726" s="117"/>
      <c r="C1726" s="140" t="s">
        <v>2091</v>
      </c>
      <c r="D1726" s="140" t="s">
        <v>26</v>
      </c>
      <c r="E1726" s="139" t="s">
        <v>2092</v>
      </c>
      <c r="F1726" s="135" t="s">
        <v>3082</v>
      </c>
      <c r="G1726" s="138" t="s">
        <v>133</v>
      </c>
      <c r="H1726" s="137">
        <v>2</v>
      </c>
      <c r="I1726" s="136">
        <v>123.48</v>
      </c>
      <c r="J1726" s="136">
        <f>ROUND(I1726*H1726,2)</f>
        <v>246.96</v>
      </c>
      <c r="K1726" s="135" t="s">
        <v>3201</v>
      </c>
      <c r="L1726" s="75"/>
      <c r="M1726" s="134" t="s">
        <v>31</v>
      </c>
      <c r="N1726" s="133" t="s">
        <v>2542</v>
      </c>
      <c r="O1726" s="132">
        <v>0.23899999999999999</v>
      </c>
      <c r="P1726" s="132">
        <f>O1726*H1726</f>
        <v>0.47799999999999998</v>
      </c>
      <c r="Q1726" s="132">
        <v>2.0000000000000002E-5</v>
      </c>
      <c r="R1726" s="132">
        <f>Q1726*H1726</f>
        <v>4.0000000000000003E-5</v>
      </c>
      <c r="S1726" s="132">
        <v>3.7200000000000002E-3</v>
      </c>
      <c r="T1726" s="132">
        <f>S1726*H1726</f>
        <v>7.4400000000000004E-3</v>
      </c>
      <c r="U1726" s="131" t="s">
        <v>31</v>
      </c>
      <c r="AR1726" s="130" t="s">
        <v>134</v>
      </c>
      <c r="AT1726" s="130" t="s">
        <v>26</v>
      </c>
      <c r="AU1726" s="130" t="s">
        <v>61</v>
      </c>
      <c r="AY1726" s="108" t="s">
        <v>104</v>
      </c>
      <c r="BE1726" s="118">
        <f>IF(N1726="základní",J1726,0)</f>
        <v>246.96</v>
      </c>
      <c r="BF1726" s="118">
        <f>IF(N1726="snížená",J1726,0)</f>
        <v>0</v>
      </c>
      <c r="BG1726" s="118">
        <f>IF(N1726="zákl. přenesená",J1726,0)</f>
        <v>0</v>
      </c>
      <c r="BH1726" s="118">
        <f>IF(N1726="sníž. přenesená",J1726,0)</f>
        <v>0</v>
      </c>
      <c r="BI1726" s="118">
        <f>IF(N1726="nulová",J1726,0)</f>
        <v>0</v>
      </c>
      <c r="BJ1726" s="108" t="s">
        <v>102</v>
      </c>
      <c r="BK1726" s="118">
        <f>ROUND(I1726*H1726,2)</f>
        <v>246.96</v>
      </c>
      <c r="BL1726" s="108" t="s">
        <v>134</v>
      </c>
      <c r="BM1726" s="130" t="s">
        <v>2093</v>
      </c>
    </row>
    <row r="1727" spans="2:65" s="76" customFormat="1" x14ac:dyDescent="0.2">
      <c r="B1727" s="75"/>
      <c r="D1727" s="129" t="s">
        <v>2597</v>
      </c>
      <c r="F1727" s="128" t="s">
        <v>2094</v>
      </c>
      <c r="L1727" s="75"/>
      <c r="M1727" s="119"/>
      <c r="U1727" s="120"/>
      <c r="AT1727" s="108" t="s">
        <v>2597</v>
      </c>
      <c r="AU1727" s="108" t="s">
        <v>61</v>
      </c>
    </row>
    <row r="1728" spans="2:65" s="76" customFormat="1" x14ac:dyDescent="0.2">
      <c r="B1728" s="75"/>
      <c r="D1728" s="127" t="s">
        <v>112</v>
      </c>
      <c r="F1728" s="126" t="s">
        <v>3352</v>
      </c>
      <c r="L1728" s="75"/>
      <c r="M1728" s="119"/>
      <c r="U1728" s="120"/>
      <c r="AT1728" s="108" t="s">
        <v>112</v>
      </c>
      <c r="AU1728" s="108" t="s">
        <v>61</v>
      </c>
    </row>
    <row r="1729" spans="2:65" s="76" customFormat="1" ht="16.5" customHeight="1" x14ac:dyDescent="0.2">
      <c r="B1729" s="117"/>
      <c r="C1729" s="140" t="s">
        <v>2095</v>
      </c>
      <c r="D1729" s="140" t="s">
        <v>26</v>
      </c>
      <c r="E1729" s="139" t="s">
        <v>2096</v>
      </c>
      <c r="F1729" s="135" t="s">
        <v>3083</v>
      </c>
      <c r="G1729" s="138" t="s">
        <v>133</v>
      </c>
      <c r="H1729" s="137">
        <v>1</v>
      </c>
      <c r="I1729" s="136">
        <v>178.97</v>
      </c>
      <c r="J1729" s="136">
        <f>ROUND(I1729*H1729,2)</f>
        <v>178.97</v>
      </c>
      <c r="K1729" s="135" t="s">
        <v>3201</v>
      </c>
      <c r="L1729" s="75"/>
      <c r="M1729" s="134" t="s">
        <v>31</v>
      </c>
      <c r="N1729" s="133" t="s">
        <v>2542</v>
      </c>
      <c r="O1729" s="132">
        <v>0.34300000000000003</v>
      </c>
      <c r="P1729" s="132">
        <f>O1729*H1729</f>
        <v>0.34300000000000003</v>
      </c>
      <c r="Q1729" s="132">
        <v>3.8000000000000002E-5</v>
      </c>
      <c r="R1729" s="132">
        <f>Q1729*H1729</f>
        <v>3.8000000000000002E-5</v>
      </c>
      <c r="S1729" s="132">
        <v>5.3200000000000001E-3</v>
      </c>
      <c r="T1729" s="132">
        <f>S1729*H1729</f>
        <v>5.3200000000000001E-3</v>
      </c>
      <c r="U1729" s="131" t="s">
        <v>31</v>
      </c>
      <c r="AR1729" s="130" t="s">
        <v>134</v>
      </c>
      <c r="AT1729" s="130" t="s">
        <v>26</v>
      </c>
      <c r="AU1729" s="130" t="s">
        <v>61</v>
      </c>
      <c r="AY1729" s="108" t="s">
        <v>104</v>
      </c>
      <c r="BE1729" s="118">
        <f>IF(N1729="základní",J1729,0)</f>
        <v>178.97</v>
      </c>
      <c r="BF1729" s="118">
        <f>IF(N1729="snížená",J1729,0)</f>
        <v>0</v>
      </c>
      <c r="BG1729" s="118">
        <f>IF(N1729="zákl. přenesená",J1729,0)</f>
        <v>0</v>
      </c>
      <c r="BH1729" s="118">
        <f>IF(N1729="sníž. přenesená",J1729,0)</f>
        <v>0</v>
      </c>
      <c r="BI1729" s="118">
        <f>IF(N1729="nulová",J1729,0)</f>
        <v>0</v>
      </c>
      <c r="BJ1729" s="108" t="s">
        <v>102</v>
      </c>
      <c r="BK1729" s="118">
        <f>ROUND(I1729*H1729,2)</f>
        <v>178.97</v>
      </c>
      <c r="BL1729" s="108" t="s">
        <v>134</v>
      </c>
      <c r="BM1729" s="130" t="s">
        <v>2097</v>
      </c>
    </row>
    <row r="1730" spans="2:65" s="76" customFormat="1" x14ac:dyDescent="0.2">
      <c r="B1730" s="75"/>
      <c r="D1730" s="129" t="s">
        <v>2597</v>
      </c>
      <c r="F1730" s="128" t="s">
        <v>2098</v>
      </c>
      <c r="L1730" s="75"/>
      <c r="M1730" s="119"/>
      <c r="U1730" s="120"/>
      <c r="AT1730" s="108" t="s">
        <v>2597</v>
      </c>
      <c r="AU1730" s="108" t="s">
        <v>61</v>
      </c>
    </row>
    <row r="1731" spans="2:65" s="76" customFormat="1" x14ac:dyDescent="0.2">
      <c r="B1731" s="75"/>
      <c r="D1731" s="127" t="s">
        <v>112</v>
      </c>
      <c r="F1731" s="126" t="s">
        <v>3351</v>
      </c>
      <c r="L1731" s="75"/>
      <c r="M1731" s="119"/>
      <c r="U1731" s="120"/>
      <c r="AT1731" s="108" t="s">
        <v>112</v>
      </c>
      <c r="AU1731" s="108" t="s">
        <v>61</v>
      </c>
    </row>
    <row r="1732" spans="2:65" s="76" customFormat="1" ht="16.5" customHeight="1" x14ac:dyDescent="0.2">
      <c r="B1732" s="117"/>
      <c r="C1732" s="140" t="s">
        <v>2099</v>
      </c>
      <c r="D1732" s="140" t="s">
        <v>26</v>
      </c>
      <c r="E1732" s="139" t="s">
        <v>2100</v>
      </c>
      <c r="F1732" s="135" t="s">
        <v>3084</v>
      </c>
      <c r="G1732" s="138" t="s">
        <v>133</v>
      </c>
      <c r="H1732" s="137">
        <v>1</v>
      </c>
      <c r="I1732" s="136">
        <v>225.41</v>
      </c>
      <c r="J1732" s="136">
        <f>ROUND(I1732*H1732,2)</f>
        <v>225.41</v>
      </c>
      <c r="K1732" s="135" t="s">
        <v>3201</v>
      </c>
      <c r="L1732" s="75"/>
      <c r="M1732" s="134" t="s">
        <v>31</v>
      </c>
      <c r="N1732" s="133" t="s">
        <v>2542</v>
      </c>
      <c r="O1732" s="132">
        <v>0.437</v>
      </c>
      <c r="P1732" s="132">
        <f>O1732*H1732</f>
        <v>0.437</v>
      </c>
      <c r="Q1732" s="132">
        <v>3.8000000000000002E-5</v>
      </c>
      <c r="R1732" s="132">
        <f>Q1732*H1732</f>
        <v>3.8000000000000002E-5</v>
      </c>
      <c r="S1732" s="132">
        <v>8.26E-3</v>
      </c>
      <c r="T1732" s="132">
        <f>S1732*H1732</f>
        <v>8.26E-3</v>
      </c>
      <c r="U1732" s="131" t="s">
        <v>31</v>
      </c>
      <c r="AR1732" s="130" t="s">
        <v>134</v>
      </c>
      <c r="AT1732" s="130" t="s">
        <v>26</v>
      </c>
      <c r="AU1732" s="130" t="s">
        <v>61</v>
      </c>
      <c r="AY1732" s="108" t="s">
        <v>104</v>
      </c>
      <c r="BE1732" s="118">
        <f>IF(N1732="základní",J1732,0)</f>
        <v>225.41</v>
      </c>
      <c r="BF1732" s="118">
        <f>IF(N1732="snížená",J1732,0)</f>
        <v>0</v>
      </c>
      <c r="BG1732" s="118">
        <f>IF(N1732="zákl. přenesená",J1732,0)</f>
        <v>0</v>
      </c>
      <c r="BH1732" s="118">
        <f>IF(N1732="sníž. přenesená",J1732,0)</f>
        <v>0</v>
      </c>
      <c r="BI1732" s="118">
        <f>IF(N1732="nulová",J1732,0)</f>
        <v>0</v>
      </c>
      <c r="BJ1732" s="108" t="s">
        <v>102</v>
      </c>
      <c r="BK1732" s="118">
        <f>ROUND(I1732*H1732,2)</f>
        <v>225.41</v>
      </c>
      <c r="BL1732" s="108" t="s">
        <v>134</v>
      </c>
      <c r="BM1732" s="130" t="s">
        <v>2101</v>
      </c>
    </row>
    <row r="1733" spans="2:65" s="76" customFormat="1" x14ac:dyDescent="0.2">
      <c r="B1733" s="75"/>
      <c r="D1733" s="129" t="s">
        <v>2597</v>
      </c>
      <c r="F1733" s="128" t="s">
        <v>2102</v>
      </c>
      <c r="L1733" s="75"/>
      <c r="M1733" s="119"/>
      <c r="U1733" s="120"/>
      <c r="AT1733" s="108" t="s">
        <v>2597</v>
      </c>
      <c r="AU1733" s="108" t="s">
        <v>61</v>
      </c>
    </row>
    <row r="1734" spans="2:65" s="76" customFormat="1" x14ac:dyDescent="0.2">
      <c r="B1734" s="75"/>
      <c r="D1734" s="127" t="s">
        <v>112</v>
      </c>
      <c r="F1734" s="126" t="s">
        <v>3350</v>
      </c>
      <c r="L1734" s="75"/>
      <c r="M1734" s="119"/>
      <c r="U1734" s="120"/>
      <c r="AT1734" s="108" t="s">
        <v>112</v>
      </c>
      <c r="AU1734" s="108" t="s">
        <v>61</v>
      </c>
    </row>
    <row r="1735" spans="2:65" s="76" customFormat="1" ht="16.5" customHeight="1" x14ac:dyDescent="0.2">
      <c r="B1735" s="117"/>
      <c r="C1735" s="140" t="s">
        <v>2103</v>
      </c>
      <c r="D1735" s="140" t="s">
        <v>26</v>
      </c>
      <c r="E1735" s="139" t="s">
        <v>2104</v>
      </c>
      <c r="F1735" s="135" t="s">
        <v>3085</v>
      </c>
      <c r="G1735" s="138" t="s">
        <v>133</v>
      </c>
      <c r="H1735" s="137">
        <v>10</v>
      </c>
      <c r="I1735" s="136">
        <v>46.41</v>
      </c>
      <c r="J1735" s="136">
        <f>ROUND(I1735*H1735,2)</f>
        <v>464.1</v>
      </c>
      <c r="K1735" s="135" t="s">
        <v>3201</v>
      </c>
      <c r="L1735" s="75"/>
      <c r="M1735" s="134" t="s">
        <v>31</v>
      </c>
      <c r="N1735" s="133" t="s">
        <v>2542</v>
      </c>
      <c r="O1735" s="132">
        <v>8.3000000000000004E-2</v>
      </c>
      <c r="P1735" s="132">
        <f>O1735*H1735</f>
        <v>0.83000000000000007</v>
      </c>
      <c r="Q1735" s="132">
        <v>2.0000000000000002E-5</v>
      </c>
      <c r="R1735" s="132">
        <f>Q1735*H1735</f>
        <v>2.0000000000000001E-4</v>
      </c>
      <c r="S1735" s="132">
        <v>0</v>
      </c>
      <c r="T1735" s="132">
        <f>S1735*H1735</f>
        <v>0</v>
      </c>
      <c r="U1735" s="131" t="s">
        <v>31</v>
      </c>
      <c r="AR1735" s="130" t="s">
        <v>134</v>
      </c>
      <c r="AT1735" s="130" t="s">
        <v>26</v>
      </c>
      <c r="AU1735" s="130" t="s">
        <v>61</v>
      </c>
      <c r="AY1735" s="108" t="s">
        <v>104</v>
      </c>
      <c r="BE1735" s="118">
        <f>IF(N1735="základní",J1735,0)</f>
        <v>464.1</v>
      </c>
      <c r="BF1735" s="118">
        <f>IF(N1735="snížená",J1735,0)</f>
        <v>0</v>
      </c>
      <c r="BG1735" s="118">
        <f>IF(N1735="zákl. přenesená",J1735,0)</f>
        <v>0</v>
      </c>
      <c r="BH1735" s="118">
        <f>IF(N1735="sníž. přenesená",J1735,0)</f>
        <v>0</v>
      </c>
      <c r="BI1735" s="118">
        <f>IF(N1735="nulová",J1735,0)</f>
        <v>0</v>
      </c>
      <c r="BJ1735" s="108" t="s">
        <v>102</v>
      </c>
      <c r="BK1735" s="118">
        <f>ROUND(I1735*H1735,2)</f>
        <v>464.1</v>
      </c>
      <c r="BL1735" s="108" t="s">
        <v>134</v>
      </c>
      <c r="BM1735" s="130" t="s">
        <v>2105</v>
      </c>
    </row>
    <row r="1736" spans="2:65" s="76" customFormat="1" x14ac:dyDescent="0.2">
      <c r="B1736" s="75"/>
      <c r="D1736" s="129" t="s">
        <v>2597</v>
      </c>
      <c r="F1736" s="128" t="s">
        <v>2106</v>
      </c>
      <c r="L1736" s="75"/>
      <c r="M1736" s="119"/>
      <c r="U1736" s="120"/>
      <c r="AT1736" s="108" t="s">
        <v>2597</v>
      </c>
      <c r="AU1736" s="108" t="s">
        <v>61</v>
      </c>
    </row>
    <row r="1737" spans="2:65" s="76" customFormat="1" x14ac:dyDescent="0.2">
      <c r="B1737" s="75"/>
      <c r="D1737" s="127" t="s">
        <v>112</v>
      </c>
      <c r="F1737" s="126" t="s">
        <v>3349</v>
      </c>
      <c r="L1737" s="75"/>
      <c r="M1737" s="119"/>
      <c r="U1737" s="120"/>
      <c r="AT1737" s="108" t="s">
        <v>112</v>
      </c>
      <c r="AU1737" s="108" t="s">
        <v>61</v>
      </c>
    </row>
    <row r="1738" spans="2:65" s="76" customFormat="1" ht="16.5" customHeight="1" x14ac:dyDescent="0.2">
      <c r="B1738" s="117"/>
      <c r="C1738" s="140" t="s">
        <v>2107</v>
      </c>
      <c r="D1738" s="140" t="s">
        <v>26</v>
      </c>
      <c r="E1738" s="139" t="s">
        <v>2108</v>
      </c>
      <c r="F1738" s="135" t="s">
        <v>3086</v>
      </c>
      <c r="G1738" s="138" t="s">
        <v>133</v>
      </c>
      <c r="H1738" s="137">
        <v>8</v>
      </c>
      <c r="I1738" s="136">
        <v>67.16</v>
      </c>
      <c r="J1738" s="136">
        <f>ROUND(I1738*H1738,2)</f>
        <v>537.28</v>
      </c>
      <c r="K1738" s="135" t="s">
        <v>3201</v>
      </c>
      <c r="L1738" s="75"/>
      <c r="M1738" s="134" t="s">
        <v>31</v>
      </c>
      <c r="N1738" s="133" t="s">
        <v>2542</v>
      </c>
      <c r="O1738" s="132">
        <v>0.125</v>
      </c>
      <c r="P1738" s="132">
        <f>O1738*H1738</f>
        <v>1</v>
      </c>
      <c r="Q1738" s="132">
        <v>2.0000000000000002E-5</v>
      </c>
      <c r="R1738" s="132">
        <f>Q1738*H1738</f>
        <v>1.6000000000000001E-4</v>
      </c>
      <c r="S1738" s="132">
        <v>0</v>
      </c>
      <c r="T1738" s="132">
        <f>S1738*H1738</f>
        <v>0</v>
      </c>
      <c r="U1738" s="131" t="s">
        <v>31</v>
      </c>
      <c r="AR1738" s="130" t="s">
        <v>134</v>
      </c>
      <c r="AT1738" s="130" t="s">
        <v>26</v>
      </c>
      <c r="AU1738" s="130" t="s">
        <v>61</v>
      </c>
      <c r="AY1738" s="108" t="s">
        <v>104</v>
      </c>
      <c r="BE1738" s="118">
        <f>IF(N1738="základní",J1738,0)</f>
        <v>537.28</v>
      </c>
      <c r="BF1738" s="118">
        <f>IF(N1738="snížená",J1738,0)</f>
        <v>0</v>
      </c>
      <c r="BG1738" s="118">
        <f>IF(N1738="zákl. přenesená",J1738,0)</f>
        <v>0</v>
      </c>
      <c r="BH1738" s="118">
        <f>IF(N1738="sníž. přenesená",J1738,0)</f>
        <v>0</v>
      </c>
      <c r="BI1738" s="118">
        <f>IF(N1738="nulová",J1738,0)</f>
        <v>0</v>
      </c>
      <c r="BJ1738" s="108" t="s">
        <v>102</v>
      </c>
      <c r="BK1738" s="118">
        <f>ROUND(I1738*H1738,2)</f>
        <v>537.28</v>
      </c>
      <c r="BL1738" s="108" t="s">
        <v>134</v>
      </c>
      <c r="BM1738" s="130" t="s">
        <v>2109</v>
      </c>
    </row>
    <row r="1739" spans="2:65" s="76" customFormat="1" x14ac:dyDescent="0.2">
      <c r="B1739" s="75"/>
      <c r="D1739" s="129" t="s">
        <v>2597</v>
      </c>
      <c r="F1739" s="128" t="s">
        <v>2110</v>
      </c>
      <c r="L1739" s="75"/>
      <c r="M1739" s="119"/>
      <c r="U1739" s="120"/>
      <c r="AT1739" s="108" t="s">
        <v>2597</v>
      </c>
      <c r="AU1739" s="108" t="s">
        <v>61</v>
      </c>
    </row>
    <row r="1740" spans="2:65" s="76" customFormat="1" x14ac:dyDescent="0.2">
      <c r="B1740" s="75"/>
      <c r="D1740" s="127" t="s">
        <v>112</v>
      </c>
      <c r="F1740" s="126" t="s">
        <v>3348</v>
      </c>
      <c r="L1740" s="75"/>
      <c r="M1740" s="119"/>
      <c r="U1740" s="120"/>
      <c r="AT1740" s="108" t="s">
        <v>112</v>
      </c>
      <c r="AU1740" s="108" t="s">
        <v>61</v>
      </c>
    </row>
    <row r="1741" spans="2:65" s="76" customFormat="1" ht="16.5" customHeight="1" x14ac:dyDescent="0.2">
      <c r="B1741" s="117"/>
      <c r="C1741" s="140" t="s">
        <v>2111</v>
      </c>
      <c r="D1741" s="140" t="s">
        <v>26</v>
      </c>
      <c r="E1741" s="139" t="s">
        <v>2112</v>
      </c>
      <c r="F1741" s="135" t="s">
        <v>3087</v>
      </c>
      <c r="G1741" s="138" t="s">
        <v>133</v>
      </c>
      <c r="H1741" s="137">
        <v>4</v>
      </c>
      <c r="I1741" s="136">
        <v>101.9</v>
      </c>
      <c r="J1741" s="136">
        <f>ROUND(I1741*H1741,2)</f>
        <v>407.6</v>
      </c>
      <c r="K1741" s="135" t="s">
        <v>3201</v>
      </c>
      <c r="L1741" s="75"/>
      <c r="M1741" s="134" t="s">
        <v>31</v>
      </c>
      <c r="N1741" s="133" t="s">
        <v>2542</v>
      </c>
      <c r="O1741" s="132">
        <v>0.187</v>
      </c>
      <c r="P1741" s="132">
        <f>O1741*H1741</f>
        <v>0.748</v>
      </c>
      <c r="Q1741" s="132">
        <v>3.8000000000000002E-5</v>
      </c>
      <c r="R1741" s="132">
        <f>Q1741*H1741</f>
        <v>1.5200000000000001E-4</v>
      </c>
      <c r="S1741" s="132">
        <v>0</v>
      </c>
      <c r="T1741" s="132">
        <f>S1741*H1741</f>
        <v>0</v>
      </c>
      <c r="U1741" s="131" t="s">
        <v>31</v>
      </c>
      <c r="AR1741" s="130" t="s">
        <v>134</v>
      </c>
      <c r="AT1741" s="130" t="s">
        <v>26</v>
      </c>
      <c r="AU1741" s="130" t="s">
        <v>61</v>
      </c>
      <c r="AY1741" s="108" t="s">
        <v>104</v>
      </c>
      <c r="BE1741" s="118">
        <f>IF(N1741="základní",J1741,0)</f>
        <v>407.6</v>
      </c>
      <c r="BF1741" s="118">
        <f>IF(N1741="snížená",J1741,0)</f>
        <v>0</v>
      </c>
      <c r="BG1741" s="118">
        <f>IF(N1741="zákl. přenesená",J1741,0)</f>
        <v>0</v>
      </c>
      <c r="BH1741" s="118">
        <f>IF(N1741="sníž. přenesená",J1741,0)</f>
        <v>0</v>
      </c>
      <c r="BI1741" s="118">
        <f>IF(N1741="nulová",J1741,0)</f>
        <v>0</v>
      </c>
      <c r="BJ1741" s="108" t="s">
        <v>102</v>
      </c>
      <c r="BK1741" s="118">
        <f>ROUND(I1741*H1741,2)</f>
        <v>407.6</v>
      </c>
      <c r="BL1741" s="108" t="s">
        <v>134</v>
      </c>
      <c r="BM1741" s="130" t="s">
        <v>2113</v>
      </c>
    </row>
    <row r="1742" spans="2:65" s="76" customFormat="1" x14ac:dyDescent="0.2">
      <c r="B1742" s="75"/>
      <c r="D1742" s="129" t="s">
        <v>2597</v>
      </c>
      <c r="F1742" s="128" t="s">
        <v>2114</v>
      </c>
      <c r="L1742" s="75"/>
      <c r="M1742" s="119"/>
      <c r="U1742" s="120"/>
      <c r="AT1742" s="108" t="s">
        <v>2597</v>
      </c>
      <c r="AU1742" s="108" t="s">
        <v>61</v>
      </c>
    </row>
    <row r="1743" spans="2:65" s="76" customFormat="1" x14ac:dyDescent="0.2">
      <c r="B1743" s="75"/>
      <c r="D1743" s="127" t="s">
        <v>112</v>
      </c>
      <c r="F1743" s="126" t="s">
        <v>3347</v>
      </c>
      <c r="L1743" s="75"/>
      <c r="M1743" s="119"/>
      <c r="U1743" s="120"/>
      <c r="AT1743" s="108" t="s">
        <v>112</v>
      </c>
      <c r="AU1743" s="108" t="s">
        <v>61</v>
      </c>
    </row>
    <row r="1744" spans="2:65" s="76" customFormat="1" ht="16.5" customHeight="1" x14ac:dyDescent="0.2">
      <c r="B1744" s="117"/>
      <c r="C1744" s="140" t="s">
        <v>2115</v>
      </c>
      <c r="D1744" s="140" t="s">
        <v>26</v>
      </c>
      <c r="E1744" s="139" t="s">
        <v>2116</v>
      </c>
      <c r="F1744" s="135" t="s">
        <v>3088</v>
      </c>
      <c r="G1744" s="138" t="s">
        <v>133</v>
      </c>
      <c r="H1744" s="137">
        <v>2</v>
      </c>
      <c r="I1744" s="136">
        <v>178.97</v>
      </c>
      <c r="J1744" s="136">
        <f>ROUND(I1744*H1744,2)</f>
        <v>357.94</v>
      </c>
      <c r="K1744" s="135" t="s">
        <v>3201</v>
      </c>
      <c r="L1744" s="75"/>
      <c r="M1744" s="134" t="s">
        <v>31</v>
      </c>
      <c r="N1744" s="133" t="s">
        <v>2542</v>
      </c>
      <c r="O1744" s="132">
        <v>0.34300000000000003</v>
      </c>
      <c r="P1744" s="132">
        <f>O1744*H1744</f>
        <v>0.68600000000000005</v>
      </c>
      <c r="Q1744" s="132">
        <v>3.8000000000000002E-5</v>
      </c>
      <c r="R1744" s="132">
        <f>Q1744*H1744</f>
        <v>7.6000000000000004E-5</v>
      </c>
      <c r="S1744" s="132">
        <v>0</v>
      </c>
      <c r="T1744" s="132">
        <f>S1744*H1744</f>
        <v>0</v>
      </c>
      <c r="U1744" s="131" t="s">
        <v>31</v>
      </c>
      <c r="AR1744" s="130" t="s">
        <v>134</v>
      </c>
      <c r="AT1744" s="130" t="s">
        <v>26</v>
      </c>
      <c r="AU1744" s="130" t="s">
        <v>61</v>
      </c>
      <c r="AY1744" s="108" t="s">
        <v>104</v>
      </c>
      <c r="BE1744" s="118">
        <f>IF(N1744="základní",J1744,0)</f>
        <v>357.94</v>
      </c>
      <c r="BF1744" s="118">
        <f>IF(N1744="snížená",J1744,0)</f>
        <v>0</v>
      </c>
      <c r="BG1744" s="118">
        <f>IF(N1744="zákl. přenesená",J1744,0)</f>
        <v>0</v>
      </c>
      <c r="BH1744" s="118">
        <f>IF(N1744="sníž. přenesená",J1744,0)</f>
        <v>0</v>
      </c>
      <c r="BI1744" s="118">
        <f>IF(N1744="nulová",J1744,0)</f>
        <v>0</v>
      </c>
      <c r="BJ1744" s="108" t="s">
        <v>102</v>
      </c>
      <c r="BK1744" s="118">
        <f>ROUND(I1744*H1744,2)</f>
        <v>357.94</v>
      </c>
      <c r="BL1744" s="108" t="s">
        <v>134</v>
      </c>
      <c r="BM1744" s="130" t="s">
        <v>2117</v>
      </c>
    </row>
    <row r="1745" spans="2:65" s="76" customFormat="1" x14ac:dyDescent="0.2">
      <c r="B1745" s="75"/>
      <c r="D1745" s="129" t="s">
        <v>2597</v>
      </c>
      <c r="F1745" s="128" t="s">
        <v>2118</v>
      </c>
      <c r="L1745" s="75"/>
      <c r="M1745" s="119"/>
      <c r="U1745" s="120"/>
      <c r="AT1745" s="108" t="s">
        <v>2597</v>
      </c>
      <c r="AU1745" s="108" t="s">
        <v>61</v>
      </c>
    </row>
    <row r="1746" spans="2:65" s="76" customFormat="1" x14ac:dyDescent="0.2">
      <c r="B1746" s="75"/>
      <c r="D1746" s="127" t="s">
        <v>112</v>
      </c>
      <c r="F1746" s="126" t="s">
        <v>3346</v>
      </c>
      <c r="L1746" s="75"/>
      <c r="M1746" s="119"/>
      <c r="U1746" s="120"/>
      <c r="AT1746" s="108" t="s">
        <v>112</v>
      </c>
      <c r="AU1746" s="108" t="s">
        <v>61</v>
      </c>
    </row>
    <row r="1747" spans="2:65" s="76" customFormat="1" ht="16.5" customHeight="1" x14ac:dyDescent="0.2">
      <c r="B1747" s="117"/>
      <c r="C1747" s="140" t="s">
        <v>2119</v>
      </c>
      <c r="D1747" s="140" t="s">
        <v>26</v>
      </c>
      <c r="E1747" s="139" t="s">
        <v>2120</v>
      </c>
      <c r="F1747" s="135" t="s">
        <v>3089</v>
      </c>
      <c r="G1747" s="138" t="s">
        <v>133</v>
      </c>
      <c r="H1747" s="137">
        <v>5</v>
      </c>
      <c r="I1747" s="136">
        <v>74.83</v>
      </c>
      <c r="J1747" s="136">
        <f>ROUND(I1747*H1747,2)</f>
        <v>374.15</v>
      </c>
      <c r="K1747" s="135" t="s">
        <v>3201</v>
      </c>
      <c r="L1747" s="75"/>
      <c r="M1747" s="134" t="s">
        <v>31</v>
      </c>
      <c r="N1747" s="133" t="s">
        <v>2542</v>
      </c>
      <c r="O1747" s="132">
        <v>0.14599999999999999</v>
      </c>
      <c r="P1747" s="132">
        <f>O1747*H1747</f>
        <v>0.73</v>
      </c>
      <c r="Q1747" s="132">
        <v>1.0000000000000001E-5</v>
      </c>
      <c r="R1747" s="132">
        <f>Q1747*H1747</f>
        <v>5.0000000000000002E-5</v>
      </c>
      <c r="S1747" s="132">
        <v>4.0000000000000002E-4</v>
      </c>
      <c r="T1747" s="132">
        <f>S1747*H1747</f>
        <v>2E-3</v>
      </c>
      <c r="U1747" s="131" t="s">
        <v>31</v>
      </c>
      <c r="AR1747" s="130" t="s">
        <v>134</v>
      </c>
      <c r="AT1747" s="130" t="s">
        <v>26</v>
      </c>
      <c r="AU1747" s="130" t="s">
        <v>61</v>
      </c>
      <c r="AY1747" s="108" t="s">
        <v>104</v>
      </c>
      <c r="BE1747" s="118">
        <f>IF(N1747="základní",J1747,0)</f>
        <v>374.15</v>
      </c>
      <c r="BF1747" s="118">
        <f>IF(N1747="snížená",J1747,0)</f>
        <v>0</v>
      </c>
      <c r="BG1747" s="118">
        <f>IF(N1747="zákl. přenesená",J1747,0)</f>
        <v>0</v>
      </c>
      <c r="BH1747" s="118">
        <f>IF(N1747="sníž. přenesená",J1747,0)</f>
        <v>0</v>
      </c>
      <c r="BI1747" s="118">
        <f>IF(N1747="nulová",J1747,0)</f>
        <v>0</v>
      </c>
      <c r="BJ1747" s="108" t="s">
        <v>102</v>
      </c>
      <c r="BK1747" s="118">
        <f>ROUND(I1747*H1747,2)</f>
        <v>374.15</v>
      </c>
      <c r="BL1747" s="108" t="s">
        <v>134</v>
      </c>
      <c r="BM1747" s="130" t="s">
        <v>2121</v>
      </c>
    </row>
    <row r="1748" spans="2:65" s="76" customFormat="1" x14ac:dyDescent="0.2">
      <c r="B1748" s="75"/>
      <c r="D1748" s="129" t="s">
        <v>2597</v>
      </c>
      <c r="F1748" s="128" t="s">
        <v>2122</v>
      </c>
      <c r="L1748" s="75"/>
      <c r="M1748" s="119"/>
      <c r="U1748" s="120"/>
      <c r="AT1748" s="108" t="s">
        <v>2597</v>
      </c>
      <c r="AU1748" s="108" t="s">
        <v>61</v>
      </c>
    </row>
    <row r="1749" spans="2:65" s="76" customFormat="1" x14ac:dyDescent="0.2">
      <c r="B1749" s="75"/>
      <c r="D1749" s="127" t="s">
        <v>112</v>
      </c>
      <c r="F1749" s="126" t="s">
        <v>3345</v>
      </c>
      <c r="L1749" s="75"/>
      <c r="M1749" s="119"/>
      <c r="U1749" s="120"/>
      <c r="AT1749" s="108" t="s">
        <v>112</v>
      </c>
      <c r="AU1749" s="108" t="s">
        <v>61</v>
      </c>
    </row>
    <row r="1750" spans="2:65" s="76" customFormat="1" ht="16.5" customHeight="1" x14ac:dyDescent="0.2">
      <c r="B1750" s="117"/>
      <c r="C1750" s="140" t="s">
        <v>2123</v>
      </c>
      <c r="D1750" s="140" t="s">
        <v>26</v>
      </c>
      <c r="E1750" s="139" t="s">
        <v>2124</v>
      </c>
      <c r="F1750" s="135" t="s">
        <v>3090</v>
      </c>
      <c r="G1750" s="138" t="s">
        <v>133</v>
      </c>
      <c r="H1750" s="137">
        <v>1</v>
      </c>
      <c r="I1750" s="136">
        <v>74.83</v>
      </c>
      <c r="J1750" s="136">
        <f>ROUND(I1750*H1750,2)</f>
        <v>74.83</v>
      </c>
      <c r="K1750" s="135" t="s">
        <v>3201</v>
      </c>
      <c r="L1750" s="75"/>
      <c r="M1750" s="134" t="s">
        <v>31</v>
      </c>
      <c r="N1750" s="133" t="s">
        <v>2542</v>
      </c>
      <c r="O1750" s="132">
        <v>0.14599999999999999</v>
      </c>
      <c r="P1750" s="132">
        <f>O1750*H1750</f>
        <v>0.14599999999999999</v>
      </c>
      <c r="Q1750" s="132">
        <v>1.0000000000000001E-5</v>
      </c>
      <c r="R1750" s="132">
        <f>Q1750*H1750</f>
        <v>1.0000000000000001E-5</v>
      </c>
      <c r="S1750" s="132">
        <v>1.07E-3</v>
      </c>
      <c r="T1750" s="132">
        <f>S1750*H1750</f>
        <v>1.07E-3</v>
      </c>
      <c r="U1750" s="131" t="s">
        <v>31</v>
      </c>
      <c r="AR1750" s="130" t="s">
        <v>134</v>
      </c>
      <c r="AT1750" s="130" t="s">
        <v>26</v>
      </c>
      <c r="AU1750" s="130" t="s">
        <v>61</v>
      </c>
      <c r="AY1750" s="108" t="s">
        <v>104</v>
      </c>
      <c r="BE1750" s="118">
        <f>IF(N1750="základní",J1750,0)</f>
        <v>74.83</v>
      </c>
      <c r="BF1750" s="118">
        <f>IF(N1750="snížená",J1750,0)</f>
        <v>0</v>
      </c>
      <c r="BG1750" s="118">
        <f>IF(N1750="zákl. přenesená",J1750,0)</f>
        <v>0</v>
      </c>
      <c r="BH1750" s="118">
        <f>IF(N1750="sníž. přenesená",J1750,0)</f>
        <v>0</v>
      </c>
      <c r="BI1750" s="118">
        <f>IF(N1750="nulová",J1750,0)</f>
        <v>0</v>
      </c>
      <c r="BJ1750" s="108" t="s">
        <v>102</v>
      </c>
      <c r="BK1750" s="118">
        <f>ROUND(I1750*H1750,2)</f>
        <v>74.83</v>
      </c>
      <c r="BL1750" s="108" t="s">
        <v>134</v>
      </c>
      <c r="BM1750" s="130" t="s">
        <v>2125</v>
      </c>
    </row>
    <row r="1751" spans="2:65" s="76" customFormat="1" x14ac:dyDescent="0.2">
      <c r="B1751" s="75"/>
      <c r="D1751" s="129" t="s">
        <v>2597</v>
      </c>
      <c r="F1751" s="128" t="s">
        <v>2126</v>
      </c>
      <c r="L1751" s="75"/>
      <c r="M1751" s="119"/>
      <c r="U1751" s="120"/>
      <c r="AT1751" s="108" t="s">
        <v>2597</v>
      </c>
      <c r="AU1751" s="108" t="s">
        <v>61</v>
      </c>
    </row>
    <row r="1752" spans="2:65" s="76" customFormat="1" x14ac:dyDescent="0.2">
      <c r="B1752" s="75"/>
      <c r="D1752" s="127" t="s">
        <v>112</v>
      </c>
      <c r="F1752" s="126" t="s">
        <v>3344</v>
      </c>
      <c r="L1752" s="75"/>
      <c r="M1752" s="119"/>
      <c r="U1752" s="120"/>
      <c r="AT1752" s="108" t="s">
        <v>112</v>
      </c>
      <c r="AU1752" s="108" t="s">
        <v>61</v>
      </c>
    </row>
    <row r="1753" spans="2:65" s="76" customFormat="1" ht="16.5" customHeight="1" x14ac:dyDescent="0.2">
      <c r="B1753" s="117"/>
      <c r="C1753" s="140" t="s">
        <v>2127</v>
      </c>
      <c r="D1753" s="140" t="s">
        <v>26</v>
      </c>
      <c r="E1753" s="139" t="s">
        <v>2128</v>
      </c>
      <c r="F1753" s="135" t="s">
        <v>3091</v>
      </c>
      <c r="G1753" s="138" t="s">
        <v>133</v>
      </c>
      <c r="H1753" s="137">
        <v>1</v>
      </c>
      <c r="I1753" s="136">
        <v>90.15</v>
      </c>
      <c r="J1753" s="136">
        <f>ROUND(I1753*H1753,2)</f>
        <v>90.15</v>
      </c>
      <c r="K1753" s="135" t="s">
        <v>3201</v>
      </c>
      <c r="L1753" s="75"/>
      <c r="M1753" s="134" t="s">
        <v>31</v>
      </c>
      <c r="N1753" s="133" t="s">
        <v>2542</v>
      </c>
      <c r="O1753" s="132">
        <v>0.17699999999999999</v>
      </c>
      <c r="P1753" s="132">
        <f>O1753*H1753</f>
        <v>0.17699999999999999</v>
      </c>
      <c r="Q1753" s="132">
        <v>1.0000000000000001E-5</v>
      </c>
      <c r="R1753" s="132">
        <f>Q1753*H1753</f>
        <v>1.0000000000000001E-5</v>
      </c>
      <c r="S1753" s="132">
        <v>4.3400000000000001E-3</v>
      </c>
      <c r="T1753" s="132">
        <f>S1753*H1753</f>
        <v>4.3400000000000001E-3</v>
      </c>
      <c r="U1753" s="131" t="s">
        <v>31</v>
      </c>
      <c r="AR1753" s="130" t="s">
        <v>134</v>
      </c>
      <c r="AT1753" s="130" t="s">
        <v>26</v>
      </c>
      <c r="AU1753" s="130" t="s">
        <v>61</v>
      </c>
      <c r="AY1753" s="108" t="s">
        <v>104</v>
      </c>
      <c r="BE1753" s="118">
        <f>IF(N1753="základní",J1753,0)</f>
        <v>90.15</v>
      </c>
      <c r="BF1753" s="118">
        <f>IF(N1753="snížená",J1753,0)</f>
        <v>0</v>
      </c>
      <c r="BG1753" s="118">
        <f>IF(N1753="zákl. přenesená",J1753,0)</f>
        <v>0</v>
      </c>
      <c r="BH1753" s="118">
        <f>IF(N1753="sníž. přenesená",J1753,0)</f>
        <v>0</v>
      </c>
      <c r="BI1753" s="118">
        <f>IF(N1753="nulová",J1753,0)</f>
        <v>0</v>
      </c>
      <c r="BJ1753" s="108" t="s">
        <v>102</v>
      </c>
      <c r="BK1753" s="118">
        <f>ROUND(I1753*H1753,2)</f>
        <v>90.15</v>
      </c>
      <c r="BL1753" s="108" t="s">
        <v>134</v>
      </c>
      <c r="BM1753" s="130" t="s">
        <v>2129</v>
      </c>
    </row>
    <row r="1754" spans="2:65" s="76" customFormat="1" x14ac:dyDescent="0.2">
      <c r="B1754" s="75"/>
      <c r="D1754" s="129" t="s">
        <v>2597</v>
      </c>
      <c r="F1754" s="128" t="s">
        <v>2130</v>
      </c>
      <c r="L1754" s="75"/>
      <c r="M1754" s="119"/>
      <c r="U1754" s="120"/>
      <c r="AT1754" s="108" t="s">
        <v>2597</v>
      </c>
      <c r="AU1754" s="108" t="s">
        <v>61</v>
      </c>
    </row>
    <row r="1755" spans="2:65" s="76" customFormat="1" x14ac:dyDescent="0.2">
      <c r="B1755" s="75"/>
      <c r="D1755" s="127" t="s">
        <v>112</v>
      </c>
      <c r="F1755" s="126" t="s">
        <v>3343</v>
      </c>
      <c r="L1755" s="75"/>
      <c r="M1755" s="119"/>
      <c r="U1755" s="120"/>
      <c r="AT1755" s="108" t="s">
        <v>112</v>
      </c>
      <c r="AU1755" s="108" t="s">
        <v>61</v>
      </c>
    </row>
    <row r="1756" spans="2:65" s="76" customFormat="1" ht="16.5" customHeight="1" x14ac:dyDescent="0.2">
      <c r="B1756" s="117"/>
      <c r="C1756" s="140" t="s">
        <v>2131</v>
      </c>
      <c r="D1756" s="140" t="s">
        <v>26</v>
      </c>
      <c r="E1756" s="139" t="s">
        <v>2132</v>
      </c>
      <c r="F1756" s="135" t="s">
        <v>3092</v>
      </c>
      <c r="G1756" s="138" t="s">
        <v>133</v>
      </c>
      <c r="H1756" s="137">
        <v>1</v>
      </c>
      <c r="I1756" s="136">
        <v>95.09</v>
      </c>
      <c r="J1756" s="136">
        <f>ROUND(I1756*H1756,2)</f>
        <v>95.09</v>
      </c>
      <c r="K1756" s="135" t="s">
        <v>3201</v>
      </c>
      <c r="L1756" s="75"/>
      <c r="M1756" s="134" t="s">
        <v>31</v>
      </c>
      <c r="N1756" s="133" t="s">
        <v>2542</v>
      </c>
      <c r="O1756" s="132">
        <v>0.187</v>
      </c>
      <c r="P1756" s="132">
        <f>O1756*H1756</f>
        <v>0.187</v>
      </c>
      <c r="Q1756" s="132">
        <v>1.0000000000000001E-5</v>
      </c>
      <c r="R1756" s="132">
        <f>Q1756*H1756</f>
        <v>1.0000000000000001E-5</v>
      </c>
      <c r="S1756" s="132">
        <v>4.4900000000000001E-3</v>
      </c>
      <c r="T1756" s="132">
        <f>S1756*H1756</f>
        <v>4.4900000000000001E-3</v>
      </c>
      <c r="U1756" s="131" t="s">
        <v>31</v>
      </c>
      <c r="AR1756" s="130" t="s">
        <v>134</v>
      </c>
      <c r="AT1756" s="130" t="s">
        <v>26</v>
      </c>
      <c r="AU1756" s="130" t="s">
        <v>61</v>
      </c>
      <c r="AY1756" s="108" t="s">
        <v>104</v>
      </c>
      <c r="BE1756" s="118">
        <f>IF(N1756="základní",J1756,0)</f>
        <v>95.09</v>
      </c>
      <c r="BF1756" s="118">
        <f>IF(N1756="snížená",J1756,0)</f>
        <v>0</v>
      </c>
      <c r="BG1756" s="118">
        <f>IF(N1756="zákl. přenesená",J1756,0)</f>
        <v>0</v>
      </c>
      <c r="BH1756" s="118">
        <f>IF(N1756="sníž. přenesená",J1756,0)</f>
        <v>0</v>
      </c>
      <c r="BI1756" s="118">
        <f>IF(N1756="nulová",J1756,0)</f>
        <v>0</v>
      </c>
      <c r="BJ1756" s="108" t="s">
        <v>102</v>
      </c>
      <c r="BK1756" s="118">
        <f>ROUND(I1756*H1756,2)</f>
        <v>95.09</v>
      </c>
      <c r="BL1756" s="108" t="s">
        <v>134</v>
      </c>
      <c r="BM1756" s="130" t="s">
        <v>2133</v>
      </c>
    </row>
    <row r="1757" spans="2:65" s="76" customFormat="1" x14ac:dyDescent="0.2">
      <c r="B1757" s="75"/>
      <c r="D1757" s="129" t="s">
        <v>2597</v>
      </c>
      <c r="F1757" s="128" t="s">
        <v>3342</v>
      </c>
      <c r="L1757" s="75"/>
      <c r="M1757" s="119"/>
      <c r="U1757" s="120"/>
      <c r="AT1757" s="108" t="s">
        <v>2597</v>
      </c>
      <c r="AU1757" s="108" t="s">
        <v>61</v>
      </c>
    </row>
    <row r="1758" spans="2:65" s="76" customFormat="1" x14ac:dyDescent="0.2">
      <c r="B1758" s="75"/>
      <c r="D1758" s="127" t="s">
        <v>112</v>
      </c>
      <c r="F1758" s="126" t="s">
        <v>3341</v>
      </c>
      <c r="L1758" s="75"/>
      <c r="M1758" s="119"/>
      <c r="U1758" s="120"/>
      <c r="AT1758" s="108" t="s">
        <v>112</v>
      </c>
      <c r="AU1758" s="108" t="s">
        <v>61</v>
      </c>
    </row>
    <row r="1759" spans="2:65" s="76" customFormat="1" ht="16.5" customHeight="1" x14ac:dyDescent="0.2">
      <c r="B1759" s="117"/>
      <c r="C1759" s="140" t="s">
        <v>2134</v>
      </c>
      <c r="D1759" s="140" t="s">
        <v>26</v>
      </c>
      <c r="E1759" s="139" t="s">
        <v>2135</v>
      </c>
      <c r="F1759" s="135" t="s">
        <v>3093</v>
      </c>
      <c r="G1759" s="138" t="s">
        <v>133</v>
      </c>
      <c r="H1759" s="137">
        <v>3</v>
      </c>
      <c r="I1759" s="136">
        <v>59.02</v>
      </c>
      <c r="J1759" s="136">
        <f>ROUND(I1759*H1759,2)</f>
        <v>177.06</v>
      </c>
      <c r="K1759" s="135" t="s">
        <v>3201</v>
      </c>
      <c r="L1759" s="75"/>
      <c r="M1759" s="134" t="s">
        <v>31</v>
      </c>
      <c r="N1759" s="133" t="s">
        <v>2542</v>
      </c>
      <c r="O1759" s="132">
        <v>0.114</v>
      </c>
      <c r="P1759" s="132">
        <f>O1759*H1759</f>
        <v>0.34200000000000003</v>
      </c>
      <c r="Q1759" s="132">
        <v>1.0000000000000001E-5</v>
      </c>
      <c r="R1759" s="132">
        <f>Q1759*H1759</f>
        <v>3.0000000000000004E-5</v>
      </c>
      <c r="S1759" s="132">
        <v>2.0000000000000001E-4</v>
      </c>
      <c r="T1759" s="132">
        <f>S1759*H1759</f>
        <v>6.0000000000000006E-4</v>
      </c>
      <c r="U1759" s="131" t="s">
        <v>31</v>
      </c>
      <c r="AR1759" s="130" t="s">
        <v>134</v>
      </c>
      <c r="AT1759" s="130" t="s">
        <v>26</v>
      </c>
      <c r="AU1759" s="130" t="s">
        <v>61</v>
      </c>
      <c r="AY1759" s="108" t="s">
        <v>104</v>
      </c>
      <c r="BE1759" s="118">
        <f>IF(N1759="základní",J1759,0)</f>
        <v>177.06</v>
      </c>
      <c r="BF1759" s="118">
        <f>IF(N1759="snížená",J1759,0)</f>
        <v>0</v>
      </c>
      <c r="BG1759" s="118">
        <f>IF(N1759="zákl. přenesená",J1759,0)</f>
        <v>0</v>
      </c>
      <c r="BH1759" s="118">
        <f>IF(N1759="sníž. přenesená",J1759,0)</f>
        <v>0</v>
      </c>
      <c r="BI1759" s="118">
        <f>IF(N1759="nulová",J1759,0)</f>
        <v>0</v>
      </c>
      <c r="BJ1759" s="108" t="s">
        <v>102</v>
      </c>
      <c r="BK1759" s="118">
        <f>ROUND(I1759*H1759,2)</f>
        <v>177.06</v>
      </c>
      <c r="BL1759" s="108" t="s">
        <v>134</v>
      </c>
      <c r="BM1759" s="130" t="s">
        <v>2136</v>
      </c>
    </row>
    <row r="1760" spans="2:65" s="76" customFormat="1" x14ac:dyDescent="0.2">
      <c r="B1760" s="75"/>
      <c r="D1760" s="129" t="s">
        <v>2597</v>
      </c>
      <c r="F1760" s="128" t="s">
        <v>2137</v>
      </c>
      <c r="L1760" s="75"/>
      <c r="M1760" s="119"/>
      <c r="U1760" s="120"/>
      <c r="AT1760" s="108" t="s">
        <v>2597</v>
      </c>
      <c r="AU1760" s="108" t="s">
        <v>61</v>
      </c>
    </row>
    <row r="1761" spans="2:65" s="76" customFormat="1" x14ac:dyDescent="0.2">
      <c r="B1761" s="75"/>
      <c r="D1761" s="127" t="s">
        <v>112</v>
      </c>
      <c r="F1761" s="126" t="s">
        <v>3340</v>
      </c>
      <c r="L1761" s="75"/>
      <c r="M1761" s="119"/>
      <c r="U1761" s="120"/>
      <c r="AT1761" s="108" t="s">
        <v>112</v>
      </c>
      <c r="AU1761" s="108" t="s">
        <v>61</v>
      </c>
    </row>
    <row r="1762" spans="2:65" s="76" customFormat="1" ht="16.5" customHeight="1" x14ac:dyDescent="0.2">
      <c r="B1762" s="117"/>
      <c r="C1762" s="140" t="s">
        <v>2138</v>
      </c>
      <c r="D1762" s="140" t="s">
        <v>26</v>
      </c>
      <c r="E1762" s="139" t="s">
        <v>2139</v>
      </c>
      <c r="F1762" s="135" t="s">
        <v>3094</v>
      </c>
      <c r="G1762" s="138" t="s">
        <v>133</v>
      </c>
      <c r="H1762" s="137">
        <v>5</v>
      </c>
      <c r="I1762" s="136">
        <v>667.13</v>
      </c>
      <c r="J1762" s="136">
        <f>ROUND(I1762*H1762,2)</f>
        <v>3335.65</v>
      </c>
      <c r="K1762" s="135" t="s">
        <v>3201</v>
      </c>
      <c r="L1762" s="75"/>
      <c r="M1762" s="134" t="s">
        <v>31</v>
      </c>
      <c r="N1762" s="133" t="s">
        <v>2542</v>
      </c>
      <c r="O1762" s="132">
        <v>0.38100000000000001</v>
      </c>
      <c r="P1762" s="132">
        <f>O1762*H1762</f>
        <v>1.905</v>
      </c>
      <c r="Q1762" s="132">
        <v>5.2756999999999999E-4</v>
      </c>
      <c r="R1762" s="132">
        <f>Q1762*H1762</f>
        <v>2.6378499999999997E-3</v>
      </c>
      <c r="S1762" s="132">
        <v>0</v>
      </c>
      <c r="T1762" s="132">
        <f>S1762*H1762</f>
        <v>0</v>
      </c>
      <c r="U1762" s="131" t="s">
        <v>31</v>
      </c>
      <c r="AR1762" s="130" t="s">
        <v>134</v>
      </c>
      <c r="AT1762" s="130" t="s">
        <v>26</v>
      </c>
      <c r="AU1762" s="130" t="s">
        <v>61</v>
      </c>
      <c r="AY1762" s="108" t="s">
        <v>104</v>
      </c>
      <c r="BE1762" s="118">
        <f>IF(N1762="základní",J1762,0)</f>
        <v>3335.65</v>
      </c>
      <c r="BF1762" s="118">
        <f>IF(N1762="snížená",J1762,0)</f>
        <v>0</v>
      </c>
      <c r="BG1762" s="118">
        <f>IF(N1762="zákl. přenesená",J1762,0)</f>
        <v>0</v>
      </c>
      <c r="BH1762" s="118">
        <f>IF(N1762="sníž. přenesená",J1762,0)</f>
        <v>0</v>
      </c>
      <c r="BI1762" s="118">
        <f>IF(N1762="nulová",J1762,0)</f>
        <v>0</v>
      </c>
      <c r="BJ1762" s="108" t="s">
        <v>102</v>
      </c>
      <c r="BK1762" s="118">
        <f>ROUND(I1762*H1762,2)</f>
        <v>3335.65</v>
      </c>
      <c r="BL1762" s="108" t="s">
        <v>134</v>
      </c>
      <c r="BM1762" s="130" t="s">
        <v>2140</v>
      </c>
    </row>
    <row r="1763" spans="2:65" s="76" customFormat="1" x14ac:dyDescent="0.2">
      <c r="B1763" s="75"/>
      <c r="D1763" s="129" t="s">
        <v>2597</v>
      </c>
      <c r="F1763" s="128" t="s">
        <v>3339</v>
      </c>
      <c r="L1763" s="75"/>
      <c r="M1763" s="119"/>
      <c r="U1763" s="120"/>
      <c r="AT1763" s="108" t="s">
        <v>2597</v>
      </c>
      <c r="AU1763" s="108" t="s">
        <v>61</v>
      </c>
    </row>
    <row r="1764" spans="2:65" s="76" customFormat="1" x14ac:dyDescent="0.2">
      <c r="B1764" s="75"/>
      <c r="D1764" s="127" t="s">
        <v>112</v>
      </c>
      <c r="F1764" s="126" t="s">
        <v>3338</v>
      </c>
      <c r="L1764" s="75"/>
      <c r="M1764" s="119"/>
      <c r="U1764" s="120"/>
      <c r="AT1764" s="108" t="s">
        <v>112</v>
      </c>
      <c r="AU1764" s="108" t="s">
        <v>61</v>
      </c>
    </row>
    <row r="1765" spans="2:65" s="76" customFormat="1" ht="16.5" customHeight="1" x14ac:dyDescent="0.2">
      <c r="B1765" s="117"/>
      <c r="C1765" s="140" t="s">
        <v>2141</v>
      </c>
      <c r="D1765" s="140" t="s">
        <v>26</v>
      </c>
      <c r="E1765" s="139" t="s">
        <v>2142</v>
      </c>
      <c r="F1765" s="135" t="s">
        <v>3095</v>
      </c>
      <c r="G1765" s="138" t="s">
        <v>133</v>
      </c>
      <c r="H1765" s="137">
        <v>4</v>
      </c>
      <c r="I1765" s="136">
        <v>692.13</v>
      </c>
      <c r="J1765" s="136">
        <f>ROUND(I1765*H1765,2)</f>
        <v>2768.52</v>
      </c>
      <c r="K1765" s="135" t="s">
        <v>3201</v>
      </c>
      <c r="L1765" s="75"/>
      <c r="M1765" s="134" t="s">
        <v>31</v>
      </c>
      <c r="N1765" s="133" t="s">
        <v>2542</v>
      </c>
      <c r="O1765" s="132">
        <v>0.38100000000000001</v>
      </c>
      <c r="P1765" s="132">
        <f>O1765*H1765</f>
        <v>1.524</v>
      </c>
      <c r="Q1765" s="132">
        <v>5.1756999999999997E-4</v>
      </c>
      <c r="R1765" s="132">
        <f>Q1765*H1765</f>
        <v>2.0702799999999999E-3</v>
      </c>
      <c r="S1765" s="132">
        <v>0</v>
      </c>
      <c r="T1765" s="132">
        <f>S1765*H1765</f>
        <v>0</v>
      </c>
      <c r="U1765" s="131" t="s">
        <v>31</v>
      </c>
      <c r="AR1765" s="130" t="s">
        <v>134</v>
      </c>
      <c r="AT1765" s="130" t="s">
        <v>26</v>
      </c>
      <c r="AU1765" s="130" t="s">
        <v>61</v>
      </c>
      <c r="AY1765" s="108" t="s">
        <v>104</v>
      </c>
      <c r="BE1765" s="118">
        <f>IF(N1765="základní",J1765,0)</f>
        <v>2768.52</v>
      </c>
      <c r="BF1765" s="118">
        <f>IF(N1765="snížená",J1765,0)</f>
        <v>0</v>
      </c>
      <c r="BG1765" s="118">
        <f>IF(N1765="zákl. přenesená",J1765,0)</f>
        <v>0</v>
      </c>
      <c r="BH1765" s="118">
        <f>IF(N1765="sníž. přenesená",J1765,0)</f>
        <v>0</v>
      </c>
      <c r="BI1765" s="118">
        <f>IF(N1765="nulová",J1765,0)</f>
        <v>0</v>
      </c>
      <c r="BJ1765" s="108" t="s">
        <v>102</v>
      </c>
      <c r="BK1765" s="118">
        <f>ROUND(I1765*H1765,2)</f>
        <v>2768.52</v>
      </c>
      <c r="BL1765" s="108" t="s">
        <v>134</v>
      </c>
      <c r="BM1765" s="130" t="s">
        <v>2143</v>
      </c>
    </row>
    <row r="1766" spans="2:65" s="76" customFormat="1" x14ac:dyDescent="0.2">
      <c r="B1766" s="75"/>
      <c r="D1766" s="129" t="s">
        <v>2597</v>
      </c>
      <c r="F1766" s="128" t="s">
        <v>3337</v>
      </c>
      <c r="L1766" s="75"/>
      <c r="M1766" s="119"/>
      <c r="U1766" s="120"/>
      <c r="AT1766" s="108" t="s">
        <v>2597</v>
      </c>
      <c r="AU1766" s="108" t="s">
        <v>61</v>
      </c>
    </row>
    <row r="1767" spans="2:65" s="76" customFormat="1" x14ac:dyDescent="0.2">
      <c r="B1767" s="75"/>
      <c r="D1767" s="127" t="s">
        <v>112</v>
      </c>
      <c r="F1767" s="126" t="s">
        <v>3336</v>
      </c>
      <c r="L1767" s="75"/>
      <c r="M1767" s="119"/>
      <c r="U1767" s="120"/>
      <c r="AT1767" s="108" t="s">
        <v>112</v>
      </c>
      <c r="AU1767" s="108" t="s">
        <v>61</v>
      </c>
    </row>
    <row r="1768" spans="2:65" s="76" customFormat="1" ht="16.5" customHeight="1" x14ac:dyDescent="0.2">
      <c r="B1768" s="117"/>
      <c r="C1768" s="140" t="s">
        <v>2144</v>
      </c>
      <c r="D1768" s="140" t="s">
        <v>26</v>
      </c>
      <c r="E1768" s="139" t="s">
        <v>2145</v>
      </c>
      <c r="F1768" s="135" t="s">
        <v>3096</v>
      </c>
      <c r="G1768" s="138" t="s">
        <v>133</v>
      </c>
      <c r="H1768" s="137">
        <v>2</v>
      </c>
      <c r="I1768" s="136">
        <v>714.13</v>
      </c>
      <c r="J1768" s="136">
        <f>ROUND(I1768*H1768,2)</f>
        <v>1428.26</v>
      </c>
      <c r="K1768" s="135" t="s">
        <v>3201</v>
      </c>
      <c r="L1768" s="75"/>
      <c r="M1768" s="134" t="s">
        <v>31</v>
      </c>
      <c r="N1768" s="133" t="s">
        <v>2542</v>
      </c>
      <c r="O1768" s="132">
        <v>0.38100000000000001</v>
      </c>
      <c r="P1768" s="132">
        <f>O1768*H1768</f>
        <v>0.76200000000000001</v>
      </c>
      <c r="Q1768" s="132">
        <v>5.2756999999999999E-4</v>
      </c>
      <c r="R1768" s="132">
        <f>Q1768*H1768</f>
        <v>1.05514E-3</v>
      </c>
      <c r="S1768" s="132">
        <v>0</v>
      </c>
      <c r="T1768" s="132">
        <f>S1768*H1768</f>
        <v>0</v>
      </c>
      <c r="U1768" s="131" t="s">
        <v>31</v>
      </c>
      <c r="AR1768" s="130" t="s">
        <v>134</v>
      </c>
      <c r="AT1768" s="130" t="s">
        <v>26</v>
      </c>
      <c r="AU1768" s="130" t="s">
        <v>61</v>
      </c>
      <c r="AY1768" s="108" t="s">
        <v>104</v>
      </c>
      <c r="BE1768" s="118">
        <f>IF(N1768="základní",J1768,0)</f>
        <v>1428.26</v>
      </c>
      <c r="BF1768" s="118">
        <f>IF(N1768="snížená",J1768,0)</f>
        <v>0</v>
      </c>
      <c r="BG1768" s="118">
        <f>IF(N1768="zákl. přenesená",J1768,0)</f>
        <v>0</v>
      </c>
      <c r="BH1768" s="118">
        <f>IF(N1768="sníž. přenesená",J1768,0)</f>
        <v>0</v>
      </c>
      <c r="BI1768" s="118">
        <f>IF(N1768="nulová",J1768,0)</f>
        <v>0</v>
      </c>
      <c r="BJ1768" s="108" t="s">
        <v>102</v>
      </c>
      <c r="BK1768" s="118">
        <f>ROUND(I1768*H1768,2)</f>
        <v>1428.26</v>
      </c>
      <c r="BL1768" s="108" t="s">
        <v>134</v>
      </c>
      <c r="BM1768" s="130" t="s">
        <v>2146</v>
      </c>
    </row>
    <row r="1769" spans="2:65" s="76" customFormat="1" x14ac:dyDescent="0.2">
      <c r="B1769" s="75"/>
      <c r="D1769" s="129" t="s">
        <v>2597</v>
      </c>
      <c r="F1769" s="128" t="s">
        <v>3335</v>
      </c>
      <c r="L1769" s="75"/>
      <c r="M1769" s="119"/>
      <c r="U1769" s="120"/>
      <c r="AT1769" s="108" t="s">
        <v>2597</v>
      </c>
      <c r="AU1769" s="108" t="s">
        <v>61</v>
      </c>
    </row>
    <row r="1770" spans="2:65" s="76" customFormat="1" x14ac:dyDescent="0.2">
      <c r="B1770" s="75"/>
      <c r="D1770" s="127" t="s">
        <v>112</v>
      </c>
      <c r="F1770" s="126" t="s">
        <v>3334</v>
      </c>
      <c r="L1770" s="75"/>
      <c r="M1770" s="119"/>
      <c r="U1770" s="120"/>
      <c r="AT1770" s="108" t="s">
        <v>112</v>
      </c>
      <c r="AU1770" s="108" t="s">
        <v>61</v>
      </c>
    </row>
    <row r="1771" spans="2:65" s="76" customFormat="1" ht="16.5" customHeight="1" x14ac:dyDescent="0.2">
      <c r="B1771" s="117"/>
      <c r="C1771" s="140" t="s">
        <v>2147</v>
      </c>
      <c r="D1771" s="140" t="s">
        <v>26</v>
      </c>
      <c r="E1771" s="139" t="s">
        <v>2148</v>
      </c>
      <c r="F1771" s="135" t="s">
        <v>3097</v>
      </c>
      <c r="G1771" s="138" t="s">
        <v>133</v>
      </c>
      <c r="H1771" s="137">
        <v>1</v>
      </c>
      <c r="I1771" s="136">
        <v>683.13</v>
      </c>
      <c r="J1771" s="136">
        <f>ROUND(I1771*H1771,2)</f>
        <v>683.13</v>
      </c>
      <c r="K1771" s="135" t="s">
        <v>3201</v>
      </c>
      <c r="L1771" s="75"/>
      <c r="M1771" s="134" t="s">
        <v>31</v>
      </c>
      <c r="N1771" s="133" t="s">
        <v>2542</v>
      </c>
      <c r="O1771" s="132">
        <v>0.38100000000000001</v>
      </c>
      <c r="P1771" s="132">
        <f>O1771*H1771</f>
        <v>0.38100000000000001</v>
      </c>
      <c r="Q1771" s="132">
        <v>5.6756999999999999E-4</v>
      </c>
      <c r="R1771" s="132">
        <f>Q1771*H1771</f>
        <v>5.6756999999999999E-4</v>
      </c>
      <c r="S1771" s="132">
        <v>0</v>
      </c>
      <c r="T1771" s="132">
        <f>S1771*H1771</f>
        <v>0</v>
      </c>
      <c r="U1771" s="131" t="s">
        <v>31</v>
      </c>
      <c r="AR1771" s="130" t="s">
        <v>134</v>
      </c>
      <c r="AT1771" s="130" t="s">
        <v>26</v>
      </c>
      <c r="AU1771" s="130" t="s">
        <v>61</v>
      </c>
      <c r="AY1771" s="108" t="s">
        <v>104</v>
      </c>
      <c r="BE1771" s="118">
        <f>IF(N1771="základní",J1771,0)</f>
        <v>683.13</v>
      </c>
      <c r="BF1771" s="118">
        <f>IF(N1771="snížená",J1771,0)</f>
        <v>0</v>
      </c>
      <c r="BG1771" s="118">
        <f>IF(N1771="zákl. přenesená",J1771,0)</f>
        <v>0</v>
      </c>
      <c r="BH1771" s="118">
        <f>IF(N1771="sníž. přenesená",J1771,0)</f>
        <v>0</v>
      </c>
      <c r="BI1771" s="118">
        <f>IF(N1771="nulová",J1771,0)</f>
        <v>0</v>
      </c>
      <c r="BJ1771" s="108" t="s">
        <v>102</v>
      </c>
      <c r="BK1771" s="118">
        <f>ROUND(I1771*H1771,2)</f>
        <v>683.13</v>
      </c>
      <c r="BL1771" s="108" t="s">
        <v>134</v>
      </c>
      <c r="BM1771" s="130" t="s">
        <v>2149</v>
      </c>
    </row>
    <row r="1772" spans="2:65" s="76" customFormat="1" x14ac:dyDescent="0.2">
      <c r="B1772" s="75"/>
      <c r="D1772" s="129" t="s">
        <v>2597</v>
      </c>
      <c r="F1772" s="128" t="s">
        <v>3333</v>
      </c>
      <c r="L1772" s="75"/>
      <c r="M1772" s="119"/>
      <c r="U1772" s="120"/>
      <c r="AT1772" s="108" t="s">
        <v>2597</v>
      </c>
      <c r="AU1772" s="108" t="s">
        <v>61</v>
      </c>
    </row>
    <row r="1773" spans="2:65" s="76" customFormat="1" x14ac:dyDescent="0.2">
      <c r="B1773" s="75"/>
      <c r="D1773" s="127" t="s">
        <v>112</v>
      </c>
      <c r="F1773" s="126" t="s">
        <v>3332</v>
      </c>
      <c r="L1773" s="75"/>
      <c r="M1773" s="119"/>
      <c r="U1773" s="120"/>
      <c r="AT1773" s="108" t="s">
        <v>112</v>
      </c>
      <c r="AU1773" s="108" t="s">
        <v>61</v>
      </c>
    </row>
    <row r="1774" spans="2:65" s="76" customFormat="1" ht="16.5" customHeight="1" x14ac:dyDescent="0.2">
      <c r="B1774" s="117"/>
      <c r="C1774" s="140" t="s">
        <v>2150</v>
      </c>
      <c r="D1774" s="140" t="s">
        <v>26</v>
      </c>
      <c r="E1774" s="139" t="s">
        <v>2151</v>
      </c>
      <c r="F1774" s="135" t="s">
        <v>3098</v>
      </c>
      <c r="G1774" s="138" t="s">
        <v>133</v>
      </c>
      <c r="H1774" s="137">
        <v>1</v>
      </c>
      <c r="I1774" s="136">
        <v>742.13</v>
      </c>
      <c r="J1774" s="136">
        <f>ROUND(I1774*H1774,2)</f>
        <v>742.13</v>
      </c>
      <c r="K1774" s="135" t="s">
        <v>3201</v>
      </c>
      <c r="L1774" s="75"/>
      <c r="M1774" s="134" t="s">
        <v>31</v>
      </c>
      <c r="N1774" s="133" t="s">
        <v>2542</v>
      </c>
      <c r="O1774" s="132">
        <v>0.38100000000000001</v>
      </c>
      <c r="P1774" s="132">
        <f>O1774*H1774</f>
        <v>0.38100000000000001</v>
      </c>
      <c r="Q1774" s="132">
        <v>5.2756999999999999E-4</v>
      </c>
      <c r="R1774" s="132">
        <f>Q1774*H1774</f>
        <v>5.2756999999999999E-4</v>
      </c>
      <c r="S1774" s="132">
        <v>0</v>
      </c>
      <c r="T1774" s="132">
        <f>S1774*H1774</f>
        <v>0</v>
      </c>
      <c r="U1774" s="131" t="s">
        <v>31</v>
      </c>
      <c r="AR1774" s="130" t="s">
        <v>134</v>
      </c>
      <c r="AT1774" s="130" t="s">
        <v>26</v>
      </c>
      <c r="AU1774" s="130" t="s">
        <v>61</v>
      </c>
      <c r="AY1774" s="108" t="s">
        <v>104</v>
      </c>
      <c r="BE1774" s="118">
        <f>IF(N1774="základní",J1774,0)</f>
        <v>742.13</v>
      </c>
      <c r="BF1774" s="118">
        <f>IF(N1774="snížená",J1774,0)</f>
        <v>0</v>
      </c>
      <c r="BG1774" s="118">
        <f>IF(N1774="zákl. přenesená",J1774,0)</f>
        <v>0</v>
      </c>
      <c r="BH1774" s="118">
        <f>IF(N1774="sníž. přenesená",J1774,0)</f>
        <v>0</v>
      </c>
      <c r="BI1774" s="118">
        <f>IF(N1774="nulová",J1774,0)</f>
        <v>0</v>
      </c>
      <c r="BJ1774" s="108" t="s">
        <v>102</v>
      </c>
      <c r="BK1774" s="118">
        <f>ROUND(I1774*H1774,2)</f>
        <v>742.13</v>
      </c>
      <c r="BL1774" s="108" t="s">
        <v>134</v>
      </c>
      <c r="BM1774" s="130" t="s">
        <v>2152</v>
      </c>
    </row>
    <row r="1775" spans="2:65" s="76" customFormat="1" x14ac:dyDescent="0.2">
      <c r="B1775" s="75"/>
      <c r="D1775" s="129" t="s">
        <v>2597</v>
      </c>
      <c r="F1775" s="128" t="s">
        <v>3331</v>
      </c>
      <c r="L1775" s="75"/>
      <c r="M1775" s="119"/>
      <c r="U1775" s="120"/>
      <c r="AT1775" s="108" t="s">
        <v>2597</v>
      </c>
      <c r="AU1775" s="108" t="s">
        <v>61</v>
      </c>
    </row>
    <row r="1776" spans="2:65" s="76" customFormat="1" x14ac:dyDescent="0.2">
      <c r="B1776" s="75"/>
      <c r="D1776" s="127" t="s">
        <v>112</v>
      </c>
      <c r="F1776" s="126" t="s">
        <v>3330</v>
      </c>
      <c r="L1776" s="75"/>
      <c r="M1776" s="119"/>
      <c r="U1776" s="120"/>
      <c r="AT1776" s="108" t="s">
        <v>112</v>
      </c>
      <c r="AU1776" s="108" t="s">
        <v>61</v>
      </c>
    </row>
    <row r="1777" spans="2:65" s="76" customFormat="1" ht="16.5" customHeight="1" x14ac:dyDescent="0.2">
      <c r="B1777" s="117"/>
      <c r="C1777" s="140" t="s">
        <v>2153</v>
      </c>
      <c r="D1777" s="140" t="s">
        <v>26</v>
      </c>
      <c r="E1777" s="139" t="s">
        <v>2154</v>
      </c>
      <c r="F1777" s="135" t="s">
        <v>3099</v>
      </c>
      <c r="G1777" s="138" t="s">
        <v>133</v>
      </c>
      <c r="H1777" s="137">
        <v>1</v>
      </c>
      <c r="I1777" s="136">
        <v>887.13</v>
      </c>
      <c r="J1777" s="136">
        <f>ROUND(I1777*H1777,2)</f>
        <v>887.13</v>
      </c>
      <c r="K1777" s="135" t="s">
        <v>3201</v>
      </c>
      <c r="L1777" s="75"/>
      <c r="M1777" s="134" t="s">
        <v>31</v>
      </c>
      <c r="N1777" s="133" t="s">
        <v>2542</v>
      </c>
      <c r="O1777" s="132">
        <v>0.38100000000000001</v>
      </c>
      <c r="P1777" s="132">
        <f>O1777*H1777</f>
        <v>0.38100000000000001</v>
      </c>
      <c r="Q1777" s="132">
        <v>5.5756999999999996E-4</v>
      </c>
      <c r="R1777" s="132">
        <f>Q1777*H1777</f>
        <v>5.5756999999999996E-4</v>
      </c>
      <c r="S1777" s="132">
        <v>0</v>
      </c>
      <c r="T1777" s="132">
        <f>S1777*H1777</f>
        <v>0</v>
      </c>
      <c r="U1777" s="131" t="s">
        <v>31</v>
      </c>
      <c r="AR1777" s="130" t="s">
        <v>134</v>
      </c>
      <c r="AT1777" s="130" t="s">
        <v>26</v>
      </c>
      <c r="AU1777" s="130" t="s">
        <v>61</v>
      </c>
      <c r="AY1777" s="108" t="s">
        <v>104</v>
      </c>
      <c r="BE1777" s="118">
        <f>IF(N1777="základní",J1777,0)</f>
        <v>887.13</v>
      </c>
      <c r="BF1777" s="118">
        <f>IF(N1777="snížená",J1777,0)</f>
        <v>0</v>
      </c>
      <c r="BG1777" s="118">
        <f>IF(N1777="zákl. přenesená",J1777,0)</f>
        <v>0</v>
      </c>
      <c r="BH1777" s="118">
        <f>IF(N1777="sníž. přenesená",J1777,0)</f>
        <v>0</v>
      </c>
      <c r="BI1777" s="118">
        <f>IF(N1777="nulová",J1777,0)</f>
        <v>0</v>
      </c>
      <c r="BJ1777" s="108" t="s">
        <v>102</v>
      </c>
      <c r="BK1777" s="118">
        <f>ROUND(I1777*H1777,2)</f>
        <v>887.13</v>
      </c>
      <c r="BL1777" s="108" t="s">
        <v>134</v>
      </c>
      <c r="BM1777" s="130" t="s">
        <v>2155</v>
      </c>
    </row>
    <row r="1778" spans="2:65" s="76" customFormat="1" x14ac:dyDescent="0.2">
      <c r="B1778" s="75"/>
      <c r="D1778" s="129" t="s">
        <v>2597</v>
      </c>
      <c r="F1778" s="128" t="s">
        <v>3329</v>
      </c>
      <c r="L1778" s="75"/>
      <c r="M1778" s="119"/>
      <c r="U1778" s="120"/>
      <c r="AT1778" s="108" t="s">
        <v>2597</v>
      </c>
      <c r="AU1778" s="108" t="s">
        <v>61</v>
      </c>
    </row>
    <row r="1779" spans="2:65" s="76" customFormat="1" x14ac:dyDescent="0.2">
      <c r="B1779" s="75"/>
      <c r="D1779" s="127" t="s">
        <v>112</v>
      </c>
      <c r="F1779" s="126" t="s">
        <v>3328</v>
      </c>
      <c r="L1779" s="75"/>
      <c r="M1779" s="119"/>
      <c r="U1779" s="120"/>
      <c r="AT1779" s="108" t="s">
        <v>112</v>
      </c>
      <c r="AU1779" s="108" t="s">
        <v>61</v>
      </c>
    </row>
    <row r="1780" spans="2:65" s="76" customFormat="1" ht="16.5" customHeight="1" x14ac:dyDescent="0.2">
      <c r="B1780" s="117"/>
      <c r="C1780" s="140" t="s">
        <v>2156</v>
      </c>
      <c r="D1780" s="140" t="s">
        <v>26</v>
      </c>
      <c r="E1780" s="139" t="s">
        <v>2157</v>
      </c>
      <c r="F1780" s="135" t="s">
        <v>3100</v>
      </c>
      <c r="G1780" s="138" t="s">
        <v>133</v>
      </c>
      <c r="H1780" s="137">
        <v>1</v>
      </c>
      <c r="I1780" s="136">
        <v>1306.1300000000001</v>
      </c>
      <c r="J1780" s="136">
        <f>ROUND(I1780*H1780,2)</f>
        <v>1306.1300000000001</v>
      </c>
      <c r="K1780" s="135" t="s">
        <v>3201</v>
      </c>
      <c r="L1780" s="75"/>
      <c r="M1780" s="134" t="s">
        <v>31</v>
      </c>
      <c r="N1780" s="133" t="s">
        <v>2542</v>
      </c>
      <c r="O1780" s="132">
        <v>0.38100000000000001</v>
      </c>
      <c r="P1780" s="132">
        <f>O1780*H1780</f>
        <v>0.38100000000000001</v>
      </c>
      <c r="Q1780" s="132">
        <v>6.2757000000000004E-4</v>
      </c>
      <c r="R1780" s="132">
        <f>Q1780*H1780</f>
        <v>6.2757000000000004E-4</v>
      </c>
      <c r="S1780" s="132">
        <v>0</v>
      </c>
      <c r="T1780" s="132">
        <f>S1780*H1780</f>
        <v>0</v>
      </c>
      <c r="U1780" s="131" t="s">
        <v>31</v>
      </c>
      <c r="AR1780" s="130" t="s">
        <v>134</v>
      </c>
      <c r="AT1780" s="130" t="s">
        <v>26</v>
      </c>
      <c r="AU1780" s="130" t="s">
        <v>61</v>
      </c>
      <c r="AY1780" s="108" t="s">
        <v>104</v>
      </c>
      <c r="BE1780" s="118">
        <f>IF(N1780="základní",J1780,0)</f>
        <v>1306.1300000000001</v>
      </c>
      <c r="BF1780" s="118">
        <f>IF(N1780="snížená",J1780,0)</f>
        <v>0</v>
      </c>
      <c r="BG1780" s="118">
        <f>IF(N1780="zákl. přenesená",J1780,0)</f>
        <v>0</v>
      </c>
      <c r="BH1780" s="118">
        <f>IF(N1780="sníž. přenesená",J1780,0)</f>
        <v>0</v>
      </c>
      <c r="BI1780" s="118">
        <f>IF(N1780="nulová",J1780,0)</f>
        <v>0</v>
      </c>
      <c r="BJ1780" s="108" t="s">
        <v>102</v>
      </c>
      <c r="BK1780" s="118">
        <f>ROUND(I1780*H1780,2)</f>
        <v>1306.1300000000001</v>
      </c>
      <c r="BL1780" s="108" t="s">
        <v>134</v>
      </c>
      <c r="BM1780" s="130" t="s">
        <v>2158</v>
      </c>
    </row>
    <row r="1781" spans="2:65" s="76" customFormat="1" x14ac:dyDescent="0.2">
      <c r="B1781" s="75"/>
      <c r="D1781" s="129" t="s">
        <v>2597</v>
      </c>
      <c r="F1781" s="128" t="s">
        <v>3327</v>
      </c>
      <c r="L1781" s="75"/>
      <c r="M1781" s="119"/>
      <c r="U1781" s="120"/>
      <c r="AT1781" s="108" t="s">
        <v>2597</v>
      </c>
      <c r="AU1781" s="108" t="s">
        <v>61</v>
      </c>
    </row>
    <row r="1782" spans="2:65" s="76" customFormat="1" x14ac:dyDescent="0.2">
      <c r="B1782" s="75"/>
      <c r="D1782" s="127" t="s">
        <v>112</v>
      </c>
      <c r="F1782" s="126" t="s">
        <v>3326</v>
      </c>
      <c r="L1782" s="75"/>
      <c r="M1782" s="119"/>
      <c r="U1782" s="120"/>
      <c r="AT1782" s="108" t="s">
        <v>112</v>
      </c>
      <c r="AU1782" s="108" t="s">
        <v>61</v>
      </c>
    </row>
    <row r="1783" spans="2:65" s="76" customFormat="1" ht="21.75" customHeight="1" x14ac:dyDescent="0.2">
      <c r="B1783" s="117"/>
      <c r="C1783" s="140" t="s">
        <v>2159</v>
      </c>
      <c r="D1783" s="140" t="s">
        <v>26</v>
      </c>
      <c r="E1783" s="139" t="s">
        <v>2160</v>
      </c>
      <c r="F1783" s="135" t="s">
        <v>3101</v>
      </c>
      <c r="G1783" s="138" t="s">
        <v>133</v>
      </c>
      <c r="H1783" s="137">
        <v>1</v>
      </c>
      <c r="I1783" s="136">
        <v>1339.13</v>
      </c>
      <c r="J1783" s="136">
        <f>ROUND(I1783*H1783,2)</f>
        <v>1339.13</v>
      </c>
      <c r="K1783" s="135" t="s">
        <v>3201</v>
      </c>
      <c r="L1783" s="75"/>
      <c r="M1783" s="134" t="s">
        <v>31</v>
      </c>
      <c r="N1783" s="133" t="s">
        <v>2542</v>
      </c>
      <c r="O1783" s="132">
        <v>0.38100000000000001</v>
      </c>
      <c r="P1783" s="132">
        <f>O1783*H1783</f>
        <v>0.38100000000000001</v>
      </c>
      <c r="Q1783" s="132">
        <v>6.0756999999999999E-4</v>
      </c>
      <c r="R1783" s="132">
        <f>Q1783*H1783</f>
        <v>6.0756999999999999E-4</v>
      </c>
      <c r="S1783" s="132">
        <v>0</v>
      </c>
      <c r="T1783" s="132">
        <f>S1783*H1783</f>
        <v>0</v>
      </c>
      <c r="U1783" s="131" t="s">
        <v>31</v>
      </c>
      <c r="AR1783" s="130" t="s">
        <v>134</v>
      </c>
      <c r="AT1783" s="130" t="s">
        <v>26</v>
      </c>
      <c r="AU1783" s="130" t="s">
        <v>61</v>
      </c>
      <c r="AY1783" s="108" t="s">
        <v>104</v>
      </c>
      <c r="BE1783" s="118">
        <f>IF(N1783="základní",J1783,0)</f>
        <v>1339.13</v>
      </c>
      <c r="BF1783" s="118">
        <f>IF(N1783="snížená",J1783,0)</f>
        <v>0</v>
      </c>
      <c r="BG1783" s="118">
        <f>IF(N1783="zákl. přenesená",J1783,0)</f>
        <v>0</v>
      </c>
      <c r="BH1783" s="118">
        <f>IF(N1783="sníž. přenesená",J1783,0)</f>
        <v>0</v>
      </c>
      <c r="BI1783" s="118">
        <f>IF(N1783="nulová",J1783,0)</f>
        <v>0</v>
      </c>
      <c r="BJ1783" s="108" t="s">
        <v>102</v>
      </c>
      <c r="BK1783" s="118">
        <f>ROUND(I1783*H1783,2)</f>
        <v>1339.13</v>
      </c>
      <c r="BL1783" s="108" t="s">
        <v>134</v>
      </c>
      <c r="BM1783" s="130" t="s">
        <v>2161</v>
      </c>
    </row>
    <row r="1784" spans="2:65" s="76" customFormat="1" x14ac:dyDescent="0.2">
      <c r="B1784" s="75"/>
      <c r="D1784" s="129" t="s">
        <v>2597</v>
      </c>
      <c r="F1784" s="128" t="s">
        <v>3325</v>
      </c>
      <c r="L1784" s="75"/>
      <c r="M1784" s="119"/>
      <c r="U1784" s="120"/>
      <c r="AT1784" s="108" t="s">
        <v>2597</v>
      </c>
      <c r="AU1784" s="108" t="s">
        <v>61</v>
      </c>
    </row>
    <row r="1785" spans="2:65" s="76" customFormat="1" x14ac:dyDescent="0.2">
      <c r="B1785" s="75"/>
      <c r="D1785" s="127" t="s">
        <v>112</v>
      </c>
      <c r="F1785" s="126" t="s">
        <v>3324</v>
      </c>
      <c r="L1785" s="75"/>
      <c r="M1785" s="119"/>
      <c r="U1785" s="120"/>
      <c r="AT1785" s="108" t="s">
        <v>112</v>
      </c>
      <c r="AU1785" s="108" t="s">
        <v>61</v>
      </c>
    </row>
    <row r="1786" spans="2:65" s="76" customFormat="1" ht="16.5" customHeight="1" x14ac:dyDescent="0.2">
      <c r="B1786" s="117"/>
      <c r="C1786" s="140" t="s">
        <v>2162</v>
      </c>
      <c r="D1786" s="140" t="s">
        <v>26</v>
      </c>
      <c r="E1786" s="139" t="s">
        <v>2163</v>
      </c>
      <c r="F1786" s="135" t="s">
        <v>3102</v>
      </c>
      <c r="G1786" s="138" t="s">
        <v>133</v>
      </c>
      <c r="H1786" s="137">
        <v>2</v>
      </c>
      <c r="I1786" s="136">
        <v>1143.24</v>
      </c>
      <c r="J1786" s="136">
        <f>ROUND(I1786*H1786,2)</f>
        <v>2286.48</v>
      </c>
      <c r="K1786" s="135" t="s">
        <v>3201</v>
      </c>
      <c r="L1786" s="75"/>
      <c r="M1786" s="134" t="s">
        <v>31</v>
      </c>
      <c r="N1786" s="133" t="s">
        <v>2542</v>
      </c>
      <c r="O1786" s="132">
        <v>1.329</v>
      </c>
      <c r="P1786" s="132">
        <f>O1786*H1786</f>
        <v>2.6579999999999999</v>
      </c>
      <c r="Q1786" s="132">
        <v>3.1199999999999999E-3</v>
      </c>
      <c r="R1786" s="132">
        <f>Q1786*H1786</f>
        <v>6.2399999999999999E-3</v>
      </c>
      <c r="S1786" s="132">
        <v>0</v>
      </c>
      <c r="T1786" s="132">
        <f>S1786*H1786</f>
        <v>0</v>
      </c>
      <c r="U1786" s="131" t="s">
        <v>31</v>
      </c>
      <c r="AR1786" s="130" t="s">
        <v>134</v>
      </c>
      <c r="AT1786" s="130" t="s">
        <v>26</v>
      </c>
      <c r="AU1786" s="130" t="s">
        <v>61</v>
      </c>
      <c r="AY1786" s="108" t="s">
        <v>104</v>
      </c>
      <c r="BE1786" s="118">
        <f>IF(N1786="základní",J1786,0)</f>
        <v>2286.48</v>
      </c>
      <c r="BF1786" s="118">
        <f>IF(N1786="snížená",J1786,0)</f>
        <v>0</v>
      </c>
      <c r="BG1786" s="118">
        <f>IF(N1786="zákl. přenesená",J1786,0)</f>
        <v>0</v>
      </c>
      <c r="BH1786" s="118">
        <f>IF(N1786="sníž. přenesená",J1786,0)</f>
        <v>0</v>
      </c>
      <c r="BI1786" s="118">
        <f>IF(N1786="nulová",J1786,0)</f>
        <v>0</v>
      </c>
      <c r="BJ1786" s="108" t="s">
        <v>102</v>
      </c>
      <c r="BK1786" s="118">
        <f>ROUND(I1786*H1786,2)</f>
        <v>2286.48</v>
      </c>
      <c r="BL1786" s="108" t="s">
        <v>134</v>
      </c>
      <c r="BM1786" s="130" t="s">
        <v>2164</v>
      </c>
    </row>
    <row r="1787" spans="2:65" s="76" customFormat="1" x14ac:dyDescent="0.2">
      <c r="B1787" s="75"/>
      <c r="D1787" s="129" t="s">
        <v>2597</v>
      </c>
      <c r="F1787" s="128" t="s">
        <v>2165</v>
      </c>
      <c r="L1787" s="75"/>
      <c r="M1787" s="119"/>
      <c r="U1787" s="120"/>
      <c r="AT1787" s="108" t="s">
        <v>2597</v>
      </c>
      <c r="AU1787" s="108" t="s">
        <v>61</v>
      </c>
    </row>
    <row r="1788" spans="2:65" s="76" customFormat="1" x14ac:dyDescent="0.2">
      <c r="B1788" s="75"/>
      <c r="D1788" s="127" t="s">
        <v>112</v>
      </c>
      <c r="F1788" s="126" t="s">
        <v>3323</v>
      </c>
      <c r="L1788" s="75"/>
      <c r="M1788" s="119"/>
      <c r="U1788" s="120"/>
      <c r="AT1788" s="108" t="s">
        <v>112</v>
      </c>
      <c r="AU1788" s="108" t="s">
        <v>61</v>
      </c>
    </row>
    <row r="1789" spans="2:65" s="76" customFormat="1" ht="16.5" customHeight="1" x14ac:dyDescent="0.2">
      <c r="B1789" s="117"/>
      <c r="C1789" s="140" t="s">
        <v>2166</v>
      </c>
      <c r="D1789" s="140" t="s">
        <v>26</v>
      </c>
      <c r="E1789" s="139" t="s">
        <v>2167</v>
      </c>
      <c r="F1789" s="135" t="s">
        <v>3103</v>
      </c>
      <c r="G1789" s="138" t="s">
        <v>133</v>
      </c>
      <c r="H1789" s="137">
        <v>3</v>
      </c>
      <c r="I1789" s="136">
        <v>273.33</v>
      </c>
      <c r="J1789" s="136">
        <f>ROUND(I1789*H1789,2)</f>
        <v>819.99</v>
      </c>
      <c r="K1789" s="135" t="s">
        <v>3201</v>
      </c>
      <c r="L1789" s="75"/>
      <c r="M1789" s="134" t="s">
        <v>31</v>
      </c>
      <c r="N1789" s="133" t="s">
        <v>2542</v>
      </c>
      <c r="O1789" s="132">
        <v>0.38100000000000001</v>
      </c>
      <c r="P1789" s="132">
        <f>O1789*H1789</f>
        <v>1.143</v>
      </c>
      <c r="Q1789" s="132">
        <v>2.6757000000000001E-4</v>
      </c>
      <c r="R1789" s="132">
        <f>Q1789*H1789</f>
        <v>8.027100000000001E-4</v>
      </c>
      <c r="S1789" s="132">
        <v>0</v>
      </c>
      <c r="T1789" s="132">
        <f>S1789*H1789</f>
        <v>0</v>
      </c>
      <c r="U1789" s="131" t="s">
        <v>31</v>
      </c>
      <c r="AR1789" s="130" t="s">
        <v>134</v>
      </c>
      <c r="AT1789" s="130" t="s">
        <v>26</v>
      </c>
      <c r="AU1789" s="130" t="s">
        <v>61</v>
      </c>
      <c r="AY1789" s="108" t="s">
        <v>104</v>
      </c>
      <c r="BE1789" s="118">
        <f>IF(N1789="základní",J1789,0)</f>
        <v>819.99</v>
      </c>
      <c r="BF1789" s="118">
        <f>IF(N1789="snížená",J1789,0)</f>
        <v>0</v>
      </c>
      <c r="BG1789" s="118">
        <f>IF(N1789="zákl. přenesená",J1789,0)</f>
        <v>0</v>
      </c>
      <c r="BH1789" s="118">
        <f>IF(N1789="sníž. přenesená",J1789,0)</f>
        <v>0</v>
      </c>
      <c r="BI1789" s="118">
        <f>IF(N1789="nulová",J1789,0)</f>
        <v>0</v>
      </c>
      <c r="BJ1789" s="108" t="s">
        <v>102</v>
      </c>
      <c r="BK1789" s="118">
        <f>ROUND(I1789*H1789,2)</f>
        <v>819.99</v>
      </c>
      <c r="BL1789" s="108" t="s">
        <v>134</v>
      </c>
      <c r="BM1789" s="130" t="s">
        <v>2168</v>
      </c>
    </row>
    <row r="1790" spans="2:65" s="76" customFormat="1" x14ac:dyDescent="0.2">
      <c r="B1790" s="75"/>
      <c r="D1790" s="129" t="s">
        <v>2597</v>
      </c>
      <c r="F1790" s="128" t="s">
        <v>3322</v>
      </c>
      <c r="L1790" s="75"/>
      <c r="M1790" s="119"/>
      <c r="U1790" s="120"/>
      <c r="AT1790" s="108" t="s">
        <v>2597</v>
      </c>
      <c r="AU1790" s="108" t="s">
        <v>61</v>
      </c>
    </row>
    <row r="1791" spans="2:65" s="76" customFormat="1" x14ac:dyDescent="0.2">
      <c r="B1791" s="75"/>
      <c r="D1791" s="127" t="s">
        <v>112</v>
      </c>
      <c r="F1791" s="126" t="s">
        <v>3321</v>
      </c>
      <c r="L1791" s="75"/>
      <c r="M1791" s="119"/>
      <c r="U1791" s="120"/>
      <c r="AT1791" s="108" t="s">
        <v>112</v>
      </c>
      <c r="AU1791" s="108" t="s">
        <v>61</v>
      </c>
    </row>
    <row r="1792" spans="2:65" s="76" customFormat="1" ht="16.5" customHeight="1" x14ac:dyDescent="0.2">
      <c r="B1792" s="117"/>
      <c r="C1792" s="159" t="s">
        <v>2169</v>
      </c>
      <c r="D1792" s="159" t="s">
        <v>243</v>
      </c>
      <c r="E1792" s="158" t="s">
        <v>2170</v>
      </c>
      <c r="F1792" s="154" t="s">
        <v>2171</v>
      </c>
      <c r="G1792" s="157" t="s">
        <v>133</v>
      </c>
      <c r="H1792" s="156">
        <v>3</v>
      </c>
      <c r="I1792" s="155">
        <v>462</v>
      </c>
      <c r="J1792" s="155">
        <f>ROUND(I1792*H1792,2)</f>
        <v>1386</v>
      </c>
      <c r="K1792" s="154" t="s">
        <v>3201</v>
      </c>
      <c r="L1792" s="153"/>
      <c r="M1792" s="152" t="s">
        <v>31</v>
      </c>
      <c r="N1792" s="151" t="s">
        <v>2542</v>
      </c>
      <c r="O1792" s="132">
        <v>0</v>
      </c>
      <c r="P1792" s="132">
        <f>O1792*H1792</f>
        <v>0</v>
      </c>
      <c r="Q1792" s="132">
        <v>3.4000000000000002E-4</v>
      </c>
      <c r="R1792" s="132">
        <f>Q1792*H1792</f>
        <v>1.0200000000000001E-3</v>
      </c>
      <c r="S1792" s="132">
        <v>0</v>
      </c>
      <c r="T1792" s="132">
        <f>S1792*H1792</f>
        <v>0</v>
      </c>
      <c r="U1792" s="131" t="s">
        <v>31</v>
      </c>
      <c r="AR1792" s="130" t="s">
        <v>189</v>
      </c>
      <c r="AT1792" s="130" t="s">
        <v>243</v>
      </c>
      <c r="AU1792" s="130" t="s">
        <v>61</v>
      </c>
      <c r="AY1792" s="108" t="s">
        <v>104</v>
      </c>
      <c r="BE1792" s="118">
        <f>IF(N1792="základní",J1792,0)</f>
        <v>1386</v>
      </c>
      <c r="BF1792" s="118">
        <f>IF(N1792="snížená",J1792,0)</f>
        <v>0</v>
      </c>
      <c r="BG1792" s="118">
        <f>IF(N1792="zákl. přenesená",J1792,0)</f>
        <v>0</v>
      </c>
      <c r="BH1792" s="118">
        <f>IF(N1792="sníž. přenesená",J1792,0)</f>
        <v>0</v>
      </c>
      <c r="BI1792" s="118">
        <f>IF(N1792="nulová",J1792,0)</f>
        <v>0</v>
      </c>
      <c r="BJ1792" s="108" t="s">
        <v>102</v>
      </c>
      <c r="BK1792" s="118">
        <f>ROUND(I1792*H1792,2)</f>
        <v>1386</v>
      </c>
      <c r="BL1792" s="108" t="s">
        <v>134</v>
      </c>
      <c r="BM1792" s="130" t="s">
        <v>2172</v>
      </c>
    </row>
    <row r="1793" spans="2:65" s="76" customFormat="1" x14ac:dyDescent="0.2">
      <c r="B1793" s="75"/>
      <c r="D1793" s="129" t="s">
        <v>2597</v>
      </c>
      <c r="F1793" s="128" t="s">
        <v>2171</v>
      </c>
      <c r="L1793" s="75"/>
      <c r="M1793" s="119"/>
      <c r="U1793" s="120"/>
      <c r="AT1793" s="108" t="s">
        <v>2597</v>
      </c>
      <c r="AU1793" s="108" t="s">
        <v>61</v>
      </c>
    </row>
    <row r="1794" spans="2:65" s="76" customFormat="1" ht="16.5" customHeight="1" x14ac:dyDescent="0.2">
      <c r="B1794" s="117"/>
      <c r="C1794" s="140" t="s">
        <v>2173</v>
      </c>
      <c r="D1794" s="140" t="s">
        <v>26</v>
      </c>
      <c r="E1794" s="139" t="s">
        <v>2174</v>
      </c>
      <c r="F1794" s="135" t="s">
        <v>3104</v>
      </c>
      <c r="G1794" s="138" t="s">
        <v>133</v>
      </c>
      <c r="H1794" s="137">
        <v>5</v>
      </c>
      <c r="I1794" s="136">
        <v>10.38</v>
      </c>
      <c r="J1794" s="136">
        <f>ROUND(I1794*H1794,2)</f>
        <v>51.9</v>
      </c>
      <c r="K1794" s="135" t="s">
        <v>3201</v>
      </c>
      <c r="L1794" s="75"/>
      <c r="M1794" s="134" t="s">
        <v>31</v>
      </c>
      <c r="N1794" s="133" t="s">
        <v>2542</v>
      </c>
      <c r="O1794" s="132">
        <v>2.1000000000000001E-2</v>
      </c>
      <c r="P1794" s="132">
        <f>O1794*H1794</f>
        <v>0.10500000000000001</v>
      </c>
      <c r="Q1794" s="132">
        <v>0</v>
      </c>
      <c r="R1794" s="132">
        <f>Q1794*H1794</f>
        <v>0</v>
      </c>
      <c r="S1794" s="132">
        <v>1.91E-3</v>
      </c>
      <c r="T1794" s="132">
        <f>S1794*H1794</f>
        <v>9.5499999999999995E-3</v>
      </c>
      <c r="U1794" s="131" t="s">
        <v>31</v>
      </c>
      <c r="AR1794" s="130" t="s">
        <v>134</v>
      </c>
      <c r="AT1794" s="130" t="s">
        <v>26</v>
      </c>
      <c r="AU1794" s="130" t="s">
        <v>61</v>
      </c>
      <c r="AY1794" s="108" t="s">
        <v>104</v>
      </c>
      <c r="BE1794" s="118">
        <f>IF(N1794="základní",J1794,0)</f>
        <v>51.9</v>
      </c>
      <c r="BF1794" s="118">
        <f>IF(N1794="snížená",J1794,0)</f>
        <v>0</v>
      </c>
      <c r="BG1794" s="118">
        <f>IF(N1794="zákl. přenesená",J1794,0)</f>
        <v>0</v>
      </c>
      <c r="BH1794" s="118">
        <f>IF(N1794="sníž. přenesená",J1794,0)</f>
        <v>0</v>
      </c>
      <c r="BI1794" s="118">
        <f>IF(N1794="nulová",J1794,0)</f>
        <v>0</v>
      </c>
      <c r="BJ1794" s="108" t="s">
        <v>102</v>
      </c>
      <c r="BK1794" s="118">
        <f>ROUND(I1794*H1794,2)</f>
        <v>51.9</v>
      </c>
      <c r="BL1794" s="108" t="s">
        <v>134</v>
      </c>
      <c r="BM1794" s="130" t="s">
        <v>2175</v>
      </c>
    </row>
    <row r="1795" spans="2:65" s="76" customFormat="1" x14ac:dyDescent="0.2">
      <c r="B1795" s="75"/>
      <c r="D1795" s="129" t="s">
        <v>2597</v>
      </c>
      <c r="F1795" s="128" t="s">
        <v>2176</v>
      </c>
      <c r="L1795" s="75"/>
      <c r="M1795" s="119"/>
      <c r="U1795" s="120"/>
      <c r="AT1795" s="108" t="s">
        <v>2597</v>
      </c>
      <c r="AU1795" s="108" t="s">
        <v>61</v>
      </c>
    </row>
    <row r="1796" spans="2:65" s="76" customFormat="1" x14ac:dyDescent="0.2">
      <c r="B1796" s="75"/>
      <c r="D1796" s="127" t="s">
        <v>112</v>
      </c>
      <c r="F1796" s="126" t="s">
        <v>3320</v>
      </c>
      <c r="L1796" s="75"/>
      <c r="M1796" s="119"/>
      <c r="U1796" s="120"/>
      <c r="AT1796" s="108" t="s">
        <v>112</v>
      </c>
      <c r="AU1796" s="108" t="s">
        <v>61</v>
      </c>
    </row>
    <row r="1797" spans="2:65" s="76" customFormat="1" ht="16.5" customHeight="1" x14ac:dyDescent="0.2">
      <c r="B1797" s="117"/>
      <c r="C1797" s="140" t="s">
        <v>2177</v>
      </c>
      <c r="D1797" s="140" t="s">
        <v>26</v>
      </c>
      <c r="E1797" s="139" t="s">
        <v>2178</v>
      </c>
      <c r="F1797" s="135" t="s">
        <v>3105</v>
      </c>
      <c r="G1797" s="138" t="s">
        <v>133</v>
      </c>
      <c r="H1797" s="137">
        <v>3</v>
      </c>
      <c r="I1797" s="136">
        <v>30.63</v>
      </c>
      <c r="J1797" s="136">
        <f>ROUND(I1797*H1797,2)</f>
        <v>91.89</v>
      </c>
      <c r="K1797" s="135" t="s">
        <v>3201</v>
      </c>
      <c r="L1797" s="75"/>
      <c r="M1797" s="134" t="s">
        <v>31</v>
      </c>
      <c r="N1797" s="133" t="s">
        <v>2542</v>
      </c>
      <c r="O1797" s="132">
        <v>6.2E-2</v>
      </c>
      <c r="P1797" s="132">
        <f>O1797*H1797</f>
        <v>0.186</v>
      </c>
      <c r="Q1797" s="132">
        <v>0</v>
      </c>
      <c r="R1797" s="132">
        <f>Q1797*H1797</f>
        <v>0</v>
      </c>
      <c r="S1797" s="132">
        <v>5.0200000000000002E-3</v>
      </c>
      <c r="T1797" s="132">
        <f>S1797*H1797</f>
        <v>1.506E-2</v>
      </c>
      <c r="U1797" s="131" t="s">
        <v>31</v>
      </c>
      <c r="AR1797" s="130" t="s">
        <v>134</v>
      </c>
      <c r="AT1797" s="130" t="s">
        <v>26</v>
      </c>
      <c r="AU1797" s="130" t="s">
        <v>61</v>
      </c>
      <c r="AY1797" s="108" t="s">
        <v>104</v>
      </c>
      <c r="BE1797" s="118">
        <f>IF(N1797="základní",J1797,0)</f>
        <v>91.89</v>
      </c>
      <c r="BF1797" s="118">
        <f>IF(N1797="snížená",J1797,0)</f>
        <v>0</v>
      </c>
      <c r="BG1797" s="118">
        <f>IF(N1797="zákl. přenesená",J1797,0)</f>
        <v>0</v>
      </c>
      <c r="BH1797" s="118">
        <f>IF(N1797="sníž. přenesená",J1797,0)</f>
        <v>0</v>
      </c>
      <c r="BI1797" s="118">
        <f>IF(N1797="nulová",J1797,0)</f>
        <v>0</v>
      </c>
      <c r="BJ1797" s="108" t="s">
        <v>102</v>
      </c>
      <c r="BK1797" s="118">
        <f>ROUND(I1797*H1797,2)</f>
        <v>91.89</v>
      </c>
      <c r="BL1797" s="108" t="s">
        <v>134</v>
      </c>
      <c r="BM1797" s="130" t="s">
        <v>2179</v>
      </c>
    </row>
    <row r="1798" spans="2:65" s="76" customFormat="1" x14ac:dyDescent="0.2">
      <c r="B1798" s="75"/>
      <c r="D1798" s="129" t="s">
        <v>2597</v>
      </c>
      <c r="F1798" s="128" t="s">
        <v>2180</v>
      </c>
      <c r="L1798" s="75"/>
      <c r="M1798" s="119"/>
      <c r="U1798" s="120"/>
      <c r="AT1798" s="108" t="s">
        <v>2597</v>
      </c>
      <c r="AU1798" s="108" t="s">
        <v>61</v>
      </c>
    </row>
    <row r="1799" spans="2:65" s="76" customFormat="1" x14ac:dyDescent="0.2">
      <c r="B1799" s="75"/>
      <c r="D1799" s="127" t="s">
        <v>112</v>
      </c>
      <c r="F1799" s="126" t="s">
        <v>3319</v>
      </c>
      <c r="L1799" s="75"/>
      <c r="M1799" s="119"/>
      <c r="U1799" s="120"/>
      <c r="AT1799" s="108" t="s">
        <v>112</v>
      </c>
      <c r="AU1799" s="108" t="s">
        <v>61</v>
      </c>
    </row>
    <row r="1800" spans="2:65" s="76" customFormat="1" ht="16.5" customHeight="1" x14ac:dyDescent="0.2">
      <c r="B1800" s="117"/>
      <c r="C1800" s="140" t="s">
        <v>2181</v>
      </c>
      <c r="D1800" s="140" t="s">
        <v>26</v>
      </c>
      <c r="E1800" s="139" t="s">
        <v>2182</v>
      </c>
      <c r="F1800" s="135" t="s">
        <v>3106</v>
      </c>
      <c r="G1800" s="138" t="s">
        <v>133</v>
      </c>
      <c r="H1800" s="137">
        <v>3</v>
      </c>
      <c r="I1800" s="136">
        <v>10.38</v>
      </c>
      <c r="J1800" s="136">
        <f>ROUND(I1800*H1800,2)</f>
        <v>31.14</v>
      </c>
      <c r="K1800" s="135" t="s">
        <v>3201</v>
      </c>
      <c r="L1800" s="75"/>
      <c r="M1800" s="134" t="s">
        <v>31</v>
      </c>
      <c r="N1800" s="133" t="s">
        <v>2542</v>
      </c>
      <c r="O1800" s="132">
        <v>2.1000000000000001E-2</v>
      </c>
      <c r="P1800" s="132">
        <f>O1800*H1800</f>
        <v>6.3E-2</v>
      </c>
      <c r="Q1800" s="132">
        <v>0</v>
      </c>
      <c r="R1800" s="132">
        <f>Q1800*H1800</f>
        <v>0</v>
      </c>
      <c r="S1800" s="132">
        <v>7.3099999999999997E-3</v>
      </c>
      <c r="T1800" s="132">
        <f>S1800*H1800</f>
        <v>2.1929999999999998E-2</v>
      </c>
      <c r="U1800" s="131" t="s">
        <v>31</v>
      </c>
      <c r="AR1800" s="130" t="s">
        <v>134</v>
      </c>
      <c r="AT1800" s="130" t="s">
        <v>26</v>
      </c>
      <c r="AU1800" s="130" t="s">
        <v>61</v>
      </c>
      <c r="AY1800" s="108" t="s">
        <v>104</v>
      </c>
      <c r="BE1800" s="118">
        <f>IF(N1800="základní",J1800,0)</f>
        <v>31.14</v>
      </c>
      <c r="BF1800" s="118">
        <f>IF(N1800="snížená",J1800,0)</f>
        <v>0</v>
      </c>
      <c r="BG1800" s="118">
        <f>IF(N1800="zákl. přenesená",J1800,0)</f>
        <v>0</v>
      </c>
      <c r="BH1800" s="118">
        <f>IF(N1800="sníž. přenesená",J1800,0)</f>
        <v>0</v>
      </c>
      <c r="BI1800" s="118">
        <f>IF(N1800="nulová",J1800,0)</f>
        <v>0</v>
      </c>
      <c r="BJ1800" s="108" t="s">
        <v>102</v>
      </c>
      <c r="BK1800" s="118">
        <f>ROUND(I1800*H1800,2)</f>
        <v>31.14</v>
      </c>
      <c r="BL1800" s="108" t="s">
        <v>134</v>
      </c>
      <c r="BM1800" s="130" t="s">
        <v>2183</v>
      </c>
    </row>
    <row r="1801" spans="2:65" s="76" customFormat="1" x14ac:dyDescent="0.2">
      <c r="B1801" s="75"/>
      <c r="D1801" s="129" t="s">
        <v>2597</v>
      </c>
      <c r="F1801" s="128" t="s">
        <v>2184</v>
      </c>
      <c r="L1801" s="75"/>
      <c r="M1801" s="119"/>
      <c r="U1801" s="120"/>
      <c r="AT1801" s="108" t="s">
        <v>2597</v>
      </c>
      <c r="AU1801" s="108" t="s">
        <v>61</v>
      </c>
    </row>
    <row r="1802" spans="2:65" s="76" customFormat="1" x14ac:dyDescent="0.2">
      <c r="B1802" s="75"/>
      <c r="D1802" s="127" t="s">
        <v>112</v>
      </c>
      <c r="F1802" s="126" t="s">
        <v>3318</v>
      </c>
      <c r="L1802" s="75"/>
      <c r="M1802" s="119"/>
      <c r="U1802" s="120"/>
      <c r="AT1802" s="108" t="s">
        <v>112</v>
      </c>
      <c r="AU1802" s="108" t="s">
        <v>61</v>
      </c>
    </row>
    <row r="1803" spans="2:65" s="76" customFormat="1" ht="16.5" customHeight="1" x14ac:dyDescent="0.2">
      <c r="B1803" s="117"/>
      <c r="C1803" s="140" t="s">
        <v>2185</v>
      </c>
      <c r="D1803" s="140" t="s">
        <v>26</v>
      </c>
      <c r="E1803" s="139" t="s">
        <v>2186</v>
      </c>
      <c r="F1803" s="135" t="s">
        <v>3107</v>
      </c>
      <c r="G1803" s="138" t="s">
        <v>133</v>
      </c>
      <c r="H1803" s="137">
        <v>2</v>
      </c>
      <c r="I1803" s="136">
        <v>1189.56</v>
      </c>
      <c r="J1803" s="136">
        <f>ROUND(I1803*H1803,2)</f>
        <v>2379.12</v>
      </c>
      <c r="K1803" s="135" t="s">
        <v>3201</v>
      </c>
      <c r="L1803" s="75"/>
      <c r="M1803" s="134" t="s">
        <v>31</v>
      </c>
      <c r="N1803" s="133" t="s">
        <v>2542</v>
      </c>
      <c r="O1803" s="132">
        <v>0.433</v>
      </c>
      <c r="P1803" s="132">
        <f>O1803*H1803</f>
        <v>0.86599999999999999</v>
      </c>
      <c r="Q1803" s="132">
        <v>1.4675700000000001E-3</v>
      </c>
      <c r="R1803" s="132">
        <f>Q1803*H1803</f>
        <v>2.9351400000000001E-3</v>
      </c>
      <c r="S1803" s="132">
        <v>0</v>
      </c>
      <c r="T1803" s="132">
        <f>S1803*H1803</f>
        <v>0</v>
      </c>
      <c r="U1803" s="131" t="s">
        <v>31</v>
      </c>
      <c r="AR1803" s="130" t="s">
        <v>134</v>
      </c>
      <c r="AT1803" s="130" t="s">
        <v>26</v>
      </c>
      <c r="AU1803" s="130" t="s">
        <v>61</v>
      </c>
      <c r="AY1803" s="108" t="s">
        <v>104</v>
      </c>
      <c r="BE1803" s="118">
        <f>IF(N1803="základní",J1803,0)</f>
        <v>2379.12</v>
      </c>
      <c r="BF1803" s="118">
        <f>IF(N1803="snížená",J1803,0)</f>
        <v>0</v>
      </c>
      <c r="BG1803" s="118">
        <f>IF(N1803="zákl. přenesená",J1803,0)</f>
        <v>0</v>
      </c>
      <c r="BH1803" s="118">
        <f>IF(N1803="sníž. přenesená",J1803,0)</f>
        <v>0</v>
      </c>
      <c r="BI1803" s="118">
        <f>IF(N1803="nulová",J1803,0)</f>
        <v>0</v>
      </c>
      <c r="BJ1803" s="108" t="s">
        <v>102</v>
      </c>
      <c r="BK1803" s="118">
        <f>ROUND(I1803*H1803,2)</f>
        <v>2379.12</v>
      </c>
      <c r="BL1803" s="108" t="s">
        <v>134</v>
      </c>
      <c r="BM1803" s="130" t="s">
        <v>2187</v>
      </c>
    </row>
    <row r="1804" spans="2:65" s="76" customFormat="1" x14ac:dyDescent="0.2">
      <c r="B1804" s="75"/>
      <c r="D1804" s="129" t="s">
        <v>2597</v>
      </c>
      <c r="F1804" s="128" t="s">
        <v>3317</v>
      </c>
      <c r="L1804" s="75"/>
      <c r="M1804" s="119"/>
      <c r="U1804" s="120"/>
      <c r="AT1804" s="108" t="s">
        <v>2597</v>
      </c>
      <c r="AU1804" s="108" t="s">
        <v>61</v>
      </c>
    </row>
    <row r="1805" spans="2:65" s="76" customFormat="1" x14ac:dyDescent="0.2">
      <c r="B1805" s="75"/>
      <c r="D1805" s="127" t="s">
        <v>112</v>
      </c>
      <c r="F1805" s="126" t="s">
        <v>3316</v>
      </c>
      <c r="L1805" s="75"/>
      <c r="M1805" s="119"/>
      <c r="U1805" s="120"/>
      <c r="AT1805" s="108" t="s">
        <v>112</v>
      </c>
      <c r="AU1805" s="108" t="s">
        <v>61</v>
      </c>
    </row>
    <row r="1806" spans="2:65" s="76" customFormat="1" ht="16.5" customHeight="1" x14ac:dyDescent="0.2">
      <c r="B1806" s="117"/>
      <c r="C1806" s="140" t="s">
        <v>2188</v>
      </c>
      <c r="D1806" s="140" t="s">
        <v>26</v>
      </c>
      <c r="E1806" s="139" t="s">
        <v>2189</v>
      </c>
      <c r="F1806" s="135" t="s">
        <v>3108</v>
      </c>
      <c r="G1806" s="138" t="s">
        <v>133</v>
      </c>
      <c r="H1806" s="137">
        <v>3</v>
      </c>
      <c r="I1806" s="136">
        <v>1196.56</v>
      </c>
      <c r="J1806" s="136">
        <f>ROUND(I1806*H1806,2)</f>
        <v>3589.68</v>
      </c>
      <c r="K1806" s="135" t="s">
        <v>3201</v>
      </c>
      <c r="L1806" s="75"/>
      <c r="M1806" s="134" t="s">
        <v>31</v>
      </c>
      <c r="N1806" s="133" t="s">
        <v>2542</v>
      </c>
      <c r="O1806" s="132">
        <v>0.433</v>
      </c>
      <c r="P1806" s="132">
        <f>O1806*H1806</f>
        <v>1.2989999999999999</v>
      </c>
      <c r="Q1806" s="132">
        <v>1.4675700000000001E-3</v>
      </c>
      <c r="R1806" s="132">
        <f>Q1806*H1806</f>
        <v>4.4027100000000007E-3</v>
      </c>
      <c r="S1806" s="132">
        <v>0</v>
      </c>
      <c r="T1806" s="132">
        <f>S1806*H1806</f>
        <v>0</v>
      </c>
      <c r="U1806" s="131" t="s">
        <v>31</v>
      </c>
      <c r="AR1806" s="130" t="s">
        <v>134</v>
      </c>
      <c r="AT1806" s="130" t="s">
        <v>26</v>
      </c>
      <c r="AU1806" s="130" t="s">
        <v>61</v>
      </c>
      <c r="AY1806" s="108" t="s">
        <v>104</v>
      </c>
      <c r="BE1806" s="118">
        <f>IF(N1806="základní",J1806,0)</f>
        <v>3589.68</v>
      </c>
      <c r="BF1806" s="118">
        <f>IF(N1806="snížená",J1806,0)</f>
        <v>0</v>
      </c>
      <c r="BG1806" s="118">
        <f>IF(N1806="zákl. přenesená",J1806,0)</f>
        <v>0</v>
      </c>
      <c r="BH1806" s="118">
        <f>IF(N1806="sníž. přenesená",J1806,0)</f>
        <v>0</v>
      </c>
      <c r="BI1806" s="118">
        <f>IF(N1806="nulová",J1806,0)</f>
        <v>0</v>
      </c>
      <c r="BJ1806" s="108" t="s">
        <v>102</v>
      </c>
      <c r="BK1806" s="118">
        <f>ROUND(I1806*H1806,2)</f>
        <v>3589.68</v>
      </c>
      <c r="BL1806" s="108" t="s">
        <v>134</v>
      </c>
      <c r="BM1806" s="130" t="s">
        <v>2190</v>
      </c>
    </row>
    <row r="1807" spans="2:65" s="76" customFormat="1" x14ac:dyDescent="0.2">
      <c r="B1807" s="75"/>
      <c r="D1807" s="129" t="s">
        <v>2597</v>
      </c>
      <c r="F1807" s="128" t="s">
        <v>3315</v>
      </c>
      <c r="L1807" s="75"/>
      <c r="M1807" s="119"/>
      <c r="U1807" s="120"/>
      <c r="AT1807" s="108" t="s">
        <v>2597</v>
      </c>
      <c r="AU1807" s="108" t="s">
        <v>61</v>
      </c>
    </row>
    <row r="1808" spans="2:65" s="76" customFormat="1" x14ac:dyDescent="0.2">
      <c r="B1808" s="75"/>
      <c r="D1808" s="127" t="s">
        <v>112</v>
      </c>
      <c r="F1808" s="126" t="s">
        <v>3314</v>
      </c>
      <c r="L1808" s="75"/>
      <c r="M1808" s="119"/>
      <c r="U1808" s="120"/>
      <c r="AT1808" s="108" t="s">
        <v>112</v>
      </c>
      <c r="AU1808" s="108" t="s">
        <v>61</v>
      </c>
    </row>
    <row r="1809" spans="2:65" s="76" customFormat="1" ht="16.5" customHeight="1" x14ac:dyDescent="0.2">
      <c r="B1809" s="117"/>
      <c r="C1809" s="140" t="s">
        <v>2191</v>
      </c>
      <c r="D1809" s="140" t="s">
        <v>26</v>
      </c>
      <c r="E1809" s="139" t="s">
        <v>2192</v>
      </c>
      <c r="F1809" s="135" t="s">
        <v>3109</v>
      </c>
      <c r="G1809" s="138" t="s">
        <v>133</v>
      </c>
      <c r="H1809" s="137">
        <v>2</v>
      </c>
      <c r="I1809" s="136">
        <v>1196.56</v>
      </c>
      <c r="J1809" s="136">
        <f>ROUND(I1809*H1809,2)</f>
        <v>2393.12</v>
      </c>
      <c r="K1809" s="135" t="s">
        <v>3201</v>
      </c>
      <c r="L1809" s="75"/>
      <c r="M1809" s="134" t="s">
        <v>31</v>
      </c>
      <c r="N1809" s="133" t="s">
        <v>2542</v>
      </c>
      <c r="O1809" s="132">
        <v>0.433</v>
      </c>
      <c r="P1809" s="132">
        <f>O1809*H1809</f>
        <v>0.86599999999999999</v>
      </c>
      <c r="Q1809" s="132">
        <v>1.4675700000000001E-3</v>
      </c>
      <c r="R1809" s="132">
        <f>Q1809*H1809</f>
        <v>2.9351400000000001E-3</v>
      </c>
      <c r="S1809" s="132">
        <v>0</v>
      </c>
      <c r="T1809" s="132">
        <f>S1809*H1809</f>
        <v>0</v>
      </c>
      <c r="U1809" s="131" t="s">
        <v>31</v>
      </c>
      <c r="AR1809" s="130" t="s">
        <v>134</v>
      </c>
      <c r="AT1809" s="130" t="s">
        <v>26</v>
      </c>
      <c r="AU1809" s="130" t="s">
        <v>61</v>
      </c>
      <c r="AY1809" s="108" t="s">
        <v>104</v>
      </c>
      <c r="BE1809" s="118">
        <f>IF(N1809="základní",J1809,0)</f>
        <v>2393.12</v>
      </c>
      <c r="BF1809" s="118">
        <f>IF(N1809="snížená",J1809,0)</f>
        <v>0</v>
      </c>
      <c r="BG1809" s="118">
        <f>IF(N1809="zákl. přenesená",J1809,0)</f>
        <v>0</v>
      </c>
      <c r="BH1809" s="118">
        <f>IF(N1809="sníž. přenesená",J1809,0)</f>
        <v>0</v>
      </c>
      <c r="BI1809" s="118">
        <f>IF(N1809="nulová",J1809,0)</f>
        <v>0</v>
      </c>
      <c r="BJ1809" s="108" t="s">
        <v>102</v>
      </c>
      <c r="BK1809" s="118">
        <f>ROUND(I1809*H1809,2)</f>
        <v>2393.12</v>
      </c>
      <c r="BL1809" s="108" t="s">
        <v>134</v>
      </c>
      <c r="BM1809" s="130" t="s">
        <v>2193</v>
      </c>
    </row>
    <row r="1810" spans="2:65" s="76" customFormat="1" x14ac:dyDescent="0.2">
      <c r="B1810" s="75"/>
      <c r="D1810" s="129" t="s">
        <v>2597</v>
      </c>
      <c r="F1810" s="128" t="s">
        <v>3313</v>
      </c>
      <c r="L1810" s="75"/>
      <c r="M1810" s="119"/>
      <c r="U1810" s="120"/>
      <c r="AT1810" s="108" t="s">
        <v>2597</v>
      </c>
      <c r="AU1810" s="108" t="s">
        <v>61</v>
      </c>
    </row>
    <row r="1811" spans="2:65" s="76" customFormat="1" x14ac:dyDescent="0.2">
      <c r="B1811" s="75"/>
      <c r="D1811" s="127" t="s">
        <v>112</v>
      </c>
      <c r="F1811" s="126" t="s">
        <v>3312</v>
      </c>
      <c r="L1811" s="75"/>
      <c r="M1811" s="119"/>
      <c r="U1811" s="120"/>
      <c r="AT1811" s="108" t="s">
        <v>112</v>
      </c>
      <c r="AU1811" s="108" t="s">
        <v>61</v>
      </c>
    </row>
    <row r="1812" spans="2:65" s="76" customFormat="1" ht="16.5" customHeight="1" x14ac:dyDescent="0.2">
      <c r="B1812" s="117"/>
      <c r="C1812" s="140" t="s">
        <v>2194</v>
      </c>
      <c r="D1812" s="140" t="s">
        <v>26</v>
      </c>
      <c r="E1812" s="139" t="s">
        <v>2195</v>
      </c>
      <c r="F1812" s="135" t="s">
        <v>3110</v>
      </c>
      <c r="G1812" s="138" t="s">
        <v>133</v>
      </c>
      <c r="H1812" s="137">
        <v>3</v>
      </c>
      <c r="I1812" s="136">
        <v>1202.56</v>
      </c>
      <c r="J1812" s="136">
        <f>ROUND(I1812*H1812,2)</f>
        <v>3607.68</v>
      </c>
      <c r="K1812" s="135" t="s">
        <v>3201</v>
      </c>
      <c r="L1812" s="75"/>
      <c r="M1812" s="134" t="s">
        <v>31</v>
      </c>
      <c r="N1812" s="133" t="s">
        <v>2542</v>
      </c>
      <c r="O1812" s="132">
        <v>0.433</v>
      </c>
      <c r="P1812" s="132">
        <f>O1812*H1812</f>
        <v>1.2989999999999999</v>
      </c>
      <c r="Q1812" s="132">
        <v>1.4675700000000001E-3</v>
      </c>
      <c r="R1812" s="132">
        <f>Q1812*H1812</f>
        <v>4.4027100000000007E-3</v>
      </c>
      <c r="S1812" s="132">
        <v>0</v>
      </c>
      <c r="T1812" s="132">
        <f>S1812*H1812</f>
        <v>0</v>
      </c>
      <c r="U1812" s="131" t="s">
        <v>31</v>
      </c>
      <c r="AR1812" s="130" t="s">
        <v>134</v>
      </c>
      <c r="AT1812" s="130" t="s">
        <v>26</v>
      </c>
      <c r="AU1812" s="130" t="s">
        <v>61</v>
      </c>
      <c r="AY1812" s="108" t="s">
        <v>104</v>
      </c>
      <c r="BE1812" s="118">
        <f>IF(N1812="základní",J1812,0)</f>
        <v>3607.68</v>
      </c>
      <c r="BF1812" s="118">
        <f>IF(N1812="snížená",J1812,0)</f>
        <v>0</v>
      </c>
      <c r="BG1812" s="118">
        <f>IF(N1812="zákl. přenesená",J1812,0)</f>
        <v>0</v>
      </c>
      <c r="BH1812" s="118">
        <f>IF(N1812="sníž. přenesená",J1812,0)</f>
        <v>0</v>
      </c>
      <c r="BI1812" s="118">
        <f>IF(N1812="nulová",J1812,0)</f>
        <v>0</v>
      </c>
      <c r="BJ1812" s="108" t="s">
        <v>102</v>
      </c>
      <c r="BK1812" s="118">
        <f>ROUND(I1812*H1812,2)</f>
        <v>3607.68</v>
      </c>
      <c r="BL1812" s="108" t="s">
        <v>134</v>
      </c>
      <c r="BM1812" s="130" t="s">
        <v>2196</v>
      </c>
    </row>
    <row r="1813" spans="2:65" s="76" customFormat="1" x14ac:dyDescent="0.2">
      <c r="B1813" s="75"/>
      <c r="D1813" s="129" t="s">
        <v>2597</v>
      </c>
      <c r="F1813" s="128" t="s">
        <v>3311</v>
      </c>
      <c r="L1813" s="75"/>
      <c r="M1813" s="119"/>
      <c r="U1813" s="120"/>
      <c r="AT1813" s="108" t="s">
        <v>2597</v>
      </c>
      <c r="AU1813" s="108" t="s">
        <v>61</v>
      </c>
    </row>
    <row r="1814" spans="2:65" s="76" customFormat="1" x14ac:dyDescent="0.2">
      <c r="B1814" s="75"/>
      <c r="D1814" s="127" t="s">
        <v>112</v>
      </c>
      <c r="F1814" s="126" t="s">
        <v>3310</v>
      </c>
      <c r="L1814" s="75"/>
      <c r="M1814" s="119"/>
      <c r="U1814" s="120"/>
      <c r="AT1814" s="108" t="s">
        <v>112</v>
      </c>
      <c r="AU1814" s="108" t="s">
        <v>61</v>
      </c>
    </row>
    <row r="1815" spans="2:65" s="76" customFormat="1" ht="16.5" customHeight="1" x14ac:dyDescent="0.2">
      <c r="B1815" s="117"/>
      <c r="C1815" s="140" t="s">
        <v>2197</v>
      </c>
      <c r="D1815" s="140" t="s">
        <v>26</v>
      </c>
      <c r="E1815" s="139" t="s">
        <v>2198</v>
      </c>
      <c r="F1815" s="135" t="s">
        <v>3111</v>
      </c>
      <c r="G1815" s="138" t="s">
        <v>133</v>
      </c>
      <c r="H1815" s="137">
        <v>5</v>
      </c>
      <c r="I1815" s="136">
        <v>375.21</v>
      </c>
      <c r="J1815" s="136">
        <f>ROUND(I1815*H1815,2)</f>
        <v>1876.05</v>
      </c>
      <c r="K1815" s="135" t="s">
        <v>3201</v>
      </c>
      <c r="L1815" s="75"/>
      <c r="M1815" s="134" t="s">
        <v>31</v>
      </c>
      <c r="N1815" s="133" t="s">
        <v>2542</v>
      </c>
      <c r="O1815" s="132">
        <v>0.20599999999999999</v>
      </c>
      <c r="P1815" s="132">
        <f>O1815*H1815</f>
        <v>1.03</v>
      </c>
      <c r="Q1815" s="132">
        <v>7.4799999999999997E-4</v>
      </c>
      <c r="R1815" s="132">
        <f>Q1815*H1815</f>
        <v>3.7399999999999998E-3</v>
      </c>
      <c r="S1815" s="132">
        <v>0</v>
      </c>
      <c r="T1815" s="132">
        <f>S1815*H1815</f>
        <v>0</v>
      </c>
      <c r="U1815" s="131" t="s">
        <v>31</v>
      </c>
      <c r="AR1815" s="130" t="s">
        <v>134</v>
      </c>
      <c r="AT1815" s="130" t="s">
        <v>26</v>
      </c>
      <c r="AU1815" s="130" t="s">
        <v>61</v>
      </c>
      <c r="AY1815" s="108" t="s">
        <v>104</v>
      </c>
      <c r="BE1815" s="118">
        <f>IF(N1815="základní",J1815,0)</f>
        <v>1876.05</v>
      </c>
      <c r="BF1815" s="118">
        <f>IF(N1815="snížená",J1815,0)</f>
        <v>0</v>
      </c>
      <c r="BG1815" s="118">
        <f>IF(N1815="zákl. přenesená",J1815,0)</f>
        <v>0</v>
      </c>
      <c r="BH1815" s="118">
        <f>IF(N1815="sníž. přenesená",J1815,0)</f>
        <v>0</v>
      </c>
      <c r="BI1815" s="118">
        <f>IF(N1815="nulová",J1815,0)</f>
        <v>0</v>
      </c>
      <c r="BJ1815" s="108" t="s">
        <v>102</v>
      </c>
      <c r="BK1815" s="118">
        <f>ROUND(I1815*H1815,2)</f>
        <v>1876.05</v>
      </c>
      <c r="BL1815" s="108" t="s">
        <v>134</v>
      </c>
      <c r="BM1815" s="130" t="s">
        <v>2199</v>
      </c>
    </row>
    <row r="1816" spans="2:65" s="76" customFormat="1" x14ac:dyDescent="0.2">
      <c r="B1816" s="75"/>
      <c r="D1816" s="129" t="s">
        <v>2597</v>
      </c>
      <c r="F1816" s="128" t="s">
        <v>3309</v>
      </c>
      <c r="L1816" s="75"/>
      <c r="M1816" s="119"/>
      <c r="U1816" s="120"/>
      <c r="AT1816" s="108" t="s">
        <v>2597</v>
      </c>
      <c r="AU1816" s="108" t="s">
        <v>61</v>
      </c>
    </row>
    <row r="1817" spans="2:65" s="76" customFormat="1" x14ac:dyDescent="0.2">
      <c r="B1817" s="75"/>
      <c r="D1817" s="127" t="s">
        <v>112</v>
      </c>
      <c r="F1817" s="126" t="s">
        <v>3308</v>
      </c>
      <c r="L1817" s="75"/>
      <c r="M1817" s="119"/>
      <c r="U1817" s="120"/>
      <c r="AT1817" s="108" t="s">
        <v>112</v>
      </c>
      <c r="AU1817" s="108" t="s">
        <v>61</v>
      </c>
    </row>
    <row r="1818" spans="2:65" s="76" customFormat="1" ht="16.5" customHeight="1" x14ac:dyDescent="0.2">
      <c r="B1818" s="117"/>
      <c r="C1818" s="140" t="s">
        <v>2200</v>
      </c>
      <c r="D1818" s="140" t="s">
        <v>26</v>
      </c>
      <c r="E1818" s="139" t="s">
        <v>2201</v>
      </c>
      <c r="F1818" s="135" t="s">
        <v>3112</v>
      </c>
      <c r="G1818" s="138" t="s">
        <v>133</v>
      </c>
      <c r="H1818" s="137">
        <v>5</v>
      </c>
      <c r="I1818" s="136">
        <v>437.21</v>
      </c>
      <c r="J1818" s="136">
        <f>ROUND(I1818*H1818,2)</f>
        <v>2186.0500000000002</v>
      </c>
      <c r="K1818" s="135" t="s">
        <v>3201</v>
      </c>
      <c r="L1818" s="75"/>
      <c r="M1818" s="134" t="s">
        <v>31</v>
      </c>
      <c r="N1818" s="133" t="s">
        <v>2542</v>
      </c>
      <c r="O1818" s="132">
        <v>0.20599999999999999</v>
      </c>
      <c r="P1818" s="132">
        <f>O1818*H1818</f>
        <v>1.03</v>
      </c>
      <c r="Q1818" s="132">
        <v>8.4800000000000001E-4</v>
      </c>
      <c r="R1818" s="132">
        <f>Q1818*H1818</f>
        <v>4.2399999999999998E-3</v>
      </c>
      <c r="S1818" s="132">
        <v>0</v>
      </c>
      <c r="T1818" s="132">
        <f>S1818*H1818</f>
        <v>0</v>
      </c>
      <c r="U1818" s="131" t="s">
        <v>31</v>
      </c>
      <c r="AR1818" s="130" t="s">
        <v>134</v>
      </c>
      <c r="AT1818" s="130" t="s">
        <v>26</v>
      </c>
      <c r="AU1818" s="130" t="s">
        <v>61</v>
      </c>
      <c r="AY1818" s="108" t="s">
        <v>104</v>
      </c>
      <c r="BE1818" s="118">
        <f>IF(N1818="základní",J1818,0)</f>
        <v>2186.0500000000002</v>
      </c>
      <c r="BF1818" s="118">
        <f>IF(N1818="snížená",J1818,0)</f>
        <v>0</v>
      </c>
      <c r="BG1818" s="118">
        <f>IF(N1818="zákl. přenesená",J1818,0)</f>
        <v>0</v>
      </c>
      <c r="BH1818" s="118">
        <f>IF(N1818="sníž. přenesená",J1818,0)</f>
        <v>0</v>
      </c>
      <c r="BI1818" s="118">
        <f>IF(N1818="nulová",J1818,0)</f>
        <v>0</v>
      </c>
      <c r="BJ1818" s="108" t="s">
        <v>102</v>
      </c>
      <c r="BK1818" s="118">
        <f>ROUND(I1818*H1818,2)</f>
        <v>2186.0500000000002</v>
      </c>
      <c r="BL1818" s="108" t="s">
        <v>134</v>
      </c>
      <c r="BM1818" s="130" t="s">
        <v>2202</v>
      </c>
    </row>
    <row r="1819" spans="2:65" s="76" customFormat="1" x14ac:dyDescent="0.2">
      <c r="B1819" s="75"/>
      <c r="D1819" s="129" t="s">
        <v>2597</v>
      </c>
      <c r="F1819" s="128" t="s">
        <v>3307</v>
      </c>
      <c r="L1819" s="75"/>
      <c r="M1819" s="119"/>
      <c r="U1819" s="120"/>
      <c r="AT1819" s="108" t="s">
        <v>2597</v>
      </c>
      <c r="AU1819" s="108" t="s">
        <v>61</v>
      </c>
    </row>
    <row r="1820" spans="2:65" s="76" customFormat="1" x14ac:dyDescent="0.2">
      <c r="B1820" s="75"/>
      <c r="D1820" s="127" t="s">
        <v>112</v>
      </c>
      <c r="F1820" s="126" t="s">
        <v>3306</v>
      </c>
      <c r="L1820" s="75"/>
      <c r="M1820" s="119"/>
      <c r="U1820" s="120"/>
      <c r="AT1820" s="108" t="s">
        <v>112</v>
      </c>
      <c r="AU1820" s="108" t="s">
        <v>61</v>
      </c>
    </row>
    <row r="1821" spans="2:65" s="76" customFormat="1" ht="16.5" customHeight="1" x14ac:dyDescent="0.2">
      <c r="B1821" s="117"/>
      <c r="C1821" s="140" t="s">
        <v>2203</v>
      </c>
      <c r="D1821" s="140" t="s">
        <v>26</v>
      </c>
      <c r="E1821" s="139" t="s">
        <v>2204</v>
      </c>
      <c r="F1821" s="135" t="s">
        <v>3113</v>
      </c>
      <c r="G1821" s="138" t="s">
        <v>133</v>
      </c>
      <c r="H1821" s="137">
        <v>5</v>
      </c>
      <c r="I1821" s="136">
        <v>66.2</v>
      </c>
      <c r="J1821" s="136">
        <f>ROUND(I1821*H1821,2)</f>
        <v>331</v>
      </c>
      <c r="K1821" s="135" t="s">
        <v>3201</v>
      </c>
      <c r="L1821" s="75"/>
      <c r="M1821" s="134" t="s">
        <v>31</v>
      </c>
      <c r="N1821" s="133" t="s">
        <v>2542</v>
      </c>
      <c r="O1821" s="132">
        <v>0.13400000000000001</v>
      </c>
      <c r="P1821" s="132">
        <f>O1821*H1821</f>
        <v>0.67</v>
      </c>
      <c r="Q1821" s="132">
        <v>0</v>
      </c>
      <c r="R1821" s="132">
        <f>Q1821*H1821</f>
        <v>0</v>
      </c>
      <c r="S1821" s="132">
        <v>1.91E-3</v>
      </c>
      <c r="T1821" s="132">
        <f>S1821*H1821</f>
        <v>9.5499999999999995E-3</v>
      </c>
      <c r="U1821" s="131" t="s">
        <v>31</v>
      </c>
      <c r="AR1821" s="130" t="s">
        <v>134</v>
      </c>
      <c r="AT1821" s="130" t="s">
        <v>26</v>
      </c>
      <c r="AU1821" s="130" t="s">
        <v>61</v>
      </c>
      <c r="AY1821" s="108" t="s">
        <v>104</v>
      </c>
      <c r="BE1821" s="118">
        <f>IF(N1821="základní",J1821,0)</f>
        <v>331</v>
      </c>
      <c r="BF1821" s="118">
        <f>IF(N1821="snížená",J1821,0)</f>
        <v>0</v>
      </c>
      <c r="BG1821" s="118">
        <f>IF(N1821="zákl. přenesená",J1821,0)</f>
        <v>0</v>
      </c>
      <c r="BH1821" s="118">
        <f>IF(N1821="sníž. přenesená",J1821,0)</f>
        <v>0</v>
      </c>
      <c r="BI1821" s="118">
        <f>IF(N1821="nulová",J1821,0)</f>
        <v>0</v>
      </c>
      <c r="BJ1821" s="108" t="s">
        <v>102</v>
      </c>
      <c r="BK1821" s="118">
        <f>ROUND(I1821*H1821,2)</f>
        <v>331</v>
      </c>
      <c r="BL1821" s="108" t="s">
        <v>134</v>
      </c>
      <c r="BM1821" s="130" t="s">
        <v>2205</v>
      </c>
    </row>
    <row r="1822" spans="2:65" s="76" customFormat="1" x14ac:dyDescent="0.2">
      <c r="B1822" s="75"/>
      <c r="D1822" s="129" t="s">
        <v>2597</v>
      </c>
      <c r="F1822" s="128" t="s">
        <v>2206</v>
      </c>
      <c r="L1822" s="75"/>
      <c r="M1822" s="119"/>
      <c r="U1822" s="120"/>
      <c r="AT1822" s="108" t="s">
        <v>2597</v>
      </c>
      <c r="AU1822" s="108" t="s">
        <v>61</v>
      </c>
    </row>
    <row r="1823" spans="2:65" s="76" customFormat="1" x14ac:dyDescent="0.2">
      <c r="B1823" s="75"/>
      <c r="D1823" s="127" t="s">
        <v>112</v>
      </c>
      <c r="F1823" s="126" t="s">
        <v>3305</v>
      </c>
      <c r="L1823" s="75"/>
      <c r="M1823" s="119"/>
      <c r="U1823" s="120"/>
      <c r="AT1823" s="108" t="s">
        <v>112</v>
      </c>
      <c r="AU1823" s="108" t="s">
        <v>61</v>
      </c>
    </row>
    <row r="1824" spans="2:65" s="76" customFormat="1" ht="16.5" customHeight="1" x14ac:dyDescent="0.2">
      <c r="B1824" s="117"/>
      <c r="C1824" s="140" t="s">
        <v>2207</v>
      </c>
      <c r="D1824" s="140" t="s">
        <v>26</v>
      </c>
      <c r="E1824" s="139" t="s">
        <v>2208</v>
      </c>
      <c r="F1824" s="135" t="s">
        <v>3114</v>
      </c>
      <c r="G1824" s="138" t="s">
        <v>133</v>
      </c>
      <c r="H1824" s="137">
        <v>5</v>
      </c>
      <c r="I1824" s="136">
        <v>15.32</v>
      </c>
      <c r="J1824" s="136">
        <f>ROUND(I1824*H1824,2)</f>
        <v>76.599999999999994</v>
      </c>
      <c r="K1824" s="135" t="s">
        <v>3201</v>
      </c>
      <c r="L1824" s="75"/>
      <c r="M1824" s="134" t="s">
        <v>31</v>
      </c>
      <c r="N1824" s="133" t="s">
        <v>2542</v>
      </c>
      <c r="O1824" s="132">
        <v>3.1E-2</v>
      </c>
      <c r="P1824" s="132">
        <f>O1824*H1824</f>
        <v>0.155</v>
      </c>
      <c r="Q1824" s="132">
        <v>0</v>
      </c>
      <c r="R1824" s="132">
        <f>Q1824*H1824</f>
        <v>0</v>
      </c>
      <c r="S1824" s="132">
        <v>1.1000000000000001E-3</v>
      </c>
      <c r="T1824" s="132">
        <f>S1824*H1824</f>
        <v>5.5000000000000005E-3</v>
      </c>
      <c r="U1824" s="131" t="s">
        <v>31</v>
      </c>
      <c r="AR1824" s="130" t="s">
        <v>134</v>
      </c>
      <c r="AT1824" s="130" t="s">
        <v>26</v>
      </c>
      <c r="AU1824" s="130" t="s">
        <v>61</v>
      </c>
      <c r="AY1824" s="108" t="s">
        <v>104</v>
      </c>
      <c r="BE1824" s="118">
        <f>IF(N1824="základní",J1824,0)</f>
        <v>76.599999999999994</v>
      </c>
      <c r="BF1824" s="118">
        <f>IF(N1824="snížená",J1824,0)</f>
        <v>0</v>
      </c>
      <c r="BG1824" s="118">
        <f>IF(N1824="zákl. přenesená",J1824,0)</f>
        <v>0</v>
      </c>
      <c r="BH1824" s="118">
        <f>IF(N1824="sníž. přenesená",J1824,0)</f>
        <v>0</v>
      </c>
      <c r="BI1824" s="118">
        <f>IF(N1824="nulová",J1824,0)</f>
        <v>0</v>
      </c>
      <c r="BJ1824" s="108" t="s">
        <v>102</v>
      </c>
      <c r="BK1824" s="118">
        <f>ROUND(I1824*H1824,2)</f>
        <v>76.599999999999994</v>
      </c>
      <c r="BL1824" s="108" t="s">
        <v>134</v>
      </c>
      <c r="BM1824" s="130" t="s">
        <v>2209</v>
      </c>
    </row>
    <row r="1825" spans="2:65" s="76" customFormat="1" x14ac:dyDescent="0.2">
      <c r="B1825" s="75"/>
      <c r="D1825" s="129" t="s">
        <v>2597</v>
      </c>
      <c r="F1825" s="128" t="s">
        <v>2210</v>
      </c>
      <c r="L1825" s="75"/>
      <c r="M1825" s="119"/>
      <c r="U1825" s="120"/>
      <c r="AT1825" s="108" t="s">
        <v>2597</v>
      </c>
      <c r="AU1825" s="108" t="s">
        <v>61</v>
      </c>
    </row>
    <row r="1826" spans="2:65" s="76" customFormat="1" x14ac:dyDescent="0.2">
      <c r="B1826" s="75"/>
      <c r="D1826" s="127" t="s">
        <v>112</v>
      </c>
      <c r="F1826" s="126" t="s">
        <v>3304</v>
      </c>
      <c r="L1826" s="75"/>
      <c r="M1826" s="119"/>
      <c r="U1826" s="120"/>
      <c r="AT1826" s="108" t="s">
        <v>112</v>
      </c>
      <c r="AU1826" s="108" t="s">
        <v>61</v>
      </c>
    </row>
    <row r="1827" spans="2:65" s="76" customFormat="1" ht="16.5" customHeight="1" x14ac:dyDescent="0.2">
      <c r="B1827" s="117"/>
      <c r="C1827" s="140" t="s">
        <v>2211</v>
      </c>
      <c r="D1827" s="140" t="s">
        <v>26</v>
      </c>
      <c r="E1827" s="139" t="s">
        <v>2212</v>
      </c>
      <c r="F1827" s="135" t="s">
        <v>3115</v>
      </c>
      <c r="G1827" s="138" t="s">
        <v>133</v>
      </c>
      <c r="H1827" s="137">
        <v>2</v>
      </c>
      <c r="I1827" s="136">
        <v>2839.21</v>
      </c>
      <c r="J1827" s="136">
        <f>ROUND(I1827*H1827,2)</f>
        <v>5678.42</v>
      </c>
      <c r="K1827" s="135" t="s">
        <v>3201</v>
      </c>
      <c r="L1827" s="75"/>
      <c r="M1827" s="134" t="s">
        <v>31</v>
      </c>
      <c r="N1827" s="133" t="s">
        <v>2542</v>
      </c>
      <c r="O1827" s="132">
        <v>0.17499999999999999</v>
      </c>
      <c r="P1827" s="132">
        <f>O1827*H1827</f>
        <v>0.35</v>
      </c>
      <c r="Q1827" s="132">
        <v>1.3312104999999999E-3</v>
      </c>
      <c r="R1827" s="132">
        <f>Q1827*H1827</f>
        <v>2.6624209999999999E-3</v>
      </c>
      <c r="S1827" s="132">
        <v>0</v>
      </c>
      <c r="T1827" s="132">
        <f>S1827*H1827</f>
        <v>0</v>
      </c>
      <c r="U1827" s="131" t="s">
        <v>31</v>
      </c>
      <c r="AR1827" s="130" t="s">
        <v>134</v>
      </c>
      <c r="AT1827" s="130" t="s">
        <v>26</v>
      </c>
      <c r="AU1827" s="130" t="s">
        <v>61</v>
      </c>
      <c r="AY1827" s="108" t="s">
        <v>104</v>
      </c>
      <c r="BE1827" s="118">
        <f>IF(N1827="základní",J1827,0)</f>
        <v>5678.42</v>
      </c>
      <c r="BF1827" s="118">
        <f>IF(N1827="snížená",J1827,0)</f>
        <v>0</v>
      </c>
      <c r="BG1827" s="118">
        <f>IF(N1827="zákl. přenesená",J1827,0)</f>
        <v>0</v>
      </c>
      <c r="BH1827" s="118">
        <f>IF(N1827="sníž. přenesená",J1827,0)</f>
        <v>0</v>
      </c>
      <c r="BI1827" s="118">
        <f>IF(N1827="nulová",J1827,0)</f>
        <v>0</v>
      </c>
      <c r="BJ1827" s="108" t="s">
        <v>102</v>
      </c>
      <c r="BK1827" s="118">
        <f>ROUND(I1827*H1827,2)</f>
        <v>5678.42</v>
      </c>
      <c r="BL1827" s="108" t="s">
        <v>134</v>
      </c>
      <c r="BM1827" s="130" t="s">
        <v>2213</v>
      </c>
    </row>
    <row r="1828" spans="2:65" s="76" customFormat="1" x14ac:dyDescent="0.2">
      <c r="B1828" s="75"/>
      <c r="D1828" s="129" t="s">
        <v>2597</v>
      </c>
      <c r="F1828" s="128" t="s">
        <v>3303</v>
      </c>
      <c r="L1828" s="75"/>
      <c r="M1828" s="119"/>
      <c r="U1828" s="120"/>
      <c r="AT1828" s="108" t="s">
        <v>2597</v>
      </c>
      <c r="AU1828" s="108" t="s">
        <v>61</v>
      </c>
    </row>
    <row r="1829" spans="2:65" s="76" customFormat="1" x14ac:dyDescent="0.2">
      <c r="B1829" s="75"/>
      <c r="D1829" s="127" t="s">
        <v>112</v>
      </c>
      <c r="F1829" s="126" t="s">
        <v>3302</v>
      </c>
      <c r="L1829" s="75"/>
      <c r="M1829" s="119"/>
      <c r="U1829" s="120"/>
      <c r="AT1829" s="108" t="s">
        <v>112</v>
      </c>
      <c r="AU1829" s="108" t="s">
        <v>61</v>
      </c>
    </row>
    <row r="1830" spans="2:65" s="76" customFormat="1" ht="16.5" customHeight="1" x14ac:dyDescent="0.2">
      <c r="B1830" s="117"/>
      <c r="C1830" s="140" t="s">
        <v>2214</v>
      </c>
      <c r="D1830" s="140" t="s">
        <v>26</v>
      </c>
      <c r="E1830" s="139" t="s">
        <v>2215</v>
      </c>
      <c r="F1830" s="135" t="s">
        <v>3116</v>
      </c>
      <c r="G1830" s="138" t="s">
        <v>133</v>
      </c>
      <c r="H1830" s="137">
        <v>1</v>
      </c>
      <c r="I1830" s="136">
        <v>2369.21</v>
      </c>
      <c r="J1830" s="136">
        <f>ROUND(I1830*H1830,2)</f>
        <v>2369.21</v>
      </c>
      <c r="K1830" s="135" t="s">
        <v>3201</v>
      </c>
      <c r="L1830" s="75"/>
      <c r="M1830" s="134" t="s">
        <v>31</v>
      </c>
      <c r="N1830" s="133" t="s">
        <v>2542</v>
      </c>
      <c r="O1830" s="132">
        <v>0.17499999999999999</v>
      </c>
      <c r="P1830" s="132">
        <f>O1830*H1830</f>
        <v>0.17499999999999999</v>
      </c>
      <c r="Q1830" s="132">
        <v>1.3312104999999999E-3</v>
      </c>
      <c r="R1830" s="132">
        <f>Q1830*H1830</f>
        <v>1.3312104999999999E-3</v>
      </c>
      <c r="S1830" s="132">
        <v>0</v>
      </c>
      <c r="T1830" s="132">
        <f>S1830*H1830</f>
        <v>0</v>
      </c>
      <c r="U1830" s="131" t="s">
        <v>31</v>
      </c>
      <c r="AR1830" s="130" t="s">
        <v>134</v>
      </c>
      <c r="AT1830" s="130" t="s">
        <v>26</v>
      </c>
      <c r="AU1830" s="130" t="s">
        <v>61</v>
      </c>
      <c r="AY1830" s="108" t="s">
        <v>104</v>
      </c>
      <c r="BE1830" s="118">
        <f>IF(N1830="základní",J1830,0)</f>
        <v>2369.21</v>
      </c>
      <c r="BF1830" s="118">
        <f>IF(N1830="snížená",J1830,0)</f>
        <v>0</v>
      </c>
      <c r="BG1830" s="118">
        <f>IF(N1830="zákl. přenesená",J1830,0)</f>
        <v>0</v>
      </c>
      <c r="BH1830" s="118">
        <f>IF(N1830="sníž. přenesená",J1830,0)</f>
        <v>0</v>
      </c>
      <c r="BI1830" s="118">
        <f>IF(N1830="nulová",J1830,0)</f>
        <v>0</v>
      </c>
      <c r="BJ1830" s="108" t="s">
        <v>102</v>
      </c>
      <c r="BK1830" s="118">
        <f>ROUND(I1830*H1830,2)</f>
        <v>2369.21</v>
      </c>
      <c r="BL1830" s="108" t="s">
        <v>134</v>
      </c>
      <c r="BM1830" s="130" t="s">
        <v>2216</v>
      </c>
    </row>
    <row r="1831" spans="2:65" s="76" customFormat="1" x14ac:dyDescent="0.2">
      <c r="B1831" s="75"/>
      <c r="D1831" s="129" t="s">
        <v>2597</v>
      </c>
      <c r="F1831" s="128" t="s">
        <v>3301</v>
      </c>
      <c r="L1831" s="75"/>
      <c r="M1831" s="119"/>
      <c r="U1831" s="120"/>
      <c r="AT1831" s="108" t="s">
        <v>2597</v>
      </c>
      <c r="AU1831" s="108" t="s">
        <v>61</v>
      </c>
    </row>
    <row r="1832" spans="2:65" s="76" customFormat="1" x14ac:dyDescent="0.2">
      <c r="B1832" s="75"/>
      <c r="D1832" s="127" t="s">
        <v>112</v>
      </c>
      <c r="F1832" s="126" t="s">
        <v>3300</v>
      </c>
      <c r="L1832" s="75"/>
      <c r="M1832" s="119"/>
      <c r="U1832" s="120"/>
      <c r="AT1832" s="108" t="s">
        <v>112</v>
      </c>
      <c r="AU1832" s="108" t="s">
        <v>61</v>
      </c>
    </row>
    <row r="1833" spans="2:65" s="76" customFormat="1" ht="16.5" customHeight="1" x14ac:dyDescent="0.2">
      <c r="B1833" s="117"/>
      <c r="C1833" s="140" t="s">
        <v>2217</v>
      </c>
      <c r="D1833" s="140" t="s">
        <v>26</v>
      </c>
      <c r="E1833" s="139" t="s">
        <v>2218</v>
      </c>
      <c r="F1833" s="135" t="s">
        <v>3117</v>
      </c>
      <c r="G1833" s="138" t="s">
        <v>133</v>
      </c>
      <c r="H1833" s="137">
        <v>1</v>
      </c>
      <c r="I1833" s="136">
        <v>2209.21</v>
      </c>
      <c r="J1833" s="136">
        <f>ROUND(I1833*H1833,2)</f>
        <v>2209.21</v>
      </c>
      <c r="K1833" s="135" t="s">
        <v>3201</v>
      </c>
      <c r="L1833" s="75"/>
      <c r="M1833" s="134" t="s">
        <v>31</v>
      </c>
      <c r="N1833" s="133" t="s">
        <v>2542</v>
      </c>
      <c r="O1833" s="132">
        <v>0.17499999999999999</v>
      </c>
      <c r="P1833" s="132">
        <f>O1833*H1833</f>
        <v>0.17499999999999999</v>
      </c>
      <c r="Q1833" s="132">
        <v>1.3312104999999999E-3</v>
      </c>
      <c r="R1833" s="132">
        <f>Q1833*H1833</f>
        <v>1.3312104999999999E-3</v>
      </c>
      <c r="S1833" s="132">
        <v>0</v>
      </c>
      <c r="T1833" s="132">
        <f>S1833*H1833</f>
        <v>0</v>
      </c>
      <c r="U1833" s="131" t="s">
        <v>31</v>
      </c>
      <c r="AR1833" s="130" t="s">
        <v>134</v>
      </c>
      <c r="AT1833" s="130" t="s">
        <v>26</v>
      </c>
      <c r="AU1833" s="130" t="s">
        <v>61</v>
      </c>
      <c r="AY1833" s="108" t="s">
        <v>104</v>
      </c>
      <c r="BE1833" s="118">
        <f>IF(N1833="základní",J1833,0)</f>
        <v>2209.21</v>
      </c>
      <c r="BF1833" s="118">
        <f>IF(N1833="snížená",J1833,0)</f>
        <v>0</v>
      </c>
      <c r="BG1833" s="118">
        <f>IF(N1833="zákl. přenesená",J1833,0)</f>
        <v>0</v>
      </c>
      <c r="BH1833" s="118">
        <f>IF(N1833="sníž. přenesená",J1833,0)</f>
        <v>0</v>
      </c>
      <c r="BI1833" s="118">
        <f>IF(N1833="nulová",J1833,0)</f>
        <v>0</v>
      </c>
      <c r="BJ1833" s="108" t="s">
        <v>102</v>
      </c>
      <c r="BK1833" s="118">
        <f>ROUND(I1833*H1833,2)</f>
        <v>2209.21</v>
      </c>
      <c r="BL1833" s="108" t="s">
        <v>134</v>
      </c>
      <c r="BM1833" s="130" t="s">
        <v>2219</v>
      </c>
    </row>
    <row r="1834" spans="2:65" s="76" customFormat="1" x14ac:dyDescent="0.2">
      <c r="B1834" s="75"/>
      <c r="D1834" s="129" t="s">
        <v>2597</v>
      </c>
      <c r="F1834" s="128" t="s">
        <v>3299</v>
      </c>
      <c r="L1834" s="75"/>
      <c r="M1834" s="119"/>
      <c r="U1834" s="120"/>
      <c r="AT1834" s="108" t="s">
        <v>2597</v>
      </c>
      <c r="AU1834" s="108" t="s">
        <v>61</v>
      </c>
    </row>
    <row r="1835" spans="2:65" s="76" customFormat="1" x14ac:dyDescent="0.2">
      <c r="B1835" s="75"/>
      <c r="D1835" s="127" t="s">
        <v>112</v>
      </c>
      <c r="F1835" s="126" t="s">
        <v>3298</v>
      </c>
      <c r="L1835" s="75"/>
      <c r="M1835" s="119"/>
      <c r="U1835" s="120"/>
      <c r="AT1835" s="108" t="s">
        <v>112</v>
      </c>
      <c r="AU1835" s="108" t="s">
        <v>61</v>
      </c>
    </row>
    <row r="1836" spans="2:65" s="76" customFormat="1" ht="16.5" customHeight="1" x14ac:dyDescent="0.2">
      <c r="B1836" s="117"/>
      <c r="C1836" s="140" t="s">
        <v>2220</v>
      </c>
      <c r="D1836" s="140" t="s">
        <v>26</v>
      </c>
      <c r="E1836" s="139" t="s">
        <v>2221</v>
      </c>
      <c r="F1836" s="135" t="s">
        <v>3118</v>
      </c>
      <c r="G1836" s="138" t="s">
        <v>133</v>
      </c>
      <c r="H1836" s="137">
        <v>1</v>
      </c>
      <c r="I1836" s="136">
        <v>2139.21</v>
      </c>
      <c r="J1836" s="136">
        <f>ROUND(I1836*H1836,2)</f>
        <v>2139.21</v>
      </c>
      <c r="K1836" s="135" t="s">
        <v>3201</v>
      </c>
      <c r="L1836" s="75"/>
      <c r="M1836" s="134" t="s">
        <v>31</v>
      </c>
      <c r="N1836" s="133" t="s">
        <v>2542</v>
      </c>
      <c r="O1836" s="132">
        <v>0.17499999999999999</v>
      </c>
      <c r="P1836" s="132">
        <f>O1836*H1836</f>
        <v>0.17499999999999999</v>
      </c>
      <c r="Q1836" s="132">
        <v>1.3312104999999999E-3</v>
      </c>
      <c r="R1836" s="132">
        <f>Q1836*H1836</f>
        <v>1.3312104999999999E-3</v>
      </c>
      <c r="S1836" s="132">
        <v>0</v>
      </c>
      <c r="T1836" s="132">
        <f>S1836*H1836</f>
        <v>0</v>
      </c>
      <c r="U1836" s="131" t="s">
        <v>31</v>
      </c>
      <c r="AR1836" s="130" t="s">
        <v>134</v>
      </c>
      <c r="AT1836" s="130" t="s">
        <v>26</v>
      </c>
      <c r="AU1836" s="130" t="s">
        <v>61</v>
      </c>
      <c r="AY1836" s="108" t="s">
        <v>104</v>
      </c>
      <c r="BE1836" s="118">
        <f>IF(N1836="základní",J1836,0)</f>
        <v>2139.21</v>
      </c>
      <c r="BF1836" s="118">
        <f>IF(N1836="snížená",J1836,0)</f>
        <v>0</v>
      </c>
      <c r="BG1836" s="118">
        <f>IF(N1836="zákl. přenesená",J1836,0)</f>
        <v>0</v>
      </c>
      <c r="BH1836" s="118">
        <f>IF(N1836="sníž. přenesená",J1836,0)</f>
        <v>0</v>
      </c>
      <c r="BI1836" s="118">
        <f>IF(N1836="nulová",J1836,0)</f>
        <v>0</v>
      </c>
      <c r="BJ1836" s="108" t="s">
        <v>102</v>
      </c>
      <c r="BK1836" s="118">
        <f>ROUND(I1836*H1836,2)</f>
        <v>2139.21</v>
      </c>
      <c r="BL1836" s="108" t="s">
        <v>134</v>
      </c>
      <c r="BM1836" s="130" t="s">
        <v>2222</v>
      </c>
    </row>
    <row r="1837" spans="2:65" s="76" customFormat="1" x14ac:dyDescent="0.2">
      <c r="B1837" s="75"/>
      <c r="D1837" s="129" t="s">
        <v>2597</v>
      </c>
      <c r="F1837" s="128" t="s">
        <v>3297</v>
      </c>
      <c r="L1837" s="75"/>
      <c r="M1837" s="119"/>
      <c r="U1837" s="120"/>
      <c r="AT1837" s="108" t="s">
        <v>2597</v>
      </c>
      <c r="AU1837" s="108" t="s">
        <v>61</v>
      </c>
    </row>
    <row r="1838" spans="2:65" s="76" customFormat="1" x14ac:dyDescent="0.2">
      <c r="B1838" s="75"/>
      <c r="D1838" s="127" t="s">
        <v>112</v>
      </c>
      <c r="F1838" s="126" t="s">
        <v>3296</v>
      </c>
      <c r="L1838" s="75"/>
      <c r="M1838" s="119"/>
      <c r="U1838" s="120"/>
      <c r="AT1838" s="108" t="s">
        <v>112</v>
      </c>
      <c r="AU1838" s="108" t="s">
        <v>61</v>
      </c>
    </row>
    <row r="1839" spans="2:65" s="76" customFormat="1" ht="16.5" customHeight="1" x14ac:dyDescent="0.2">
      <c r="B1839" s="117"/>
      <c r="C1839" s="140" t="s">
        <v>2223</v>
      </c>
      <c r="D1839" s="140" t="s">
        <v>26</v>
      </c>
      <c r="E1839" s="139" t="s">
        <v>2224</v>
      </c>
      <c r="F1839" s="135" t="s">
        <v>3119</v>
      </c>
      <c r="G1839" s="138" t="s">
        <v>133</v>
      </c>
      <c r="H1839" s="137">
        <v>1</v>
      </c>
      <c r="I1839" s="136">
        <v>2839.21</v>
      </c>
      <c r="J1839" s="136">
        <f>ROUND(I1839*H1839,2)</f>
        <v>2839.21</v>
      </c>
      <c r="K1839" s="135" t="s">
        <v>3201</v>
      </c>
      <c r="L1839" s="75"/>
      <c r="M1839" s="134" t="s">
        <v>31</v>
      </c>
      <c r="N1839" s="133" t="s">
        <v>2542</v>
      </c>
      <c r="O1839" s="132">
        <v>0.17499999999999999</v>
      </c>
      <c r="P1839" s="132">
        <f>O1839*H1839</f>
        <v>0.17499999999999999</v>
      </c>
      <c r="Q1839" s="132">
        <v>1.3312104999999999E-3</v>
      </c>
      <c r="R1839" s="132">
        <f>Q1839*H1839</f>
        <v>1.3312104999999999E-3</v>
      </c>
      <c r="S1839" s="132">
        <v>0</v>
      </c>
      <c r="T1839" s="132">
        <f>S1839*H1839</f>
        <v>0</v>
      </c>
      <c r="U1839" s="131" t="s">
        <v>31</v>
      </c>
      <c r="AR1839" s="130" t="s">
        <v>134</v>
      </c>
      <c r="AT1839" s="130" t="s">
        <v>26</v>
      </c>
      <c r="AU1839" s="130" t="s">
        <v>61</v>
      </c>
      <c r="AY1839" s="108" t="s">
        <v>104</v>
      </c>
      <c r="BE1839" s="118">
        <f>IF(N1839="základní",J1839,0)</f>
        <v>2839.21</v>
      </c>
      <c r="BF1839" s="118">
        <f>IF(N1839="snížená",J1839,0)</f>
        <v>0</v>
      </c>
      <c r="BG1839" s="118">
        <f>IF(N1839="zákl. přenesená",J1839,0)</f>
        <v>0</v>
      </c>
      <c r="BH1839" s="118">
        <f>IF(N1839="sníž. přenesená",J1839,0)</f>
        <v>0</v>
      </c>
      <c r="BI1839" s="118">
        <f>IF(N1839="nulová",J1839,0)</f>
        <v>0</v>
      </c>
      <c r="BJ1839" s="108" t="s">
        <v>102</v>
      </c>
      <c r="BK1839" s="118">
        <f>ROUND(I1839*H1839,2)</f>
        <v>2839.21</v>
      </c>
      <c r="BL1839" s="108" t="s">
        <v>134</v>
      </c>
      <c r="BM1839" s="130" t="s">
        <v>2225</v>
      </c>
    </row>
    <row r="1840" spans="2:65" s="76" customFormat="1" x14ac:dyDescent="0.2">
      <c r="B1840" s="75"/>
      <c r="D1840" s="129" t="s">
        <v>2597</v>
      </c>
      <c r="F1840" s="128" t="s">
        <v>3295</v>
      </c>
      <c r="L1840" s="75"/>
      <c r="M1840" s="119"/>
      <c r="U1840" s="120"/>
      <c r="AT1840" s="108" t="s">
        <v>2597</v>
      </c>
      <c r="AU1840" s="108" t="s">
        <v>61</v>
      </c>
    </row>
    <row r="1841" spans="2:65" s="76" customFormat="1" x14ac:dyDescent="0.2">
      <c r="B1841" s="75"/>
      <c r="D1841" s="127" t="s">
        <v>112</v>
      </c>
      <c r="F1841" s="126" t="s">
        <v>3294</v>
      </c>
      <c r="L1841" s="75"/>
      <c r="M1841" s="119"/>
      <c r="U1841" s="120"/>
      <c r="AT1841" s="108" t="s">
        <v>112</v>
      </c>
      <c r="AU1841" s="108" t="s">
        <v>61</v>
      </c>
    </row>
    <row r="1842" spans="2:65" s="76" customFormat="1" ht="16.5" customHeight="1" x14ac:dyDescent="0.2">
      <c r="B1842" s="117"/>
      <c r="C1842" s="140" t="s">
        <v>2226</v>
      </c>
      <c r="D1842" s="140" t="s">
        <v>26</v>
      </c>
      <c r="E1842" s="139" t="s">
        <v>2227</v>
      </c>
      <c r="F1842" s="135" t="s">
        <v>3120</v>
      </c>
      <c r="G1842" s="138" t="s">
        <v>133</v>
      </c>
      <c r="H1842" s="137">
        <v>2</v>
      </c>
      <c r="I1842" s="136">
        <v>303.35000000000002</v>
      </c>
      <c r="J1842" s="136">
        <f>ROUND(I1842*H1842,2)</f>
        <v>606.70000000000005</v>
      </c>
      <c r="K1842" s="135" t="s">
        <v>3201</v>
      </c>
      <c r="L1842" s="75"/>
      <c r="M1842" s="134" t="s">
        <v>31</v>
      </c>
      <c r="N1842" s="133" t="s">
        <v>2542</v>
      </c>
      <c r="O1842" s="132">
        <v>0.61399999999999999</v>
      </c>
      <c r="P1842" s="132">
        <f>O1842*H1842</f>
        <v>1.228</v>
      </c>
      <c r="Q1842" s="132">
        <v>0</v>
      </c>
      <c r="R1842" s="132">
        <f>Q1842*H1842</f>
        <v>0</v>
      </c>
      <c r="S1842" s="132">
        <v>2.5399999999999999E-2</v>
      </c>
      <c r="T1842" s="132">
        <f>S1842*H1842</f>
        <v>5.0799999999999998E-2</v>
      </c>
      <c r="U1842" s="131" t="s">
        <v>31</v>
      </c>
      <c r="AR1842" s="130" t="s">
        <v>134</v>
      </c>
      <c r="AT1842" s="130" t="s">
        <v>26</v>
      </c>
      <c r="AU1842" s="130" t="s">
        <v>61</v>
      </c>
      <c r="AY1842" s="108" t="s">
        <v>104</v>
      </c>
      <c r="BE1842" s="118">
        <f>IF(N1842="základní",J1842,0)</f>
        <v>606.70000000000005</v>
      </c>
      <c r="BF1842" s="118">
        <f>IF(N1842="snížená",J1842,0)</f>
        <v>0</v>
      </c>
      <c r="BG1842" s="118">
        <f>IF(N1842="zákl. přenesená",J1842,0)</f>
        <v>0</v>
      </c>
      <c r="BH1842" s="118">
        <f>IF(N1842="sníž. přenesená",J1842,0)</f>
        <v>0</v>
      </c>
      <c r="BI1842" s="118">
        <f>IF(N1842="nulová",J1842,0)</f>
        <v>0</v>
      </c>
      <c r="BJ1842" s="108" t="s">
        <v>102</v>
      </c>
      <c r="BK1842" s="118">
        <f>ROUND(I1842*H1842,2)</f>
        <v>606.70000000000005</v>
      </c>
      <c r="BL1842" s="108" t="s">
        <v>134</v>
      </c>
      <c r="BM1842" s="130" t="s">
        <v>2228</v>
      </c>
    </row>
    <row r="1843" spans="2:65" s="76" customFormat="1" x14ac:dyDescent="0.2">
      <c r="B1843" s="75"/>
      <c r="D1843" s="129" t="s">
        <v>2597</v>
      </c>
      <c r="F1843" s="128" t="s">
        <v>2229</v>
      </c>
      <c r="L1843" s="75"/>
      <c r="M1843" s="119"/>
      <c r="U1843" s="120"/>
      <c r="AT1843" s="108" t="s">
        <v>2597</v>
      </c>
      <c r="AU1843" s="108" t="s">
        <v>61</v>
      </c>
    </row>
    <row r="1844" spans="2:65" s="76" customFormat="1" x14ac:dyDescent="0.2">
      <c r="B1844" s="75"/>
      <c r="D1844" s="127" t="s">
        <v>112</v>
      </c>
      <c r="F1844" s="126" t="s">
        <v>3293</v>
      </c>
      <c r="L1844" s="75"/>
      <c r="M1844" s="119"/>
      <c r="U1844" s="120"/>
      <c r="AT1844" s="108" t="s">
        <v>112</v>
      </c>
      <c r="AU1844" s="108" t="s">
        <v>61</v>
      </c>
    </row>
    <row r="1845" spans="2:65" s="76" customFormat="1" ht="16.5" customHeight="1" x14ac:dyDescent="0.2">
      <c r="B1845" s="117"/>
      <c r="C1845" s="140" t="s">
        <v>2230</v>
      </c>
      <c r="D1845" s="140" t="s">
        <v>26</v>
      </c>
      <c r="E1845" s="139" t="s">
        <v>2231</v>
      </c>
      <c r="F1845" s="135" t="s">
        <v>3121</v>
      </c>
      <c r="G1845" s="138" t="s">
        <v>133</v>
      </c>
      <c r="H1845" s="137">
        <v>1</v>
      </c>
      <c r="I1845" s="136">
        <v>246.53</v>
      </c>
      <c r="J1845" s="136">
        <f>ROUND(I1845*H1845,2)</f>
        <v>246.53</v>
      </c>
      <c r="K1845" s="135" t="s">
        <v>3201</v>
      </c>
      <c r="L1845" s="75"/>
      <c r="M1845" s="134" t="s">
        <v>31</v>
      </c>
      <c r="N1845" s="133" t="s">
        <v>2542</v>
      </c>
      <c r="O1845" s="132">
        <v>0.499</v>
      </c>
      <c r="P1845" s="132">
        <f>O1845*H1845</f>
        <v>0.499</v>
      </c>
      <c r="Q1845" s="132">
        <v>0</v>
      </c>
      <c r="R1845" s="132">
        <f>Q1845*H1845</f>
        <v>0</v>
      </c>
      <c r="S1845" s="132">
        <v>1.2999999999999999E-2</v>
      </c>
      <c r="T1845" s="132">
        <f>S1845*H1845</f>
        <v>1.2999999999999999E-2</v>
      </c>
      <c r="U1845" s="131" t="s">
        <v>31</v>
      </c>
      <c r="AR1845" s="130" t="s">
        <v>134</v>
      </c>
      <c r="AT1845" s="130" t="s">
        <v>26</v>
      </c>
      <c r="AU1845" s="130" t="s">
        <v>61</v>
      </c>
      <c r="AY1845" s="108" t="s">
        <v>104</v>
      </c>
      <c r="BE1845" s="118">
        <f>IF(N1845="základní",J1845,0)</f>
        <v>246.53</v>
      </c>
      <c r="BF1845" s="118">
        <f>IF(N1845="snížená",J1845,0)</f>
        <v>0</v>
      </c>
      <c r="BG1845" s="118">
        <f>IF(N1845="zákl. přenesená",J1845,0)</f>
        <v>0</v>
      </c>
      <c r="BH1845" s="118">
        <f>IF(N1845="sníž. přenesená",J1845,0)</f>
        <v>0</v>
      </c>
      <c r="BI1845" s="118">
        <f>IF(N1845="nulová",J1845,0)</f>
        <v>0</v>
      </c>
      <c r="BJ1845" s="108" t="s">
        <v>102</v>
      </c>
      <c r="BK1845" s="118">
        <f>ROUND(I1845*H1845,2)</f>
        <v>246.53</v>
      </c>
      <c r="BL1845" s="108" t="s">
        <v>134</v>
      </c>
      <c r="BM1845" s="130" t="s">
        <v>2232</v>
      </c>
    </row>
    <row r="1846" spans="2:65" s="76" customFormat="1" x14ac:dyDescent="0.2">
      <c r="B1846" s="75"/>
      <c r="D1846" s="129" t="s">
        <v>2597</v>
      </c>
      <c r="F1846" s="128" t="s">
        <v>2233</v>
      </c>
      <c r="L1846" s="75"/>
      <c r="M1846" s="119"/>
      <c r="U1846" s="120"/>
      <c r="AT1846" s="108" t="s">
        <v>2597</v>
      </c>
      <c r="AU1846" s="108" t="s">
        <v>61</v>
      </c>
    </row>
    <row r="1847" spans="2:65" s="76" customFormat="1" x14ac:dyDescent="0.2">
      <c r="B1847" s="75"/>
      <c r="D1847" s="127" t="s">
        <v>112</v>
      </c>
      <c r="F1847" s="126" t="s">
        <v>3292</v>
      </c>
      <c r="L1847" s="75"/>
      <c r="M1847" s="119"/>
      <c r="U1847" s="120"/>
      <c r="AT1847" s="108" t="s">
        <v>112</v>
      </c>
      <c r="AU1847" s="108" t="s">
        <v>61</v>
      </c>
    </row>
    <row r="1848" spans="2:65" s="76" customFormat="1" ht="16.5" customHeight="1" x14ac:dyDescent="0.2">
      <c r="B1848" s="117"/>
      <c r="C1848" s="140" t="s">
        <v>2234</v>
      </c>
      <c r="D1848" s="140" t="s">
        <v>26</v>
      </c>
      <c r="E1848" s="139" t="s">
        <v>2235</v>
      </c>
      <c r="F1848" s="135" t="s">
        <v>3122</v>
      </c>
      <c r="G1848" s="138" t="s">
        <v>117</v>
      </c>
      <c r="H1848" s="137">
        <v>2</v>
      </c>
      <c r="I1848" s="136">
        <v>627.98</v>
      </c>
      <c r="J1848" s="136">
        <f>ROUND(I1848*H1848,2)</f>
        <v>1255.96</v>
      </c>
      <c r="K1848" s="135" t="s">
        <v>3201</v>
      </c>
      <c r="L1848" s="75"/>
      <c r="M1848" s="134" t="s">
        <v>31</v>
      </c>
      <c r="N1848" s="133" t="s">
        <v>2542</v>
      </c>
      <c r="O1848" s="132">
        <v>0.64900000000000002</v>
      </c>
      <c r="P1848" s="132">
        <f>O1848*H1848</f>
        <v>1.298</v>
      </c>
      <c r="Q1848" s="132">
        <v>9.6055100000000003E-4</v>
      </c>
      <c r="R1848" s="132">
        <f>Q1848*H1848</f>
        <v>1.9211020000000001E-3</v>
      </c>
      <c r="S1848" s="132">
        <v>0</v>
      </c>
      <c r="T1848" s="132">
        <f>S1848*H1848</f>
        <v>0</v>
      </c>
      <c r="U1848" s="131" t="s">
        <v>31</v>
      </c>
      <c r="AR1848" s="130" t="s">
        <v>134</v>
      </c>
      <c r="AT1848" s="130" t="s">
        <v>26</v>
      </c>
      <c r="AU1848" s="130" t="s">
        <v>61</v>
      </c>
      <c r="AY1848" s="108" t="s">
        <v>104</v>
      </c>
      <c r="BE1848" s="118">
        <f>IF(N1848="základní",J1848,0)</f>
        <v>1255.96</v>
      </c>
      <c r="BF1848" s="118">
        <f>IF(N1848="snížená",J1848,0)</f>
        <v>0</v>
      </c>
      <c r="BG1848" s="118">
        <f>IF(N1848="zákl. přenesená",J1848,0)</f>
        <v>0</v>
      </c>
      <c r="BH1848" s="118">
        <f>IF(N1848="sníž. přenesená",J1848,0)</f>
        <v>0</v>
      </c>
      <c r="BI1848" s="118">
        <f>IF(N1848="nulová",J1848,0)</f>
        <v>0</v>
      </c>
      <c r="BJ1848" s="108" t="s">
        <v>102</v>
      </c>
      <c r="BK1848" s="118">
        <f>ROUND(I1848*H1848,2)</f>
        <v>1255.96</v>
      </c>
      <c r="BL1848" s="108" t="s">
        <v>134</v>
      </c>
      <c r="BM1848" s="130" t="s">
        <v>2236</v>
      </c>
    </row>
    <row r="1849" spans="2:65" s="76" customFormat="1" x14ac:dyDescent="0.2">
      <c r="B1849" s="75"/>
      <c r="D1849" s="129" t="s">
        <v>2597</v>
      </c>
      <c r="F1849" s="128" t="s">
        <v>3291</v>
      </c>
      <c r="L1849" s="75"/>
      <c r="M1849" s="119"/>
      <c r="U1849" s="120"/>
      <c r="AT1849" s="108" t="s">
        <v>2597</v>
      </c>
      <c r="AU1849" s="108" t="s">
        <v>61</v>
      </c>
    </row>
    <row r="1850" spans="2:65" s="76" customFormat="1" x14ac:dyDescent="0.2">
      <c r="B1850" s="75"/>
      <c r="D1850" s="127" t="s">
        <v>112</v>
      </c>
      <c r="F1850" s="126" t="s">
        <v>3290</v>
      </c>
      <c r="L1850" s="75"/>
      <c r="M1850" s="119"/>
      <c r="U1850" s="120"/>
      <c r="AT1850" s="108" t="s">
        <v>112</v>
      </c>
      <c r="AU1850" s="108" t="s">
        <v>61</v>
      </c>
    </row>
    <row r="1851" spans="2:65" s="76" customFormat="1" ht="16.5" customHeight="1" x14ac:dyDescent="0.2">
      <c r="B1851" s="117"/>
      <c r="C1851" s="140" t="s">
        <v>2237</v>
      </c>
      <c r="D1851" s="140" t="s">
        <v>26</v>
      </c>
      <c r="E1851" s="139" t="s">
        <v>2238</v>
      </c>
      <c r="F1851" s="135" t="s">
        <v>3123</v>
      </c>
      <c r="G1851" s="138" t="s">
        <v>117</v>
      </c>
      <c r="H1851" s="137">
        <v>2</v>
      </c>
      <c r="I1851" s="136">
        <v>658.72</v>
      </c>
      <c r="J1851" s="136">
        <f>ROUND(I1851*H1851,2)</f>
        <v>1317.44</v>
      </c>
      <c r="K1851" s="135" t="s">
        <v>3201</v>
      </c>
      <c r="L1851" s="75"/>
      <c r="M1851" s="134" t="s">
        <v>31</v>
      </c>
      <c r="N1851" s="133" t="s">
        <v>2542</v>
      </c>
      <c r="O1851" s="132">
        <v>0.68</v>
      </c>
      <c r="P1851" s="132">
        <f>O1851*H1851</f>
        <v>1.36</v>
      </c>
      <c r="Q1851" s="132">
        <v>9.868024999999999E-4</v>
      </c>
      <c r="R1851" s="132">
        <f>Q1851*H1851</f>
        <v>1.9736049999999998E-3</v>
      </c>
      <c r="S1851" s="132">
        <v>0</v>
      </c>
      <c r="T1851" s="132">
        <f>S1851*H1851</f>
        <v>0</v>
      </c>
      <c r="U1851" s="131" t="s">
        <v>31</v>
      </c>
      <c r="AR1851" s="130" t="s">
        <v>134</v>
      </c>
      <c r="AT1851" s="130" t="s">
        <v>26</v>
      </c>
      <c r="AU1851" s="130" t="s">
        <v>61</v>
      </c>
      <c r="AY1851" s="108" t="s">
        <v>104</v>
      </c>
      <c r="BE1851" s="118">
        <f>IF(N1851="základní",J1851,0)</f>
        <v>1317.44</v>
      </c>
      <c r="BF1851" s="118">
        <f>IF(N1851="snížená",J1851,0)</f>
        <v>0</v>
      </c>
      <c r="BG1851" s="118">
        <f>IF(N1851="zákl. přenesená",J1851,0)</f>
        <v>0</v>
      </c>
      <c r="BH1851" s="118">
        <f>IF(N1851="sníž. přenesená",J1851,0)</f>
        <v>0</v>
      </c>
      <c r="BI1851" s="118">
        <f>IF(N1851="nulová",J1851,0)</f>
        <v>0</v>
      </c>
      <c r="BJ1851" s="108" t="s">
        <v>102</v>
      </c>
      <c r="BK1851" s="118">
        <f>ROUND(I1851*H1851,2)</f>
        <v>1317.44</v>
      </c>
      <c r="BL1851" s="108" t="s">
        <v>134</v>
      </c>
      <c r="BM1851" s="130" t="s">
        <v>2239</v>
      </c>
    </row>
    <row r="1852" spans="2:65" s="76" customFormat="1" x14ac:dyDescent="0.2">
      <c r="B1852" s="75"/>
      <c r="D1852" s="129" t="s">
        <v>2597</v>
      </c>
      <c r="F1852" s="128" t="s">
        <v>3289</v>
      </c>
      <c r="L1852" s="75"/>
      <c r="M1852" s="119"/>
      <c r="U1852" s="120"/>
      <c r="AT1852" s="108" t="s">
        <v>2597</v>
      </c>
      <c r="AU1852" s="108" t="s">
        <v>61</v>
      </c>
    </row>
    <row r="1853" spans="2:65" s="76" customFormat="1" x14ac:dyDescent="0.2">
      <c r="B1853" s="75"/>
      <c r="D1853" s="127" t="s">
        <v>112</v>
      </c>
      <c r="F1853" s="126" t="s">
        <v>3288</v>
      </c>
      <c r="L1853" s="75"/>
      <c r="M1853" s="119"/>
      <c r="U1853" s="120"/>
      <c r="AT1853" s="108" t="s">
        <v>112</v>
      </c>
      <c r="AU1853" s="108" t="s">
        <v>61</v>
      </c>
    </row>
    <row r="1854" spans="2:65" s="76" customFormat="1" ht="16.5" customHeight="1" x14ac:dyDescent="0.2">
      <c r="B1854" s="117"/>
      <c r="C1854" s="140" t="s">
        <v>2240</v>
      </c>
      <c r="D1854" s="140" t="s">
        <v>26</v>
      </c>
      <c r="E1854" s="139" t="s">
        <v>2241</v>
      </c>
      <c r="F1854" s="135" t="s">
        <v>3124</v>
      </c>
      <c r="G1854" s="138" t="s">
        <v>117</v>
      </c>
      <c r="H1854" s="137">
        <v>1</v>
      </c>
      <c r="I1854" s="136">
        <v>925.32</v>
      </c>
      <c r="J1854" s="136">
        <f>ROUND(I1854*H1854,2)</f>
        <v>925.32</v>
      </c>
      <c r="K1854" s="135" t="s">
        <v>3201</v>
      </c>
      <c r="L1854" s="75"/>
      <c r="M1854" s="134" t="s">
        <v>31</v>
      </c>
      <c r="N1854" s="133" t="s">
        <v>2542</v>
      </c>
      <c r="O1854" s="132">
        <v>0.73099999999999998</v>
      </c>
      <c r="P1854" s="132">
        <f>O1854*H1854</f>
        <v>0.73099999999999998</v>
      </c>
      <c r="Q1854" s="132">
        <v>1.7379279999999999E-3</v>
      </c>
      <c r="R1854" s="132">
        <f>Q1854*H1854</f>
        <v>1.7379279999999999E-3</v>
      </c>
      <c r="S1854" s="132">
        <v>0</v>
      </c>
      <c r="T1854" s="132">
        <f>S1854*H1854</f>
        <v>0</v>
      </c>
      <c r="U1854" s="131" t="s">
        <v>31</v>
      </c>
      <c r="AR1854" s="130" t="s">
        <v>134</v>
      </c>
      <c r="AT1854" s="130" t="s">
        <v>26</v>
      </c>
      <c r="AU1854" s="130" t="s">
        <v>61</v>
      </c>
      <c r="AY1854" s="108" t="s">
        <v>104</v>
      </c>
      <c r="BE1854" s="118">
        <f>IF(N1854="základní",J1854,0)</f>
        <v>925.32</v>
      </c>
      <c r="BF1854" s="118">
        <f>IF(N1854="snížená",J1854,0)</f>
        <v>0</v>
      </c>
      <c r="BG1854" s="118">
        <f>IF(N1854="zákl. přenesená",J1854,0)</f>
        <v>0</v>
      </c>
      <c r="BH1854" s="118">
        <f>IF(N1854="sníž. přenesená",J1854,0)</f>
        <v>0</v>
      </c>
      <c r="BI1854" s="118">
        <f>IF(N1854="nulová",J1854,0)</f>
        <v>0</v>
      </c>
      <c r="BJ1854" s="108" t="s">
        <v>102</v>
      </c>
      <c r="BK1854" s="118">
        <f>ROUND(I1854*H1854,2)</f>
        <v>925.32</v>
      </c>
      <c r="BL1854" s="108" t="s">
        <v>134</v>
      </c>
      <c r="BM1854" s="130" t="s">
        <v>2242</v>
      </c>
    </row>
    <row r="1855" spans="2:65" s="76" customFormat="1" x14ac:dyDescent="0.2">
      <c r="B1855" s="75"/>
      <c r="D1855" s="129" t="s">
        <v>2597</v>
      </c>
      <c r="F1855" s="128" t="s">
        <v>3287</v>
      </c>
      <c r="L1855" s="75"/>
      <c r="M1855" s="119"/>
      <c r="U1855" s="120"/>
      <c r="AT1855" s="108" t="s">
        <v>2597</v>
      </c>
      <c r="AU1855" s="108" t="s">
        <v>61</v>
      </c>
    </row>
    <row r="1856" spans="2:65" s="76" customFormat="1" x14ac:dyDescent="0.2">
      <c r="B1856" s="75"/>
      <c r="D1856" s="127" t="s">
        <v>112</v>
      </c>
      <c r="F1856" s="126" t="s">
        <v>3286</v>
      </c>
      <c r="L1856" s="75"/>
      <c r="M1856" s="119"/>
      <c r="U1856" s="120"/>
      <c r="AT1856" s="108" t="s">
        <v>112</v>
      </c>
      <c r="AU1856" s="108" t="s">
        <v>61</v>
      </c>
    </row>
    <row r="1857" spans="2:65" s="76" customFormat="1" ht="16.5" customHeight="1" x14ac:dyDescent="0.2">
      <c r="B1857" s="117"/>
      <c r="C1857" s="140" t="s">
        <v>2243</v>
      </c>
      <c r="D1857" s="140" t="s">
        <v>26</v>
      </c>
      <c r="E1857" s="139" t="s">
        <v>2244</v>
      </c>
      <c r="F1857" s="135" t="s">
        <v>3125</v>
      </c>
      <c r="G1857" s="138" t="s">
        <v>117</v>
      </c>
      <c r="H1857" s="137">
        <v>1</v>
      </c>
      <c r="I1857" s="136">
        <v>821.22</v>
      </c>
      <c r="J1857" s="136">
        <f>ROUND(I1857*H1857,2)</f>
        <v>821.22</v>
      </c>
      <c r="K1857" s="135" t="s">
        <v>3201</v>
      </c>
      <c r="L1857" s="75"/>
      <c r="M1857" s="134" t="s">
        <v>31</v>
      </c>
      <c r="N1857" s="133" t="s">
        <v>2542</v>
      </c>
      <c r="O1857" s="132">
        <v>0.74199999999999999</v>
      </c>
      <c r="P1857" s="132">
        <f>O1857*H1857</f>
        <v>0.74199999999999999</v>
      </c>
      <c r="Q1857" s="132">
        <v>2.5753625E-3</v>
      </c>
      <c r="R1857" s="132">
        <f>Q1857*H1857</f>
        <v>2.5753625E-3</v>
      </c>
      <c r="S1857" s="132">
        <v>0</v>
      </c>
      <c r="T1857" s="132">
        <f>S1857*H1857</f>
        <v>0</v>
      </c>
      <c r="U1857" s="131" t="s">
        <v>31</v>
      </c>
      <c r="AR1857" s="130" t="s">
        <v>134</v>
      </c>
      <c r="AT1857" s="130" t="s">
        <v>26</v>
      </c>
      <c r="AU1857" s="130" t="s">
        <v>61</v>
      </c>
      <c r="AY1857" s="108" t="s">
        <v>104</v>
      </c>
      <c r="BE1857" s="118">
        <f>IF(N1857="základní",J1857,0)</f>
        <v>821.22</v>
      </c>
      <c r="BF1857" s="118">
        <f>IF(N1857="snížená",J1857,0)</f>
        <v>0</v>
      </c>
      <c r="BG1857" s="118">
        <f>IF(N1857="zákl. přenesená",J1857,0)</f>
        <v>0</v>
      </c>
      <c r="BH1857" s="118">
        <f>IF(N1857="sníž. přenesená",J1857,0)</f>
        <v>0</v>
      </c>
      <c r="BI1857" s="118">
        <f>IF(N1857="nulová",J1857,0)</f>
        <v>0</v>
      </c>
      <c r="BJ1857" s="108" t="s">
        <v>102</v>
      </c>
      <c r="BK1857" s="118">
        <f>ROUND(I1857*H1857,2)</f>
        <v>821.22</v>
      </c>
      <c r="BL1857" s="108" t="s">
        <v>134</v>
      </c>
      <c r="BM1857" s="130" t="s">
        <v>2245</v>
      </c>
    </row>
    <row r="1858" spans="2:65" s="76" customFormat="1" x14ac:dyDescent="0.2">
      <c r="B1858" s="75"/>
      <c r="D1858" s="129" t="s">
        <v>2597</v>
      </c>
      <c r="F1858" s="128" t="s">
        <v>2246</v>
      </c>
      <c r="L1858" s="75"/>
      <c r="M1858" s="119"/>
      <c r="U1858" s="120"/>
      <c r="AT1858" s="108" t="s">
        <v>2597</v>
      </c>
      <c r="AU1858" s="108" t="s">
        <v>61</v>
      </c>
    </row>
    <row r="1859" spans="2:65" s="76" customFormat="1" x14ac:dyDescent="0.2">
      <c r="B1859" s="75"/>
      <c r="D1859" s="127" t="s">
        <v>112</v>
      </c>
      <c r="F1859" s="126" t="s">
        <v>3285</v>
      </c>
      <c r="L1859" s="75"/>
      <c r="M1859" s="119"/>
      <c r="U1859" s="120"/>
      <c r="AT1859" s="108" t="s">
        <v>112</v>
      </c>
      <c r="AU1859" s="108" t="s">
        <v>61</v>
      </c>
    </row>
    <row r="1860" spans="2:65" s="76" customFormat="1" ht="16.5" customHeight="1" x14ac:dyDescent="0.2">
      <c r="B1860" s="117"/>
      <c r="C1860" s="140" t="s">
        <v>2247</v>
      </c>
      <c r="D1860" s="140" t="s">
        <v>26</v>
      </c>
      <c r="E1860" s="139" t="s">
        <v>2248</v>
      </c>
      <c r="F1860" s="135" t="s">
        <v>3126</v>
      </c>
      <c r="G1860" s="138" t="s">
        <v>117</v>
      </c>
      <c r="H1860" s="137">
        <v>1</v>
      </c>
      <c r="I1860" s="136">
        <v>108.97</v>
      </c>
      <c r="J1860" s="136">
        <f>ROUND(I1860*H1860,2)</f>
        <v>108.97</v>
      </c>
      <c r="K1860" s="135" t="s">
        <v>3201</v>
      </c>
      <c r="L1860" s="75"/>
      <c r="M1860" s="134" t="s">
        <v>31</v>
      </c>
      <c r="N1860" s="133" t="s">
        <v>2542</v>
      </c>
      <c r="O1860" s="132">
        <v>0.16500000000000001</v>
      </c>
      <c r="P1860" s="132">
        <f>O1860*H1860</f>
        <v>0.16500000000000001</v>
      </c>
      <c r="Q1860" s="132">
        <v>6.2999999999999998E-6</v>
      </c>
      <c r="R1860" s="132">
        <f>Q1860*H1860</f>
        <v>6.2999999999999998E-6</v>
      </c>
      <c r="S1860" s="132">
        <v>0</v>
      </c>
      <c r="T1860" s="132">
        <f>S1860*H1860</f>
        <v>0</v>
      </c>
      <c r="U1860" s="131" t="s">
        <v>31</v>
      </c>
      <c r="AR1860" s="130" t="s">
        <v>134</v>
      </c>
      <c r="AT1860" s="130" t="s">
        <v>26</v>
      </c>
      <c r="AU1860" s="130" t="s">
        <v>61</v>
      </c>
      <c r="AY1860" s="108" t="s">
        <v>104</v>
      </c>
      <c r="BE1860" s="118">
        <f>IF(N1860="základní",J1860,0)</f>
        <v>108.97</v>
      </c>
      <c r="BF1860" s="118">
        <f>IF(N1860="snížená",J1860,0)</f>
        <v>0</v>
      </c>
      <c r="BG1860" s="118">
        <f>IF(N1860="zákl. přenesená",J1860,0)</f>
        <v>0</v>
      </c>
      <c r="BH1860" s="118">
        <f>IF(N1860="sníž. přenesená",J1860,0)</f>
        <v>0</v>
      </c>
      <c r="BI1860" s="118">
        <f>IF(N1860="nulová",J1860,0)</f>
        <v>0</v>
      </c>
      <c r="BJ1860" s="108" t="s">
        <v>102</v>
      </c>
      <c r="BK1860" s="118">
        <f>ROUND(I1860*H1860,2)</f>
        <v>108.97</v>
      </c>
      <c r="BL1860" s="108" t="s">
        <v>134</v>
      </c>
      <c r="BM1860" s="130" t="s">
        <v>2249</v>
      </c>
    </row>
    <row r="1861" spans="2:65" s="76" customFormat="1" x14ac:dyDescent="0.2">
      <c r="B1861" s="75"/>
      <c r="D1861" s="129" t="s">
        <v>2597</v>
      </c>
      <c r="F1861" s="128" t="s">
        <v>2250</v>
      </c>
      <c r="L1861" s="75"/>
      <c r="M1861" s="119"/>
      <c r="U1861" s="120"/>
      <c r="AT1861" s="108" t="s">
        <v>2597</v>
      </c>
      <c r="AU1861" s="108" t="s">
        <v>61</v>
      </c>
    </row>
    <row r="1862" spans="2:65" s="76" customFormat="1" x14ac:dyDescent="0.2">
      <c r="B1862" s="75"/>
      <c r="D1862" s="127" t="s">
        <v>112</v>
      </c>
      <c r="F1862" s="126" t="s">
        <v>3284</v>
      </c>
      <c r="L1862" s="75"/>
      <c r="M1862" s="119"/>
      <c r="U1862" s="120"/>
      <c r="AT1862" s="108" t="s">
        <v>112</v>
      </c>
      <c r="AU1862" s="108" t="s">
        <v>61</v>
      </c>
    </row>
    <row r="1863" spans="2:65" s="76" customFormat="1" ht="16.5" customHeight="1" x14ac:dyDescent="0.2">
      <c r="B1863" s="117"/>
      <c r="C1863" s="140" t="s">
        <v>2251</v>
      </c>
      <c r="D1863" s="140" t="s">
        <v>26</v>
      </c>
      <c r="E1863" s="139" t="s">
        <v>2252</v>
      </c>
      <c r="F1863" s="135" t="s">
        <v>3127</v>
      </c>
      <c r="G1863" s="138" t="s">
        <v>133</v>
      </c>
      <c r="H1863" s="137">
        <v>2</v>
      </c>
      <c r="I1863" s="136">
        <v>1717.77</v>
      </c>
      <c r="J1863" s="136">
        <f>ROUND(I1863*H1863,2)</f>
        <v>3435.54</v>
      </c>
      <c r="K1863" s="135" t="s">
        <v>3201</v>
      </c>
      <c r="L1863" s="75"/>
      <c r="M1863" s="134" t="s">
        <v>31</v>
      </c>
      <c r="N1863" s="133" t="s">
        <v>2542</v>
      </c>
      <c r="O1863" s="132">
        <v>0.20599999999999999</v>
      </c>
      <c r="P1863" s="132">
        <f>O1863*H1863</f>
        <v>0.41199999999999998</v>
      </c>
      <c r="Q1863" s="132">
        <v>2.5000000000000001E-4</v>
      </c>
      <c r="R1863" s="132">
        <f>Q1863*H1863</f>
        <v>5.0000000000000001E-4</v>
      </c>
      <c r="S1863" s="132">
        <v>0</v>
      </c>
      <c r="T1863" s="132">
        <f>S1863*H1863</f>
        <v>0</v>
      </c>
      <c r="U1863" s="131" t="s">
        <v>31</v>
      </c>
      <c r="AR1863" s="130" t="s">
        <v>134</v>
      </c>
      <c r="AT1863" s="130" t="s">
        <v>26</v>
      </c>
      <c r="AU1863" s="130" t="s">
        <v>61</v>
      </c>
      <c r="AY1863" s="108" t="s">
        <v>104</v>
      </c>
      <c r="BE1863" s="118">
        <f>IF(N1863="základní",J1863,0)</f>
        <v>3435.54</v>
      </c>
      <c r="BF1863" s="118">
        <f>IF(N1863="snížená",J1863,0)</f>
        <v>0</v>
      </c>
      <c r="BG1863" s="118">
        <f>IF(N1863="zákl. přenesená",J1863,0)</f>
        <v>0</v>
      </c>
      <c r="BH1863" s="118">
        <f>IF(N1863="sníž. přenesená",J1863,0)</f>
        <v>0</v>
      </c>
      <c r="BI1863" s="118">
        <f>IF(N1863="nulová",J1863,0)</f>
        <v>0</v>
      </c>
      <c r="BJ1863" s="108" t="s">
        <v>102</v>
      </c>
      <c r="BK1863" s="118">
        <f>ROUND(I1863*H1863,2)</f>
        <v>3435.54</v>
      </c>
      <c r="BL1863" s="108" t="s">
        <v>134</v>
      </c>
      <c r="BM1863" s="130" t="s">
        <v>2253</v>
      </c>
    </row>
    <row r="1864" spans="2:65" s="76" customFormat="1" x14ac:dyDescent="0.2">
      <c r="B1864" s="75"/>
      <c r="D1864" s="129" t="s">
        <v>2597</v>
      </c>
      <c r="F1864" s="128" t="s">
        <v>3283</v>
      </c>
      <c r="L1864" s="75"/>
      <c r="M1864" s="119"/>
      <c r="U1864" s="120"/>
      <c r="AT1864" s="108" t="s">
        <v>2597</v>
      </c>
      <c r="AU1864" s="108" t="s">
        <v>61</v>
      </c>
    </row>
    <row r="1865" spans="2:65" s="76" customFormat="1" x14ac:dyDescent="0.2">
      <c r="B1865" s="75"/>
      <c r="D1865" s="127" t="s">
        <v>112</v>
      </c>
      <c r="F1865" s="126" t="s">
        <v>3282</v>
      </c>
      <c r="L1865" s="75"/>
      <c r="M1865" s="119"/>
      <c r="U1865" s="120"/>
      <c r="AT1865" s="108" t="s">
        <v>112</v>
      </c>
      <c r="AU1865" s="108" t="s">
        <v>61</v>
      </c>
    </row>
    <row r="1866" spans="2:65" s="76" customFormat="1" ht="16.5" customHeight="1" x14ac:dyDescent="0.2">
      <c r="B1866" s="117"/>
      <c r="C1866" s="140" t="s">
        <v>2254</v>
      </c>
      <c r="D1866" s="140" t="s">
        <v>26</v>
      </c>
      <c r="E1866" s="139" t="s">
        <v>2255</v>
      </c>
      <c r="F1866" s="135" t="s">
        <v>3128</v>
      </c>
      <c r="G1866" s="138" t="s">
        <v>133</v>
      </c>
      <c r="H1866" s="137">
        <v>1</v>
      </c>
      <c r="I1866" s="136">
        <v>1869.52</v>
      </c>
      <c r="J1866" s="136">
        <f>ROUND(I1866*H1866,2)</f>
        <v>1869.52</v>
      </c>
      <c r="K1866" s="135" t="s">
        <v>3201</v>
      </c>
      <c r="L1866" s="75"/>
      <c r="M1866" s="134" t="s">
        <v>31</v>
      </c>
      <c r="N1866" s="133" t="s">
        <v>2542</v>
      </c>
      <c r="O1866" s="132">
        <v>0.22700000000000001</v>
      </c>
      <c r="P1866" s="132">
        <f>O1866*H1866</f>
        <v>0.22700000000000001</v>
      </c>
      <c r="Q1866" s="132">
        <v>2.9999999999999997E-4</v>
      </c>
      <c r="R1866" s="132">
        <f>Q1866*H1866</f>
        <v>2.9999999999999997E-4</v>
      </c>
      <c r="S1866" s="132">
        <v>0</v>
      </c>
      <c r="T1866" s="132">
        <f>S1866*H1866</f>
        <v>0</v>
      </c>
      <c r="U1866" s="131" t="s">
        <v>31</v>
      </c>
      <c r="AR1866" s="130" t="s">
        <v>134</v>
      </c>
      <c r="AT1866" s="130" t="s">
        <v>26</v>
      </c>
      <c r="AU1866" s="130" t="s">
        <v>61</v>
      </c>
      <c r="AY1866" s="108" t="s">
        <v>104</v>
      </c>
      <c r="BE1866" s="118">
        <f>IF(N1866="základní",J1866,0)</f>
        <v>1869.52</v>
      </c>
      <c r="BF1866" s="118">
        <f>IF(N1866="snížená",J1866,0)</f>
        <v>0</v>
      </c>
      <c r="BG1866" s="118">
        <f>IF(N1866="zákl. přenesená",J1866,0)</f>
        <v>0</v>
      </c>
      <c r="BH1866" s="118">
        <f>IF(N1866="sníž. přenesená",J1866,0)</f>
        <v>0</v>
      </c>
      <c r="BI1866" s="118">
        <f>IF(N1866="nulová",J1866,0)</f>
        <v>0</v>
      </c>
      <c r="BJ1866" s="108" t="s">
        <v>102</v>
      </c>
      <c r="BK1866" s="118">
        <f>ROUND(I1866*H1866,2)</f>
        <v>1869.52</v>
      </c>
      <c r="BL1866" s="108" t="s">
        <v>134</v>
      </c>
      <c r="BM1866" s="130" t="s">
        <v>2256</v>
      </c>
    </row>
    <row r="1867" spans="2:65" s="76" customFormat="1" x14ac:dyDescent="0.2">
      <c r="B1867" s="75"/>
      <c r="D1867" s="129" t="s">
        <v>2597</v>
      </c>
      <c r="F1867" s="128" t="s">
        <v>3281</v>
      </c>
      <c r="L1867" s="75"/>
      <c r="M1867" s="119"/>
      <c r="U1867" s="120"/>
      <c r="AT1867" s="108" t="s">
        <v>2597</v>
      </c>
      <c r="AU1867" s="108" t="s">
        <v>61</v>
      </c>
    </row>
    <row r="1868" spans="2:65" s="76" customFormat="1" x14ac:dyDescent="0.2">
      <c r="B1868" s="75"/>
      <c r="D1868" s="127" t="s">
        <v>112</v>
      </c>
      <c r="F1868" s="126" t="s">
        <v>3280</v>
      </c>
      <c r="L1868" s="75"/>
      <c r="M1868" s="119"/>
      <c r="U1868" s="120"/>
      <c r="AT1868" s="108" t="s">
        <v>112</v>
      </c>
      <c r="AU1868" s="108" t="s">
        <v>61</v>
      </c>
    </row>
    <row r="1869" spans="2:65" s="76" customFormat="1" ht="16.5" customHeight="1" x14ac:dyDescent="0.2">
      <c r="B1869" s="117"/>
      <c r="C1869" s="140" t="s">
        <v>2257</v>
      </c>
      <c r="D1869" s="140" t="s">
        <v>26</v>
      </c>
      <c r="E1869" s="139" t="s">
        <v>2258</v>
      </c>
      <c r="F1869" s="135" t="s">
        <v>3129</v>
      </c>
      <c r="G1869" s="138" t="s">
        <v>133</v>
      </c>
      <c r="H1869" s="137">
        <v>3</v>
      </c>
      <c r="I1869" s="136">
        <v>234.5</v>
      </c>
      <c r="J1869" s="136">
        <f>ROUND(I1869*H1869,2)</f>
        <v>703.5</v>
      </c>
      <c r="K1869" s="135" t="s">
        <v>3201</v>
      </c>
      <c r="L1869" s="75"/>
      <c r="M1869" s="134" t="s">
        <v>31</v>
      </c>
      <c r="N1869" s="133" t="s">
        <v>2542</v>
      </c>
      <c r="O1869" s="132">
        <v>0.247</v>
      </c>
      <c r="P1869" s="132">
        <f>O1869*H1869</f>
        <v>0.74099999999999999</v>
      </c>
      <c r="Q1869" s="132">
        <v>3.5171999999999997E-4</v>
      </c>
      <c r="R1869" s="132">
        <f>Q1869*H1869</f>
        <v>1.0551599999999999E-3</v>
      </c>
      <c r="S1869" s="132">
        <v>0</v>
      </c>
      <c r="T1869" s="132">
        <f>S1869*H1869</f>
        <v>0</v>
      </c>
      <c r="U1869" s="131" t="s">
        <v>31</v>
      </c>
      <c r="AR1869" s="130" t="s">
        <v>134</v>
      </c>
      <c r="AT1869" s="130" t="s">
        <v>26</v>
      </c>
      <c r="AU1869" s="130" t="s">
        <v>61</v>
      </c>
      <c r="AY1869" s="108" t="s">
        <v>104</v>
      </c>
      <c r="BE1869" s="118">
        <f>IF(N1869="základní",J1869,0)</f>
        <v>703.5</v>
      </c>
      <c r="BF1869" s="118">
        <f>IF(N1869="snížená",J1869,0)</f>
        <v>0</v>
      </c>
      <c r="BG1869" s="118">
        <f>IF(N1869="zákl. přenesená",J1869,0)</f>
        <v>0</v>
      </c>
      <c r="BH1869" s="118">
        <f>IF(N1869="sníž. přenesená",J1869,0)</f>
        <v>0</v>
      </c>
      <c r="BI1869" s="118">
        <f>IF(N1869="nulová",J1869,0)</f>
        <v>0</v>
      </c>
      <c r="BJ1869" s="108" t="s">
        <v>102</v>
      </c>
      <c r="BK1869" s="118">
        <f>ROUND(I1869*H1869,2)</f>
        <v>703.5</v>
      </c>
      <c r="BL1869" s="108" t="s">
        <v>134</v>
      </c>
      <c r="BM1869" s="130" t="s">
        <v>2259</v>
      </c>
    </row>
    <row r="1870" spans="2:65" s="76" customFormat="1" x14ac:dyDescent="0.2">
      <c r="B1870" s="75"/>
      <c r="D1870" s="129" t="s">
        <v>2597</v>
      </c>
      <c r="F1870" s="128" t="s">
        <v>2260</v>
      </c>
      <c r="L1870" s="75"/>
      <c r="M1870" s="119"/>
      <c r="U1870" s="120"/>
      <c r="AT1870" s="108" t="s">
        <v>2597</v>
      </c>
      <c r="AU1870" s="108" t="s">
        <v>61</v>
      </c>
    </row>
    <row r="1871" spans="2:65" s="76" customFormat="1" x14ac:dyDescent="0.2">
      <c r="B1871" s="75"/>
      <c r="D1871" s="127" t="s">
        <v>112</v>
      </c>
      <c r="F1871" s="126" t="s">
        <v>3279</v>
      </c>
      <c r="L1871" s="75"/>
      <c r="M1871" s="119"/>
      <c r="U1871" s="120"/>
      <c r="AT1871" s="108" t="s">
        <v>112</v>
      </c>
      <c r="AU1871" s="108" t="s">
        <v>61</v>
      </c>
    </row>
    <row r="1872" spans="2:65" s="76" customFormat="1" ht="16.5" customHeight="1" x14ac:dyDescent="0.2">
      <c r="B1872" s="117"/>
      <c r="C1872" s="140" t="s">
        <v>2261</v>
      </c>
      <c r="D1872" s="140" t="s">
        <v>26</v>
      </c>
      <c r="E1872" s="139" t="s">
        <v>2262</v>
      </c>
      <c r="F1872" s="135" t="s">
        <v>3130</v>
      </c>
      <c r="G1872" s="138" t="s">
        <v>133</v>
      </c>
      <c r="H1872" s="137">
        <v>2</v>
      </c>
      <c r="I1872" s="136">
        <v>257.41000000000003</v>
      </c>
      <c r="J1872" s="136">
        <f>ROUND(I1872*H1872,2)</f>
        <v>514.82000000000005</v>
      </c>
      <c r="K1872" s="135" t="s">
        <v>3201</v>
      </c>
      <c r="L1872" s="75"/>
      <c r="M1872" s="134" t="s">
        <v>31</v>
      </c>
      <c r="N1872" s="133" t="s">
        <v>2542</v>
      </c>
      <c r="O1872" s="132">
        <v>0.251</v>
      </c>
      <c r="P1872" s="132">
        <f>O1872*H1872</f>
        <v>0.502</v>
      </c>
      <c r="Q1872" s="132">
        <v>5.1285199999999995E-4</v>
      </c>
      <c r="R1872" s="132">
        <f>Q1872*H1872</f>
        <v>1.0257039999999999E-3</v>
      </c>
      <c r="S1872" s="132">
        <v>0</v>
      </c>
      <c r="T1872" s="132">
        <f>S1872*H1872</f>
        <v>0</v>
      </c>
      <c r="U1872" s="131" t="s">
        <v>31</v>
      </c>
      <c r="AR1872" s="130" t="s">
        <v>134</v>
      </c>
      <c r="AT1872" s="130" t="s">
        <v>26</v>
      </c>
      <c r="AU1872" s="130" t="s">
        <v>61</v>
      </c>
      <c r="AY1872" s="108" t="s">
        <v>104</v>
      </c>
      <c r="BE1872" s="118">
        <f>IF(N1872="základní",J1872,0)</f>
        <v>514.82000000000005</v>
      </c>
      <c r="BF1872" s="118">
        <f>IF(N1872="snížená",J1872,0)</f>
        <v>0</v>
      </c>
      <c r="BG1872" s="118">
        <f>IF(N1872="zákl. přenesená",J1872,0)</f>
        <v>0</v>
      </c>
      <c r="BH1872" s="118">
        <f>IF(N1872="sníž. přenesená",J1872,0)</f>
        <v>0</v>
      </c>
      <c r="BI1872" s="118">
        <f>IF(N1872="nulová",J1872,0)</f>
        <v>0</v>
      </c>
      <c r="BJ1872" s="108" t="s">
        <v>102</v>
      </c>
      <c r="BK1872" s="118">
        <f>ROUND(I1872*H1872,2)</f>
        <v>514.82000000000005</v>
      </c>
      <c r="BL1872" s="108" t="s">
        <v>134</v>
      </c>
      <c r="BM1872" s="130" t="s">
        <v>2263</v>
      </c>
    </row>
    <row r="1873" spans="2:65" s="76" customFormat="1" x14ac:dyDescent="0.2">
      <c r="B1873" s="75"/>
      <c r="D1873" s="129" t="s">
        <v>2597</v>
      </c>
      <c r="F1873" s="128" t="s">
        <v>2264</v>
      </c>
      <c r="L1873" s="75"/>
      <c r="M1873" s="119"/>
      <c r="U1873" s="120"/>
      <c r="AT1873" s="108" t="s">
        <v>2597</v>
      </c>
      <c r="AU1873" s="108" t="s">
        <v>61</v>
      </c>
    </row>
    <row r="1874" spans="2:65" s="76" customFormat="1" x14ac:dyDescent="0.2">
      <c r="B1874" s="75"/>
      <c r="D1874" s="127" t="s">
        <v>112</v>
      </c>
      <c r="F1874" s="126" t="s">
        <v>3278</v>
      </c>
      <c r="L1874" s="75"/>
      <c r="M1874" s="119"/>
      <c r="U1874" s="120"/>
      <c r="AT1874" s="108" t="s">
        <v>112</v>
      </c>
      <c r="AU1874" s="108" t="s">
        <v>61</v>
      </c>
    </row>
    <row r="1875" spans="2:65" s="76" customFormat="1" ht="16.5" customHeight="1" x14ac:dyDescent="0.2">
      <c r="B1875" s="117"/>
      <c r="C1875" s="140" t="s">
        <v>2265</v>
      </c>
      <c r="D1875" s="140" t="s">
        <v>26</v>
      </c>
      <c r="E1875" s="139" t="s">
        <v>2266</v>
      </c>
      <c r="F1875" s="135" t="s">
        <v>3131</v>
      </c>
      <c r="G1875" s="138" t="s">
        <v>133</v>
      </c>
      <c r="H1875" s="137">
        <v>6</v>
      </c>
      <c r="I1875" s="136">
        <v>230.81</v>
      </c>
      <c r="J1875" s="136">
        <f>ROUND(I1875*H1875,2)</f>
        <v>1384.86</v>
      </c>
      <c r="K1875" s="135" t="s">
        <v>3201</v>
      </c>
      <c r="L1875" s="75"/>
      <c r="M1875" s="134" t="s">
        <v>31</v>
      </c>
      <c r="N1875" s="133" t="s">
        <v>2542</v>
      </c>
      <c r="O1875" s="132">
        <v>0.27800000000000002</v>
      </c>
      <c r="P1875" s="132">
        <f>O1875*H1875</f>
        <v>1.6680000000000001</v>
      </c>
      <c r="Q1875" s="132">
        <v>2.05E-4</v>
      </c>
      <c r="R1875" s="132">
        <f>Q1875*H1875</f>
        <v>1.23E-3</v>
      </c>
      <c r="S1875" s="132">
        <v>0</v>
      </c>
      <c r="T1875" s="132">
        <f>S1875*H1875</f>
        <v>0</v>
      </c>
      <c r="U1875" s="131" t="s">
        <v>31</v>
      </c>
      <c r="AR1875" s="130" t="s">
        <v>134</v>
      </c>
      <c r="AT1875" s="130" t="s">
        <v>26</v>
      </c>
      <c r="AU1875" s="130" t="s">
        <v>61</v>
      </c>
      <c r="AY1875" s="108" t="s">
        <v>104</v>
      </c>
      <c r="BE1875" s="118">
        <f>IF(N1875="základní",J1875,0)</f>
        <v>1384.86</v>
      </c>
      <c r="BF1875" s="118">
        <f>IF(N1875="snížená",J1875,0)</f>
        <v>0</v>
      </c>
      <c r="BG1875" s="118">
        <f>IF(N1875="zákl. přenesená",J1875,0)</f>
        <v>0</v>
      </c>
      <c r="BH1875" s="118">
        <f>IF(N1875="sníž. přenesená",J1875,0)</f>
        <v>0</v>
      </c>
      <c r="BI1875" s="118">
        <f>IF(N1875="nulová",J1875,0)</f>
        <v>0</v>
      </c>
      <c r="BJ1875" s="108" t="s">
        <v>102</v>
      </c>
      <c r="BK1875" s="118">
        <f>ROUND(I1875*H1875,2)</f>
        <v>1384.86</v>
      </c>
      <c r="BL1875" s="108" t="s">
        <v>134</v>
      </c>
      <c r="BM1875" s="130" t="s">
        <v>2267</v>
      </c>
    </row>
    <row r="1876" spans="2:65" s="76" customFormat="1" x14ac:dyDescent="0.2">
      <c r="B1876" s="75"/>
      <c r="D1876" s="129" t="s">
        <v>2597</v>
      </c>
      <c r="F1876" s="128" t="s">
        <v>2268</v>
      </c>
      <c r="L1876" s="75"/>
      <c r="M1876" s="119"/>
      <c r="U1876" s="120"/>
      <c r="AT1876" s="108" t="s">
        <v>2597</v>
      </c>
      <c r="AU1876" s="108" t="s">
        <v>61</v>
      </c>
    </row>
    <row r="1877" spans="2:65" s="76" customFormat="1" x14ac:dyDescent="0.2">
      <c r="B1877" s="75"/>
      <c r="D1877" s="127" t="s">
        <v>112</v>
      </c>
      <c r="F1877" s="126" t="s">
        <v>3277</v>
      </c>
      <c r="L1877" s="75"/>
      <c r="M1877" s="119"/>
      <c r="U1877" s="120"/>
      <c r="AT1877" s="108" t="s">
        <v>112</v>
      </c>
      <c r="AU1877" s="108" t="s">
        <v>61</v>
      </c>
    </row>
    <row r="1878" spans="2:65" s="76" customFormat="1" ht="16.5" customHeight="1" x14ac:dyDescent="0.2">
      <c r="B1878" s="117"/>
      <c r="C1878" s="140" t="s">
        <v>2269</v>
      </c>
      <c r="D1878" s="140" t="s">
        <v>26</v>
      </c>
      <c r="E1878" s="139" t="s">
        <v>2270</v>
      </c>
      <c r="F1878" s="135" t="s">
        <v>3132</v>
      </c>
      <c r="G1878" s="138" t="s">
        <v>133</v>
      </c>
      <c r="H1878" s="137">
        <v>5</v>
      </c>
      <c r="I1878" s="136">
        <v>221.81</v>
      </c>
      <c r="J1878" s="136">
        <f>ROUND(I1878*H1878,2)</f>
        <v>1109.05</v>
      </c>
      <c r="K1878" s="135" t="s">
        <v>3201</v>
      </c>
      <c r="L1878" s="75"/>
      <c r="M1878" s="134" t="s">
        <v>31</v>
      </c>
      <c r="N1878" s="133" t="s">
        <v>2542</v>
      </c>
      <c r="O1878" s="132">
        <v>0.27800000000000002</v>
      </c>
      <c r="P1878" s="132">
        <f>O1878*H1878</f>
        <v>1.3900000000000001</v>
      </c>
      <c r="Q1878" s="132">
        <v>2.3499999999999999E-4</v>
      </c>
      <c r="R1878" s="132">
        <f>Q1878*H1878</f>
        <v>1.175E-3</v>
      </c>
      <c r="S1878" s="132">
        <v>0</v>
      </c>
      <c r="T1878" s="132">
        <f>S1878*H1878</f>
        <v>0</v>
      </c>
      <c r="U1878" s="131" t="s">
        <v>31</v>
      </c>
      <c r="AR1878" s="130" t="s">
        <v>134</v>
      </c>
      <c r="AT1878" s="130" t="s">
        <v>26</v>
      </c>
      <c r="AU1878" s="130" t="s">
        <v>61</v>
      </c>
      <c r="AY1878" s="108" t="s">
        <v>104</v>
      </c>
      <c r="BE1878" s="118">
        <f>IF(N1878="základní",J1878,0)</f>
        <v>1109.05</v>
      </c>
      <c r="BF1878" s="118">
        <f>IF(N1878="snížená",J1878,0)</f>
        <v>0</v>
      </c>
      <c r="BG1878" s="118">
        <f>IF(N1878="zákl. přenesená",J1878,0)</f>
        <v>0</v>
      </c>
      <c r="BH1878" s="118">
        <f>IF(N1878="sníž. přenesená",J1878,0)</f>
        <v>0</v>
      </c>
      <c r="BI1878" s="118">
        <f>IF(N1878="nulová",J1878,0)</f>
        <v>0</v>
      </c>
      <c r="BJ1878" s="108" t="s">
        <v>102</v>
      </c>
      <c r="BK1878" s="118">
        <f>ROUND(I1878*H1878,2)</f>
        <v>1109.05</v>
      </c>
      <c r="BL1878" s="108" t="s">
        <v>134</v>
      </c>
      <c r="BM1878" s="130" t="s">
        <v>2271</v>
      </c>
    </row>
    <row r="1879" spans="2:65" s="76" customFormat="1" x14ac:dyDescent="0.2">
      <c r="B1879" s="75"/>
      <c r="D1879" s="129" t="s">
        <v>2597</v>
      </c>
      <c r="F1879" s="128" t="s">
        <v>2272</v>
      </c>
      <c r="L1879" s="75"/>
      <c r="M1879" s="119"/>
      <c r="U1879" s="120"/>
      <c r="AT1879" s="108" t="s">
        <v>2597</v>
      </c>
      <c r="AU1879" s="108" t="s">
        <v>61</v>
      </c>
    </row>
    <row r="1880" spans="2:65" s="76" customFormat="1" x14ac:dyDescent="0.2">
      <c r="B1880" s="75"/>
      <c r="D1880" s="127" t="s">
        <v>112</v>
      </c>
      <c r="F1880" s="126" t="s">
        <v>3276</v>
      </c>
      <c r="L1880" s="75"/>
      <c r="M1880" s="119"/>
      <c r="U1880" s="120"/>
      <c r="AT1880" s="108" t="s">
        <v>112</v>
      </c>
      <c r="AU1880" s="108" t="s">
        <v>61</v>
      </c>
    </row>
    <row r="1881" spans="2:65" s="76" customFormat="1" ht="16.5" customHeight="1" x14ac:dyDescent="0.2">
      <c r="B1881" s="117"/>
      <c r="C1881" s="140" t="s">
        <v>2273</v>
      </c>
      <c r="D1881" s="140" t="s">
        <v>26</v>
      </c>
      <c r="E1881" s="139" t="s">
        <v>2274</v>
      </c>
      <c r="F1881" s="135" t="s">
        <v>3133</v>
      </c>
      <c r="G1881" s="138" t="s">
        <v>133</v>
      </c>
      <c r="H1881" s="137">
        <v>3</v>
      </c>
      <c r="I1881" s="136">
        <v>227.11</v>
      </c>
      <c r="J1881" s="136">
        <f>ROUND(I1881*H1881,2)</f>
        <v>681.33</v>
      </c>
      <c r="K1881" s="135" t="s">
        <v>3201</v>
      </c>
      <c r="L1881" s="75"/>
      <c r="M1881" s="134" t="s">
        <v>31</v>
      </c>
      <c r="N1881" s="133" t="s">
        <v>2542</v>
      </c>
      <c r="O1881" s="132">
        <v>0.27800000000000002</v>
      </c>
      <c r="P1881" s="132">
        <f>O1881*H1881</f>
        <v>0.83400000000000007</v>
      </c>
      <c r="Q1881" s="132">
        <v>2.5500000000000002E-4</v>
      </c>
      <c r="R1881" s="132">
        <f>Q1881*H1881</f>
        <v>7.6500000000000005E-4</v>
      </c>
      <c r="S1881" s="132">
        <v>0</v>
      </c>
      <c r="T1881" s="132">
        <f>S1881*H1881</f>
        <v>0</v>
      </c>
      <c r="U1881" s="131" t="s">
        <v>31</v>
      </c>
      <c r="AR1881" s="130" t="s">
        <v>134</v>
      </c>
      <c r="AT1881" s="130" t="s">
        <v>26</v>
      </c>
      <c r="AU1881" s="130" t="s">
        <v>61</v>
      </c>
      <c r="AY1881" s="108" t="s">
        <v>104</v>
      </c>
      <c r="BE1881" s="118">
        <f>IF(N1881="základní",J1881,0)</f>
        <v>681.33</v>
      </c>
      <c r="BF1881" s="118">
        <f>IF(N1881="snížená",J1881,0)</f>
        <v>0</v>
      </c>
      <c r="BG1881" s="118">
        <f>IF(N1881="zákl. přenesená",J1881,0)</f>
        <v>0</v>
      </c>
      <c r="BH1881" s="118">
        <f>IF(N1881="sníž. přenesená",J1881,0)</f>
        <v>0</v>
      </c>
      <c r="BI1881" s="118">
        <f>IF(N1881="nulová",J1881,0)</f>
        <v>0</v>
      </c>
      <c r="BJ1881" s="108" t="s">
        <v>102</v>
      </c>
      <c r="BK1881" s="118">
        <f>ROUND(I1881*H1881,2)</f>
        <v>681.33</v>
      </c>
      <c r="BL1881" s="108" t="s">
        <v>134</v>
      </c>
      <c r="BM1881" s="130" t="s">
        <v>2275</v>
      </c>
    </row>
    <row r="1882" spans="2:65" s="76" customFormat="1" x14ac:dyDescent="0.2">
      <c r="B1882" s="75"/>
      <c r="D1882" s="129" t="s">
        <v>2597</v>
      </c>
      <c r="F1882" s="128" t="s">
        <v>2276</v>
      </c>
      <c r="L1882" s="75"/>
      <c r="M1882" s="119"/>
      <c r="U1882" s="120"/>
      <c r="AT1882" s="108" t="s">
        <v>2597</v>
      </c>
      <c r="AU1882" s="108" t="s">
        <v>61</v>
      </c>
    </row>
    <row r="1883" spans="2:65" s="76" customFormat="1" x14ac:dyDescent="0.2">
      <c r="B1883" s="75"/>
      <c r="D1883" s="127" t="s">
        <v>112</v>
      </c>
      <c r="F1883" s="126" t="s">
        <v>3275</v>
      </c>
      <c r="L1883" s="75"/>
      <c r="M1883" s="119"/>
      <c r="U1883" s="120"/>
      <c r="AT1883" s="108" t="s">
        <v>112</v>
      </c>
      <c r="AU1883" s="108" t="s">
        <v>61</v>
      </c>
    </row>
    <row r="1884" spans="2:65" s="76" customFormat="1" ht="16.5" customHeight="1" x14ac:dyDescent="0.2">
      <c r="B1884" s="117"/>
      <c r="C1884" s="140" t="s">
        <v>2277</v>
      </c>
      <c r="D1884" s="140" t="s">
        <v>26</v>
      </c>
      <c r="E1884" s="139" t="s">
        <v>2278</v>
      </c>
      <c r="F1884" s="135" t="s">
        <v>3134</v>
      </c>
      <c r="G1884" s="138" t="s">
        <v>133</v>
      </c>
      <c r="H1884" s="137">
        <v>2</v>
      </c>
      <c r="I1884" s="136">
        <v>272.02999999999997</v>
      </c>
      <c r="J1884" s="136">
        <f>ROUND(I1884*H1884,2)</f>
        <v>544.05999999999995</v>
      </c>
      <c r="K1884" s="135" t="s">
        <v>3201</v>
      </c>
      <c r="L1884" s="75"/>
      <c r="M1884" s="134" t="s">
        <v>31</v>
      </c>
      <c r="N1884" s="133" t="s">
        <v>2542</v>
      </c>
      <c r="O1884" s="132">
        <v>0.31900000000000001</v>
      </c>
      <c r="P1884" s="132">
        <f>O1884*H1884</f>
        <v>0.63800000000000001</v>
      </c>
      <c r="Q1884" s="132">
        <v>3.6600000000000001E-4</v>
      </c>
      <c r="R1884" s="132">
        <f>Q1884*H1884</f>
        <v>7.3200000000000001E-4</v>
      </c>
      <c r="S1884" s="132">
        <v>0</v>
      </c>
      <c r="T1884" s="132">
        <f>S1884*H1884</f>
        <v>0</v>
      </c>
      <c r="U1884" s="131" t="s">
        <v>31</v>
      </c>
      <c r="AR1884" s="130" t="s">
        <v>134</v>
      </c>
      <c r="AT1884" s="130" t="s">
        <v>26</v>
      </c>
      <c r="AU1884" s="130" t="s">
        <v>61</v>
      </c>
      <c r="AY1884" s="108" t="s">
        <v>104</v>
      </c>
      <c r="BE1884" s="118">
        <f>IF(N1884="základní",J1884,0)</f>
        <v>544.05999999999995</v>
      </c>
      <c r="BF1884" s="118">
        <f>IF(N1884="snížená",J1884,0)</f>
        <v>0</v>
      </c>
      <c r="BG1884" s="118">
        <f>IF(N1884="zákl. přenesená",J1884,0)</f>
        <v>0</v>
      </c>
      <c r="BH1884" s="118">
        <f>IF(N1884="sníž. přenesená",J1884,0)</f>
        <v>0</v>
      </c>
      <c r="BI1884" s="118">
        <f>IF(N1884="nulová",J1884,0)</f>
        <v>0</v>
      </c>
      <c r="BJ1884" s="108" t="s">
        <v>102</v>
      </c>
      <c r="BK1884" s="118">
        <f>ROUND(I1884*H1884,2)</f>
        <v>544.05999999999995</v>
      </c>
      <c r="BL1884" s="108" t="s">
        <v>134</v>
      </c>
      <c r="BM1884" s="130" t="s">
        <v>2279</v>
      </c>
    </row>
    <row r="1885" spans="2:65" s="76" customFormat="1" x14ac:dyDescent="0.2">
      <c r="B1885" s="75"/>
      <c r="D1885" s="129" t="s">
        <v>2597</v>
      </c>
      <c r="F1885" s="128" t="s">
        <v>2280</v>
      </c>
      <c r="L1885" s="75"/>
      <c r="M1885" s="119"/>
      <c r="U1885" s="120"/>
      <c r="AT1885" s="108" t="s">
        <v>2597</v>
      </c>
      <c r="AU1885" s="108" t="s">
        <v>61</v>
      </c>
    </row>
    <row r="1886" spans="2:65" s="76" customFormat="1" x14ac:dyDescent="0.2">
      <c r="B1886" s="75"/>
      <c r="D1886" s="127" t="s">
        <v>112</v>
      </c>
      <c r="F1886" s="126" t="s">
        <v>3274</v>
      </c>
      <c r="L1886" s="75"/>
      <c r="M1886" s="119"/>
      <c r="U1886" s="120"/>
      <c r="AT1886" s="108" t="s">
        <v>112</v>
      </c>
      <c r="AU1886" s="108" t="s">
        <v>61</v>
      </c>
    </row>
    <row r="1887" spans="2:65" s="76" customFormat="1" ht="16.5" customHeight="1" x14ac:dyDescent="0.2">
      <c r="B1887" s="117"/>
      <c r="C1887" s="140" t="s">
        <v>2281</v>
      </c>
      <c r="D1887" s="140" t="s">
        <v>26</v>
      </c>
      <c r="E1887" s="139" t="s">
        <v>2282</v>
      </c>
      <c r="F1887" s="135" t="s">
        <v>3135</v>
      </c>
      <c r="G1887" s="138" t="s">
        <v>133</v>
      </c>
      <c r="H1887" s="137">
        <v>1</v>
      </c>
      <c r="I1887" s="136">
        <v>323.52</v>
      </c>
      <c r="J1887" s="136">
        <f>ROUND(I1887*H1887,2)</f>
        <v>323.52</v>
      </c>
      <c r="K1887" s="135" t="s">
        <v>3201</v>
      </c>
      <c r="L1887" s="75"/>
      <c r="M1887" s="134" t="s">
        <v>31</v>
      </c>
      <c r="N1887" s="133" t="s">
        <v>2542</v>
      </c>
      <c r="O1887" s="132">
        <v>0.371</v>
      </c>
      <c r="P1887" s="132">
        <f>O1887*H1887</f>
        <v>0.371</v>
      </c>
      <c r="Q1887" s="132">
        <v>4.2000000000000002E-4</v>
      </c>
      <c r="R1887" s="132">
        <f>Q1887*H1887</f>
        <v>4.2000000000000002E-4</v>
      </c>
      <c r="S1887" s="132">
        <v>0</v>
      </c>
      <c r="T1887" s="132">
        <f>S1887*H1887</f>
        <v>0</v>
      </c>
      <c r="U1887" s="131" t="s">
        <v>31</v>
      </c>
      <c r="AR1887" s="130" t="s">
        <v>134</v>
      </c>
      <c r="AT1887" s="130" t="s">
        <v>26</v>
      </c>
      <c r="AU1887" s="130" t="s">
        <v>61</v>
      </c>
      <c r="AY1887" s="108" t="s">
        <v>104</v>
      </c>
      <c r="BE1887" s="118">
        <f>IF(N1887="základní",J1887,0)</f>
        <v>323.52</v>
      </c>
      <c r="BF1887" s="118">
        <f>IF(N1887="snížená",J1887,0)</f>
        <v>0</v>
      </c>
      <c r="BG1887" s="118">
        <f>IF(N1887="zákl. přenesená",J1887,0)</f>
        <v>0</v>
      </c>
      <c r="BH1887" s="118">
        <f>IF(N1887="sníž. přenesená",J1887,0)</f>
        <v>0</v>
      </c>
      <c r="BI1887" s="118">
        <f>IF(N1887="nulová",J1887,0)</f>
        <v>0</v>
      </c>
      <c r="BJ1887" s="108" t="s">
        <v>102</v>
      </c>
      <c r="BK1887" s="118">
        <f>ROUND(I1887*H1887,2)</f>
        <v>323.52</v>
      </c>
      <c r="BL1887" s="108" t="s">
        <v>134</v>
      </c>
      <c r="BM1887" s="130" t="s">
        <v>2283</v>
      </c>
    </row>
    <row r="1888" spans="2:65" s="76" customFormat="1" x14ac:dyDescent="0.2">
      <c r="B1888" s="75"/>
      <c r="D1888" s="129" t="s">
        <v>2597</v>
      </c>
      <c r="F1888" s="128" t="s">
        <v>2284</v>
      </c>
      <c r="L1888" s="75"/>
      <c r="M1888" s="119"/>
      <c r="U1888" s="120"/>
      <c r="AT1888" s="108" t="s">
        <v>2597</v>
      </c>
      <c r="AU1888" s="108" t="s">
        <v>61</v>
      </c>
    </row>
    <row r="1889" spans="2:65" s="76" customFormat="1" x14ac:dyDescent="0.2">
      <c r="B1889" s="75"/>
      <c r="D1889" s="127" t="s">
        <v>112</v>
      </c>
      <c r="F1889" s="126" t="s">
        <v>3273</v>
      </c>
      <c r="L1889" s="75"/>
      <c r="M1889" s="119"/>
      <c r="U1889" s="120"/>
      <c r="AT1889" s="108" t="s">
        <v>112</v>
      </c>
      <c r="AU1889" s="108" t="s">
        <v>61</v>
      </c>
    </row>
    <row r="1890" spans="2:65" s="76" customFormat="1" ht="16.5" customHeight="1" x14ac:dyDescent="0.2">
      <c r="B1890" s="117"/>
      <c r="C1890" s="140" t="s">
        <v>2285</v>
      </c>
      <c r="D1890" s="140" t="s">
        <v>26</v>
      </c>
      <c r="E1890" s="139" t="s">
        <v>2286</v>
      </c>
      <c r="F1890" s="135" t="s">
        <v>3136</v>
      </c>
      <c r="G1890" s="138" t="s">
        <v>133</v>
      </c>
      <c r="H1890" s="137">
        <v>1</v>
      </c>
      <c r="I1890" s="136">
        <v>381.14</v>
      </c>
      <c r="J1890" s="136">
        <f>ROUND(I1890*H1890,2)</f>
        <v>381.14</v>
      </c>
      <c r="K1890" s="135" t="s">
        <v>3201</v>
      </c>
      <c r="L1890" s="75"/>
      <c r="M1890" s="134" t="s">
        <v>31</v>
      </c>
      <c r="N1890" s="133" t="s">
        <v>2542</v>
      </c>
      <c r="O1890" s="132">
        <v>0.433</v>
      </c>
      <c r="P1890" s="132">
        <f>O1890*H1890</f>
        <v>0.433</v>
      </c>
      <c r="Q1890" s="132">
        <v>5.04E-4</v>
      </c>
      <c r="R1890" s="132">
        <f>Q1890*H1890</f>
        <v>5.04E-4</v>
      </c>
      <c r="S1890" s="132">
        <v>0</v>
      </c>
      <c r="T1890" s="132">
        <f>S1890*H1890</f>
        <v>0</v>
      </c>
      <c r="U1890" s="131" t="s">
        <v>31</v>
      </c>
      <c r="AR1890" s="130" t="s">
        <v>134</v>
      </c>
      <c r="AT1890" s="130" t="s">
        <v>26</v>
      </c>
      <c r="AU1890" s="130" t="s">
        <v>61</v>
      </c>
      <c r="AY1890" s="108" t="s">
        <v>104</v>
      </c>
      <c r="BE1890" s="118">
        <f>IF(N1890="základní",J1890,0)</f>
        <v>381.14</v>
      </c>
      <c r="BF1890" s="118">
        <f>IF(N1890="snížená",J1890,0)</f>
        <v>0</v>
      </c>
      <c r="BG1890" s="118">
        <f>IF(N1890="zákl. přenesená",J1890,0)</f>
        <v>0</v>
      </c>
      <c r="BH1890" s="118">
        <f>IF(N1890="sníž. přenesená",J1890,0)</f>
        <v>0</v>
      </c>
      <c r="BI1890" s="118">
        <f>IF(N1890="nulová",J1890,0)</f>
        <v>0</v>
      </c>
      <c r="BJ1890" s="108" t="s">
        <v>102</v>
      </c>
      <c r="BK1890" s="118">
        <f>ROUND(I1890*H1890,2)</f>
        <v>381.14</v>
      </c>
      <c r="BL1890" s="108" t="s">
        <v>134</v>
      </c>
      <c r="BM1890" s="130" t="s">
        <v>2287</v>
      </c>
    </row>
    <row r="1891" spans="2:65" s="76" customFormat="1" x14ac:dyDescent="0.2">
      <c r="B1891" s="75"/>
      <c r="D1891" s="129" t="s">
        <v>2597</v>
      </c>
      <c r="F1891" s="128" t="s">
        <v>2288</v>
      </c>
      <c r="L1891" s="75"/>
      <c r="M1891" s="119"/>
      <c r="U1891" s="120"/>
      <c r="AT1891" s="108" t="s">
        <v>2597</v>
      </c>
      <c r="AU1891" s="108" t="s">
        <v>61</v>
      </c>
    </row>
    <row r="1892" spans="2:65" s="76" customFormat="1" x14ac:dyDescent="0.2">
      <c r="B1892" s="75"/>
      <c r="D1892" s="127" t="s">
        <v>112</v>
      </c>
      <c r="F1892" s="126" t="s">
        <v>3272</v>
      </c>
      <c r="L1892" s="75"/>
      <c r="M1892" s="119"/>
      <c r="U1892" s="120"/>
      <c r="AT1892" s="108" t="s">
        <v>112</v>
      </c>
      <c r="AU1892" s="108" t="s">
        <v>61</v>
      </c>
    </row>
    <row r="1893" spans="2:65" s="76" customFormat="1" ht="16.5" customHeight="1" x14ac:dyDescent="0.2">
      <c r="B1893" s="117"/>
      <c r="C1893" s="140" t="s">
        <v>2289</v>
      </c>
      <c r="D1893" s="140" t="s">
        <v>26</v>
      </c>
      <c r="E1893" s="139" t="s">
        <v>2290</v>
      </c>
      <c r="F1893" s="135" t="s">
        <v>3137</v>
      </c>
      <c r="G1893" s="138" t="s">
        <v>133</v>
      </c>
      <c r="H1893" s="137">
        <v>1</v>
      </c>
      <c r="I1893" s="136">
        <v>481.69</v>
      </c>
      <c r="J1893" s="136">
        <f>ROUND(I1893*H1893,2)</f>
        <v>481.69</v>
      </c>
      <c r="K1893" s="135" t="s">
        <v>3201</v>
      </c>
      <c r="L1893" s="75"/>
      <c r="M1893" s="134" t="s">
        <v>31</v>
      </c>
      <c r="N1893" s="133" t="s">
        <v>2542</v>
      </c>
      <c r="O1893" s="132">
        <v>0.52500000000000002</v>
      </c>
      <c r="P1893" s="132">
        <f>O1893*H1893</f>
        <v>0.52500000000000002</v>
      </c>
      <c r="Q1893" s="132">
        <v>7.9199999999999995E-4</v>
      </c>
      <c r="R1893" s="132">
        <f>Q1893*H1893</f>
        <v>7.9199999999999995E-4</v>
      </c>
      <c r="S1893" s="132">
        <v>0</v>
      </c>
      <c r="T1893" s="132">
        <f>S1893*H1893</f>
        <v>0</v>
      </c>
      <c r="U1893" s="131" t="s">
        <v>31</v>
      </c>
      <c r="AR1893" s="130" t="s">
        <v>134</v>
      </c>
      <c r="AT1893" s="130" t="s">
        <v>26</v>
      </c>
      <c r="AU1893" s="130" t="s">
        <v>61</v>
      </c>
      <c r="AY1893" s="108" t="s">
        <v>104</v>
      </c>
      <c r="BE1893" s="118">
        <f>IF(N1893="základní",J1893,0)</f>
        <v>481.69</v>
      </c>
      <c r="BF1893" s="118">
        <f>IF(N1893="snížená",J1893,0)</f>
        <v>0</v>
      </c>
      <c r="BG1893" s="118">
        <f>IF(N1893="zákl. přenesená",J1893,0)</f>
        <v>0</v>
      </c>
      <c r="BH1893" s="118">
        <f>IF(N1893="sníž. přenesená",J1893,0)</f>
        <v>0</v>
      </c>
      <c r="BI1893" s="118">
        <f>IF(N1893="nulová",J1893,0)</f>
        <v>0</v>
      </c>
      <c r="BJ1893" s="108" t="s">
        <v>102</v>
      </c>
      <c r="BK1893" s="118">
        <f>ROUND(I1893*H1893,2)</f>
        <v>481.69</v>
      </c>
      <c r="BL1893" s="108" t="s">
        <v>134</v>
      </c>
      <c r="BM1893" s="130" t="s">
        <v>2291</v>
      </c>
    </row>
    <row r="1894" spans="2:65" s="76" customFormat="1" x14ac:dyDescent="0.2">
      <c r="B1894" s="75"/>
      <c r="D1894" s="129" t="s">
        <v>2597</v>
      </c>
      <c r="F1894" s="128" t="s">
        <v>2292</v>
      </c>
      <c r="L1894" s="75"/>
      <c r="M1894" s="119"/>
      <c r="U1894" s="120"/>
      <c r="AT1894" s="108" t="s">
        <v>2597</v>
      </c>
      <c r="AU1894" s="108" t="s">
        <v>61</v>
      </c>
    </row>
    <row r="1895" spans="2:65" s="76" customFormat="1" x14ac:dyDescent="0.2">
      <c r="B1895" s="75"/>
      <c r="D1895" s="127" t="s">
        <v>112</v>
      </c>
      <c r="F1895" s="126" t="s">
        <v>3271</v>
      </c>
      <c r="L1895" s="75"/>
      <c r="M1895" s="119"/>
      <c r="U1895" s="120"/>
      <c r="AT1895" s="108" t="s">
        <v>112</v>
      </c>
      <c r="AU1895" s="108" t="s">
        <v>61</v>
      </c>
    </row>
    <row r="1896" spans="2:65" s="76" customFormat="1" ht="16.5" customHeight="1" x14ac:dyDescent="0.2">
      <c r="B1896" s="117"/>
      <c r="C1896" s="140" t="s">
        <v>2293</v>
      </c>
      <c r="D1896" s="140" t="s">
        <v>26</v>
      </c>
      <c r="E1896" s="139" t="s">
        <v>2294</v>
      </c>
      <c r="F1896" s="135" t="s">
        <v>3138</v>
      </c>
      <c r="G1896" s="138" t="s">
        <v>133</v>
      </c>
      <c r="H1896" s="137">
        <v>2</v>
      </c>
      <c r="I1896" s="136">
        <v>153.44999999999999</v>
      </c>
      <c r="J1896" s="136">
        <f>ROUND(I1896*H1896,2)</f>
        <v>306.89999999999998</v>
      </c>
      <c r="K1896" s="135" t="s">
        <v>3201</v>
      </c>
      <c r="L1896" s="75"/>
      <c r="M1896" s="134" t="s">
        <v>31</v>
      </c>
      <c r="N1896" s="133" t="s">
        <v>2542</v>
      </c>
      <c r="O1896" s="132">
        <v>0.20599999999999999</v>
      </c>
      <c r="P1896" s="132">
        <f>O1896*H1896</f>
        <v>0.41199999999999998</v>
      </c>
      <c r="Q1896" s="132">
        <v>1.4799999999999999E-4</v>
      </c>
      <c r="R1896" s="132">
        <f>Q1896*H1896</f>
        <v>2.9599999999999998E-4</v>
      </c>
      <c r="S1896" s="132">
        <v>0</v>
      </c>
      <c r="T1896" s="132">
        <f>S1896*H1896</f>
        <v>0</v>
      </c>
      <c r="U1896" s="131" t="s">
        <v>31</v>
      </c>
      <c r="AR1896" s="130" t="s">
        <v>134</v>
      </c>
      <c r="AT1896" s="130" t="s">
        <v>26</v>
      </c>
      <c r="AU1896" s="130" t="s">
        <v>61</v>
      </c>
      <c r="AY1896" s="108" t="s">
        <v>104</v>
      </c>
      <c r="BE1896" s="118">
        <f>IF(N1896="základní",J1896,0)</f>
        <v>306.89999999999998</v>
      </c>
      <c r="BF1896" s="118">
        <f>IF(N1896="snížená",J1896,0)</f>
        <v>0</v>
      </c>
      <c r="BG1896" s="118">
        <f>IF(N1896="zákl. přenesená",J1896,0)</f>
        <v>0</v>
      </c>
      <c r="BH1896" s="118">
        <f>IF(N1896="sníž. přenesená",J1896,0)</f>
        <v>0</v>
      </c>
      <c r="BI1896" s="118">
        <f>IF(N1896="nulová",J1896,0)</f>
        <v>0</v>
      </c>
      <c r="BJ1896" s="108" t="s">
        <v>102</v>
      </c>
      <c r="BK1896" s="118">
        <f>ROUND(I1896*H1896,2)</f>
        <v>306.89999999999998</v>
      </c>
      <c r="BL1896" s="108" t="s">
        <v>134</v>
      </c>
      <c r="BM1896" s="130" t="s">
        <v>2295</v>
      </c>
    </row>
    <row r="1897" spans="2:65" s="76" customFormat="1" x14ac:dyDescent="0.2">
      <c r="B1897" s="75"/>
      <c r="D1897" s="129" t="s">
        <v>2597</v>
      </c>
      <c r="F1897" s="128" t="s">
        <v>2296</v>
      </c>
      <c r="L1897" s="75"/>
      <c r="M1897" s="119"/>
      <c r="U1897" s="120"/>
      <c r="AT1897" s="108" t="s">
        <v>2597</v>
      </c>
      <c r="AU1897" s="108" t="s">
        <v>61</v>
      </c>
    </row>
    <row r="1898" spans="2:65" s="76" customFormat="1" x14ac:dyDescent="0.2">
      <c r="B1898" s="75"/>
      <c r="D1898" s="127" t="s">
        <v>112</v>
      </c>
      <c r="F1898" s="126" t="s">
        <v>3270</v>
      </c>
      <c r="L1898" s="75"/>
      <c r="M1898" s="119"/>
      <c r="U1898" s="120"/>
      <c r="AT1898" s="108" t="s">
        <v>112</v>
      </c>
      <c r="AU1898" s="108" t="s">
        <v>61</v>
      </c>
    </row>
    <row r="1899" spans="2:65" s="76" customFormat="1" ht="16.5" customHeight="1" x14ac:dyDescent="0.2">
      <c r="B1899" s="117"/>
      <c r="C1899" s="159" t="s">
        <v>2297</v>
      </c>
      <c r="D1899" s="159" t="s">
        <v>243</v>
      </c>
      <c r="E1899" s="158" t="s">
        <v>2298</v>
      </c>
      <c r="F1899" s="154" t="s">
        <v>2299</v>
      </c>
      <c r="G1899" s="157" t="s">
        <v>121</v>
      </c>
      <c r="H1899" s="156">
        <v>2</v>
      </c>
      <c r="I1899" s="155">
        <v>28.1</v>
      </c>
      <c r="J1899" s="155">
        <f>ROUND(I1899*H1899,2)</f>
        <v>56.2</v>
      </c>
      <c r="K1899" s="154" t="s">
        <v>3201</v>
      </c>
      <c r="L1899" s="153"/>
      <c r="M1899" s="152" t="s">
        <v>31</v>
      </c>
      <c r="N1899" s="151" t="s">
        <v>2542</v>
      </c>
      <c r="O1899" s="132">
        <v>0</v>
      </c>
      <c r="P1899" s="132">
        <f>O1899*H1899</f>
        <v>0</v>
      </c>
      <c r="Q1899" s="132">
        <v>6.0999999999999997E-4</v>
      </c>
      <c r="R1899" s="132">
        <f>Q1899*H1899</f>
        <v>1.2199999999999999E-3</v>
      </c>
      <c r="S1899" s="132">
        <v>0</v>
      </c>
      <c r="T1899" s="132">
        <f>S1899*H1899</f>
        <v>0</v>
      </c>
      <c r="U1899" s="131" t="s">
        <v>31</v>
      </c>
      <c r="AR1899" s="130" t="s">
        <v>189</v>
      </c>
      <c r="AT1899" s="130" t="s">
        <v>243</v>
      </c>
      <c r="AU1899" s="130" t="s">
        <v>61</v>
      </c>
      <c r="AY1899" s="108" t="s">
        <v>104</v>
      </c>
      <c r="BE1899" s="118">
        <f>IF(N1899="základní",J1899,0)</f>
        <v>56.2</v>
      </c>
      <c r="BF1899" s="118">
        <f>IF(N1899="snížená",J1899,0)</f>
        <v>0</v>
      </c>
      <c r="BG1899" s="118">
        <f>IF(N1899="zákl. přenesená",J1899,0)</f>
        <v>0</v>
      </c>
      <c r="BH1899" s="118">
        <f>IF(N1899="sníž. přenesená",J1899,0)</f>
        <v>0</v>
      </c>
      <c r="BI1899" s="118">
        <f>IF(N1899="nulová",J1899,0)</f>
        <v>0</v>
      </c>
      <c r="BJ1899" s="108" t="s">
        <v>102</v>
      </c>
      <c r="BK1899" s="118">
        <f>ROUND(I1899*H1899,2)</f>
        <v>56.2</v>
      </c>
      <c r="BL1899" s="108" t="s">
        <v>134</v>
      </c>
      <c r="BM1899" s="130" t="s">
        <v>2300</v>
      </c>
    </row>
    <row r="1900" spans="2:65" s="76" customFormat="1" x14ac:dyDescent="0.2">
      <c r="B1900" s="75"/>
      <c r="D1900" s="129" t="s">
        <v>2597</v>
      </c>
      <c r="F1900" s="128" t="s">
        <v>2299</v>
      </c>
      <c r="L1900" s="75"/>
      <c r="M1900" s="119"/>
      <c r="U1900" s="120"/>
      <c r="AT1900" s="108" t="s">
        <v>2597</v>
      </c>
      <c r="AU1900" s="108" t="s">
        <v>61</v>
      </c>
    </row>
    <row r="1901" spans="2:65" s="76" customFormat="1" ht="16.5" customHeight="1" x14ac:dyDescent="0.2">
      <c r="B1901" s="117"/>
      <c r="C1901" s="140" t="s">
        <v>2301</v>
      </c>
      <c r="D1901" s="140" t="s">
        <v>26</v>
      </c>
      <c r="E1901" s="139" t="s">
        <v>2302</v>
      </c>
      <c r="F1901" s="135" t="s">
        <v>3139</v>
      </c>
      <c r="G1901" s="138" t="s">
        <v>133</v>
      </c>
      <c r="H1901" s="137">
        <v>2</v>
      </c>
      <c r="I1901" s="136">
        <v>180.49</v>
      </c>
      <c r="J1901" s="136">
        <f>ROUND(I1901*H1901,2)</f>
        <v>360.98</v>
      </c>
      <c r="K1901" s="135" t="s">
        <v>3201</v>
      </c>
      <c r="L1901" s="75"/>
      <c r="M1901" s="134" t="s">
        <v>31</v>
      </c>
      <c r="N1901" s="133" t="s">
        <v>2542</v>
      </c>
      <c r="O1901" s="132">
        <v>0.23699999999999999</v>
      </c>
      <c r="P1901" s="132">
        <f>O1901*H1901</f>
        <v>0.47399999999999998</v>
      </c>
      <c r="Q1901" s="132">
        <v>1.8200000000000001E-4</v>
      </c>
      <c r="R1901" s="132">
        <f>Q1901*H1901</f>
        <v>3.6400000000000001E-4</v>
      </c>
      <c r="S1901" s="132">
        <v>0</v>
      </c>
      <c r="T1901" s="132">
        <f>S1901*H1901</f>
        <v>0</v>
      </c>
      <c r="U1901" s="131" t="s">
        <v>31</v>
      </c>
      <c r="AR1901" s="130" t="s">
        <v>134</v>
      </c>
      <c r="AT1901" s="130" t="s">
        <v>26</v>
      </c>
      <c r="AU1901" s="130" t="s">
        <v>61</v>
      </c>
      <c r="AY1901" s="108" t="s">
        <v>104</v>
      </c>
      <c r="BE1901" s="118">
        <f>IF(N1901="základní",J1901,0)</f>
        <v>360.98</v>
      </c>
      <c r="BF1901" s="118">
        <f>IF(N1901="snížená",J1901,0)</f>
        <v>0</v>
      </c>
      <c r="BG1901" s="118">
        <f>IF(N1901="zákl. přenesená",J1901,0)</f>
        <v>0</v>
      </c>
      <c r="BH1901" s="118">
        <f>IF(N1901="sníž. přenesená",J1901,0)</f>
        <v>0</v>
      </c>
      <c r="BI1901" s="118">
        <f>IF(N1901="nulová",J1901,0)</f>
        <v>0</v>
      </c>
      <c r="BJ1901" s="108" t="s">
        <v>102</v>
      </c>
      <c r="BK1901" s="118">
        <f>ROUND(I1901*H1901,2)</f>
        <v>360.98</v>
      </c>
      <c r="BL1901" s="108" t="s">
        <v>134</v>
      </c>
      <c r="BM1901" s="130" t="s">
        <v>2303</v>
      </c>
    </row>
    <row r="1902" spans="2:65" s="76" customFormat="1" x14ac:dyDescent="0.2">
      <c r="B1902" s="75"/>
      <c r="D1902" s="129" t="s">
        <v>2597</v>
      </c>
      <c r="F1902" s="128" t="s">
        <v>2304</v>
      </c>
      <c r="L1902" s="75"/>
      <c r="M1902" s="119"/>
      <c r="U1902" s="120"/>
      <c r="AT1902" s="108" t="s">
        <v>2597</v>
      </c>
      <c r="AU1902" s="108" t="s">
        <v>61</v>
      </c>
    </row>
    <row r="1903" spans="2:65" s="76" customFormat="1" x14ac:dyDescent="0.2">
      <c r="B1903" s="75"/>
      <c r="D1903" s="127" t="s">
        <v>112</v>
      </c>
      <c r="F1903" s="126" t="s">
        <v>3269</v>
      </c>
      <c r="L1903" s="75"/>
      <c r="M1903" s="119"/>
      <c r="U1903" s="120"/>
      <c r="AT1903" s="108" t="s">
        <v>112</v>
      </c>
      <c r="AU1903" s="108" t="s">
        <v>61</v>
      </c>
    </row>
    <row r="1904" spans="2:65" s="76" customFormat="1" ht="16.5" customHeight="1" x14ac:dyDescent="0.2">
      <c r="B1904" s="117"/>
      <c r="C1904" s="159" t="s">
        <v>2305</v>
      </c>
      <c r="D1904" s="159" t="s">
        <v>243</v>
      </c>
      <c r="E1904" s="158" t="s">
        <v>2306</v>
      </c>
      <c r="F1904" s="154" t="s">
        <v>2307</v>
      </c>
      <c r="G1904" s="157" t="s">
        <v>121</v>
      </c>
      <c r="H1904" s="156">
        <v>2</v>
      </c>
      <c r="I1904" s="155">
        <v>44.4</v>
      </c>
      <c r="J1904" s="155">
        <f>ROUND(I1904*H1904,2)</f>
        <v>88.8</v>
      </c>
      <c r="K1904" s="154" t="s">
        <v>3201</v>
      </c>
      <c r="L1904" s="153"/>
      <c r="M1904" s="152" t="s">
        <v>31</v>
      </c>
      <c r="N1904" s="151" t="s">
        <v>2542</v>
      </c>
      <c r="O1904" s="132">
        <v>0</v>
      </c>
      <c r="P1904" s="132">
        <f>O1904*H1904</f>
        <v>0</v>
      </c>
      <c r="Q1904" s="132">
        <v>1.1299999999999999E-3</v>
      </c>
      <c r="R1904" s="132">
        <f>Q1904*H1904</f>
        <v>2.2599999999999999E-3</v>
      </c>
      <c r="S1904" s="132">
        <v>0</v>
      </c>
      <c r="T1904" s="132">
        <f>S1904*H1904</f>
        <v>0</v>
      </c>
      <c r="U1904" s="131" t="s">
        <v>31</v>
      </c>
      <c r="AR1904" s="130" t="s">
        <v>189</v>
      </c>
      <c r="AT1904" s="130" t="s">
        <v>243</v>
      </c>
      <c r="AU1904" s="130" t="s">
        <v>61</v>
      </c>
      <c r="AY1904" s="108" t="s">
        <v>104</v>
      </c>
      <c r="BE1904" s="118">
        <f>IF(N1904="základní",J1904,0)</f>
        <v>88.8</v>
      </c>
      <c r="BF1904" s="118">
        <f>IF(N1904="snížená",J1904,0)</f>
        <v>0</v>
      </c>
      <c r="BG1904" s="118">
        <f>IF(N1904="zákl. přenesená",J1904,0)</f>
        <v>0</v>
      </c>
      <c r="BH1904" s="118">
        <f>IF(N1904="sníž. přenesená",J1904,0)</f>
        <v>0</v>
      </c>
      <c r="BI1904" s="118">
        <f>IF(N1904="nulová",J1904,0)</f>
        <v>0</v>
      </c>
      <c r="BJ1904" s="108" t="s">
        <v>102</v>
      </c>
      <c r="BK1904" s="118">
        <f>ROUND(I1904*H1904,2)</f>
        <v>88.8</v>
      </c>
      <c r="BL1904" s="108" t="s">
        <v>134</v>
      </c>
      <c r="BM1904" s="130" t="s">
        <v>2308</v>
      </c>
    </row>
    <row r="1905" spans="2:65" s="76" customFormat="1" x14ac:dyDescent="0.2">
      <c r="B1905" s="75"/>
      <c r="D1905" s="129" t="s">
        <v>2597</v>
      </c>
      <c r="F1905" s="128" t="s">
        <v>2307</v>
      </c>
      <c r="L1905" s="75"/>
      <c r="M1905" s="119"/>
      <c r="U1905" s="120"/>
      <c r="AT1905" s="108" t="s">
        <v>2597</v>
      </c>
      <c r="AU1905" s="108" t="s">
        <v>61</v>
      </c>
    </row>
    <row r="1906" spans="2:65" s="76" customFormat="1" ht="16.5" customHeight="1" x14ac:dyDescent="0.2">
      <c r="B1906" s="117"/>
      <c r="C1906" s="140" t="s">
        <v>2309</v>
      </c>
      <c r="D1906" s="140" t="s">
        <v>26</v>
      </c>
      <c r="E1906" s="139" t="s">
        <v>2310</v>
      </c>
      <c r="F1906" s="135" t="s">
        <v>3140</v>
      </c>
      <c r="G1906" s="138" t="s">
        <v>133</v>
      </c>
      <c r="H1906" s="137">
        <v>2</v>
      </c>
      <c r="I1906" s="136">
        <v>215.51</v>
      </c>
      <c r="J1906" s="136">
        <f>ROUND(I1906*H1906,2)</f>
        <v>431.02</v>
      </c>
      <c r="K1906" s="135" t="s">
        <v>3201</v>
      </c>
      <c r="L1906" s="75"/>
      <c r="M1906" s="134" t="s">
        <v>31</v>
      </c>
      <c r="N1906" s="133" t="s">
        <v>2542</v>
      </c>
      <c r="O1906" s="132">
        <v>0.26800000000000002</v>
      </c>
      <c r="P1906" s="132">
        <f>O1906*H1906</f>
        <v>0.53600000000000003</v>
      </c>
      <c r="Q1906" s="132">
        <v>2.4000000000000001E-4</v>
      </c>
      <c r="R1906" s="132">
        <f>Q1906*H1906</f>
        <v>4.8000000000000001E-4</v>
      </c>
      <c r="S1906" s="132">
        <v>0</v>
      </c>
      <c r="T1906" s="132">
        <f>S1906*H1906</f>
        <v>0</v>
      </c>
      <c r="U1906" s="131" t="s">
        <v>31</v>
      </c>
      <c r="AR1906" s="130" t="s">
        <v>134</v>
      </c>
      <c r="AT1906" s="130" t="s">
        <v>26</v>
      </c>
      <c r="AU1906" s="130" t="s">
        <v>61</v>
      </c>
      <c r="AY1906" s="108" t="s">
        <v>104</v>
      </c>
      <c r="BE1906" s="118">
        <f>IF(N1906="základní",J1906,0)</f>
        <v>431.02</v>
      </c>
      <c r="BF1906" s="118">
        <f>IF(N1906="snížená",J1906,0)</f>
        <v>0</v>
      </c>
      <c r="BG1906" s="118">
        <f>IF(N1906="zákl. přenesená",J1906,0)</f>
        <v>0</v>
      </c>
      <c r="BH1906" s="118">
        <f>IF(N1906="sníž. přenesená",J1906,0)</f>
        <v>0</v>
      </c>
      <c r="BI1906" s="118">
        <f>IF(N1906="nulová",J1906,0)</f>
        <v>0</v>
      </c>
      <c r="BJ1906" s="108" t="s">
        <v>102</v>
      </c>
      <c r="BK1906" s="118">
        <f>ROUND(I1906*H1906,2)</f>
        <v>431.02</v>
      </c>
      <c r="BL1906" s="108" t="s">
        <v>134</v>
      </c>
      <c r="BM1906" s="130" t="s">
        <v>2311</v>
      </c>
    </row>
    <row r="1907" spans="2:65" s="76" customFormat="1" x14ac:dyDescent="0.2">
      <c r="B1907" s="75"/>
      <c r="D1907" s="129" t="s">
        <v>2597</v>
      </c>
      <c r="F1907" s="128" t="s">
        <v>2312</v>
      </c>
      <c r="L1907" s="75"/>
      <c r="M1907" s="119"/>
      <c r="U1907" s="120"/>
      <c r="AT1907" s="108" t="s">
        <v>2597</v>
      </c>
      <c r="AU1907" s="108" t="s">
        <v>61</v>
      </c>
    </row>
    <row r="1908" spans="2:65" s="76" customFormat="1" x14ac:dyDescent="0.2">
      <c r="B1908" s="75"/>
      <c r="D1908" s="127" t="s">
        <v>112</v>
      </c>
      <c r="F1908" s="126" t="s">
        <v>3268</v>
      </c>
      <c r="L1908" s="75"/>
      <c r="M1908" s="119"/>
      <c r="U1908" s="120"/>
      <c r="AT1908" s="108" t="s">
        <v>112</v>
      </c>
      <c r="AU1908" s="108" t="s">
        <v>61</v>
      </c>
    </row>
    <row r="1909" spans="2:65" s="76" customFormat="1" ht="16.5" customHeight="1" x14ac:dyDescent="0.2">
      <c r="B1909" s="117"/>
      <c r="C1909" s="159" t="s">
        <v>2313</v>
      </c>
      <c r="D1909" s="159" t="s">
        <v>243</v>
      </c>
      <c r="E1909" s="158" t="s">
        <v>2314</v>
      </c>
      <c r="F1909" s="154" t="s">
        <v>2315</v>
      </c>
      <c r="G1909" s="157" t="s">
        <v>121</v>
      </c>
      <c r="H1909" s="156">
        <v>2</v>
      </c>
      <c r="I1909" s="155">
        <v>58.3</v>
      </c>
      <c r="J1909" s="155">
        <f>ROUND(I1909*H1909,2)</f>
        <v>116.6</v>
      </c>
      <c r="K1909" s="154" t="s">
        <v>3201</v>
      </c>
      <c r="L1909" s="153"/>
      <c r="M1909" s="152" t="s">
        <v>31</v>
      </c>
      <c r="N1909" s="151" t="s">
        <v>2542</v>
      </c>
      <c r="O1909" s="132">
        <v>0</v>
      </c>
      <c r="P1909" s="132">
        <f>O1909*H1909</f>
        <v>0</v>
      </c>
      <c r="Q1909" s="132">
        <v>1.49E-3</v>
      </c>
      <c r="R1909" s="132">
        <f>Q1909*H1909</f>
        <v>2.98E-3</v>
      </c>
      <c r="S1909" s="132">
        <v>0</v>
      </c>
      <c r="T1909" s="132">
        <f>S1909*H1909</f>
        <v>0</v>
      </c>
      <c r="U1909" s="131" t="s">
        <v>31</v>
      </c>
      <c r="AR1909" s="130" t="s">
        <v>189</v>
      </c>
      <c r="AT1909" s="130" t="s">
        <v>243</v>
      </c>
      <c r="AU1909" s="130" t="s">
        <v>61</v>
      </c>
      <c r="AY1909" s="108" t="s">
        <v>104</v>
      </c>
      <c r="BE1909" s="118">
        <f>IF(N1909="základní",J1909,0)</f>
        <v>116.6</v>
      </c>
      <c r="BF1909" s="118">
        <f>IF(N1909="snížená",J1909,0)</f>
        <v>0</v>
      </c>
      <c r="BG1909" s="118">
        <f>IF(N1909="zákl. přenesená",J1909,0)</f>
        <v>0</v>
      </c>
      <c r="BH1909" s="118">
        <f>IF(N1909="sníž. přenesená",J1909,0)</f>
        <v>0</v>
      </c>
      <c r="BI1909" s="118">
        <f>IF(N1909="nulová",J1909,0)</f>
        <v>0</v>
      </c>
      <c r="BJ1909" s="108" t="s">
        <v>102</v>
      </c>
      <c r="BK1909" s="118">
        <f>ROUND(I1909*H1909,2)</f>
        <v>116.6</v>
      </c>
      <c r="BL1909" s="108" t="s">
        <v>134</v>
      </c>
      <c r="BM1909" s="130" t="s">
        <v>2316</v>
      </c>
    </row>
    <row r="1910" spans="2:65" s="76" customFormat="1" x14ac:dyDescent="0.2">
      <c r="B1910" s="75"/>
      <c r="D1910" s="129" t="s">
        <v>2597</v>
      </c>
      <c r="F1910" s="128" t="s">
        <v>2315</v>
      </c>
      <c r="L1910" s="75"/>
      <c r="M1910" s="119"/>
      <c r="U1910" s="120"/>
      <c r="AT1910" s="108" t="s">
        <v>2597</v>
      </c>
      <c r="AU1910" s="108" t="s">
        <v>61</v>
      </c>
    </row>
    <row r="1911" spans="2:65" s="76" customFormat="1" ht="16.5" customHeight="1" x14ac:dyDescent="0.2">
      <c r="B1911" s="117"/>
      <c r="C1911" s="140" t="s">
        <v>2317</v>
      </c>
      <c r="D1911" s="140" t="s">
        <v>26</v>
      </c>
      <c r="E1911" s="139" t="s">
        <v>2318</v>
      </c>
      <c r="F1911" s="135" t="s">
        <v>3141</v>
      </c>
      <c r="G1911" s="138" t="s">
        <v>622</v>
      </c>
      <c r="H1911" s="137">
        <v>0.66500000000000004</v>
      </c>
      <c r="I1911" s="136">
        <v>1117.9100000000001</v>
      </c>
      <c r="J1911" s="136">
        <f>ROUND(I1911*H1911,2)</f>
        <v>743.41</v>
      </c>
      <c r="K1911" s="135" t="s">
        <v>3201</v>
      </c>
      <c r="L1911" s="75"/>
      <c r="M1911" s="134" t="s">
        <v>31</v>
      </c>
      <c r="N1911" s="133" t="s">
        <v>2542</v>
      </c>
      <c r="O1911" s="132">
        <v>2.5</v>
      </c>
      <c r="P1911" s="132">
        <f>O1911*H1911</f>
        <v>1.6625000000000001</v>
      </c>
      <c r="Q1911" s="132">
        <v>0</v>
      </c>
      <c r="R1911" s="132">
        <f>Q1911*H1911</f>
        <v>0</v>
      </c>
      <c r="S1911" s="132">
        <v>0</v>
      </c>
      <c r="T1911" s="132">
        <f>S1911*H1911</f>
        <v>0</v>
      </c>
      <c r="U1911" s="131" t="s">
        <v>31</v>
      </c>
      <c r="AR1911" s="130" t="s">
        <v>134</v>
      </c>
      <c r="AT1911" s="130" t="s">
        <v>26</v>
      </c>
      <c r="AU1911" s="130" t="s">
        <v>61</v>
      </c>
      <c r="AY1911" s="108" t="s">
        <v>104</v>
      </c>
      <c r="BE1911" s="118">
        <f>IF(N1911="základní",J1911,0)</f>
        <v>743.41</v>
      </c>
      <c r="BF1911" s="118">
        <f>IF(N1911="snížená",J1911,0)</f>
        <v>0</v>
      </c>
      <c r="BG1911" s="118">
        <f>IF(N1911="zákl. přenesená",J1911,0)</f>
        <v>0</v>
      </c>
      <c r="BH1911" s="118">
        <f>IF(N1911="sníž. přenesená",J1911,0)</f>
        <v>0</v>
      </c>
      <c r="BI1911" s="118">
        <f>IF(N1911="nulová",J1911,0)</f>
        <v>0</v>
      </c>
      <c r="BJ1911" s="108" t="s">
        <v>102</v>
      </c>
      <c r="BK1911" s="118">
        <f>ROUND(I1911*H1911,2)</f>
        <v>743.41</v>
      </c>
      <c r="BL1911" s="108" t="s">
        <v>134</v>
      </c>
      <c r="BM1911" s="130" t="s">
        <v>2319</v>
      </c>
    </row>
    <row r="1912" spans="2:65" s="76" customFormat="1" ht="19.5" x14ac:dyDescent="0.2">
      <c r="B1912" s="75"/>
      <c r="D1912" s="129" t="s">
        <v>2597</v>
      </c>
      <c r="F1912" s="128" t="s">
        <v>3267</v>
      </c>
      <c r="L1912" s="75"/>
      <c r="M1912" s="119"/>
      <c r="U1912" s="120"/>
      <c r="AT1912" s="108" t="s">
        <v>2597</v>
      </c>
      <c r="AU1912" s="108" t="s">
        <v>61</v>
      </c>
    </row>
    <row r="1913" spans="2:65" s="76" customFormat="1" x14ac:dyDescent="0.2">
      <c r="B1913" s="75"/>
      <c r="D1913" s="127" t="s">
        <v>112</v>
      </c>
      <c r="F1913" s="126" t="s">
        <v>3266</v>
      </c>
      <c r="L1913" s="75"/>
      <c r="M1913" s="119"/>
      <c r="U1913" s="120"/>
      <c r="AT1913" s="108" t="s">
        <v>112</v>
      </c>
      <c r="AU1913" s="108" t="s">
        <v>61</v>
      </c>
    </row>
    <row r="1914" spans="2:65" s="76" customFormat="1" ht="16.5" customHeight="1" x14ac:dyDescent="0.2">
      <c r="B1914" s="117"/>
      <c r="C1914" s="140" t="s">
        <v>2320</v>
      </c>
      <c r="D1914" s="140" t="s">
        <v>26</v>
      </c>
      <c r="E1914" s="139" t="s">
        <v>2321</v>
      </c>
      <c r="F1914" s="135" t="s">
        <v>3142</v>
      </c>
      <c r="G1914" s="138" t="s">
        <v>622</v>
      </c>
      <c r="H1914" s="137">
        <v>0.66500000000000004</v>
      </c>
      <c r="I1914" s="136">
        <v>1134.06</v>
      </c>
      <c r="J1914" s="136">
        <f>ROUND(I1914*H1914,2)</f>
        <v>754.15</v>
      </c>
      <c r="K1914" s="135" t="s">
        <v>3201</v>
      </c>
      <c r="L1914" s="75"/>
      <c r="M1914" s="134" t="s">
        <v>31</v>
      </c>
      <c r="N1914" s="133" t="s">
        <v>2542</v>
      </c>
      <c r="O1914" s="132">
        <v>2.2320000000000002</v>
      </c>
      <c r="P1914" s="132">
        <f>O1914*H1914</f>
        <v>1.4842800000000003</v>
      </c>
      <c r="Q1914" s="132">
        <v>0</v>
      </c>
      <c r="R1914" s="132">
        <f>Q1914*H1914</f>
        <v>0</v>
      </c>
      <c r="S1914" s="132">
        <v>0</v>
      </c>
      <c r="T1914" s="132">
        <f>S1914*H1914</f>
        <v>0</v>
      </c>
      <c r="U1914" s="131" t="s">
        <v>31</v>
      </c>
      <c r="AR1914" s="130" t="s">
        <v>134</v>
      </c>
      <c r="AT1914" s="130" t="s">
        <v>26</v>
      </c>
      <c r="AU1914" s="130" t="s">
        <v>61</v>
      </c>
      <c r="AY1914" s="108" t="s">
        <v>104</v>
      </c>
      <c r="BE1914" s="118">
        <f>IF(N1914="základní",J1914,0)</f>
        <v>754.15</v>
      </c>
      <c r="BF1914" s="118">
        <f>IF(N1914="snížená",J1914,0)</f>
        <v>0</v>
      </c>
      <c r="BG1914" s="118">
        <f>IF(N1914="zákl. přenesená",J1914,0)</f>
        <v>0</v>
      </c>
      <c r="BH1914" s="118">
        <f>IF(N1914="sníž. přenesená",J1914,0)</f>
        <v>0</v>
      </c>
      <c r="BI1914" s="118">
        <f>IF(N1914="nulová",J1914,0)</f>
        <v>0</v>
      </c>
      <c r="BJ1914" s="108" t="s">
        <v>102</v>
      </c>
      <c r="BK1914" s="118">
        <f>ROUND(I1914*H1914,2)</f>
        <v>754.15</v>
      </c>
      <c r="BL1914" s="108" t="s">
        <v>134</v>
      </c>
      <c r="BM1914" s="130" t="s">
        <v>2322</v>
      </c>
    </row>
    <row r="1915" spans="2:65" s="76" customFormat="1" ht="19.5" x14ac:dyDescent="0.2">
      <c r="B1915" s="75"/>
      <c r="D1915" s="129" t="s">
        <v>2597</v>
      </c>
      <c r="F1915" s="128" t="s">
        <v>3265</v>
      </c>
      <c r="L1915" s="75"/>
      <c r="M1915" s="119"/>
      <c r="U1915" s="120"/>
      <c r="AT1915" s="108" t="s">
        <v>2597</v>
      </c>
      <c r="AU1915" s="108" t="s">
        <v>61</v>
      </c>
    </row>
    <row r="1916" spans="2:65" s="76" customFormat="1" x14ac:dyDescent="0.2">
      <c r="B1916" s="75"/>
      <c r="D1916" s="127" t="s">
        <v>112</v>
      </c>
      <c r="F1916" s="126" t="s">
        <v>3264</v>
      </c>
      <c r="L1916" s="75"/>
      <c r="M1916" s="119"/>
      <c r="U1916" s="120"/>
      <c r="AT1916" s="108" t="s">
        <v>112</v>
      </c>
      <c r="AU1916" s="108" t="s">
        <v>61</v>
      </c>
    </row>
    <row r="1917" spans="2:65" s="76" customFormat="1" ht="16.5" customHeight="1" x14ac:dyDescent="0.2">
      <c r="B1917" s="117"/>
      <c r="C1917" s="140" t="s">
        <v>2323</v>
      </c>
      <c r="D1917" s="140" t="s">
        <v>26</v>
      </c>
      <c r="E1917" s="139" t="s">
        <v>2324</v>
      </c>
      <c r="F1917" s="135" t="s">
        <v>3143</v>
      </c>
      <c r="G1917" s="138" t="s">
        <v>622</v>
      </c>
      <c r="H1917" s="137">
        <v>0.66500000000000004</v>
      </c>
      <c r="I1917" s="136">
        <v>1197.5</v>
      </c>
      <c r="J1917" s="136">
        <f>ROUND(I1917*H1917,2)</f>
        <v>796.34</v>
      </c>
      <c r="K1917" s="135" t="s">
        <v>3201</v>
      </c>
      <c r="L1917" s="75"/>
      <c r="M1917" s="134" t="s">
        <v>31</v>
      </c>
      <c r="N1917" s="133" t="s">
        <v>2542</v>
      </c>
      <c r="O1917" s="132">
        <v>2.351</v>
      </c>
      <c r="P1917" s="132">
        <f>O1917*H1917</f>
        <v>1.563415</v>
      </c>
      <c r="Q1917" s="132">
        <v>0</v>
      </c>
      <c r="R1917" s="132">
        <f>Q1917*H1917</f>
        <v>0</v>
      </c>
      <c r="S1917" s="132">
        <v>0</v>
      </c>
      <c r="T1917" s="132">
        <f>S1917*H1917</f>
        <v>0</v>
      </c>
      <c r="U1917" s="131" t="s">
        <v>31</v>
      </c>
      <c r="AR1917" s="130" t="s">
        <v>134</v>
      </c>
      <c r="AT1917" s="130" t="s">
        <v>26</v>
      </c>
      <c r="AU1917" s="130" t="s">
        <v>61</v>
      </c>
      <c r="AY1917" s="108" t="s">
        <v>104</v>
      </c>
      <c r="BE1917" s="118">
        <f>IF(N1917="základní",J1917,0)</f>
        <v>796.34</v>
      </c>
      <c r="BF1917" s="118">
        <f>IF(N1917="snížená",J1917,0)</f>
        <v>0</v>
      </c>
      <c r="BG1917" s="118">
        <f>IF(N1917="zákl. přenesená",J1917,0)</f>
        <v>0</v>
      </c>
      <c r="BH1917" s="118">
        <f>IF(N1917="sníž. přenesená",J1917,0)</f>
        <v>0</v>
      </c>
      <c r="BI1917" s="118">
        <f>IF(N1917="nulová",J1917,0)</f>
        <v>0</v>
      </c>
      <c r="BJ1917" s="108" t="s">
        <v>102</v>
      </c>
      <c r="BK1917" s="118">
        <f>ROUND(I1917*H1917,2)</f>
        <v>796.34</v>
      </c>
      <c r="BL1917" s="108" t="s">
        <v>134</v>
      </c>
      <c r="BM1917" s="130" t="s">
        <v>2325</v>
      </c>
    </row>
    <row r="1918" spans="2:65" s="76" customFormat="1" ht="19.5" x14ac:dyDescent="0.2">
      <c r="B1918" s="75"/>
      <c r="D1918" s="129" t="s">
        <v>2597</v>
      </c>
      <c r="F1918" s="128" t="s">
        <v>3263</v>
      </c>
      <c r="L1918" s="75"/>
      <c r="M1918" s="119"/>
      <c r="U1918" s="120"/>
      <c r="AT1918" s="108" t="s">
        <v>2597</v>
      </c>
      <c r="AU1918" s="108" t="s">
        <v>61</v>
      </c>
    </row>
    <row r="1919" spans="2:65" s="76" customFormat="1" x14ac:dyDescent="0.2">
      <c r="B1919" s="75"/>
      <c r="D1919" s="127" t="s">
        <v>112</v>
      </c>
      <c r="F1919" s="126" t="s">
        <v>3262</v>
      </c>
      <c r="L1919" s="75"/>
      <c r="M1919" s="119"/>
      <c r="U1919" s="120"/>
      <c r="AT1919" s="108" t="s">
        <v>112</v>
      </c>
      <c r="AU1919" s="108" t="s">
        <v>61</v>
      </c>
    </row>
    <row r="1920" spans="2:65" s="76" customFormat="1" ht="16.5" customHeight="1" x14ac:dyDescent="0.2">
      <c r="B1920" s="117"/>
      <c r="C1920" s="140" t="s">
        <v>2326</v>
      </c>
      <c r="D1920" s="140" t="s">
        <v>26</v>
      </c>
      <c r="E1920" s="139" t="s">
        <v>2327</v>
      </c>
      <c r="F1920" s="135" t="s">
        <v>3261</v>
      </c>
      <c r="G1920" s="138" t="s">
        <v>622</v>
      </c>
      <c r="H1920" s="137">
        <v>0.66500000000000004</v>
      </c>
      <c r="I1920" s="136">
        <v>1956.73</v>
      </c>
      <c r="J1920" s="136">
        <f>ROUND(I1920*H1920,2)</f>
        <v>1301.23</v>
      </c>
      <c r="K1920" s="135" t="s">
        <v>3201</v>
      </c>
      <c r="L1920" s="75"/>
      <c r="M1920" s="134" t="s">
        <v>31</v>
      </c>
      <c r="N1920" s="133" t="s">
        <v>2542</v>
      </c>
      <c r="O1920" s="132">
        <v>1.7210000000000001</v>
      </c>
      <c r="P1920" s="132">
        <f>O1920*H1920</f>
        <v>1.1444650000000001</v>
      </c>
      <c r="Q1920" s="132">
        <v>0</v>
      </c>
      <c r="R1920" s="132">
        <f>Q1920*H1920</f>
        <v>0</v>
      </c>
      <c r="S1920" s="132">
        <v>0</v>
      </c>
      <c r="T1920" s="132">
        <f>S1920*H1920</f>
        <v>0</v>
      </c>
      <c r="U1920" s="131" t="s">
        <v>31</v>
      </c>
      <c r="AR1920" s="130" t="s">
        <v>134</v>
      </c>
      <c r="AT1920" s="130" t="s">
        <v>26</v>
      </c>
      <c r="AU1920" s="130" t="s">
        <v>61</v>
      </c>
      <c r="AY1920" s="108" t="s">
        <v>104</v>
      </c>
      <c r="BE1920" s="118">
        <f>IF(N1920="základní",J1920,0)</f>
        <v>1301.23</v>
      </c>
      <c r="BF1920" s="118">
        <f>IF(N1920="snížená",J1920,0)</f>
        <v>0</v>
      </c>
      <c r="BG1920" s="118">
        <f>IF(N1920="zákl. přenesená",J1920,0)</f>
        <v>0</v>
      </c>
      <c r="BH1920" s="118">
        <f>IF(N1920="sníž. přenesená",J1920,0)</f>
        <v>0</v>
      </c>
      <c r="BI1920" s="118">
        <f>IF(N1920="nulová",J1920,0)</f>
        <v>0</v>
      </c>
      <c r="BJ1920" s="108" t="s">
        <v>102</v>
      </c>
      <c r="BK1920" s="118">
        <f>ROUND(I1920*H1920,2)</f>
        <v>1301.23</v>
      </c>
      <c r="BL1920" s="108" t="s">
        <v>134</v>
      </c>
      <c r="BM1920" s="130" t="s">
        <v>2328</v>
      </c>
    </row>
    <row r="1921" spans="2:65" s="76" customFormat="1" ht="19.5" x14ac:dyDescent="0.2">
      <c r="B1921" s="75"/>
      <c r="D1921" s="129" t="s">
        <v>2597</v>
      </c>
      <c r="F1921" s="128" t="s">
        <v>3260</v>
      </c>
      <c r="L1921" s="75"/>
      <c r="M1921" s="119"/>
      <c r="U1921" s="120"/>
      <c r="AT1921" s="108" t="s">
        <v>2597</v>
      </c>
      <c r="AU1921" s="108" t="s">
        <v>61</v>
      </c>
    </row>
    <row r="1922" spans="2:65" s="76" customFormat="1" x14ac:dyDescent="0.2">
      <c r="B1922" s="75"/>
      <c r="D1922" s="127" t="s">
        <v>112</v>
      </c>
      <c r="F1922" s="126" t="s">
        <v>3259</v>
      </c>
      <c r="L1922" s="75"/>
      <c r="M1922" s="119"/>
      <c r="U1922" s="120"/>
      <c r="AT1922" s="108" t="s">
        <v>112</v>
      </c>
      <c r="AU1922" s="108" t="s">
        <v>61</v>
      </c>
    </row>
    <row r="1923" spans="2:65" s="141" customFormat="1" ht="22.9" customHeight="1" x14ac:dyDescent="0.2">
      <c r="B1923" s="148"/>
      <c r="D1923" s="143" t="s">
        <v>99</v>
      </c>
      <c r="E1923" s="150" t="s">
        <v>2329</v>
      </c>
      <c r="F1923" s="150" t="s">
        <v>2330</v>
      </c>
      <c r="J1923" s="149">
        <f>BK1923</f>
        <v>1332128.5099999995</v>
      </c>
      <c r="L1923" s="148"/>
      <c r="M1923" s="147"/>
      <c r="P1923" s="146">
        <f>SUM(P1924:P2085)</f>
        <v>176.86346100000003</v>
      </c>
      <c r="R1923" s="146">
        <f>SUM(R1924:R2085)</f>
        <v>6.9691160000000005</v>
      </c>
      <c r="T1923" s="146">
        <f>SUM(T1924:T2085)</f>
        <v>4.3606600000000002</v>
      </c>
      <c r="U1923" s="145"/>
      <c r="AR1923" s="143" t="s">
        <v>61</v>
      </c>
      <c r="AT1923" s="144" t="s">
        <v>99</v>
      </c>
      <c r="AU1923" s="144" t="s">
        <v>102</v>
      </c>
      <c r="AY1923" s="143" t="s">
        <v>104</v>
      </c>
      <c r="BK1923" s="142">
        <f>SUM(BK1924:BK2085)</f>
        <v>1332128.5099999995</v>
      </c>
    </row>
    <row r="1924" spans="2:65" s="76" customFormat="1" ht="16.5" customHeight="1" x14ac:dyDescent="0.2">
      <c r="B1924" s="117"/>
      <c r="C1924" s="140" t="s">
        <v>2331</v>
      </c>
      <c r="D1924" s="140" t="s">
        <v>26</v>
      </c>
      <c r="E1924" s="139" t="s">
        <v>2332</v>
      </c>
      <c r="F1924" s="135" t="s">
        <v>3144</v>
      </c>
      <c r="G1924" s="138" t="s">
        <v>108</v>
      </c>
      <c r="H1924" s="137">
        <v>15</v>
      </c>
      <c r="I1924" s="136">
        <v>40.51</v>
      </c>
      <c r="J1924" s="136">
        <f>ROUND(I1924*H1924,2)</f>
        <v>607.65</v>
      </c>
      <c r="K1924" s="135" t="s">
        <v>3201</v>
      </c>
      <c r="L1924" s="75"/>
      <c r="M1924" s="134" t="s">
        <v>31</v>
      </c>
      <c r="N1924" s="133" t="s">
        <v>2542</v>
      </c>
      <c r="O1924" s="132">
        <v>8.2000000000000003E-2</v>
      </c>
      <c r="P1924" s="132">
        <f>O1924*H1924</f>
        <v>1.23</v>
      </c>
      <c r="Q1924" s="132">
        <v>0</v>
      </c>
      <c r="R1924" s="132">
        <f>Q1924*H1924</f>
        <v>0</v>
      </c>
      <c r="S1924" s="132">
        <v>2.3800000000000002E-2</v>
      </c>
      <c r="T1924" s="132">
        <f>S1924*H1924</f>
        <v>0.35700000000000004</v>
      </c>
      <c r="U1924" s="131" t="s">
        <v>31</v>
      </c>
      <c r="AR1924" s="130" t="s">
        <v>134</v>
      </c>
      <c r="AT1924" s="130" t="s">
        <v>26</v>
      </c>
      <c r="AU1924" s="130" t="s">
        <v>61</v>
      </c>
      <c r="AY1924" s="108" t="s">
        <v>104</v>
      </c>
      <c r="BE1924" s="118">
        <f>IF(N1924="základní",J1924,0)</f>
        <v>607.65</v>
      </c>
      <c r="BF1924" s="118">
        <f>IF(N1924="snížená",J1924,0)</f>
        <v>0</v>
      </c>
      <c r="BG1924" s="118">
        <f>IF(N1924="zákl. přenesená",J1924,0)</f>
        <v>0</v>
      </c>
      <c r="BH1924" s="118">
        <f>IF(N1924="sníž. přenesená",J1924,0)</f>
        <v>0</v>
      </c>
      <c r="BI1924" s="118">
        <f>IF(N1924="nulová",J1924,0)</f>
        <v>0</v>
      </c>
      <c r="BJ1924" s="108" t="s">
        <v>102</v>
      </c>
      <c r="BK1924" s="118">
        <f>ROUND(I1924*H1924,2)</f>
        <v>607.65</v>
      </c>
      <c r="BL1924" s="108" t="s">
        <v>134</v>
      </c>
      <c r="BM1924" s="130" t="s">
        <v>2333</v>
      </c>
    </row>
    <row r="1925" spans="2:65" s="76" customFormat="1" x14ac:dyDescent="0.2">
      <c r="B1925" s="75"/>
      <c r="D1925" s="129" t="s">
        <v>2597</v>
      </c>
      <c r="F1925" s="128" t="s">
        <v>2334</v>
      </c>
      <c r="L1925" s="75"/>
      <c r="M1925" s="119"/>
      <c r="U1925" s="120"/>
      <c r="AT1925" s="108" t="s">
        <v>2597</v>
      </c>
      <c r="AU1925" s="108" t="s">
        <v>61</v>
      </c>
    </row>
    <row r="1926" spans="2:65" s="76" customFormat="1" x14ac:dyDescent="0.2">
      <c r="B1926" s="75"/>
      <c r="D1926" s="127" t="s">
        <v>112</v>
      </c>
      <c r="F1926" s="126" t="s">
        <v>3258</v>
      </c>
      <c r="L1926" s="75"/>
      <c r="M1926" s="119"/>
      <c r="U1926" s="120"/>
      <c r="AT1926" s="108" t="s">
        <v>112</v>
      </c>
      <c r="AU1926" s="108" t="s">
        <v>61</v>
      </c>
    </row>
    <row r="1927" spans="2:65" s="76" customFormat="1" ht="16.5" customHeight="1" x14ac:dyDescent="0.2">
      <c r="B1927" s="117"/>
      <c r="C1927" s="140" t="s">
        <v>2335</v>
      </c>
      <c r="D1927" s="140" t="s">
        <v>26</v>
      </c>
      <c r="E1927" s="139" t="s">
        <v>2336</v>
      </c>
      <c r="F1927" s="135" t="s">
        <v>3145</v>
      </c>
      <c r="G1927" s="138" t="s">
        <v>108</v>
      </c>
      <c r="H1927" s="137">
        <v>45</v>
      </c>
      <c r="I1927" s="136">
        <v>40.51</v>
      </c>
      <c r="J1927" s="136">
        <f>ROUND(I1927*H1927,2)</f>
        <v>1822.95</v>
      </c>
      <c r="K1927" s="135" t="s">
        <v>3201</v>
      </c>
      <c r="L1927" s="75"/>
      <c r="M1927" s="134" t="s">
        <v>31</v>
      </c>
      <c r="N1927" s="133" t="s">
        <v>2542</v>
      </c>
      <c r="O1927" s="132">
        <v>8.2000000000000003E-2</v>
      </c>
      <c r="P1927" s="132">
        <f>O1927*H1927</f>
        <v>3.69</v>
      </c>
      <c r="Q1927" s="132">
        <v>0</v>
      </c>
      <c r="R1927" s="132">
        <f>Q1927*H1927</f>
        <v>0</v>
      </c>
      <c r="S1927" s="132">
        <v>1.057E-2</v>
      </c>
      <c r="T1927" s="132">
        <f>S1927*H1927</f>
        <v>0.47564999999999996</v>
      </c>
      <c r="U1927" s="131" t="s">
        <v>31</v>
      </c>
      <c r="AR1927" s="130" t="s">
        <v>134</v>
      </c>
      <c r="AT1927" s="130" t="s">
        <v>26</v>
      </c>
      <c r="AU1927" s="130" t="s">
        <v>61</v>
      </c>
      <c r="AY1927" s="108" t="s">
        <v>104</v>
      </c>
      <c r="BE1927" s="118">
        <f>IF(N1927="základní",J1927,0)</f>
        <v>1822.95</v>
      </c>
      <c r="BF1927" s="118">
        <f>IF(N1927="snížená",J1927,0)</f>
        <v>0</v>
      </c>
      <c r="BG1927" s="118">
        <f>IF(N1927="zákl. přenesená",J1927,0)</f>
        <v>0</v>
      </c>
      <c r="BH1927" s="118">
        <f>IF(N1927="sníž. přenesená",J1927,0)</f>
        <v>0</v>
      </c>
      <c r="BI1927" s="118">
        <f>IF(N1927="nulová",J1927,0)</f>
        <v>0</v>
      </c>
      <c r="BJ1927" s="108" t="s">
        <v>102</v>
      </c>
      <c r="BK1927" s="118">
        <f>ROUND(I1927*H1927,2)</f>
        <v>1822.95</v>
      </c>
      <c r="BL1927" s="108" t="s">
        <v>134</v>
      </c>
      <c r="BM1927" s="130" t="s">
        <v>2337</v>
      </c>
    </row>
    <row r="1928" spans="2:65" s="76" customFormat="1" x14ac:dyDescent="0.2">
      <c r="B1928" s="75"/>
      <c r="D1928" s="129" t="s">
        <v>2597</v>
      </c>
      <c r="F1928" s="128" t="s">
        <v>2338</v>
      </c>
      <c r="L1928" s="75"/>
      <c r="M1928" s="119"/>
      <c r="U1928" s="120"/>
      <c r="AT1928" s="108" t="s">
        <v>2597</v>
      </c>
      <c r="AU1928" s="108" t="s">
        <v>61</v>
      </c>
    </row>
    <row r="1929" spans="2:65" s="76" customFormat="1" x14ac:dyDescent="0.2">
      <c r="B1929" s="75"/>
      <c r="D1929" s="127" t="s">
        <v>112</v>
      </c>
      <c r="F1929" s="126" t="s">
        <v>3257</v>
      </c>
      <c r="L1929" s="75"/>
      <c r="M1929" s="119"/>
      <c r="U1929" s="120"/>
      <c r="AT1929" s="108" t="s">
        <v>112</v>
      </c>
      <c r="AU1929" s="108" t="s">
        <v>61</v>
      </c>
    </row>
    <row r="1930" spans="2:65" s="76" customFormat="1" ht="16.5" customHeight="1" x14ac:dyDescent="0.2">
      <c r="B1930" s="117"/>
      <c r="C1930" s="140" t="s">
        <v>2339</v>
      </c>
      <c r="D1930" s="140" t="s">
        <v>26</v>
      </c>
      <c r="E1930" s="139" t="s">
        <v>2340</v>
      </c>
      <c r="F1930" s="135" t="s">
        <v>3146</v>
      </c>
      <c r="G1930" s="138" t="s">
        <v>108</v>
      </c>
      <c r="H1930" s="137">
        <v>5</v>
      </c>
      <c r="I1930" s="136">
        <v>40.51</v>
      </c>
      <c r="J1930" s="136">
        <f>ROUND(I1930*H1930,2)</f>
        <v>202.55</v>
      </c>
      <c r="K1930" s="135" t="s">
        <v>3201</v>
      </c>
      <c r="L1930" s="75"/>
      <c r="M1930" s="134" t="s">
        <v>31</v>
      </c>
      <c r="N1930" s="133" t="s">
        <v>2542</v>
      </c>
      <c r="O1930" s="132">
        <v>8.2000000000000003E-2</v>
      </c>
      <c r="P1930" s="132">
        <f>O1930*H1930</f>
        <v>0.41000000000000003</v>
      </c>
      <c r="Q1930" s="132">
        <v>0</v>
      </c>
      <c r="R1930" s="132">
        <f>Q1930*H1930</f>
        <v>0</v>
      </c>
      <c r="S1930" s="132">
        <v>4.8399999999999997E-3</v>
      </c>
      <c r="T1930" s="132">
        <f>S1930*H1930</f>
        <v>2.4199999999999999E-2</v>
      </c>
      <c r="U1930" s="131" t="s">
        <v>31</v>
      </c>
      <c r="AR1930" s="130" t="s">
        <v>134</v>
      </c>
      <c r="AT1930" s="130" t="s">
        <v>26</v>
      </c>
      <c r="AU1930" s="130" t="s">
        <v>61</v>
      </c>
      <c r="AY1930" s="108" t="s">
        <v>104</v>
      </c>
      <c r="BE1930" s="118">
        <f>IF(N1930="základní",J1930,0)</f>
        <v>202.55</v>
      </c>
      <c r="BF1930" s="118">
        <f>IF(N1930="snížená",J1930,0)</f>
        <v>0</v>
      </c>
      <c r="BG1930" s="118">
        <f>IF(N1930="zákl. přenesená",J1930,0)</f>
        <v>0</v>
      </c>
      <c r="BH1930" s="118">
        <f>IF(N1930="sníž. přenesená",J1930,0)</f>
        <v>0</v>
      </c>
      <c r="BI1930" s="118">
        <f>IF(N1930="nulová",J1930,0)</f>
        <v>0</v>
      </c>
      <c r="BJ1930" s="108" t="s">
        <v>102</v>
      </c>
      <c r="BK1930" s="118">
        <f>ROUND(I1930*H1930,2)</f>
        <v>202.55</v>
      </c>
      <c r="BL1930" s="108" t="s">
        <v>134</v>
      </c>
      <c r="BM1930" s="130" t="s">
        <v>2341</v>
      </c>
    </row>
    <row r="1931" spans="2:65" s="76" customFormat="1" x14ac:dyDescent="0.2">
      <c r="B1931" s="75"/>
      <c r="D1931" s="129" t="s">
        <v>2597</v>
      </c>
      <c r="F1931" s="128" t="s">
        <v>2342</v>
      </c>
      <c r="L1931" s="75"/>
      <c r="M1931" s="119"/>
      <c r="U1931" s="120"/>
      <c r="AT1931" s="108" t="s">
        <v>2597</v>
      </c>
      <c r="AU1931" s="108" t="s">
        <v>61</v>
      </c>
    </row>
    <row r="1932" spans="2:65" s="76" customFormat="1" x14ac:dyDescent="0.2">
      <c r="B1932" s="75"/>
      <c r="D1932" s="127" t="s">
        <v>112</v>
      </c>
      <c r="F1932" s="126" t="s">
        <v>3256</v>
      </c>
      <c r="L1932" s="75"/>
      <c r="M1932" s="119"/>
      <c r="U1932" s="120"/>
      <c r="AT1932" s="108" t="s">
        <v>112</v>
      </c>
      <c r="AU1932" s="108" t="s">
        <v>61</v>
      </c>
    </row>
    <row r="1933" spans="2:65" s="76" customFormat="1" ht="21.75" customHeight="1" x14ac:dyDescent="0.2">
      <c r="B1933" s="117"/>
      <c r="C1933" s="140" t="s">
        <v>2343</v>
      </c>
      <c r="D1933" s="140" t="s">
        <v>26</v>
      </c>
      <c r="E1933" s="139" t="s">
        <v>2344</v>
      </c>
      <c r="F1933" s="135" t="s">
        <v>3147</v>
      </c>
      <c r="G1933" s="138" t="s">
        <v>133</v>
      </c>
      <c r="H1933" s="137">
        <v>3</v>
      </c>
      <c r="I1933" s="136">
        <v>5737.08</v>
      </c>
      <c r="J1933" s="136">
        <f>ROUND(I1933*H1933,2)</f>
        <v>17211.240000000002</v>
      </c>
      <c r="K1933" s="135" t="s">
        <v>3201</v>
      </c>
      <c r="L1933" s="75"/>
      <c r="M1933" s="134" t="s">
        <v>31</v>
      </c>
      <c r="N1933" s="133" t="s">
        <v>2542</v>
      </c>
      <c r="O1933" s="132">
        <v>0.28799999999999998</v>
      </c>
      <c r="P1933" s="132">
        <f>O1933*H1933</f>
        <v>0.86399999999999988</v>
      </c>
      <c r="Q1933" s="132">
        <v>3.1539999999999999E-2</v>
      </c>
      <c r="R1933" s="132">
        <f>Q1933*H1933</f>
        <v>9.4619999999999996E-2</v>
      </c>
      <c r="S1933" s="132">
        <v>0</v>
      </c>
      <c r="T1933" s="132">
        <f>S1933*H1933</f>
        <v>0</v>
      </c>
      <c r="U1933" s="131" t="s">
        <v>31</v>
      </c>
      <c r="AR1933" s="130" t="s">
        <v>134</v>
      </c>
      <c r="AT1933" s="130" t="s">
        <v>26</v>
      </c>
      <c r="AU1933" s="130" t="s">
        <v>61</v>
      </c>
      <c r="AY1933" s="108" t="s">
        <v>104</v>
      </c>
      <c r="BE1933" s="118">
        <f>IF(N1933="základní",J1933,0)</f>
        <v>17211.240000000002</v>
      </c>
      <c r="BF1933" s="118">
        <f>IF(N1933="snížená",J1933,0)</f>
        <v>0</v>
      </c>
      <c r="BG1933" s="118">
        <f>IF(N1933="zákl. přenesená",J1933,0)</f>
        <v>0</v>
      </c>
      <c r="BH1933" s="118">
        <f>IF(N1933="sníž. přenesená",J1933,0)</f>
        <v>0</v>
      </c>
      <c r="BI1933" s="118">
        <f>IF(N1933="nulová",J1933,0)</f>
        <v>0</v>
      </c>
      <c r="BJ1933" s="108" t="s">
        <v>102</v>
      </c>
      <c r="BK1933" s="118">
        <f>ROUND(I1933*H1933,2)</f>
        <v>17211.240000000002</v>
      </c>
      <c r="BL1933" s="108" t="s">
        <v>134</v>
      </c>
      <c r="BM1933" s="130" t="s">
        <v>2345</v>
      </c>
    </row>
    <row r="1934" spans="2:65" s="76" customFormat="1" ht="19.5" x14ac:dyDescent="0.2">
      <c r="B1934" s="75"/>
      <c r="D1934" s="129" t="s">
        <v>2597</v>
      </c>
      <c r="F1934" s="128" t="s">
        <v>2346</v>
      </c>
      <c r="L1934" s="75"/>
      <c r="M1934" s="119"/>
      <c r="U1934" s="120"/>
      <c r="AT1934" s="108" t="s">
        <v>2597</v>
      </c>
      <c r="AU1934" s="108" t="s">
        <v>61</v>
      </c>
    </row>
    <row r="1935" spans="2:65" s="76" customFormat="1" x14ac:dyDescent="0.2">
      <c r="B1935" s="75"/>
      <c r="D1935" s="127" t="s">
        <v>112</v>
      </c>
      <c r="F1935" s="126" t="s">
        <v>3255</v>
      </c>
      <c r="L1935" s="75"/>
      <c r="M1935" s="119"/>
      <c r="U1935" s="120"/>
      <c r="AT1935" s="108" t="s">
        <v>112</v>
      </c>
      <c r="AU1935" s="108" t="s">
        <v>61</v>
      </c>
    </row>
    <row r="1936" spans="2:65" s="76" customFormat="1" ht="21.75" customHeight="1" x14ac:dyDescent="0.2">
      <c r="B1936" s="117"/>
      <c r="C1936" s="140" t="s">
        <v>2347</v>
      </c>
      <c r="D1936" s="140" t="s">
        <v>26</v>
      </c>
      <c r="E1936" s="139" t="s">
        <v>2348</v>
      </c>
      <c r="F1936" s="135" t="s">
        <v>3148</v>
      </c>
      <c r="G1936" s="138" t="s">
        <v>133</v>
      </c>
      <c r="H1936" s="137">
        <v>2</v>
      </c>
      <c r="I1936" s="136">
        <v>6132.67</v>
      </c>
      <c r="J1936" s="136">
        <f>ROUND(I1936*H1936,2)</f>
        <v>12265.34</v>
      </c>
      <c r="K1936" s="135" t="s">
        <v>3201</v>
      </c>
      <c r="L1936" s="75"/>
      <c r="M1936" s="134" t="s">
        <v>31</v>
      </c>
      <c r="N1936" s="133" t="s">
        <v>2542</v>
      </c>
      <c r="O1936" s="132">
        <v>0.29799999999999999</v>
      </c>
      <c r="P1936" s="132">
        <f>O1936*H1936</f>
        <v>0.59599999999999997</v>
      </c>
      <c r="Q1936" s="132">
        <v>3.4799999999999998E-2</v>
      </c>
      <c r="R1936" s="132">
        <f>Q1936*H1936</f>
        <v>6.9599999999999995E-2</v>
      </c>
      <c r="S1936" s="132">
        <v>0</v>
      </c>
      <c r="T1936" s="132">
        <f>S1936*H1936</f>
        <v>0</v>
      </c>
      <c r="U1936" s="131" t="s">
        <v>31</v>
      </c>
      <c r="AR1936" s="130" t="s">
        <v>134</v>
      </c>
      <c r="AT1936" s="130" t="s">
        <v>26</v>
      </c>
      <c r="AU1936" s="130" t="s">
        <v>61</v>
      </c>
      <c r="AY1936" s="108" t="s">
        <v>104</v>
      </c>
      <c r="BE1936" s="118">
        <f>IF(N1936="základní",J1936,0)</f>
        <v>12265.34</v>
      </c>
      <c r="BF1936" s="118">
        <f>IF(N1936="snížená",J1936,0)</f>
        <v>0</v>
      </c>
      <c r="BG1936" s="118">
        <f>IF(N1936="zákl. přenesená",J1936,0)</f>
        <v>0</v>
      </c>
      <c r="BH1936" s="118">
        <f>IF(N1936="sníž. přenesená",J1936,0)</f>
        <v>0</v>
      </c>
      <c r="BI1936" s="118">
        <f>IF(N1936="nulová",J1936,0)</f>
        <v>0</v>
      </c>
      <c r="BJ1936" s="108" t="s">
        <v>102</v>
      </c>
      <c r="BK1936" s="118">
        <f>ROUND(I1936*H1936,2)</f>
        <v>12265.34</v>
      </c>
      <c r="BL1936" s="108" t="s">
        <v>134</v>
      </c>
      <c r="BM1936" s="130" t="s">
        <v>2349</v>
      </c>
    </row>
    <row r="1937" spans="2:65" s="76" customFormat="1" ht="19.5" x14ac:dyDescent="0.2">
      <c r="B1937" s="75"/>
      <c r="D1937" s="129" t="s">
        <v>2597</v>
      </c>
      <c r="F1937" s="128" t="s">
        <v>2350</v>
      </c>
      <c r="L1937" s="75"/>
      <c r="M1937" s="119"/>
      <c r="U1937" s="120"/>
      <c r="AT1937" s="108" t="s">
        <v>2597</v>
      </c>
      <c r="AU1937" s="108" t="s">
        <v>61</v>
      </c>
    </row>
    <row r="1938" spans="2:65" s="76" customFormat="1" x14ac:dyDescent="0.2">
      <c r="B1938" s="75"/>
      <c r="D1938" s="127" t="s">
        <v>112</v>
      </c>
      <c r="F1938" s="126" t="s">
        <v>3254</v>
      </c>
      <c r="L1938" s="75"/>
      <c r="M1938" s="119"/>
      <c r="U1938" s="120"/>
      <c r="AT1938" s="108" t="s">
        <v>112</v>
      </c>
      <c r="AU1938" s="108" t="s">
        <v>61</v>
      </c>
    </row>
    <row r="1939" spans="2:65" s="76" customFormat="1" ht="21.75" customHeight="1" x14ac:dyDescent="0.2">
      <c r="B1939" s="117"/>
      <c r="C1939" s="140" t="s">
        <v>2351</v>
      </c>
      <c r="D1939" s="140" t="s">
        <v>26</v>
      </c>
      <c r="E1939" s="139" t="s">
        <v>2352</v>
      </c>
      <c r="F1939" s="135" t="s">
        <v>3149</v>
      </c>
      <c r="G1939" s="138" t="s">
        <v>133</v>
      </c>
      <c r="H1939" s="137">
        <v>2</v>
      </c>
      <c r="I1939" s="136">
        <v>6903.3</v>
      </c>
      <c r="J1939" s="136">
        <f>ROUND(I1939*H1939,2)</f>
        <v>13806.6</v>
      </c>
      <c r="K1939" s="135" t="s">
        <v>3201</v>
      </c>
      <c r="L1939" s="75"/>
      <c r="M1939" s="134" t="s">
        <v>31</v>
      </c>
      <c r="N1939" s="133" t="s">
        <v>2542</v>
      </c>
      <c r="O1939" s="132">
        <v>0.317</v>
      </c>
      <c r="P1939" s="132">
        <f>O1939*H1939</f>
        <v>0.63400000000000001</v>
      </c>
      <c r="Q1939" s="132">
        <v>4.1320000000000003E-2</v>
      </c>
      <c r="R1939" s="132">
        <f>Q1939*H1939</f>
        <v>8.2640000000000005E-2</v>
      </c>
      <c r="S1939" s="132">
        <v>0</v>
      </c>
      <c r="T1939" s="132">
        <f>S1939*H1939</f>
        <v>0</v>
      </c>
      <c r="U1939" s="131" t="s">
        <v>31</v>
      </c>
      <c r="AR1939" s="130" t="s">
        <v>134</v>
      </c>
      <c r="AT1939" s="130" t="s">
        <v>26</v>
      </c>
      <c r="AU1939" s="130" t="s">
        <v>61</v>
      </c>
      <c r="AY1939" s="108" t="s">
        <v>104</v>
      </c>
      <c r="BE1939" s="118">
        <f>IF(N1939="základní",J1939,0)</f>
        <v>13806.6</v>
      </c>
      <c r="BF1939" s="118">
        <f>IF(N1939="snížená",J1939,0)</f>
        <v>0</v>
      </c>
      <c r="BG1939" s="118">
        <f>IF(N1939="zákl. přenesená",J1939,0)</f>
        <v>0</v>
      </c>
      <c r="BH1939" s="118">
        <f>IF(N1939="sníž. přenesená",J1939,0)</f>
        <v>0</v>
      </c>
      <c r="BI1939" s="118">
        <f>IF(N1939="nulová",J1939,0)</f>
        <v>0</v>
      </c>
      <c r="BJ1939" s="108" t="s">
        <v>102</v>
      </c>
      <c r="BK1939" s="118">
        <f>ROUND(I1939*H1939,2)</f>
        <v>13806.6</v>
      </c>
      <c r="BL1939" s="108" t="s">
        <v>134</v>
      </c>
      <c r="BM1939" s="130" t="s">
        <v>2353</v>
      </c>
    </row>
    <row r="1940" spans="2:65" s="76" customFormat="1" ht="19.5" x14ac:dyDescent="0.2">
      <c r="B1940" s="75"/>
      <c r="D1940" s="129" t="s">
        <v>2597</v>
      </c>
      <c r="F1940" s="128" t="s">
        <v>2354</v>
      </c>
      <c r="L1940" s="75"/>
      <c r="M1940" s="119"/>
      <c r="U1940" s="120"/>
      <c r="AT1940" s="108" t="s">
        <v>2597</v>
      </c>
      <c r="AU1940" s="108" t="s">
        <v>61</v>
      </c>
    </row>
    <row r="1941" spans="2:65" s="76" customFormat="1" x14ac:dyDescent="0.2">
      <c r="B1941" s="75"/>
      <c r="D1941" s="127" t="s">
        <v>112</v>
      </c>
      <c r="F1941" s="126" t="s">
        <v>3253</v>
      </c>
      <c r="L1941" s="75"/>
      <c r="M1941" s="119"/>
      <c r="U1941" s="120"/>
      <c r="AT1941" s="108" t="s">
        <v>112</v>
      </c>
      <c r="AU1941" s="108" t="s">
        <v>61</v>
      </c>
    </row>
    <row r="1942" spans="2:65" s="76" customFormat="1" ht="21.75" customHeight="1" x14ac:dyDescent="0.2">
      <c r="B1942" s="117"/>
      <c r="C1942" s="140" t="s">
        <v>2355</v>
      </c>
      <c r="D1942" s="140" t="s">
        <v>26</v>
      </c>
      <c r="E1942" s="139" t="s">
        <v>2356</v>
      </c>
      <c r="F1942" s="135" t="s">
        <v>3150</v>
      </c>
      <c r="G1942" s="138" t="s">
        <v>133</v>
      </c>
      <c r="H1942" s="137">
        <v>1</v>
      </c>
      <c r="I1942" s="136">
        <v>8455.67</v>
      </c>
      <c r="J1942" s="136">
        <f>ROUND(I1942*H1942,2)</f>
        <v>8455.67</v>
      </c>
      <c r="K1942" s="135" t="s">
        <v>3201</v>
      </c>
      <c r="L1942" s="75"/>
      <c r="M1942" s="134" t="s">
        <v>31</v>
      </c>
      <c r="N1942" s="133" t="s">
        <v>2542</v>
      </c>
      <c r="O1942" s="132">
        <v>0.35699999999999998</v>
      </c>
      <c r="P1942" s="132">
        <f>O1942*H1942</f>
        <v>0.35699999999999998</v>
      </c>
      <c r="Q1942" s="132">
        <v>5.4359999999999999E-2</v>
      </c>
      <c r="R1942" s="132">
        <f>Q1942*H1942</f>
        <v>5.4359999999999999E-2</v>
      </c>
      <c r="S1942" s="132">
        <v>0</v>
      </c>
      <c r="T1942" s="132">
        <f>S1942*H1942</f>
        <v>0</v>
      </c>
      <c r="U1942" s="131" t="s">
        <v>31</v>
      </c>
      <c r="AR1942" s="130" t="s">
        <v>134</v>
      </c>
      <c r="AT1942" s="130" t="s">
        <v>26</v>
      </c>
      <c r="AU1942" s="130" t="s">
        <v>61</v>
      </c>
      <c r="AY1942" s="108" t="s">
        <v>104</v>
      </c>
      <c r="BE1942" s="118">
        <f>IF(N1942="základní",J1942,0)</f>
        <v>8455.67</v>
      </c>
      <c r="BF1942" s="118">
        <f>IF(N1942="snížená",J1942,0)</f>
        <v>0</v>
      </c>
      <c r="BG1942" s="118">
        <f>IF(N1942="zákl. přenesená",J1942,0)</f>
        <v>0</v>
      </c>
      <c r="BH1942" s="118">
        <f>IF(N1942="sníž. přenesená",J1942,0)</f>
        <v>0</v>
      </c>
      <c r="BI1942" s="118">
        <f>IF(N1942="nulová",J1942,0)</f>
        <v>0</v>
      </c>
      <c r="BJ1942" s="108" t="s">
        <v>102</v>
      </c>
      <c r="BK1942" s="118">
        <f>ROUND(I1942*H1942,2)</f>
        <v>8455.67</v>
      </c>
      <c r="BL1942" s="108" t="s">
        <v>134</v>
      </c>
      <c r="BM1942" s="130" t="s">
        <v>2357</v>
      </c>
    </row>
    <row r="1943" spans="2:65" s="76" customFormat="1" ht="19.5" x14ac:dyDescent="0.2">
      <c r="B1943" s="75"/>
      <c r="D1943" s="129" t="s">
        <v>2597</v>
      </c>
      <c r="F1943" s="128" t="s">
        <v>2358</v>
      </c>
      <c r="L1943" s="75"/>
      <c r="M1943" s="119"/>
      <c r="U1943" s="120"/>
      <c r="AT1943" s="108" t="s">
        <v>2597</v>
      </c>
      <c r="AU1943" s="108" t="s">
        <v>61</v>
      </c>
    </row>
    <row r="1944" spans="2:65" s="76" customFormat="1" x14ac:dyDescent="0.2">
      <c r="B1944" s="75"/>
      <c r="D1944" s="127" t="s">
        <v>112</v>
      </c>
      <c r="F1944" s="126" t="s">
        <v>3252</v>
      </c>
      <c r="L1944" s="75"/>
      <c r="M1944" s="119"/>
      <c r="U1944" s="120"/>
      <c r="AT1944" s="108" t="s">
        <v>112</v>
      </c>
      <c r="AU1944" s="108" t="s">
        <v>61</v>
      </c>
    </row>
    <row r="1945" spans="2:65" s="76" customFormat="1" ht="21.75" customHeight="1" x14ac:dyDescent="0.2">
      <c r="B1945" s="117"/>
      <c r="C1945" s="140" t="s">
        <v>2359</v>
      </c>
      <c r="D1945" s="140" t="s">
        <v>26</v>
      </c>
      <c r="E1945" s="139" t="s">
        <v>2360</v>
      </c>
      <c r="F1945" s="135" t="s">
        <v>3151</v>
      </c>
      <c r="G1945" s="138" t="s">
        <v>133</v>
      </c>
      <c r="H1945" s="137">
        <v>3</v>
      </c>
      <c r="I1945" s="136">
        <v>9876.3700000000008</v>
      </c>
      <c r="J1945" s="136">
        <f>ROUND(I1945*H1945,2)</f>
        <v>29629.11</v>
      </c>
      <c r="K1945" s="135" t="s">
        <v>3201</v>
      </c>
      <c r="L1945" s="75"/>
      <c r="M1945" s="134" t="s">
        <v>31</v>
      </c>
      <c r="N1945" s="133" t="s">
        <v>2542</v>
      </c>
      <c r="O1945" s="132">
        <v>0.39400000000000002</v>
      </c>
      <c r="P1945" s="132">
        <f>O1945*H1945</f>
        <v>1.1819999999999999</v>
      </c>
      <c r="Q1945" s="132">
        <v>6.6879999999999995E-2</v>
      </c>
      <c r="R1945" s="132">
        <f>Q1945*H1945</f>
        <v>0.20063999999999999</v>
      </c>
      <c r="S1945" s="132">
        <v>0</v>
      </c>
      <c r="T1945" s="132">
        <f>S1945*H1945</f>
        <v>0</v>
      </c>
      <c r="U1945" s="131" t="s">
        <v>31</v>
      </c>
      <c r="AR1945" s="130" t="s">
        <v>134</v>
      </c>
      <c r="AT1945" s="130" t="s">
        <v>26</v>
      </c>
      <c r="AU1945" s="130" t="s">
        <v>61</v>
      </c>
      <c r="AY1945" s="108" t="s">
        <v>104</v>
      </c>
      <c r="BE1945" s="118">
        <f>IF(N1945="základní",J1945,0)</f>
        <v>29629.11</v>
      </c>
      <c r="BF1945" s="118">
        <f>IF(N1945="snížená",J1945,0)</f>
        <v>0</v>
      </c>
      <c r="BG1945" s="118">
        <f>IF(N1945="zákl. přenesená",J1945,0)</f>
        <v>0</v>
      </c>
      <c r="BH1945" s="118">
        <f>IF(N1945="sníž. přenesená",J1945,0)</f>
        <v>0</v>
      </c>
      <c r="BI1945" s="118">
        <f>IF(N1945="nulová",J1945,0)</f>
        <v>0</v>
      </c>
      <c r="BJ1945" s="108" t="s">
        <v>102</v>
      </c>
      <c r="BK1945" s="118">
        <f>ROUND(I1945*H1945,2)</f>
        <v>29629.11</v>
      </c>
      <c r="BL1945" s="108" t="s">
        <v>134</v>
      </c>
      <c r="BM1945" s="130" t="s">
        <v>2361</v>
      </c>
    </row>
    <row r="1946" spans="2:65" s="76" customFormat="1" ht="19.5" x14ac:dyDescent="0.2">
      <c r="B1946" s="75"/>
      <c r="D1946" s="129" t="s">
        <v>2597</v>
      </c>
      <c r="F1946" s="128" t="s">
        <v>2362</v>
      </c>
      <c r="L1946" s="75"/>
      <c r="M1946" s="119"/>
      <c r="U1946" s="120"/>
      <c r="AT1946" s="108" t="s">
        <v>2597</v>
      </c>
      <c r="AU1946" s="108" t="s">
        <v>61</v>
      </c>
    </row>
    <row r="1947" spans="2:65" s="76" customFormat="1" x14ac:dyDescent="0.2">
      <c r="B1947" s="75"/>
      <c r="D1947" s="127" t="s">
        <v>112</v>
      </c>
      <c r="F1947" s="126" t="s">
        <v>3251</v>
      </c>
      <c r="L1947" s="75"/>
      <c r="M1947" s="119"/>
      <c r="U1947" s="120"/>
      <c r="AT1947" s="108" t="s">
        <v>112</v>
      </c>
      <c r="AU1947" s="108" t="s">
        <v>61</v>
      </c>
    </row>
    <row r="1948" spans="2:65" s="76" customFormat="1" ht="21.75" customHeight="1" x14ac:dyDescent="0.2">
      <c r="B1948" s="117"/>
      <c r="C1948" s="140" t="s">
        <v>2363</v>
      </c>
      <c r="D1948" s="140" t="s">
        <v>26</v>
      </c>
      <c r="E1948" s="139" t="s">
        <v>2364</v>
      </c>
      <c r="F1948" s="135" t="s">
        <v>3152</v>
      </c>
      <c r="G1948" s="138" t="s">
        <v>133</v>
      </c>
      <c r="H1948" s="137">
        <v>2</v>
      </c>
      <c r="I1948" s="136">
        <v>11044.27</v>
      </c>
      <c r="J1948" s="136">
        <f>ROUND(I1948*H1948,2)</f>
        <v>22088.54</v>
      </c>
      <c r="K1948" s="135" t="s">
        <v>3201</v>
      </c>
      <c r="L1948" s="75"/>
      <c r="M1948" s="134" t="s">
        <v>31</v>
      </c>
      <c r="N1948" s="133" t="s">
        <v>2542</v>
      </c>
      <c r="O1948" s="132">
        <v>0.42599999999999999</v>
      </c>
      <c r="P1948" s="132">
        <f>O1948*H1948</f>
        <v>0.85199999999999998</v>
      </c>
      <c r="Q1948" s="132">
        <v>7.7660000000000007E-2</v>
      </c>
      <c r="R1948" s="132">
        <f>Q1948*H1948</f>
        <v>0.15532000000000001</v>
      </c>
      <c r="S1948" s="132">
        <v>0</v>
      </c>
      <c r="T1948" s="132">
        <f>S1948*H1948</f>
        <v>0</v>
      </c>
      <c r="U1948" s="131" t="s">
        <v>31</v>
      </c>
      <c r="AR1948" s="130" t="s">
        <v>134</v>
      </c>
      <c r="AT1948" s="130" t="s">
        <v>26</v>
      </c>
      <c r="AU1948" s="130" t="s">
        <v>61</v>
      </c>
      <c r="AY1948" s="108" t="s">
        <v>104</v>
      </c>
      <c r="BE1948" s="118">
        <f>IF(N1948="základní",J1948,0)</f>
        <v>22088.54</v>
      </c>
      <c r="BF1948" s="118">
        <f>IF(N1948="snížená",J1948,0)</f>
        <v>0</v>
      </c>
      <c r="BG1948" s="118">
        <f>IF(N1948="zákl. přenesená",J1948,0)</f>
        <v>0</v>
      </c>
      <c r="BH1948" s="118">
        <f>IF(N1948="sníž. přenesená",J1948,0)</f>
        <v>0</v>
      </c>
      <c r="BI1948" s="118">
        <f>IF(N1948="nulová",J1948,0)</f>
        <v>0</v>
      </c>
      <c r="BJ1948" s="108" t="s">
        <v>102</v>
      </c>
      <c r="BK1948" s="118">
        <f>ROUND(I1948*H1948,2)</f>
        <v>22088.54</v>
      </c>
      <c r="BL1948" s="108" t="s">
        <v>134</v>
      </c>
      <c r="BM1948" s="130" t="s">
        <v>2365</v>
      </c>
    </row>
    <row r="1949" spans="2:65" s="76" customFormat="1" ht="19.5" x14ac:dyDescent="0.2">
      <c r="B1949" s="75"/>
      <c r="D1949" s="129" t="s">
        <v>2597</v>
      </c>
      <c r="F1949" s="128" t="s">
        <v>2366</v>
      </c>
      <c r="L1949" s="75"/>
      <c r="M1949" s="119"/>
      <c r="U1949" s="120"/>
      <c r="AT1949" s="108" t="s">
        <v>2597</v>
      </c>
      <c r="AU1949" s="108" t="s">
        <v>61</v>
      </c>
    </row>
    <row r="1950" spans="2:65" s="76" customFormat="1" x14ac:dyDescent="0.2">
      <c r="B1950" s="75"/>
      <c r="D1950" s="127" t="s">
        <v>112</v>
      </c>
      <c r="F1950" s="126" t="s">
        <v>3250</v>
      </c>
      <c r="L1950" s="75"/>
      <c r="M1950" s="119"/>
      <c r="U1950" s="120"/>
      <c r="AT1950" s="108" t="s">
        <v>112</v>
      </c>
      <c r="AU1950" s="108" t="s">
        <v>61</v>
      </c>
    </row>
    <row r="1951" spans="2:65" s="76" customFormat="1" ht="21.75" customHeight="1" x14ac:dyDescent="0.2">
      <c r="B1951" s="117"/>
      <c r="C1951" s="140" t="s">
        <v>2367</v>
      </c>
      <c r="D1951" s="140" t="s">
        <v>26</v>
      </c>
      <c r="E1951" s="139" t="s">
        <v>2368</v>
      </c>
      <c r="F1951" s="135" t="s">
        <v>3153</v>
      </c>
      <c r="G1951" s="138" t="s">
        <v>133</v>
      </c>
      <c r="H1951" s="137">
        <v>1</v>
      </c>
      <c r="I1951" s="136">
        <v>10962.72</v>
      </c>
      <c r="J1951" s="136">
        <f>ROUND(I1951*H1951,2)</f>
        <v>10962.72</v>
      </c>
      <c r="K1951" s="135" t="s">
        <v>3201</v>
      </c>
      <c r="L1951" s="75"/>
      <c r="M1951" s="134" t="s">
        <v>31</v>
      </c>
      <c r="N1951" s="133" t="s">
        <v>2542</v>
      </c>
      <c r="O1951" s="132">
        <v>0.45900000000000002</v>
      </c>
      <c r="P1951" s="132">
        <f>O1951*H1951</f>
        <v>0.45900000000000002</v>
      </c>
      <c r="Q1951" s="132">
        <v>8.8440000000000005E-2</v>
      </c>
      <c r="R1951" s="132">
        <f>Q1951*H1951</f>
        <v>8.8440000000000005E-2</v>
      </c>
      <c r="S1951" s="132">
        <v>0</v>
      </c>
      <c r="T1951" s="132">
        <f>S1951*H1951</f>
        <v>0</v>
      </c>
      <c r="U1951" s="131" t="s">
        <v>31</v>
      </c>
      <c r="AR1951" s="130" t="s">
        <v>134</v>
      </c>
      <c r="AT1951" s="130" t="s">
        <v>26</v>
      </c>
      <c r="AU1951" s="130" t="s">
        <v>61</v>
      </c>
      <c r="AY1951" s="108" t="s">
        <v>104</v>
      </c>
      <c r="BE1951" s="118">
        <f>IF(N1951="základní",J1951,0)</f>
        <v>10962.72</v>
      </c>
      <c r="BF1951" s="118">
        <f>IF(N1951="snížená",J1951,0)</f>
        <v>0</v>
      </c>
      <c r="BG1951" s="118">
        <f>IF(N1951="zákl. přenesená",J1951,0)</f>
        <v>0</v>
      </c>
      <c r="BH1951" s="118">
        <f>IF(N1951="sníž. přenesená",J1951,0)</f>
        <v>0</v>
      </c>
      <c r="BI1951" s="118">
        <f>IF(N1951="nulová",J1951,0)</f>
        <v>0</v>
      </c>
      <c r="BJ1951" s="108" t="s">
        <v>102</v>
      </c>
      <c r="BK1951" s="118">
        <f>ROUND(I1951*H1951,2)</f>
        <v>10962.72</v>
      </c>
      <c r="BL1951" s="108" t="s">
        <v>134</v>
      </c>
      <c r="BM1951" s="130" t="s">
        <v>2369</v>
      </c>
    </row>
    <row r="1952" spans="2:65" s="76" customFormat="1" ht="19.5" x14ac:dyDescent="0.2">
      <c r="B1952" s="75"/>
      <c r="D1952" s="129" t="s">
        <v>2597</v>
      </c>
      <c r="F1952" s="128" t="s">
        <v>2370</v>
      </c>
      <c r="L1952" s="75"/>
      <c r="M1952" s="119"/>
      <c r="U1952" s="120"/>
      <c r="AT1952" s="108" t="s">
        <v>2597</v>
      </c>
      <c r="AU1952" s="108" t="s">
        <v>61</v>
      </c>
    </row>
    <row r="1953" spans="2:65" s="76" customFormat="1" x14ac:dyDescent="0.2">
      <c r="B1953" s="75"/>
      <c r="D1953" s="127" t="s">
        <v>112</v>
      </c>
      <c r="F1953" s="126" t="s">
        <v>3249</v>
      </c>
      <c r="L1953" s="75"/>
      <c r="M1953" s="119"/>
      <c r="U1953" s="120"/>
      <c r="AT1953" s="108" t="s">
        <v>112</v>
      </c>
      <c r="AU1953" s="108" t="s">
        <v>61</v>
      </c>
    </row>
    <row r="1954" spans="2:65" s="76" customFormat="1" ht="21.75" customHeight="1" x14ac:dyDescent="0.2">
      <c r="B1954" s="117"/>
      <c r="C1954" s="140" t="s">
        <v>2371</v>
      </c>
      <c r="D1954" s="140" t="s">
        <v>26</v>
      </c>
      <c r="E1954" s="139" t="s">
        <v>2372</v>
      </c>
      <c r="F1954" s="135" t="s">
        <v>3154</v>
      </c>
      <c r="G1954" s="138" t="s">
        <v>133</v>
      </c>
      <c r="H1954" s="137">
        <v>1</v>
      </c>
      <c r="I1954" s="136">
        <v>8971.27</v>
      </c>
      <c r="J1954" s="136">
        <f>ROUND(I1954*H1954,2)</f>
        <v>8971.27</v>
      </c>
      <c r="K1954" s="135" t="s">
        <v>3201</v>
      </c>
      <c r="L1954" s="75"/>
      <c r="M1954" s="134" t="s">
        <v>31</v>
      </c>
      <c r="N1954" s="133" t="s">
        <v>2542</v>
      </c>
      <c r="O1954" s="132">
        <v>0.36699999999999999</v>
      </c>
      <c r="P1954" s="132">
        <f>O1954*H1954</f>
        <v>0.36699999999999999</v>
      </c>
      <c r="Q1954" s="132">
        <v>5.8000000000000003E-2</v>
      </c>
      <c r="R1954" s="132">
        <f>Q1954*H1954</f>
        <v>5.8000000000000003E-2</v>
      </c>
      <c r="S1954" s="132">
        <v>0</v>
      </c>
      <c r="T1954" s="132">
        <f>S1954*H1954</f>
        <v>0</v>
      </c>
      <c r="U1954" s="131" t="s">
        <v>31</v>
      </c>
      <c r="AR1954" s="130" t="s">
        <v>134</v>
      </c>
      <c r="AT1954" s="130" t="s">
        <v>26</v>
      </c>
      <c r="AU1954" s="130" t="s">
        <v>61</v>
      </c>
      <c r="AY1954" s="108" t="s">
        <v>104</v>
      </c>
      <c r="BE1954" s="118">
        <f>IF(N1954="základní",J1954,0)</f>
        <v>8971.27</v>
      </c>
      <c r="BF1954" s="118">
        <f>IF(N1954="snížená",J1954,0)</f>
        <v>0</v>
      </c>
      <c r="BG1954" s="118">
        <f>IF(N1954="zákl. přenesená",J1954,0)</f>
        <v>0</v>
      </c>
      <c r="BH1954" s="118">
        <f>IF(N1954="sníž. přenesená",J1954,0)</f>
        <v>0</v>
      </c>
      <c r="BI1954" s="118">
        <f>IF(N1954="nulová",J1954,0)</f>
        <v>0</v>
      </c>
      <c r="BJ1954" s="108" t="s">
        <v>102</v>
      </c>
      <c r="BK1954" s="118">
        <f>ROUND(I1954*H1954,2)</f>
        <v>8971.27</v>
      </c>
      <c r="BL1954" s="108" t="s">
        <v>134</v>
      </c>
      <c r="BM1954" s="130" t="s">
        <v>2373</v>
      </c>
    </row>
    <row r="1955" spans="2:65" s="76" customFormat="1" ht="19.5" x14ac:dyDescent="0.2">
      <c r="B1955" s="75"/>
      <c r="D1955" s="129" t="s">
        <v>2597</v>
      </c>
      <c r="F1955" s="128" t="s">
        <v>2374</v>
      </c>
      <c r="L1955" s="75"/>
      <c r="M1955" s="119"/>
      <c r="U1955" s="120"/>
      <c r="AT1955" s="108" t="s">
        <v>2597</v>
      </c>
      <c r="AU1955" s="108" t="s">
        <v>61</v>
      </c>
    </row>
    <row r="1956" spans="2:65" s="76" customFormat="1" x14ac:dyDescent="0.2">
      <c r="B1956" s="75"/>
      <c r="D1956" s="127" t="s">
        <v>112</v>
      </c>
      <c r="F1956" s="126" t="s">
        <v>3248</v>
      </c>
      <c r="L1956" s="75"/>
      <c r="M1956" s="119"/>
      <c r="U1956" s="120"/>
      <c r="AT1956" s="108" t="s">
        <v>112</v>
      </c>
      <c r="AU1956" s="108" t="s">
        <v>61</v>
      </c>
    </row>
    <row r="1957" spans="2:65" s="76" customFormat="1" ht="21.75" customHeight="1" x14ac:dyDescent="0.2">
      <c r="B1957" s="117"/>
      <c r="C1957" s="140" t="s">
        <v>2375</v>
      </c>
      <c r="D1957" s="140" t="s">
        <v>26</v>
      </c>
      <c r="E1957" s="139" t="s">
        <v>2376</v>
      </c>
      <c r="F1957" s="135" t="s">
        <v>3155</v>
      </c>
      <c r="G1957" s="138" t="s">
        <v>133</v>
      </c>
      <c r="H1957" s="137">
        <v>5</v>
      </c>
      <c r="I1957" s="136">
        <v>10080.280000000001</v>
      </c>
      <c r="J1957" s="136">
        <f>ROUND(I1957*H1957,2)</f>
        <v>50401.4</v>
      </c>
      <c r="K1957" s="135" t="s">
        <v>3201</v>
      </c>
      <c r="L1957" s="75"/>
      <c r="M1957" s="134" t="s">
        <v>31</v>
      </c>
      <c r="N1957" s="133" t="s">
        <v>2542</v>
      </c>
      <c r="O1957" s="132">
        <v>0.40100000000000002</v>
      </c>
      <c r="P1957" s="132">
        <f>O1957*H1957</f>
        <v>2.0049999999999999</v>
      </c>
      <c r="Q1957" s="132">
        <v>6.9159999999999999E-2</v>
      </c>
      <c r="R1957" s="132">
        <f>Q1957*H1957</f>
        <v>0.3458</v>
      </c>
      <c r="S1957" s="132">
        <v>0</v>
      </c>
      <c r="T1957" s="132">
        <f>S1957*H1957</f>
        <v>0</v>
      </c>
      <c r="U1957" s="131" t="s">
        <v>31</v>
      </c>
      <c r="AR1957" s="130" t="s">
        <v>134</v>
      </c>
      <c r="AT1957" s="130" t="s">
        <v>26</v>
      </c>
      <c r="AU1957" s="130" t="s">
        <v>61</v>
      </c>
      <c r="AY1957" s="108" t="s">
        <v>104</v>
      </c>
      <c r="BE1957" s="118">
        <f>IF(N1957="základní",J1957,0)</f>
        <v>50401.4</v>
      </c>
      <c r="BF1957" s="118">
        <f>IF(N1957="snížená",J1957,0)</f>
        <v>0</v>
      </c>
      <c r="BG1957" s="118">
        <f>IF(N1957="zákl. přenesená",J1957,0)</f>
        <v>0</v>
      </c>
      <c r="BH1957" s="118">
        <f>IF(N1957="sníž. přenesená",J1957,0)</f>
        <v>0</v>
      </c>
      <c r="BI1957" s="118">
        <f>IF(N1957="nulová",J1957,0)</f>
        <v>0</v>
      </c>
      <c r="BJ1957" s="108" t="s">
        <v>102</v>
      </c>
      <c r="BK1957" s="118">
        <f>ROUND(I1957*H1957,2)</f>
        <v>50401.4</v>
      </c>
      <c r="BL1957" s="108" t="s">
        <v>134</v>
      </c>
      <c r="BM1957" s="130" t="s">
        <v>2377</v>
      </c>
    </row>
    <row r="1958" spans="2:65" s="76" customFormat="1" ht="19.5" x14ac:dyDescent="0.2">
      <c r="B1958" s="75"/>
      <c r="D1958" s="129" t="s">
        <v>2597</v>
      </c>
      <c r="F1958" s="128" t="s">
        <v>2378</v>
      </c>
      <c r="L1958" s="75"/>
      <c r="M1958" s="119"/>
      <c r="U1958" s="120"/>
      <c r="AT1958" s="108" t="s">
        <v>2597</v>
      </c>
      <c r="AU1958" s="108" t="s">
        <v>61</v>
      </c>
    </row>
    <row r="1959" spans="2:65" s="76" customFormat="1" x14ac:dyDescent="0.2">
      <c r="B1959" s="75"/>
      <c r="D1959" s="127" t="s">
        <v>112</v>
      </c>
      <c r="F1959" s="126" t="s">
        <v>3247</v>
      </c>
      <c r="L1959" s="75"/>
      <c r="M1959" s="119"/>
      <c r="U1959" s="120"/>
      <c r="AT1959" s="108" t="s">
        <v>112</v>
      </c>
      <c r="AU1959" s="108" t="s">
        <v>61</v>
      </c>
    </row>
    <row r="1960" spans="2:65" s="76" customFormat="1" ht="21.75" customHeight="1" x14ac:dyDescent="0.2">
      <c r="B1960" s="117"/>
      <c r="C1960" s="140" t="s">
        <v>2379</v>
      </c>
      <c r="D1960" s="140" t="s">
        <v>26</v>
      </c>
      <c r="E1960" s="139" t="s">
        <v>2380</v>
      </c>
      <c r="F1960" s="135" t="s">
        <v>3156</v>
      </c>
      <c r="G1960" s="138" t="s">
        <v>133</v>
      </c>
      <c r="H1960" s="137">
        <v>1</v>
      </c>
      <c r="I1960" s="136">
        <v>11148.74</v>
      </c>
      <c r="J1960" s="136">
        <f>ROUND(I1960*H1960,2)</f>
        <v>11148.74</v>
      </c>
      <c r="K1960" s="135" t="s">
        <v>3201</v>
      </c>
      <c r="L1960" s="75"/>
      <c r="M1960" s="134" t="s">
        <v>31</v>
      </c>
      <c r="N1960" s="133" t="s">
        <v>2542</v>
      </c>
      <c r="O1960" s="132">
        <v>0.434</v>
      </c>
      <c r="P1960" s="132">
        <f>O1960*H1960</f>
        <v>0.434</v>
      </c>
      <c r="Q1960" s="132">
        <v>8.0320000000000003E-2</v>
      </c>
      <c r="R1960" s="132">
        <f>Q1960*H1960</f>
        <v>8.0320000000000003E-2</v>
      </c>
      <c r="S1960" s="132">
        <v>0</v>
      </c>
      <c r="T1960" s="132">
        <f>S1960*H1960</f>
        <v>0</v>
      </c>
      <c r="U1960" s="131" t="s">
        <v>31</v>
      </c>
      <c r="AR1960" s="130" t="s">
        <v>134</v>
      </c>
      <c r="AT1960" s="130" t="s">
        <v>26</v>
      </c>
      <c r="AU1960" s="130" t="s">
        <v>61</v>
      </c>
      <c r="AY1960" s="108" t="s">
        <v>104</v>
      </c>
      <c r="BE1960" s="118">
        <f>IF(N1960="základní",J1960,0)</f>
        <v>11148.74</v>
      </c>
      <c r="BF1960" s="118">
        <f>IF(N1960="snížená",J1960,0)</f>
        <v>0</v>
      </c>
      <c r="BG1960" s="118">
        <f>IF(N1960="zákl. přenesená",J1960,0)</f>
        <v>0</v>
      </c>
      <c r="BH1960" s="118">
        <f>IF(N1960="sníž. přenesená",J1960,0)</f>
        <v>0</v>
      </c>
      <c r="BI1960" s="118">
        <f>IF(N1960="nulová",J1960,0)</f>
        <v>0</v>
      </c>
      <c r="BJ1960" s="108" t="s">
        <v>102</v>
      </c>
      <c r="BK1960" s="118">
        <f>ROUND(I1960*H1960,2)</f>
        <v>11148.74</v>
      </c>
      <c r="BL1960" s="108" t="s">
        <v>134</v>
      </c>
      <c r="BM1960" s="130" t="s">
        <v>2381</v>
      </c>
    </row>
    <row r="1961" spans="2:65" s="76" customFormat="1" ht="19.5" x14ac:dyDescent="0.2">
      <c r="B1961" s="75"/>
      <c r="D1961" s="129" t="s">
        <v>2597</v>
      </c>
      <c r="F1961" s="128" t="s">
        <v>2382</v>
      </c>
      <c r="L1961" s="75"/>
      <c r="M1961" s="119"/>
      <c r="U1961" s="120"/>
      <c r="AT1961" s="108" t="s">
        <v>2597</v>
      </c>
      <c r="AU1961" s="108" t="s">
        <v>61</v>
      </c>
    </row>
    <row r="1962" spans="2:65" s="76" customFormat="1" x14ac:dyDescent="0.2">
      <c r="B1962" s="75"/>
      <c r="D1962" s="127" t="s">
        <v>112</v>
      </c>
      <c r="F1962" s="126" t="s">
        <v>3246</v>
      </c>
      <c r="L1962" s="75"/>
      <c r="M1962" s="119"/>
      <c r="U1962" s="120"/>
      <c r="AT1962" s="108" t="s">
        <v>112</v>
      </c>
      <c r="AU1962" s="108" t="s">
        <v>61</v>
      </c>
    </row>
    <row r="1963" spans="2:65" s="76" customFormat="1" ht="21.75" customHeight="1" x14ac:dyDescent="0.2">
      <c r="B1963" s="117"/>
      <c r="C1963" s="140" t="s">
        <v>2383</v>
      </c>
      <c r="D1963" s="140" t="s">
        <v>26</v>
      </c>
      <c r="E1963" s="139" t="s">
        <v>2384</v>
      </c>
      <c r="F1963" s="135" t="s">
        <v>3157</v>
      </c>
      <c r="G1963" s="138" t="s">
        <v>133</v>
      </c>
      <c r="H1963" s="137">
        <v>1</v>
      </c>
      <c r="I1963" s="136">
        <v>14658.23</v>
      </c>
      <c r="J1963" s="136">
        <f>ROUND(I1963*H1963,2)</f>
        <v>14658.23</v>
      </c>
      <c r="K1963" s="135" t="s">
        <v>3201</v>
      </c>
      <c r="L1963" s="75"/>
      <c r="M1963" s="134" t="s">
        <v>31</v>
      </c>
      <c r="N1963" s="133" t="s">
        <v>2542</v>
      </c>
      <c r="O1963" s="132">
        <v>0.53500000000000003</v>
      </c>
      <c r="P1963" s="132">
        <f>O1963*H1963</f>
        <v>0.53500000000000003</v>
      </c>
      <c r="Q1963" s="132">
        <v>0.1149</v>
      </c>
      <c r="R1963" s="132">
        <f>Q1963*H1963</f>
        <v>0.1149</v>
      </c>
      <c r="S1963" s="132">
        <v>0</v>
      </c>
      <c r="T1963" s="132">
        <f>S1963*H1963</f>
        <v>0</v>
      </c>
      <c r="U1963" s="131" t="s">
        <v>31</v>
      </c>
      <c r="AR1963" s="130" t="s">
        <v>134</v>
      </c>
      <c r="AT1963" s="130" t="s">
        <v>26</v>
      </c>
      <c r="AU1963" s="130" t="s">
        <v>61</v>
      </c>
      <c r="AY1963" s="108" t="s">
        <v>104</v>
      </c>
      <c r="BE1963" s="118">
        <f>IF(N1963="základní",J1963,0)</f>
        <v>14658.23</v>
      </c>
      <c r="BF1963" s="118">
        <f>IF(N1963="snížená",J1963,0)</f>
        <v>0</v>
      </c>
      <c r="BG1963" s="118">
        <f>IF(N1963="zákl. přenesená",J1963,0)</f>
        <v>0</v>
      </c>
      <c r="BH1963" s="118">
        <f>IF(N1963="sníž. přenesená",J1963,0)</f>
        <v>0</v>
      </c>
      <c r="BI1963" s="118">
        <f>IF(N1963="nulová",J1963,0)</f>
        <v>0</v>
      </c>
      <c r="BJ1963" s="108" t="s">
        <v>102</v>
      </c>
      <c r="BK1963" s="118">
        <f>ROUND(I1963*H1963,2)</f>
        <v>14658.23</v>
      </c>
      <c r="BL1963" s="108" t="s">
        <v>134</v>
      </c>
      <c r="BM1963" s="130" t="s">
        <v>2385</v>
      </c>
    </row>
    <row r="1964" spans="2:65" s="76" customFormat="1" ht="19.5" x14ac:dyDescent="0.2">
      <c r="B1964" s="75"/>
      <c r="D1964" s="129" t="s">
        <v>2597</v>
      </c>
      <c r="F1964" s="128" t="s">
        <v>2386</v>
      </c>
      <c r="L1964" s="75"/>
      <c r="M1964" s="119"/>
      <c r="U1964" s="120"/>
      <c r="AT1964" s="108" t="s">
        <v>2597</v>
      </c>
      <c r="AU1964" s="108" t="s">
        <v>61</v>
      </c>
    </row>
    <row r="1965" spans="2:65" s="76" customFormat="1" x14ac:dyDescent="0.2">
      <c r="B1965" s="75"/>
      <c r="D1965" s="127" t="s">
        <v>112</v>
      </c>
      <c r="F1965" s="126" t="s">
        <v>3245</v>
      </c>
      <c r="L1965" s="75"/>
      <c r="M1965" s="119"/>
      <c r="U1965" s="120"/>
      <c r="AT1965" s="108" t="s">
        <v>112</v>
      </c>
      <c r="AU1965" s="108" t="s">
        <v>61</v>
      </c>
    </row>
    <row r="1966" spans="2:65" s="76" customFormat="1" ht="21.75" customHeight="1" x14ac:dyDescent="0.2">
      <c r="B1966" s="117"/>
      <c r="C1966" s="140" t="s">
        <v>2387</v>
      </c>
      <c r="D1966" s="140" t="s">
        <v>26</v>
      </c>
      <c r="E1966" s="139" t="s">
        <v>2388</v>
      </c>
      <c r="F1966" s="135" t="s">
        <v>3158</v>
      </c>
      <c r="G1966" s="138" t="s">
        <v>133</v>
      </c>
      <c r="H1966" s="137">
        <v>1</v>
      </c>
      <c r="I1966" s="136">
        <v>14377.26</v>
      </c>
      <c r="J1966" s="136">
        <f>ROUND(I1966*H1966,2)</f>
        <v>14377.26</v>
      </c>
      <c r="K1966" s="135" t="s">
        <v>3201</v>
      </c>
      <c r="L1966" s="75"/>
      <c r="M1966" s="134" t="s">
        <v>31</v>
      </c>
      <c r="N1966" s="133" t="s">
        <v>2542</v>
      </c>
      <c r="O1966" s="132">
        <v>0.48499999999999999</v>
      </c>
      <c r="P1966" s="132">
        <f>O1966*H1966</f>
        <v>0.48499999999999999</v>
      </c>
      <c r="Q1966" s="132">
        <v>9.7600000000000006E-2</v>
      </c>
      <c r="R1966" s="132">
        <f>Q1966*H1966</f>
        <v>9.7600000000000006E-2</v>
      </c>
      <c r="S1966" s="132">
        <v>0</v>
      </c>
      <c r="T1966" s="132">
        <f>S1966*H1966</f>
        <v>0</v>
      </c>
      <c r="U1966" s="131" t="s">
        <v>31</v>
      </c>
      <c r="AR1966" s="130" t="s">
        <v>134</v>
      </c>
      <c r="AT1966" s="130" t="s">
        <v>26</v>
      </c>
      <c r="AU1966" s="130" t="s">
        <v>61</v>
      </c>
      <c r="AY1966" s="108" t="s">
        <v>104</v>
      </c>
      <c r="BE1966" s="118">
        <f>IF(N1966="základní",J1966,0)</f>
        <v>14377.26</v>
      </c>
      <c r="BF1966" s="118">
        <f>IF(N1966="snížená",J1966,0)</f>
        <v>0</v>
      </c>
      <c r="BG1966" s="118">
        <f>IF(N1966="zákl. přenesená",J1966,0)</f>
        <v>0</v>
      </c>
      <c r="BH1966" s="118">
        <f>IF(N1966="sníž. přenesená",J1966,0)</f>
        <v>0</v>
      </c>
      <c r="BI1966" s="118">
        <f>IF(N1966="nulová",J1966,0)</f>
        <v>0</v>
      </c>
      <c r="BJ1966" s="108" t="s">
        <v>102</v>
      </c>
      <c r="BK1966" s="118">
        <f>ROUND(I1966*H1966,2)</f>
        <v>14377.26</v>
      </c>
      <c r="BL1966" s="108" t="s">
        <v>134</v>
      </c>
      <c r="BM1966" s="130" t="s">
        <v>2389</v>
      </c>
    </row>
    <row r="1967" spans="2:65" s="76" customFormat="1" ht="19.5" x14ac:dyDescent="0.2">
      <c r="B1967" s="75"/>
      <c r="D1967" s="129" t="s">
        <v>2597</v>
      </c>
      <c r="F1967" s="128" t="s">
        <v>2390</v>
      </c>
      <c r="L1967" s="75"/>
      <c r="M1967" s="119"/>
      <c r="U1967" s="120"/>
      <c r="AT1967" s="108" t="s">
        <v>2597</v>
      </c>
      <c r="AU1967" s="108" t="s">
        <v>61</v>
      </c>
    </row>
    <row r="1968" spans="2:65" s="76" customFormat="1" x14ac:dyDescent="0.2">
      <c r="B1968" s="75"/>
      <c r="D1968" s="127" t="s">
        <v>112</v>
      </c>
      <c r="F1968" s="126" t="s">
        <v>3244</v>
      </c>
      <c r="L1968" s="75"/>
      <c r="M1968" s="119"/>
      <c r="U1968" s="120"/>
      <c r="AT1968" s="108" t="s">
        <v>112</v>
      </c>
      <c r="AU1968" s="108" t="s">
        <v>61</v>
      </c>
    </row>
    <row r="1969" spans="2:65" s="76" customFormat="1" ht="16.5" customHeight="1" x14ac:dyDescent="0.2">
      <c r="B1969" s="117"/>
      <c r="C1969" s="140" t="s">
        <v>2391</v>
      </c>
      <c r="D1969" s="140" t="s">
        <v>26</v>
      </c>
      <c r="E1969" s="139" t="s">
        <v>2392</v>
      </c>
      <c r="F1969" s="135" t="s">
        <v>3159</v>
      </c>
      <c r="G1969" s="138" t="s">
        <v>133</v>
      </c>
      <c r="H1969" s="137">
        <v>25</v>
      </c>
      <c r="I1969" s="136">
        <v>151.43</v>
      </c>
      <c r="J1969" s="136">
        <f>ROUND(I1969*H1969,2)</f>
        <v>3785.75</v>
      </c>
      <c r="K1969" s="135" t="s">
        <v>3201</v>
      </c>
      <c r="L1969" s="75"/>
      <c r="M1969" s="134" t="s">
        <v>31</v>
      </c>
      <c r="N1969" s="133" t="s">
        <v>2542</v>
      </c>
      <c r="O1969" s="132">
        <v>0.26800000000000002</v>
      </c>
      <c r="P1969" s="132">
        <f>O1969*H1969</f>
        <v>6.7</v>
      </c>
      <c r="Q1969" s="132">
        <v>7.6000000000000004E-5</v>
      </c>
      <c r="R1969" s="132">
        <f>Q1969*H1969</f>
        <v>1.9000000000000002E-3</v>
      </c>
      <c r="S1969" s="132">
        <v>2.4930000000000001E-2</v>
      </c>
      <c r="T1969" s="132">
        <f>S1969*H1969</f>
        <v>0.62324999999999997</v>
      </c>
      <c r="U1969" s="131" t="s">
        <v>31</v>
      </c>
      <c r="AR1969" s="130" t="s">
        <v>134</v>
      </c>
      <c r="AT1969" s="130" t="s">
        <v>26</v>
      </c>
      <c r="AU1969" s="130" t="s">
        <v>61</v>
      </c>
      <c r="AY1969" s="108" t="s">
        <v>104</v>
      </c>
      <c r="BE1969" s="118">
        <f>IF(N1969="základní",J1969,0)</f>
        <v>3785.75</v>
      </c>
      <c r="BF1969" s="118">
        <f>IF(N1969="snížená",J1969,0)</f>
        <v>0</v>
      </c>
      <c r="BG1969" s="118">
        <f>IF(N1969="zákl. přenesená",J1969,0)</f>
        <v>0</v>
      </c>
      <c r="BH1969" s="118">
        <f>IF(N1969="sníž. přenesená",J1969,0)</f>
        <v>0</v>
      </c>
      <c r="BI1969" s="118">
        <f>IF(N1969="nulová",J1969,0)</f>
        <v>0</v>
      </c>
      <c r="BJ1969" s="108" t="s">
        <v>102</v>
      </c>
      <c r="BK1969" s="118">
        <f>ROUND(I1969*H1969,2)</f>
        <v>3785.75</v>
      </c>
      <c r="BL1969" s="108" t="s">
        <v>134</v>
      </c>
      <c r="BM1969" s="130" t="s">
        <v>2393</v>
      </c>
    </row>
    <row r="1970" spans="2:65" s="76" customFormat="1" x14ac:dyDescent="0.2">
      <c r="B1970" s="75"/>
      <c r="D1970" s="129" t="s">
        <v>2597</v>
      </c>
      <c r="F1970" s="128" t="s">
        <v>2394</v>
      </c>
      <c r="L1970" s="75"/>
      <c r="M1970" s="119"/>
      <c r="U1970" s="120"/>
      <c r="AT1970" s="108" t="s">
        <v>2597</v>
      </c>
      <c r="AU1970" s="108" t="s">
        <v>61</v>
      </c>
    </row>
    <row r="1971" spans="2:65" s="76" customFormat="1" x14ac:dyDescent="0.2">
      <c r="B1971" s="75"/>
      <c r="D1971" s="127" t="s">
        <v>112</v>
      </c>
      <c r="F1971" s="126" t="s">
        <v>3243</v>
      </c>
      <c r="L1971" s="75"/>
      <c r="M1971" s="119"/>
      <c r="U1971" s="120"/>
      <c r="AT1971" s="108" t="s">
        <v>112</v>
      </c>
      <c r="AU1971" s="108" t="s">
        <v>61</v>
      </c>
    </row>
    <row r="1972" spans="2:65" s="76" customFormat="1" ht="16.5" customHeight="1" x14ac:dyDescent="0.2">
      <c r="B1972" s="117"/>
      <c r="C1972" s="140" t="s">
        <v>2395</v>
      </c>
      <c r="D1972" s="140" t="s">
        <v>26</v>
      </c>
      <c r="E1972" s="139" t="s">
        <v>2396</v>
      </c>
      <c r="F1972" s="135" t="s">
        <v>3160</v>
      </c>
      <c r="G1972" s="138" t="s">
        <v>133</v>
      </c>
      <c r="H1972" s="137">
        <v>10</v>
      </c>
      <c r="I1972" s="136">
        <v>197.37</v>
      </c>
      <c r="J1972" s="136">
        <f>ROUND(I1972*H1972,2)</f>
        <v>1973.7</v>
      </c>
      <c r="K1972" s="135" t="s">
        <v>3201</v>
      </c>
      <c r="L1972" s="75"/>
      <c r="M1972" s="134" t="s">
        <v>31</v>
      </c>
      <c r="N1972" s="133" t="s">
        <v>2542</v>
      </c>
      <c r="O1972" s="132">
        <v>0.36099999999999999</v>
      </c>
      <c r="P1972" s="132">
        <f>O1972*H1972</f>
        <v>3.61</v>
      </c>
      <c r="Q1972" s="132">
        <v>7.6000000000000004E-5</v>
      </c>
      <c r="R1972" s="132">
        <f>Q1972*H1972</f>
        <v>7.6000000000000004E-4</v>
      </c>
      <c r="S1972" s="132">
        <v>4.675E-2</v>
      </c>
      <c r="T1972" s="132">
        <f>S1972*H1972</f>
        <v>0.46750000000000003</v>
      </c>
      <c r="U1972" s="131" t="s">
        <v>31</v>
      </c>
      <c r="AR1972" s="130" t="s">
        <v>134</v>
      </c>
      <c r="AT1972" s="130" t="s">
        <v>26</v>
      </c>
      <c r="AU1972" s="130" t="s">
        <v>61</v>
      </c>
      <c r="AY1972" s="108" t="s">
        <v>104</v>
      </c>
      <c r="BE1972" s="118">
        <f>IF(N1972="základní",J1972,0)</f>
        <v>1973.7</v>
      </c>
      <c r="BF1972" s="118">
        <f>IF(N1972="snížená",J1972,0)</f>
        <v>0</v>
      </c>
      <c r="BG1972" s="118">
        <f>IF(N1972="zákl. přenesená",J1972,0)</f>
        <v>0</v>
      </c>
      <c r="BH1972" s="118">
        <f>IF(N1972="sníž. přenesená",J1972,0)</f>
        <v>0</v>
      </c>
      <c r="BI1972" s="118">
        <f>IF(N1972="nulová",J1972,0)</f>
        <v>0</v>
      </c>
      <c r="BJ1972" s="108" t="s">
        <v>102</v>
      </c>
      <c r="BK1972" s="118">
        <f>ROUND(I1972*H1972,2)</f>
        <v>1973.7</v>
      </c>
      <c r="BL1972" s="108" t="s">
        <v>134</v>
      </c>
      <c r="BM1972" s="130" t="s">
        <v>2397</v>
      </c>
    </row>
    <row r="1973" spans="2:65" s="76" customFormat="1" x14ac:dyDescent="0.2">
      <c r="B1973" s="75"/>
      <c r="D1973" s="129" t="s">
        <v>2597</v>
      </c>
      <c r="F1973" s="128" t="s">
        <v>2398</v>
      </c>
      <c r="L1973" s="75"/>
      <c r="M1973" s="119"/>
      <c r="U1973" s="120"/>
      <c r="AT1973" s="108" t="s">
        <v>2597</v>
      </c>
      <c r="AU1973" s="108" t="s">
        <v>61</v>
      </c>
    </row>
    <row r="1974" spans="2:65" s="76" customFormat="1" x14ac:dyDescent="0.2">
      <c r="B1974" s="75"/>
      <c r="D1974" s="127" t="s">
        <v>112</v>
      </c>
      <c r="F1974" s="126" t="s">
        <v>3242</v>
      </c>
      <c r="L1974" s="75"/>
      <c r="M1974" s="119"/>
      <c r="U1974" s="120"/>
      <c r="AT1974" s="108" t="s">
        <v>112</v>
      </c>
      <c r="AU1974" s="108" t="s">
        <v>61</v>
      </c>
    </row>
    <row r="1975" spans="2:65" s="76" customFormat="1" ht="16.5" customHeight="1" x14ac:dyDescent="0.2">
      <c r="B1975" s="117"/>
      <c r="C1975" s="140" t="s">
        <v>2399</v>
      </c>
      <c r="D1975" s="140" t="s">
        <v>26</v>
      </c>
      <c r="E1975" s="139" t="s">
        <v>2400</v>
      </c>
      <c r="F1975" s="135" t="s">
        <v>3161</v>
      </c>
      <c r="G1975" s="138" t="s">
        <v>133</v>
      </c>
      <c r="H1975" s="137">
        <v>5</v>
      </c>
      <c r="I1975" s="136">
        <v>196.16</v>
      </c>
      <c r="J1975" s="136">
        <f>ROUND(I1975*H1975,2)</f>
        <v>980.8</v>
      </c>
      <c r="K1975" s="135" t="s">
        <v>3201</v>
      </c>
      <c r="L1975" s="75"/>
      <c r="M1975" s="134" t="s">
        <v>31</v>
      </c>
      <c r="N1975" s="133" t="s">
        <v>2542</v>
      </c>
      <c r="O1975" s="132">
        <v>0.35</v>
      </c>
      <c r="P1975" s="132">
        <f>O1975*H1975</f>
        <v>1.75</v>
      </c>
      <c r="Q1975" s="132">
        <v>1E-4</v>
      </c>
      <c r="R1975" s="132">
        <f>Q1975*H1975</f>
        <v>5.0000000000000001E-4</v>
      </c>
      <c r="S1975" s="132">
        <v>3.7490000000000002E-2</v>
      </c>
      <c r="T1975" s="132">
        <f>S1975*H1975</f>
        <v>0.18745000000000001</v>
      </c>
      <c r="U1975" s="131" t="s">
        <v>31</v>
      </c>
      <c r="AR1975" s="130" t="s">
        <v>134</v>
      </c>
      <c r="AT1975" s="130" t="s">
        <v>26</v>
      </c>
      <c r="AU1975" s="130" t="s">
        <v>61</v>
      </c>
      <c r="AY1975" s="108" t="s">
        <v>104</v>
      </c>
      <c r="BE1975" s="118">
        <f>IF(N1975="základní",J1975,0)</f>
        <v>980.8</v>
      </c>
      <c r="BF1975" s="118">
        <f>IF(N1975="snížená",J1975,0)</f>
        <v>0</v>
      </c>
      <c r="BG1975" s="118">
        <f>IF(N1975="zákl. přenesená",J1975,0)</f>
        <v>0</v>
      </c>
      <c r="BH1975" s="118">
        <f>IF(N1975="sníž. přenesená",J1975,0)</f>
        <v>0</v>
      </c>
      <c r="BI1975" s="118">
        <f>IF(N1975="nulová",J1975,0)</f>
        <v>0</v>
      </c>
      <c r="BJ1975" s="108" t="s">
        <v>102</v>
      </c>
      <c r="BK1975" s="118">
        <f>ROUND(I1975*H1975,2)</f>
        <v>980.8</v>
      </c>
      <c r="BL1975" s="108" t="s">
        <v>134</v>
      </c>
      <c r="BM1975" s="130" t="s">
        <v>2401</v>
      </c>
    </row>
    <row r="1976" spans="2:65" s="76" customFormat="1" x14ac:dyDescent="0.2">
      <c r="B1976" s="75"/>
      <c r="D1976" s="129" t="s">
        <v>2597</v>
      </c>
      <c r="F1976" s="128" t="s">
        <v>2402</v>
      </c>
      <c r="L1976" s="75"/>
      <c r="M1976" s="119"/>
      <c r="U1976" s="120"/>
      <c r="AT1976" s="108" t="s">
        <v>2597</v>
      </c>
      <c r="AU1976" s="108" t="s">
        <v>61</v>
      </c>
    </row>
    <row r="1977" spans="2:65" s="76" customFormat="1" x14ac:dyDescent="0.2">
      <c r="B1977" s="75"/>
      <c r="D1977" s="127" t="s">
        <v>112</v>
      </c>
      <c r="F1977" s="126" t="s">
        <v>3241</v>
      </c>
      <c r="L1977" s="75"/>
      <c r="M1977" s="119"/>
      <c r="U1977" s="120"/>
      <c r="AT1977" s="108" t="s">
        <v>112</v>
      </c>
      <c r="AU1977" s="108" t="s">
        <v>61</v>
      </c>
    </row>
    <row r="1978" spans="2:65" s="76" customFormat="1" ht="16.5" customHeight="1" x14ac:dyDescent="0.2">
      <c r="B1978" s="117"/>
      <c r="C1978" s="140" t="s">
        <v>2403</v>
      </c>
      <c r="D1978" s="140" t="s">
        <v>26</v>
      </c>
      <c r="E1978" s="139" t="s">
        <v>2404</v>
      </c>
      <c r="F1978" s="135" t="s">
        <v>3162</v>
      </c>
      <c r="G1978" s="138" t="s">
        <v>133</v>
      </c>
      <c r="H1978" s="137">
        <v>1</v>
      </c>
      <c r="I1978" s="136">
        <v>226.79</v>
      </c>
      <c r="J1978" s="136">
        <f>ROUND(I1978*H1978,2)</f>
        <v>226.79</v>
      </c>
      <c r="K1978" s="135" t="s">
        <v>3201</v>
      </c>
      <c r="L1978" s="75"/>
      <c r="M1978" s="134" t="s">
        <v>31</v>
      </c>
      <c r="N1978" s="133" t="s">
        <v>2542</v>
      </c>
      <c r="O1978" s="132">
        <v>0.41199999999999998</v>
      </c>
      <c r="P1978" s="132">
        <f>O1978*H1978</f>
        <v>0.41199999999999998</v>
      </c>
      <c r="Q1978" s="132">
        <v>1E-4</v>
      </c>
      <c r="R1978" s="132">
        <f>Q1978*H1978</f>
        <v>1E-4</v>
      </c>
      <c r="S1978" s="132">
        <v>7.0029999999999995E-2</v>
      </c>
      <c r="T1978" s="132">
        <f>S1978*H1978</f>
        <v>7.0029999999999995E-2</v>
      </c>
      <c r="U1978" s="131" t="s">
        <v>31</v>
      </c>
      <c r="AR1978" s="130" t="s">
        <v>134</v>
      </c>
      <c r="AT1978" s="130" t="s">
        <v>26</v>
      </c>
      <c r="AU1978" s="130" t="s">
        <v>61</v>
      </c>
      <c r="AY1978" s="108" t="s">
        <v>104</v>
      </c>
      <c r="BE1978" s="118">
        <f>IF(N1978="základní",J1978,0)</f>
        <v>226.79</v>
      </c>
      <c r="BF1978" s="118">
        <f>IF(N1978="snížená",J1978,0)</f>
        <v>0</v>
      </c>
      <c r="BG1978" s="118">
        <f>IF(N1978="zákl. přenesená",J1978,0)</f>
        <v>0</v>
      </c>
      <c r="BH1978" s="118">
        <f>IF(N1978="sníž. přenesená",J1978,0)</f>
        <v>0</v>
      </c>
      <c r="BI1978" s="118">
        <f>IF(N1978="nulová",J1978,0)</f>
        <v>0</v>
      </c>
      <c r="BJ1978" s="108" t="s">
        <v>102</v>
      </c>
      <c r="BK1978" s="118">
        <f>ROUND(I1978*H1978,2)</f>
        <v>226.79</v>
      </c>
      <c r="BL1978" s="108" t="s">
        <v>134</v>
      </c>
      <c r="BM1978" s="130" t="s">
        <v>2405</v>
      </c>
    </row>
    <row r="1979" spans="2:65" s="76" customFormat="1" x14ac:dyDescent="0.2">
      <c r="B1979" s="75"/>
      <c r="D1979" s="129" t="s">
        <v>2597</v>
      </c>
      <c r="F1979" s="128" t="s">
        <v>2406</v>
      </c>
      <c r="L1979" s="75"/>
      <c r="M1979" s="119"/>
      <c r="U1979" s="120"/>
      <c r="AT1979" s="108" t="s">
        <v>2597</v>
      </c>
      <c r="AU1979" s="108" t="s">
        <v>61</v>
      </c>
    </row>
    <row r="1980" spans="2:65" s="76" customFormat="1" x14ac:dyDescent="0.2">
      <c r="B1980" s="75"/>
      <c r="D1980" s="127" t="s">
        <v>112</v>
      </c>
      <c r="F1980" s="126" t="s">
        <v>3240</v>
      </c>
      <c r="L1980" s="75"/>
      <c r="M1980" s="119"/>
      <c r="U1980" s="120"/>
      <c r="AT1980" s="108" t="s">
        <v>112</v>
      </c>
      <c r="AU1980" s="108" t="s">
        <v>61</v>
      </c>
    </row>
    <row r="1981" spans="2:65" s="76" customFormat="1" ht="21.75" customHeight="1" x14ac:dyDescent="0.2">
      <c r="B1981" s="117"/>
      <c r="C1981" s="140" t="s">
        <v>2407</v>
      </c>
      <c r="D1981" s="140" t="s">
        <v>26</v>
      </c>
      <c r="E1981" s="139" t="s">
        <v>2408</v>
      </c>
      <c r="F1981" s="135" t="s">
        <v>3163</v>
      </c>
      <c r="G1981" s="138" t="s">
        <v>133</v>
      </c>
      <c r="H1981" s="137">
        <v>3</v>
      </c>
      <c r="I1981" s="136">
        <v>6482.05</v>
      </c>
      <c r="J1981" s="136">
        <f>ROUND(I1981*H1981,2)</f>
        <v>19446.150000000001</v>
      </c>
      <c r="K1981" s="135" t="s">
        <v>3201</v>
      </c>
      <c r="L1981" s="75"/>
      <c r="M1981" s="134" t="s">
        <v>31</v>
      </c>
      <c r="N1981" s="133" t="s">
        <v>2542</v>
      </c>
      <c r="O1981" s="132">
        <v>0.27900000000000003</v>
      </c>
      <c r="P1981" s="132">
        <f>O1981*H1981</f>
        <v>0.83700000000000008</v>
      </c>
      <c r="Q1981" s="132">
        <v>2.8029999999999999E-2</v>
      </c>
      <c r="R1981" s="132">
        <f>Q1981*H1981</f>
        <v>8.4089999999999998E-2</v>
      </c>
      <c r="S1981" s="132">
        <v>0</v>
      </c>
      <c r="T1981" s="132">
        <f>S1981*H1981</f>
        <v>0</v>
      </c>
      <c r="U1981" s="131" t="s">
        <v>31</v>
      </c>
      <c r="AR1981" s="130" t="s">
        <v>134</v>
      </c>
      <c r="AT1981" s="130" t="s">
        <v>26</v>
      </c>
      <c r="AU1981" s="130" t="s">
        <v>61</v>
      </c>
      <c r="AY1981" s="108" t="s">
        <v>104</v>
      </c>
      <c r="BE1981" s="118">
        <f>IF(N1981="základní",J1981,0)</f>
        <v>19446.150000000001</v>
      </c>
      <c r="BF1981" s="118">
        <f>IF(N1981="snížená",J1981,0)</f>
        <v>0</v>
      </c>
      <c r="BG1981" s="118">
        <f>IF(N1981="zákl. přenesená",J1981,0)</f>
        <v>0</v>
      </c>
      <c r="BH1981" s="118">
        <f>IF(N1981="sníž. přenesená",J1981,0)</f>
        <v>0</v>
      </c>
      <c r="BI1981" s="118">
        <f>IF(N1981="nulová",J1981,0)</f>
        <v>0</v>
      </c>
      <c r="BJ1981" s="108" t="s">
        <v>102</v>
      </c>
      <c r="BK1981" s="118">
        <f>ROUND(I1981*H1981,2)</f>
        <v>19446.150000000001</v>
      </c>
      <c r="BL1981" s="108" t="s">
        <v>134</v>
      </c>
      <c r="BM1981" s="130" t="s">
        <v>2409</v>
      </c>
    </row>
    <row r="1982" spans="2:65" s="76" customFormat="1" ht="19.5" x14ac:dyDescent="0.2">
      <c r="B1982" s="75"/>
      <c r="D1982" s="129" t="s">
        <v>2597</v>
      </c>
      <c r="F1982" s="128" t="s">
        <v>2410</v>
      </c>
      <c r="L1982" s="75"/>
      <c r="M1982" s="119"/>
      <c r="U1982" s="120"/>
      <c r="AT1982" s="108" t="s">
        <v>2597</v>
      </c>
      <c r="AU1982" s="108" t="s">
        <v>61</v>
      </c>
    </row>
    <row r="1983" spans="2:65" s="76" customFormat="1" x14ac:dyDescent="0.2">
      <c r="B1983" s="75"/>
      <c r="D1983" s="127" t="s">
        <v>112</v>
      </c>
      <c r="F1983" s="126" t="s">
        <v>3239</v>
      </c>
      <c r="L1983" s="75"/>
      <c r="M1983" s="119"/>
      <c r="U1983" s="120"/>
      <c r="AT1983" s="108" t="s">
        <v>112</v>
      </c>
      <c r="AU1983" s="108" t="s">
        <v>61</v>
      </c>
    </row>
    <row r="1984" spans="2:65" s="76" customFormat="1" ht="21.75" customHeight="1" x14ac:dyDescent="0.2">
      <c r="B1984" s="117"/>
      <c r="C1984" s="140" t="s">
        <v>2411</v>
      </c>
      <c r="D1984" s="140" t="s">
        <v>26</v>
      </c>
      <c r="E1984" s="139" t="s">
        <v>2412</v>
      </c>
      <c r="F1984" s="135" t="s">
        <v>3164</v>
      </c>
      <c r="G1984" s="138" t="s">
        <v>133</v>
      </c>
      <c r="H1984" s="137">
        <v>6</v>
      </c>
      <c r="I1984" s="136">
        <v>7416.59</v>
      </c>
      <c r="J1984" s="136">
        <f>ROUND(I1984*H1984,2)</f>
        <v>44499.54</v>
      </c>
      <c r="K1984" s="135" t="s">
        <v>3201</v>
      </c>
      <c r="L1984" s="75"/>
      <c r="M1984" s="134" t="s">
        <v>31</v>
      </c>
      <c r="N1984" s="133" t="s">
        <v>2542</v>
      </c>
      <c r="O1984" s="132">
        <v>0.30499999999999999</v>
      </c>
      <c r="P1984" s="132">
        <f>O1984*H1984</f>
        <v>1.83</v>
      </c>
      <c r="Q1984" s="132">
        <v>3.6639999999999999E-2</v>
      </c>
      <c r="R1984" s="132">
        <f>Q1984*H1984</f>
        <v>0.21983999999999998</v>
      </c>
      <c r="S1984" s="132">
        <v>0</v>
      </c>
      <c r="T1984" s="132">
        <f>S1984*H1984</f>
        <v>0</v>
      </c>
      <c r="U1984" s="131" t="s">
        <v>31</v>
      </c>
      <c r="AR1984" s="130" t="s">
        <v>134</v>
      </c>
      <c r="AT1984" s="130" t="s">
        <v>26</v>
      </c>
      <c r="AU1984" s="130" t="s">
        <v>61</v>
      </c>
      <c r="AY1984" s="108" t="s">
        <v>104</v>
      </c>
      <c r="BE1984" s="118">
        <f>IF(N1984="základní",J1984,0)</f>
        <v>44499.54</v>
      </c>
      <c r="BF1984" s="118">
        <f>IF(N1984="snížená",J1984,0)</f>
        <v>0</v>
      </c>
      <c r="BG1984" s="118">
        <f>IF(N1984="zákl. přenesená",J1984,0)</f>
        <v>0</v>
      </c>
      <c r="BH1984" s="118">
        <f>IF(N1984="sníž. přenesená",J1984,0)</f>
        <v>0</v>
      </c>
      <c r="BI1984" s="118">
        <f>IF(N1984="nulová",J1984,0)</f>
        <v>0</v>
      </c>
      <c r="BJ1984" s="108" t="s">
        <v>102</v>
      </c>
      <c r="BK1984" s="118">
        <f>ROUND(I1984*H1984,2)</f>
        <v>44499.54</v>
      </c>
      <c r="BL1984" s="108" t="s">
        <v>134</v>
      </c>
      <c r="BM1984" s="130" t="s">
        <v>2413</v>
      </c>
    </row>
    <row r="1985" spans="2:65" s="76" customFormat="1" ht="19.5" x14ac:dyDescent="0.2">
      <c r="B1985" s="75"/>
      <c r="D1985" s="129" t="s">
        <v>2597</v>
      </c>
      <c r="F1985" s="128" t="s">
        <v>2414</v>
      </c>
      <c r="L1985" s="75"/>
      <c r="M1985" s="119"/>
      <c r="U1985" s="120"/>
      <c r="AT1985" s="108" t="s">
        <v>2597</v>
      </c>
      <c r="AU1985" s="108" t="s">
        <v>61</v>
      </c>
    </row>
    <row r="1986" spans="2:65" s="76" customFormat="1" x14ac:dyDescent="0.2">
      <c r="B1986" s="75"/>
      <c r="D1986" s="127" t="s">
        <v>112</v>
      </c>
      <c r="F1986" s="126" t="s">
        <v>3238</v>
      </c>
      <c r="L1986" s="75"/>
      <c r="M1986" s="119"/>
      <c r="U1986" s="120"/>
      <c r="AT1986" s="108" t="s">
        <v>112</v>
      </c>
      <c r="AU1986" s="108" t="s">
        <v>61</v>
      </c>
    </row>
    <row r="1987" spans="2:65" s="76" customFormat="1" ht="21.75" customHeight="1" x14ac:dyDescent="0.2">
      <c r="B1987" s="117"/>
      <c r="C1987" s="140" t="s">
        <v>2415</v>
      </c>
      <c r="D1987" s="140" t="s">
        <v>26</v>
      </c>
      <c r="E1987" s="139" t="s">
        <v>2416</v>
      </c>
      <c r="F1987" s="135" t="s">
        <v>3165</v>
      </c>
      <c r="G1987" s="138" t="s">
        <v>133</v>
      </c>
      <c r="H1987" s="137">
        <v>7</v>
      </c>
      <c r="I1987" s="136">
        <v>8046.66</v>
      </c>
      <c r="J1987" s="136">
        <f>ROUND(I1987*H1987,2)</f>
        <v>56326.62</v>
      </c>
      <c r="K1987" s="135" t="s">
        <v>3201</v>
      </c>
      <c r="L1987" s="75"/>
      <c r="M1987" s="134" t="s">
        <v>31</v>
      </c>
      <c r="N1987" s="133" t="s">
        <v>2542</v>
      </c>
      <c r="O1987" s="132">
        <v>0.32300000000000001</v>
      </c>
      <c r="P1987" s="132">
        <f>O1987*H1987</f>
        <v>2.2610000000000001</v>
      </c>
      <c r="Q1987" s="132">
        <v>4.2380000000000001E-2</v>
      </c>
      <c r="R1987" s="132">
        <f>Q1987*H1987</f>
        <v>0.29666000000000003</v>
      </c>
      <c r="S1987" s="132">
        <v>0</v>
      </c>
      <c r="T1987" s="132">
        <f>S1987*H1987</f>
        <v>0</v>
      </c>
      <c r="U1987" s="131" t="s">
        <v>31</v>
      </c>
      <c r="AR1987" s="130" t="s">
        <v>134</v>
      </c>
      <c r="AT1987" s="130" t="s">
        <v>26</v>
      </c>
      <c r="AU1987" s="130" t="s">
        <v>61</v>
      </c>
      <c r="AY1987" s="108" t="s">
        <v>104</v>
      </c>
      <c r="BE1987" s="118">
        <f>IF(N1987="základní",J1987,0)</f>
        <v>56326.62</v>
      </c>
      <c r="BF1987" s="118">
        <f>IF(N1987="snížená",J1987,0)</f>
        <v>0</v>
      </c>
      <c r="BG1987" s="118">
        <f>IF(N1987="zákl. přenesená",J1987,0)</f>
        <v>0</v>
      </c>
      <c r="BH1987" s="118">
        <f>IF(N1987="sníž. přenesená",J1987,0)</f>
        <v>0</v>
      </c>
      <c r="BI1987" s="118">
        <f>IF(N1987="nulová",J1987,0)</f>
        <v>0</v>
      </c>
      <c r="BJ1987" s="108" t="s">
        <v>102</v>
      </c>
      <c r="BK1987" s="118">
        <f>ROUND(I1987*H1987,2)</f>
        <v>56326.62</v>
      </c>
      <c r="BL1987" s="108" t="s">
        <v>134</v>
      </c>
      <c r="BM1987" s="130" t="s">
        <v>2417</v>
      </c>
    </row>
    <row r="1988" spans="2:65" s="76" customFormat="1" ht="19.5" x14ac:dyDescent="0.2">
      <c r="B1988" s="75"/>
      <c r="D1988" s="129" t="s">
        <v>2597</v>
      </c>
      <c r="F1988" s="128" t="s">
        <v>2418</v>
      </c>
      <c r="L1988" s="75"/>
      <c r="M1988" s="119"/>
      <c r="U1988" s="120"/>
      <c r="AT1988" s="108" t="s">
        <v>2597</v>
      </c>
      <c r="AU1988" s="108" t="s">
        <v>61</v>
      </c>
    </row>
    <row r="1989" spans="2:65" s="76" customFormat="1" x14ac:dyDescent="0.2">
      <c r="B1989" s="75"/>
      <c r="D1989" s="127" t="s">
        <v>112</v>
      </c>
      <c r="F1989" s="126" t="s">
        <v>3237</v>
      </c>
      <c r="L1989" s="75"/>
      <c r="M1989" s="119"/>
      <c r="U1989" s="120"/>
      <c r="AT1989" s="108" t="s">
        <v>112</v>
      </c>
      <c r="AU1989" s="108" t="s">
        <v>61</v>
      </c>
    </row>
    <row r="1990" spans="2:65" s="76" customFormat="1" ht="21.75" customHeight="1" x14ac:dyDescent="0.2">
      <c r="B1990" s="117"/>
      <c r="C1990" s="140" t="s">
        <v>2419</v>
      </c>
      <c r="D1990" s="140" t="s">
        <v>26</v>
      </c>
      <c r="E1990" s="139" t="s">
        <v>2420</v>
      </c>
      <c r="F1990" s="135" t="s">
        <v>3166</v>
      </c>
      <c r="G1990" s="138" t="s">
        <v>133</v>
      </c>
      <c r="H1990" s="137">
        <v>10</v>
      </c>
      <c r="I1990" s="136">
        <v>10178.18</v>
      </c>
      <c r="J1990" s="136">
        <f>ROUND(I1990*H1990,2)</f>
        <v>101781.8</v>
      </c>
      <c r="K1990" s="135" t="s">
        <v>3201</v>
      </c>
      <c r="L1990" s="75"/>
      <c r="M1990" s="134" t="s">
        <v>31</v>
      </c>
      <c r="N1990" s="133" t="s">
        <v>2542</v>
      </c>
      <c r="O1990" s="132">
        <v>0.374</v>
      </c>
      <c r="P1990" s="132">
        <f>O1990*H1990</f>
        <v>3.74</v>
      </c>
      <c r="Q1990" s="132">
        <v>6.0699999999999997E-2</v>
      </c>
      <c r="R1990" s="132">
        <f>Q1990*H1990</f>
        <v>0.60699999999999998</v>
      </c>
      <c r="S1990" s="132">
        <v>0</v>
      </c>
      <c r="T1990" s="132">
        <f>S1990*H1990</f>
        <v>0</v>
      </c>
      <c r="U1990" s="131" t="s">
        <v>31</v>
      </c>
      <c r="AR1990" s="130" t="s">
        <v>134</v>
      </c>
      <c r="AT1990" s="130" t="s">
        <v>26</v>
      </c>
      <c r="AU1990" s="130" t="s">
        <v>61</v>
      </c>
      <c r="AY1990" s="108" t="s">
        <v>104</v>
      </c>
      <c r="BE1990" s="118">
        <f>IF(N1990="základní",J1990,0)</f>
        <v>101781.8</v>
      </c>
      <c r="BF1990" s="118">
        <f>IF(N1990="snížená",J1990,0)</f>
        <v>0</v>
      </c>
      <c r="BG1990" s="118">
        <f>IF(N1990="zákl. přenesená",J1990,0)</f>
        <v>0</v>
      </c>
      <c r="BH1990" s="118">
        <f>IF(N1990="sníž. přenesená",J1990,0)</f>
        <v>0</v>
      </c>
      <c r="BI1990" s="118">
        <f>IF(N1990="nulová",J1990,0)</f>
        <v>0</v>
      </c>
      <c r="BJ1990" s="108" t="s">
        <v>102</v>
      </c>
      <c r="BK1990" s="118">
        <f>ROUND(I1990*H1990,2)</f>
        <v>101781.8</v>
      </c>
      <c r="BL1990" s="108" t="s">
        <v>134</v>
      </c>
      <c r="BM1990" s="130" t="s">
        <v>2421</v>
      </c>
    </row>
    <row r="1991" spans="2:65" s="76" customFormat="1" ht="19.5" x14ac:dyDescent="0.2">
      <c r="B1991" s="75"/>
      <c r="D1991" s="129" t="s">
        <v>2597</v>
      </c>
      <c r="F1991" s="128" t="s">
        <v>2422</v>
      </c>
      <c r="L1991" s="75"/>
      <c r="M1991" s="119"/>
      <c r="U1991" s="120"/>
      <c r="AT1991" s="108" t="s">
        <v>2597</v>
      </c>
      <c r="AU1991" s="108" t="s">
        <v>61</v>
      </c>
    </row>
    <row r="1992" spans="2:65" s="76" customFormat="1" x14ac:dyDescent="0.2">
      <c r="B1992" s="75"/>
      <c r="D1992" s="127" t="s">
        <v>112</v>
      </c>
      <c r="F1992" s="126" t="s">
        <v>3236</v>
      </c>
      <c r="L1992" s="75"/>
      <c r="M1992" s="119"/>
      <c r="U1992" s="120"/>
      <c r="AT1992" s="108" t="s">
        <v>112</v>
      </c>
      <c r="AU1992" s="108" t="s">
        <v>61</v>
      </c>
    </row>
    <row r="1993" spans="2:65" s="76" customFormat="1" ht="21.75" customHeight="1" x14ac:dyDescent="0.2">
      <c r="B1993" s="117"/>
      <c r="C1993" s="140" t="s">
        <v>132</v>
      </c>
      <c r="D1993" s="140" t="s">
        <v>26</v>
      </c>
      <c r="E1993" s="139" t="s">
        <v>2423</v>
      </c>
      <c r="F1993" s="135" t="s">
        <v>3167</v>
      </c>
      <c r="G1993" s="138" t="s">
        <v>133</v>
      </c>
      <c r="H1993" s="137">
        <v>7</v>
      </c>
      <c r="I1993" s="136">
        <v>9723.5</v>
      </c>
      <c r="J1993" s="136">
        <f>ROUND(I1993*H1993,2)</f>
        <v>68064.5</v>
      </c>
      <c r="K1993" s="135" t="s">
        <v>3201</v>
      </c>
      <c r="L1993" s="75"/>
      <c r="M1993" s="134" t="s">
        <v>31</v>
      </c>
      <c r="N1993" s="133" t="s">
        <v>2542</v>
      </c>
      <c r="O1993" s="132">
        <v>0.371</v>
      </c>
      <c r="P1993" s="132">
        <f>O1993*H1993</f>
        <v>2.597</v>
      </c>
      <c r="Q1993" s="132">
        <v>5.8599999999999999E-2</v>
      </c>
      <c r="R1993" s="132">
        <f>Q1993*H1993</f>
        <v>0.41020000000000001</v>
      </c>
      <c r="S1993" s="132">
        <v>0</v>
      </c>
      <c r="T1993" s="132">
        <f>S1993*H1993</f>
        <v>0</v>
      </c>
      <c r="U1993" s="131" t="s">
        <v>31</v>
      </c>
      <c r="AR1993" s="130" t="s">
        <v>134</v>
      </c>
      <c r="AT1993" s="130" t="s">
        <v>26</v>
      </c>
      <c r="AU1993" s="130" t="s">
        <v>61</v>
      </c>
      <c r="AY1993" s="108" t="s">
        <v>104</v>
      </c>
      <c r="BE1993" s="118">
        <f>IF(N1993="základní",J1993,0)</f>
        <v>68064.5</v>
      </c>
      <c r="BF1993" s="118">
        <f>IF(N1993="snížená",J1993,0)</f>
        <v>0</v>
      </c>
      <c r="BG1993" s="118">
        <f>IF(N1993="zákl. přenesená",J1993,0)</f>
        <v>0</v>
      </c>
      <c r="BH1993" s="118">
        <f>IF(N1993="sníž. přenesená",J1993,0)</f>
        <v>0</v>
      </c>
      <c r="BI1993" s="118">
        <f>IF(N1993="nulová",J1993,0)</f>
        <v>0</v>
      </c>
      <c r="BJ1993" s="108" t="s">
        <v>102</v>
      </c>
      <c r="BK1993" s="118">
        <f>ROUND(I1993*H1993,2)</f>
        <v>68064.5</v>
      </c>
      <c r="BL1993" s="108" t="s">
        <v>134</v>
      </c>
      <c r="BM1993" s="130" t="s">
        <v>2424</v>
      </c>
    </row>
    <row r="1994" spans="2:65" s="76" customFormat="1" ht="19.5" x14ac:dyDescent="0.2">
      <c r="B1994" s="75"/>
      <c r="D1994" s="129" t="s">
        <v>2597</v>
      </c>
      <c r="F1994" s="128" t="s">
        <v>2425</v>
      </c>
      <c r="L1994" s="75"/>
      <c r="M1994" s="119"/>
      <c r="U1994" s="120"/>
      <c r="AT1994" s="108" t="s">
        <v>2597</v>
      </c>
      <c r="AU1994" s="108" t="s">
        <v>61</v>
      </c>
    </row>
    <row r="1995" spans="2:65" s="76" customFormat="1" x14ac:dyDescent="0.2">
      <c r="B1995" s="75"/>
      <c r="D1995" s="127" t="s">
        <v>112</v>
      </c>
      <c r="F1995" s="126" t="s">
        <v>3235</v>
      </c>
      <c r="L1995" s="75"/>
      <c r="M1995" s="119"/>
      <c r="U1995" s="120"/>
      <c r="AT1995" s="108" t="s">
        <v>112</v>
      </c>
      <c r="AU1995" s="108" t="s">
        <v>61</v>
      </c>
    </row>
    <row r="1996" spans="2:65" s="76" customFormat="1" ht="21.75" customHeight="1" x14ac:dyDescent="0.2">
      <c r="B1996" s="117"/>
      <c r="C1996" s="140" t="s">
        <v>135</v>
      </c>
      <c r="D1996" s="140" t="s">
        <v>26</v>
      </c>
      <c r="E1996" s="139" t="s">
        <v>2426</v>
      </c>
      <c r="F1996" s="135" t="s">
        <v>3168</v>
      </c>
      <c r="G1996" s="138" t="s">
        <v>133</v>
      </c>
      <c r="H1996" s="137">
        <v>10</v>
      </c>
      <c r="I1996" s="136">
        <v>6397.01</v>
      </c>
      <c r="J1996" s="136">
        <f>ROUND(I1996*H1996,2)</f>
        <v>63970.1</v>
      </c>
      <c r="K1996" s="135" t="s">
        <v>3201</v>
      </c>
      <c r="L1996" s="75"/>
      <c r="M1996" s="134" t="s">
        <v>31</v>
      </c>
      <c r="N1996" s="133" t="s">
        <v>2542</v>
      </c>
      <c r="O1996" s="132">
        <v>0.27</v>
      </c>
      <c r="P1996" s="132">
        <f>O1996*H1996</f>
        <v>2.7</v>
      </c>
      <c r="Q1996" s="132">
        <v>2.5020000000000001E-2</v>
      </c>
      <c r="R1996" s="132">
        <f>Q1996*H1996</f>
        <v>0.25019999999999998</v>
      </c>
      <c r="S1996" s="132">
        <v>0</v>
      </c>
      <c r="T1996" s="132">
        <f>S1996*H1996</f>
        <v>0</v>
      </c>
      <c r="U1996" s="131" t="s">
        <v>31</v>
      </c>
      <c r="AR1996" s="130" t="s">
        <v>134</v>
      </c>
      <c r="AT1996" s="130" t="s">
        <v>26</v>
      </c>
      <c r="AU1996" s="130" t="s">
        <v>61</v>
      </c>
      <c r="AY1996" s="108" t="s">
        <v>104</v>
      </c>
      <c r="BE1996" s="118">
        <f>IF(N1996="základní",J1996,0)</f>
        <v>63970.1</v>
      </c>
      <c r="BF1996" s="118">
        <f>IF(N1996="snížená",J1996,0)</f>
        <v>0</v>
      </c>
      <c r="BG1996" s="118">
        <f>IF(N1996="zákl. přenesená",J1996,0)</f>
        <v>0</v>
      </c>
      <c r="BH1996" s="118">
        <f>IF(N1996="sníž. přenesená",J1996,0)</f>
        <v>0</v>
      </c>
      <c r="BI1996" s="118">
        <f>IF(N1996="nulová",J1996,0)</f>
        <v>0</v>
      </c>
      <c r="BJ1996" s="108" t="s">
        <v>102</v>
      </c>
      <c r="BK1996" s="118">
        <f>ROUND(I1996*H1996,2)</f>
        <v>63970.1</v>
      </c>
      <c r="BL1996" s="108" t="s">
        <v>134</v>
      </c>
      <c r="BM1996" s="130" t="s">
        <v>2427</v>
      </c>
    </row>
    <row r="1997" spans="2:65" s="76" customFormat="1" ht="19.5" x14ac:dyDescent="0.2">
      <c r="B1997" s="75"/>
      <c r="D1997" s="129" t="s">
        <v>2597</v>
      </c>
      <c r="F1997" s="128" t="s">
        <v>2428</v>
      </c>
      <c r="L1997" s="75"/>
      <c r="M1997" s="119"/>
      <c r="U1997" s="120"/>
      <c r="AT1997" s="108" t="s">
        <v>2597</v>
      </c>
      <c r="AU1997" s="108" t="s">
        <v>61</v>
      </c>
    </row>
    <row r="1998" spans="2:65" s="76" customFormat="1" x14ac:dyDescent="0.2">
      <c r="B1998" s="75"/>
      <c r="D1998" s="127" t="s">
        <v>112</v>
      </c>
      <c r="F1998" s="126" t="s">
        <v>3234</v>
      </c>
      <c r="L1998" s="75"/>
      <c r="M1998" s="119"/>
      <c r="U1998" s="120"/>
      <c r="AT1998" s="108" t="s">
        <v>112</v>
      </c>
      <c r="AU1998" s="108" t="s">
        <v>61</v>
      </c>
    </row>
    <row r="1999" spans="2:65" s="76" customFormat="1" ht="21.75" customHeight="1" x14ac:dyDescent="0.2">
      <c r="B1999" s="117"/>
      <c r="C1999" s="140" t="s">
        <v>636</v>
      </c>
      <c r="D1999" s="140" t="s">
        <v>26</v>
      </c>
      <c r="E1999" s="139" t="s">
        <v>2429</v>
      </c>
      <c r="F1999" s="135" t="s">
        <v>3169</v>
      </c>
      <c r="G1999" s="138" t="s">
        <v>133</v>
      </c>
      <c r="H1999" s="137">
        <v>15</v>
      </c>
      <c r="I1999" s="136">
        <v>7523.79</v>
      </c>
      <c r="J1999" s="136">
        <f>ROUND(I1999*H1999,2)</f>
        <v>112856.85</v>
      </c>
      <c r="K1999" s="135" t="s">
        <v>3201</v>
      </c>
      <c r="L1999" s="75"/>
      <c r="M1999" s="134" t="s">
        <v>31</v>
      </c>
      <c r="N1999" s="133" t="s">
        <v>2542</v>
      </c>
      <c r="O1999" s="132">
        <v>0.3</v>
      </c>
      <c r="P1999" s="132">
        <f>O1999*H1999</f>
        <v>4.5</v>
      </c>
      <c r="Q1999" s="132">
        <v>3.4799999999999998E-2</v>
      </c>
      <c r="R1999" s="132">
        <f>Q1999*H1999</f>
        <v>0.52200000000000002</v>
      </c>
      <c r="S1999" s="132">
        <v>0</v>
      </c>
      <c r="T1999" s="132">
        <f>S1999*H1999</f>
        <v>0</v>
      </c>
      <c r="U1999" s="131" t="s">
        <v>31</v>
      </c>
      <c r="AR1999" s="130" t="s">
        <v>134</v>
      </c>
      <c r="AT1999" s="130" t="s">
        <v>26</v>
      </c>
      <c r="AU1999" s="130" t="s">
        <v>61</v>
      </c>
      <c r="AY1999" s="108" t="s">
        <v>104</v>
      </c>
      <c r="BE1999" s="118">
        <f>IF(N1999="základní",J1999,0)</f>
        <v>112856.85</v>
      </c>
      <c r="BF1999" s="118">
        <f>IF(N1999="snížená",J1999,0)</f>
        <v>0</v>
      </c>
      <c r="BG1999" s="118">
        <f>IF(N1999="zákl. přenesená",J1999,0)</f>
        <v>0</v>
      </c>
      <c r="BH1999" s="118">
        <f>IF(N1999="sníž. přenesená",J1999,0)</f>
        <v>0</v>
      </c>
      <c r="BI1999" s="118">
        <f>IF(N1999="nulová",J1999,0)</f>
        <v>0</v>
      </c>
      <c r="BJ1999" s="108" t="s">
        <v>102</v>
      </c>
      <c r="BK1999" s="118">
        <f>ROUND(I1999*H1999,2)</f>
        <v>112856.85</v>
      </c>
      <c r="BL1999" s="108" t="s">
        <v>134</v>
      </c>
      <c r="BM1999" s="130" t="s">
        <v>2430</v>
      </c>
    </row>
    <row r="2000" spans="2:65" s="76" customFormat="1" ht="19.5" x14ac:dyDescent="0.2">
      <c r="B2000" s="75"/>
      <c r="D2000" s="129" t="s">
        <v>2597</v>
      </c>
      <c r="F2000" s="128" t="s">
        <v>2431</v>
      </c>
      <c r="L2000" s="75"/>
      <c r="M2000" s="119"/>
      <c r="U2000" s="120"/>
      <c r="AT2000" s="108" t="s">
        <v>2597</v>
      </c>
      <c r="AU2000" s="108" t="s">
        <v>61</v>
      </c>
    </row>
    <row r="2001" spans="2:65" s="76" customFormat="1" x14ac:dyDescent="0.2">
      <c r="B2001" s="75"/>
      <c r="D2001" s="127" t="s">
        <v>112</v>
      </c>
      <c r="F2001" s="126" t="s">
        <v>3233</v>
      </c>
      <c r="L2001" s="75"/>
      <c r="M2001" s="119"/>
      <c r="U2001" s="120"/>
      <c r="AT2001" s="108" t="s">
        <v>112</v>
      </c>
      <c r="AU2001" s="108" t="s">
        <v>61</v>
      </c>
    </row>
    <row r="2002" spans="2:65" s="76" customFormat="1" ht="21.75" customHeight="1" x14ac:dyDescent="0.2">
      <c r="B2002" s="117"/>
      <c r="C2002" s="140" t="s">
        <v>792</v>
      </c>
      <c r="D2002" s="140" t="s">
        <v>26</v>
      </c>
      <c r="E2002" s="139" t="s">
        <v>2432</v>
      </c>
      <c r="F2002" s="135" t="s">
        <v>3170</v>
      </c>
      <c r="G2002" s="138" t="s">
        <v>133</v>
      </c>
      <c r="H2002" s="137">
        <v>25</v>
      </c>
      <c r="I2002" s="136">
        <v>8274.42</v>
      </c>
      <c r="J2002" s="136">
        <f>ROUND(I2002*H2002,2)</f>
        <v>206860.5</v>
      </c>
      <c r="K2002" s="135" t="s">
        <v>3201</v>
      </c>
      <c r="L2002" s="75"/>
      <c r="M2002" s="134" t="s">
        <v>31</v>
      </c>
      <c r="N2002" s="133" t="s">
        <v>2542</v>
      </c>
      <c r="O2002" s="132">
        <v>0.31900000000000001</v>
      </c>
      <c r="P2002" s="132">
        <f>O2002*H2002</f>
        <v>7.9750000000000005</v>
      </c>
      <c r="Q2002" s="132">
        <v>4.1320000000000003E-2</v>
      </c>
      <c r="R2002" s="132">
        <f>Q2002*H2002</f>
        <v>1.0330000000000001</v>
      </c>
      <c r="S2002" s="132">
        <v>0</v>
      </c>
      <c r="T2002" s="132">
        <f>S2002*H2002</f>
        <v>0</v>
      </c>
      <c r="U2002" s="131" t="s">
        <v>31</v>
      </c>
      <c r="AR2002" s="130" t="s">
        <v>134</v>
      </c>
      <c r="AT2002" s="130" t="s">
        <v>26</v>
      </c>
      <c r="AU2002" s="130" t="s">
        <v>61</v>
      </c>
      <c r="AY2002" s="108" t="s">
        <v>104</v>
      </c>
      <c r="BE2002" s="118">
        <f>IF(N2002="základní",J2002,0)</f>
        <v>206860.5</v>
      </c>
      <c r="BF2002" s="118">
        <f>IF(N2002="snížená",J2002,0)</f>
        <v>0</v>
      </c>
      <c r="BG2002" s="118">
        <f>IF(N2002="zákl. přenesená",J2002,0)</f>
        <v>0</v>
      </c>
      <c r="BH2002" s="118">
        <f>IF(N2002="sníž. přenesená",J2002,0)</f>
        <v>0</v>
      </c>
      <c r="BI2002" s="118">
        <f>IF(N2002="nulová",J2002,0)</f>
        <v>0</v>
      </c>
      <c r="BJ2002" s="108" t="s">
        <v>102</v>
      </c>
      <c r="BK2002" s="118">
        <f>ROUND(I2002*H2002,2)</f>
        <v>206860.5</v>
      </c>
      <c r="BL2002" s="108" t="s">
        <v>134</v>
      </c>
      <c r="BM2002" s="130" t="s">
        <v>2433</v>
      </c>
    </row>
    <row r="2003" spans="2:65" s="76" customFormat="1" ht="19.5" x14ac:dyDescent="0.2">
      <c r="B2003" s="75"/>
      <c r="D2003" s="129" t="s">
        <v>2597</v>
      </c>
      <c r="F2003" s="128" t="s">
        <v>2434</v>
      </c>
      <c r="L2003" s="75"/>
      <c r="M2003" s="119"/>
      <c r="U2003" s="120"/>
      <c r="AT2003" s="108" t="s">
        <v>2597</v>
      </c>
      <c r="AU2003" s="108" t="s">
        <v>61</v>
      </c>
    </row>
    <row r="2004" spans="2:65" s="76" customFormat="1" x14ac:dyDescent="0.2">
      <c r="B2004" s="75"/>
      <c r="D2004" s="127" t="s">
        <v>112</v>
      </c>
      <c r="F2004" s="126" t="s">
        <v>3232</v>
      </c>
      <c r="L2004" s="75"/>
      <c r="M2004" s="119"/>
      <c r="U2004" s="120"/>
      <c r="AT2004" s="108" t="s">
        <v>112</v>
      </c>
      <c r="AU2004" s="108" t="s">
        <v>61</v>
      </c>
    </row>
    <row r="2005" spans="2:65" s="76" customFormat="1" ht="21.75" customHeight="1" x14ac:dyDescent="0.2">
      <c r="B2005" s="117"/>
      <c r="C2005" s="140" t="s">
        <v>802</v>
      </c>
      <c r="D2005" s="140" t="s">
        <v>26</v>
      </c>
      <c r="E2005" s="139" t="s">
        <v>2435</v>
      </c>
      <c r="F2005" s="135" t="s">
        <v>3171</v>
      </c>
      <c r="G2005" s="138" t="s">
        <v>133</v>
      </c>
      <c r="H2005" s="137">
        <v>15</v>
      </c>
      <c r="I2005" s="136">
        <v>9035.61</v>
      </c>
      <c r="J2005" s="136">
        <f>ROUND(I2005*H2005,2)</f>
        <v>135534.15</v>
      </c>
      <c r="K2005" s="135" t="s">
        <v>3201</v>
      </c>
      <c r="L2005" s="75"/>
      <c r="M2005" s="134" t="s">
        <v>31</v>
      </c>
      <c r="N2005" s="133" t="s">
        <v>2542</v>
      </c>
      <c r="O2005" s="132">
        <v>0.33900000000000002</v>
      </c>
      <c r="P2005" s="132">
        <f>O2005*H2005</f>
        <v>5.085</v>
      </c>
      <c r="Q2005" s="132">
        <v>4.7840000000000001E-2</v>
      </c>
      <c r="R2005" s="132">
        <f>Q2005*H2005</f>
        <v>0.71760000000000002</v>
      </c>
      <c r="S2005" s="132">
        <v>0</v>
      </c>
      <c r="T2005" s="132">
        <f>S2005*H2005</f>
        <v>0</v>
      </c>
      <c r="U2005" s="131" t="s">
        <v>31</v>
      </c>
      <c r="AR2005" s="130" t="s">
        <v>134</v>
      </c>
      <c r="AT2005" s="130" t="s">
        <v>26</v>
      </c>
      <c r="AU2005" s="130" t="s">
        <v>61</v>
      </c>
      <c r="AY2005" s="108" t="s">
        <v>104</v>
      </c>
      <c r="BE2005" s="118">
        <f>IF(N2005="základní",J2005,0)</f>
        <v>135534.15</v>
      </c>
      <c r="BF2005" s="118">
        <f>IF(N2005="snížená",J2005,0)</f>
        <v>0</v>
      </c>
      <c r="BG2005" s="118">
        <f>IF(N2005="zákl. přenesená",J2005,0)</f>
        <v>0</v>
      </c>
      <c r="BH2005" s="118">
        <f>IF(N2005="sníž. přenesená",J2005,0)</f>
        <v>0</v>
      </c>
      <c r="BI2005" s="118">
        <f>IF(N2005="nulová",J2005,0)</f>
        <v>0</v>
      </c>
      <c r="BJ2005" s="108" t="s">
        <v>102</v>
      </c>
      <c r="BK2005" s="118">
        <f>ROUND(I2005*H2005,2)</f>
        <v>135534.15</v>
      </c>
      <c r="BL2005" s="108" t="s">
        <v>134</v>
      </c>
      <c r="BM2005" s="130" t="s">
        <v>2436</v>
      </c>
    </row>
    <row r="2006" spans="2:65" s="76" customFormat="1" ht="19.5" x14ac:dyDescent="0.2">
      <c r="B2006" s="75"/>
      <c r="D2006" s="129" t="s">
        <v>2597</v>
      </c>
      <c r="F2006" s="128" t="s">
        <v>2437</v>
      </c>
      <c r="L2006" s="75"/>
      <c r="M2006" s="119"/>
      <c r="U2006" s="120"/>
      <c r="AT2006" s="108" t="s">
        <v>2597</v>
      </c>
      <c r="AU2006" s="108" t="s">
        <v>61</v>
      </c>
    </row>
    <row r="2007" spans="2:65" s="76" customFormat="1" x14ac:dyDescent="0.2">
      <c r="B2007" s="75"/>
      <c r="D2007" s="127" t="s">
        <v>112</v>
      </c>
      <c r="F2007" s="126" t="s">
        <v>3231</v>
      </c>
      <c r="L2007" s="75"/>
      <c r="M2007" s="119"/>
      <c r="U2007" s="120"/>
      <c r="AT2007" s="108" t="s">
        <v>112</v>
      </c>
      <c r="AU2007" s="108" t="s">
        <v>61</v>
      </c>
    </row>
    <row r="2008" spans="2:65" s="76" customFormat="1" ht="21.75" customHeight="1" x14ac:dyDescent="0.2">
      <c r="B2008" s="117"/>
      <c r="C2008" s="140" t="s">
        <v>2438</v>
      </c>
      <c r="D2008" s="140" t="s">
        <v>26</v>
      </c>
      <c r="E2008" s="139" t="s">
        <v>2439</v>
      </c>
      <c r="F2008" s="135" t="s">
        <v>3172</v>
      </c>
      <c r="G2008" s="138" t="s">
        <v>133</v>
      </c>
      <c r="H2008" s="137">
        <v>2</v>
      </c>
      <c r="I2008" s="136">
        <v>11581.6</v>
      </c>
      <c r="J2008" s="136">
        <f>ROUND(I2008*H2008,2)</f>
        <v>23163.200000000001</v>
      </c>
      <c r="K2008" s="135" t="s">
        <v>3201</v>
      </c>
      <c r="L2008" s="75"/>
      <c r="M2008" s="134" t="s">
        <v>31</v>
      </c>
      <c r="N2008" s="133" t="s">
        <v>2542</v>
      </c>
      <c r="O2008" s="132">
        <v>0.39800000000000002</v>
      </c>
      <c r="P2008" s="132">
        <f>O2008*H2008</f>
        <v>0.79600000000000004</v>
      </c>
      <c r="Q2008" s="132">
        <v>6.8500000000000005E-2</v>
      </c>
      <c r="R2008" s="132">
        <f>Q2008*H2008</f>
        <v>0.13700000000000001</v>
      </c>
      <c r="S2008" s="132">
        <v>0</v>
      </c>
      <c r="T2008" s="132">
        <f>S2008*H2008</f>
        <v>0</v>
      </c>
      <c r="U2008" s="131" t="s">
        <v>31</v>
      </c>
      <c r="AR2008" s="130" t="s">
        <v>134</v>
      </c>
      <c r="AT2008" s="130" t="s">
        <v>26</v>
      </c>
      <c r="AU2008" s="130" t="s">
        <v>61</v>
      </c>
      <c r="AY2008" s="108" t="s">
        <v>104</v>
      </c>
      <c r="BE2008" s="118">
        <f>IF(N2008="základní",J2008,0)</f>
        <v>23163.200000000001</v>
      </c>
      <c r="BF2008" s="118">
        <f>IF(N2008="snížená",J2008,0)</f>
        <v>0</v>
      </c>
      <c r="BG2008" s="118">
        <f>IF(N2008="zákl. přenesená",J2008,0)</f>
        <v>0</v>
      </c>
      <c r="BH2008" s="118">
        <f>IF(N2008="sníž. přenesená",J2008,0)</f>
        <v>0</v>
      </c>
      <c r="BI2008" s="118">
        <f>IF(N2008="nulová",J2008,0)</f>
        <v>0</v>
      </c>
      <c r="BJ2008" s="108" t="s">
        <v>102</v>
      </c>
      <c r="BK2008" s="118">
        <f>ROUND(I2008*H2008,2)</f>
        <v>23163.200000000001</v>
      </c>
      <c r="BL2008" s="108" t="s">
        <v>134</v>
      </c>
      <c r="BM2008" s="130" t="s">
        <v>2440</v>
      </c>
    </row>
    <row r="2009" spans="2:65" s="76" customFormat="1" ht="19.5" x14ac:dyDescent="0.2">
      <c r="B2009" s="75"/>
      <c r="D2009" s="129" t="s">
        <v>2597</v>
      </c>
      <c r="F2009" s="128" t="s">
        <v>2441</v>
      </c>
      <c r="L2009" s="75"/>
      <c r="M2009" s="119"/>
      <c r="U2009" s="120"/>
      <c r="AT2009" s="108" t="s">
        <v>2597</v>
      </c>
      <c r="AU2009" s="108" t="s">
        <v>61</v>
      </c>
    </row>
    <row r="2010" spans="2:65" s="76" customFormat="1" x14ac:dyDescent="0.2">
      <c r="B2010" s="75"/>
      <c r="D2010" s="127" t="s">
        <v>112</v>
      </c>
      <c r="F2010" s="126" t="s">
        <v>3230</v>
      </c>
      <c r="L2010" s="75"/>
      <c r="M2010" s="119"/>
      <c r="U2010" s="120"/>
      <c r="AT2010" s="108" t="s">
        <v>112</v>
      </c>
      <c r="AU2010" s="108" t="s">
        <v>61</v>
      </c>
    </row>
    <row r="2011" spans="2:65" s="76" customFormat="1" ht="21.75" customHeight="1" x14ac:dyDescent="0.2">
      <c r="B2011" s="117"/>
      <c r="C2011" s="140" t="s">
        <v>868</v>
      </c>
      <c r="D2011" s="140" t="s">
        <v>26</v>
      </c>
      <c r="E2011" s="139" t="s">
        <v>2442</v>
      </c>
      <c r="F2011" s="135" t="s">
        <v>3173</v>
      </c>
      <c r="G2011" s="138" t="s">
        <v>133</v>
      </c>
      <c r="H2011" s="137">
        <v>2</v>
      </c>
      <c r="I2011" s="136">
        <v>10059.59</v>
      </c>
      <c r="J2011" s="136">
        <f>ROUND(I2011*H2011,2)</f>
        <v>20119.18</v>
      </c>
      <c r="K2011" s="135" t="s">
        <v>3201</v>
      </c>
      <c r="L2011" s="75"/>
      <c r="M2011" s="134" t="s">
        <v>31</v>
      </c>
      <c r="N2011" s="133" t="s">
        <v>2542</v>
      </c>
      <c r="O2011" s="132">
        <v>0.36399999999999999</v>
      </c>
      <c r="P2011" s="132">
        <f>O2011*H2011</f>
        <v>0.72799999999999998</v>
      </c>
      <c r="Q2011" s="132">
        <v>5.6099999999999997E-2</v>
      </c>
      <c r="R2011" s="132">
        <f>Q2011*H2011</f>
        <v>0.11219999999999999</v>
      </c>
      <c r="S2011" s="132">
        <v>0</v>
      </c>
      <c r="T2011" s="132">
        <f>S2011*H2011</f>
        <v>0</v>
      </c>
      <c r="U2011" s="131" t="s">
        <v>31</v>
      </c>
      <c r="AR2011" s="130" t="s">
        <v>134</v>
      </c>
      <c r="AT2011" s="130" t="s">
        <v>26</v>
      </c>
      <c r="AU2011" s="130" t="s">
        <v>61</v>
      </c>
      <c r="AY2011" s="108" t="s">
        <v>104</v>
      </c>
      <c r="BE2011" s="118">
        <f>IF(N2011="základní",J2011,0)</f>
        <v>20119.18</v>
      </c>
      <c r="BF2011" s="118">
        <f>IF(N2011="snížená",J2011,0)</f>
        <v>0</v>
      </c>
      <c r="BG2011" s="118">
        <f>IF(N2011="zákl. přenesená",J2011,0)</f>
        <v>0</v>
      </c>
      <c r="BH2011" s="118">
        <f>IF(N2011="sníž. přenesená",J2011,0)</f>
        <v>0</v>
      </c>
      <c r="BI2011" s="118">
        <f>IF(N2011="nulová",J2011,0)</f>
        <v>0</v>
      </c>
      <c r="BJ2011" s="108" t="s">
        <v>102</v>
      </c>
      <c r="BK2011" s="118">
        <f>ROUND(I2011*H2011,2)</f>
        <v>20119.18</v>
      </c>
      <c r="BL2011" s="108" t="s">
        <v>134</v>
      </c>
      <c r="BM2011" s="130" t="s">
        <v>2443</v>
      </c>
    </row>
    <row r="2012" spans="2:65" s="76" customFormat="1" ht="19.5" x14ac:dyDescent="0.2">
      <c r="B2012" s="75"/>
      <c r="D2012" s="129" t="s">
        <v>2597</v>
      </c>
      <c r="F2012" s="128" t="s">
        <v>2444</v>
      </c>
      <c r="L2012" s="75"/>
      <c r="M2012" s="119"/>
      <c r="U2012" s="120"/>
      <c r="AT2012" s="108" t="s">
        <v>2597</v>
      </c>
      <c r="AU2012" s="108" t="s">
        <v>61</v>
      </c>
    </row>
    <row r="2013" spans="2:65" s="76" customFormat="1" x14ac:dyDescent="0.2">
      <c r="B2013" s="75"/>
      <c r="D2013" s="127" t="s">
        <v>112</v>
      </c>
      <c r="F2013" s="126" t="s">
        <v>3229</v>
      </c>
      <c r="L2013" s="75"/>
      <c r="M2013" s="119"/>
      <c r="U2013" s="120"/>
      <c r="AT2013" s="108" t="s">
        <v>112</v>
      </c>
      <c r="AU2013" s="108" t="s">
        <v>61</v>
      </c>
    </row>
    <row r="2014" spans="2:65" s="76" customFormat="1" ht="21.75" customHeight="1" x14ac:dyDescent="0.2">
      <c r="B2014" s="117"/>
      <c r="C2014" s="140" t="s">
        <v>2445</v>
      </c>
      <c r="D2014" s="140" t="s">
        <v>26</v>
      </c>
      <c r="E2014" s="139" t="s">
        <v>2446</v>
      </c>
      <c r="F2014" s="135" t="s">
        <v>3174</v>
      </c>
      <c r="G2014" s="138" t="s">
        <v>133</v>
      </c>
      <c r="H2014" s="137">
        <v>3</v>
      </c>
      <c r="I2014" s="136">
        <v>11227.49</v>
      </c>
      <c r="J2014" s="136">
        <f>ROUND(I2014*H2014,2)</f>
        <v>33682.47</v>
      </c>
      <c r="K2014" s="135" t="s">
        <v>3201</v>
      </c>
      <c r="L2014" s="75"/>
      <c r="M2014" s="134" t="s">
        <v>31</v>
      </c>
      <c r="N2014" s="133" t="s">
        <v>2542</v>
      </c>
      <c r="O2014" s="132">
        <v>0.39600000000000002</v>
      </c>
      <c r="P2014" s="132">
        <f>O2014*H2014</f>
        <v>1.1880000000000002</v>
      </c>
      <c r="Q2014" s="132">
        <v>6.6879999999999995E-2</v>
      </c>
      <c r="R2014" s="132">
        <f>Q2014*H2014</f>
        <v>0.20063999999999999</v>
      </c>
      <c r="S2014" s="132">
        <v>0</v>
      </c>
      <c r="T2014" s="132">
        <f>S2014*H2014</f>
        <v>0</v>
      </c>
      <c r="U2014" s="131" t="s">
        <v>31</v>
      </c>
      <c r="AR2014" s="130" t="s">
        <v>134</v>
      </c>
      <c r="AT2014" s="130" t="s">
        <v>26</v>
      </c>
      <c r="AU2014" s="130" t="s">
        <v>61</v>
      </c>
      <c r="AY2014" s="108" t="s">
        <v>104</v>
      </c>
      <c r="BE2014" s="118">
        <f>IF(N2014="základní",J2014,0)</f>
        <v>33682.47</v>
      </c>
      <c r="BF2014" s="118">
        <f>IF(N2014="snížená",J2014,0)</f>
        <v>0</v>
      </c>
      <c r="BG2014" s="118">
        <f>IF(N2014="zákl. přenesená",J2014,0)</f>
        <v>0</v>
      </c>
      <c r="BH2014" s="118">
        <f>IF(N2014="sníž. přenesená",J2014,0)</f>
        <v>0</v>
      </c>
      <c r="BI2014" s="118">
        <f>IF(N2014="nulová",J2014,0)</f>
        <v>0</v>
      </c>
      <c r="BJ2014" s="108" t="s">
        <v>102</v>
      </c>
      <c r="BK2014" s="118">
        <f>ROUND(I2014*H2014,2)</f>
        <v>33682.47</v>
      </c>
      <c r="BL2014" s="108" t="s">
        <v>134</v>
      </c>
      <c r="BM2014" s="130" t="s">
        <v>2447</v>
      </c>
    </row>
    <row r="2015" spans="2:65" s="76" customFormat="1" ht="19.5" x14ac:dyDescent="0.2">
      <c r="B2015" s="75"/>
      <c r="D2015" s="129" t="s">
        <v>2597</v>
      </c>
      <c r="F2015" s="128" t="s">
        <v>2448</v>
      </c>
      <c r="L2015" s="75"/>
      <c r="M2015" s="119"/>
      <c r="U2015" s="120"/>
      <c r="AT2015" s="108" t="s">
        <v>2597</v>
      </c>
      <c r="AU2015" s="108" t="s">
        <v>61</v>
      </c>
    </row>
    <row r="2016" spans="2:65" s="76" customFormat="1" x14ac:dyDescent="0.2">
      <c r="B2016" s="75"/>
      <c r="D2016" s="127" t="s">
        <v>112</v>
      </c>
      <c r="F2016" s="126" t="s">
        <v>3228</v>
      </c>
      <c r="L2016" s="75"/>
      <c r="M2016" s="119"/>
      <c r="U2016" s="120"/>
      <c r="AT2016" s="108" t="s">
        <v>112</v>
      </c>
      <c r="AU2016" s="108" t="s">
        <v>61</v>
      </c>
    </row>
    <row r="2017" spans="2:65" s="76" customFormat="1" ht="21.75" customHeight="1" x14ac:dyDescent="0.2">
      <c r="B2017" s="117"/>
      <c r="C2017" s="140" t="s">
        <v>2449</v>
      </c>
      <c r="D2017" s="140" t="s">
        <v>26</v>
      </c>
      <c r="E2017" s="139" t="s">
        <v>2450</v>
      </c>
      <c r="F2017" s="135" t="s">
        <v>3175</v>
      </c>
      <c r="G2017" s="138" t="s">
        <v>133</v>
      </c>
      <c r="H2017" s="137">
        <v>1</v>
      </c>
      <c r="I2017" s="136">
        <v>13563.84</v>
      </c>
      <c r="J2017" s="136">
        <f>ROUND(I2017*H2017,2)</f>
        <v>13563.84</v>
      </c>
      <c r="K2017" s="135" t="s">
        <v>3201</v>
      </c>
      <c r="L2017" s="75"/>
      <c r="M2017" s="134" t="s">
        <v>31</v>
      </c>
      <c r="N2017" s="133" t="s">
        <v>2542</v>
      </c>
      <c r="O2017" s="132">
        <v>0.46100000000000002</v>
      </c>
      <c r="P2017" s="132">
        <f>O2017*H2017</f>
        <v>0.46100000000000002</v>
      </c>
      <c r="Q2017" s="132">
        <v>8.8440000000000005E-2</v>
      </c>
      <c r="R2017" s="132">
        <f>Q2017*H2017</f>
        <v>8.8440000000000005E-2</v>
      </c>
      <c r="S2017" s="132">
        <v>0</v>
      </c>
      <c r="T2017" s="132">
        <f>S2017*H2017</f>
        <v>0</v>
      </c>
      <c r="U2017" s="131" t="s">
        <v>31</v>
      </c>
      <c r="AR2017" s="130" t="s">
        <v>134</v>
      </c>
      <c r="AT2017" s="130" t="s">
        <v>26</v>
      </c>
      <c r="AU2017" s="130" t="s">
        <v>61</v>
      </c>
      <c r="AY2017" s="108" t="s">
        <v>104</v>
      </c>
      <c r="BE2017" s="118">
        <f>IF(N2017="základní",J2017,0)</f>
        <v>13563.84</v>
      </c>
      <c r="BF2017" s="118">
        <f>IF(N2017="snížená",J2017,0)</f>
        <v>0</v>
      </c>
      <c r="BG2017" s="118">
        <f>IF(N2017="zákl. přenesená",J2017,0)</f>
        <v>0</v>
      </c>
      <c r="BH2017" s="118">
        <f>IF(N2017="sníž. přenesená",J2017,0)</f>
        <v>0</v>
      </c>
      <c r="BI2017" s="118">
        <f>IF(N2017="nulová",J2017,0)</f>
        <v>0</v>
      </c>
      <c r="BJ2017" s="108" t="s">
        <v>102</v>
      </c>
      <c r="BK2017" s="118">
        <f>ROUND(I2017*H2017,2)</f>
        <v>13563.84</v>
      </c>
      <c r="BL2017" s="108" t="s">
        <v>134</v>
      </c>
      <c r="BM2017" s="130" t="s">
        <v>2451</v>
      </c>
    </row>
    <row r="2018" spans="2:65" s="76" customFormat="1" ht="19.5" x14ac:dyDescent="0.2">
      <c r="B2018" s="75"/>
      <c r="D2018" s="129" t="s">
        <v>2597</v>
      </c>
      <c r="F2018" s="128" t="s">
        <v>2452</v>
      </c>
      <c r="L2018" s="75"/>
      <c r="M2018" s="119"/>
      <c r="U2018" s="120"/>
      <c r="AT2018" s="108" t="s">
        <v>2597</v>
      </c>
      <c r="AU2018" s="108" t="s">
        <v>61</v>
      </c>
    </row>
    <row r="2019" spans="2:65" s="76" customFormat="1" x14ac:dyDescent="0.2">
      <c r="B2019" s="75"/>
      <c r="D2019" s="127" t="s">
        <v>112</v>
      </c>
      <c r="F2019" s="126" t="s">
        <v>3227</v>
      </c>
      <c r="L2019" s="75"/>
      <c r="M2019" s="119"/>
      <c r="U2019" s="120"/>
      <c r="AT2019" s="108" t="s">
        <v>112</v>
      </c>
      <c r="AU2019" s="108" t="s">
        <v>61</v>
      </c>
    </row>
    <row r="2020" spans="2:65" s="76" customFormat="1" ht="21.75" customHeight="1" x14ac:dyDescent="0.2">
      <c r="B2020" s="117"/>
      <c r="C2020" s="140" t="s">
        <v>2453</v>
      </c>
      <c r="D2020" s="140" t="s">
        <v>26</v>
      </c>
      <c r="E2020" s="139" t="s">
        <v>2454</v>
      </c>
      <c r="F2020" s="135" t="s">
        <v>3176</v>
      </c>
      <c r="G2020" s="138" t="s">
        <v>133</v>
      </c>
      <c r="H2020" s="137">
        <v>3</v>
      </c>
      <c r="I2020" s="136">
        <v>11631.4</v>
      </c>
      <c r="J2020" s="136">
        <f>ROUND(I2020*H2020,2)</f>
        <v>34894.199999999997</v>
      </c>
      <c r="K2020" s="135" t="s">
        <v>3201</v>
      </c>
      <c r="L2020" s="75"/>
      <c r="M2020" s="134" t="s">
        <v>31</v>
      </c>
      <c r="N2020" s="133" t="s">
        <v>2542</v>
      </c>
      <c r="O2020" s="132">
        <v>0.40300000000000002</v>
      </c>
      <c r="P2020" s="132">
        <f>O2020*H2020</f>
        <v>1.2090000000000001</v>
      </c>
      <c r="Q2020" s="132">
        <v>6.9159999999999999E-2</v>
      </c>
      <c r="R2020" s="132">
        <f>Q2020*H2020</f>
        <v>0.20748</v>
      </c>
      <c r="S2020" s="132">
        <v>0</v>
      </c>
      <c r="T2020" s="132">
        <f>S2020*H2020</f>
        <v>0</v>
      </c>
      <c r="U2020" s="131" t="s">
        <v>31</v>
      </c>
      <c r="AR2020" s="130" t="s">
        <v>134</v>
      </c>
      <c r="AT2020" s="130" t="s">
        <v>26</v>
      </c>
      <c r="AU2020" s="130" t="s">
        <v>61</v>
      </c>
      <c r="AY2020" s="108" t="s">
        <v>104</v>
      </c>
      <c r="BE2020" s="118">
        <f>IF(N2020="základní",J2020,0)</f>
        <v>34894.199999999997</v>
      </c>
      <c r="BF2020" s="118">
        <f>IF(N2020="snížená",J2020,0)</f>
        <v>0</v>
      </c>
      <c r="BG2020" s="118">
        <f>IF(N2020="zákl. přenesená",J2020,0)</f>
        <v>0</v>
      </c>
      <c r="BH2020" s="118">
        <f>IF(N2020="sníž. přenesená",J2020,0)</f>
        <v>0</v>
      </c>
      <c r="BI2020" s="118">
        <f>IF(N2020="nulová",J2020,0)</f>
        <v>0</v>
      </c>
      <c r="BJ2020" s="108" t="s">
        <v>102</v>
      </c>
      <c r="BK2020" s="118">
        <f>ROUND(I2020*H2020,2)</f>
        <v>34894.199999999997</v>
      </c>
      <c r="BL2020" s="108" t="s">
        <v>134</v>
      </c>
      <c r="BM2020" s="130" t="s">
        <v>2455</v>
      </c>
    </row>
    <row r="2021" spans="2:65" s="76" customFormat="1" ht="19.5" x14ac:dyDescent="0.2">
      <c r="B2021" s="75"/>
      <c r="D2021" s="129" t="s">
        <v>2597</v>
      </c>
      <c r="F2021" s="128" t="s">
        <v>2456</v>
      </c>
      <c r="L2021" s="75"/>
      <c r="M2021" s="119"/>
      <c r="U2021" s="120"/>
      <c r="AT2021" s="108" t="s">
        <v>2597</v>
      </c>
      <c r="AU2021" s="108" t="s">
        <v>61</v>
      </c>
    </row>
    <row r="2022" spans="2:65" s="76" customFormat="1" x14ac:dyDescent="0.2">
      <c r="B2022" s="75"/>
      <c r="D2022" s="127" t="s">
        <v>112</v>
      </c>
      <c r="F2022" s="126" t="s">
        <v>3226</v>
      </c>
      <c r="L2022" s="75"/>
      <c r="M2022" s="119"/>
      <c r="U2022" s="120"/>
      <c r="AT2022" s="108" t="s">
        <v>112</v>
      </c>
      <c r="AU2022" s="108" t="s">
        <v>61</v>
      </c>
    </row>
    <row r="2023" spans="2:65" s="76" customFormat="1" ht="21.75" customHeight="1" x14ac:dyDescent="0.2">
      <c r="B2023" s="117"/>
      <c r="C2023" s="140" t="s">
        <v>869</v>
      </c>
      <c r="D2023" s="140" t="s">
        <v>26</v>
      </c>
      <c r="E2023" s="139" t="s">
        <v>2457</v>
      </c>
      <c r="F2023" s="135" t="s">
        <v>3177</v>
      </c>
      <c r="G2023" s="138" t="s">
        <v>133</v>
      </c>
      <c r="H2023" s="137">
        <v>4</v>
      </c>
      <c r="I2023" s="136">
        <v>15578.94</v>
      </c>
      <c r="J2023" s="136">
        <f>ROUND(I2023*H2023,2)</f>
        <v>62315.76</v>
      </c>
      <c r="K2023" s="135" t="s">
        <v>3201</v>
      </c>
      <c r="L2023" s="75"/>
      <c r="M2023" s="134" t="s">
        <v>31</v>
      </c>
      <c r="N2023" s="133" t="s">
        <v>2542</v>
      </c>
      <c r="O2023" s="132">
        <v>0.48799999999999999</v>
      </c>
      <c r="P2023" s="132">
        <f>O2023*H2023</f>
        <v>1.952</v>
      </c>
      <c r="Q2023" s="132">
        <v>9.7600000000000006E-2</v>
      </c>
      <c r="R2023" s="132">
        <f>Q2023*H2023</f>
        <v>0.39040000000000002</v>
      </c>
      <c r="S2023" s="132">
        <v>0</v>
      </c>
      <c r="T2023" s="132">
        <f>S2023*H2023</f>
        <v>0</v>
      </c>
      <c r="U2023" s="131" t="s">
        <v>31</v>
      </c>
      <c r="AR2023" s="130" t="s">
        <v>134</v>
      </c>
      <c r="AT2023" s="130" t="s">
        <v>26</v>
      </c>
      <c r="AU2023" s="130" t="s">
        <v>61</v>
      </c>
      <c r="AY2023" s="108" t="s">
        <v>104</v>
      </c>
      <c r="BE2023" s="118">
        <f>IF(N2023="základní",J2023,0)</f>
        <v>62315.76</v>
      </c>
      <c r="BF2023" s="118">
        <f>IF(N2023="snížená",J2023,0)</f>
        <v>0</v>
      </c>
      <c r="BG2023" s="118">
        <f>IF(N2023="zákl. přenesená",J2023,0)</f>
        <v>0</v>
      </c>
      <c r="BH2023" s="118">
        <f>IF(N2023="sníž. přenesená",J2023,0)</f>
        <v>0</v>
      </c>
      <c r="BI2023" s="118">
        <f>IF(N2023="nulová",J2023,0)</f>
        <v>0</v>
      </c>
      <c r="BJ2023" s="108" t="s">
        <v>102</v>
      </c>
      <c r="BK2023" s="118">
        <f>ROUND(I2023*H2023,2)</f>
        <v>62315.76</v>
      </c>
      <c r="BL2023" s="108" t="s">
        <v>134</v>
      </c>
      <c r="BM2023" s="130" t="s">
        <v>2458</v>
      </c>
    </row>
    <row r="2024" spans="2:65" s="76" customFormat="1" ht="19.5" x14ac:dyDescent="0.2">
      <c r="B2024" s="75"/>
      <c r="D2024" s="129" t="s">
        <v>2597</v>
      </c>
      <c r="F2024" s="128" t="s">
        <v>2459</v>
      </c>
      <c r="L2024" s="75"/>
      <c r="M2024" s="119"/>
      <c r="U2024" s="120"/>
      <c r="AT2024" s="108" t="s">
        <v>2597</v>
      </c>
      <c r="AU2024" s="108" t="s">
        <v>61</v>
      </c>
    </row>
    <row r="2025" spans="2:65" s="76" customFormat="1" x14ac:dyDescent="0.2">
      <c r="B2025" s="75"/>
      <c r="D2025" s="127" t="s">
        <v>112</v>
      </c>
      <c r="F2025" s="126" t="s">
        <v>3225</v>
      </c>
      <c r="L2025" s="75"/>
      <c r="M2025" s="119"/>
      <c r="U2025" s="120"/>
      <c r="AT2025" s="108" t="s">
        <v>112</v>
      </c>
      <c r="AU2025" s="108" t="s">
        <v>61</v>
      </c>
    </row>
    <row r="2026" spans="2:65" s="76" customFormat="1" ht="16.5" customHeight="1" x14ac:dyDescent="0.2">
      <c r="B2026" s="117"/>
      <c r="C2026" s="140" t="s">
        <v>1010</v>
      </c>
      <c r="D2026" s="140" t="s">
        <v>26</v>
      </c>
      <c r="E2026" s="139" t="s">
        <v>2460</v>
      </c>
      <c r="F2026" s="135" t="s">
        <v>3178</v>
      </c>
      <c r="G2026" s="138" t="s">
        <v>133</v>
      </c>
      <c r="H2026" s="137">
        <v>1</v>
      </c>
      <c r="I2026" s="136">
        <v>4348.78</v>
      </c>
      <c r="J2026" s="136">
        <f>ROUND(I2026*H2026,2)</f>
        <v>4348.78</v>
      </c>
      <c r="K2026" s="135" t="s">
        <v>3201</v>
      </c>
      <c r="L2026" s="75"/>
      <c r="M2026" s="134" t="s">
        <v>31</v>
      </c>
      <c r="N2026" s="133" t="s">
        <v>2542</v>
      </c>
      <c r="O2026" s="132">
        <v>0.26600000000000001</v>
      </c>
      <c r="P2026" s="132">
        <f>O2026*H2026</f>
        <v>0.26600000000000001</v>
      </c>
      <c r="Q2026" s="132">
        <v>1.3599999999999999E-2</v>
      </c>
      <c r="R2026" s="132">
        <f>Q2026*H2026</f>
        <v>1.3599999999999999E-2</v>
      </c>
      <c r="S2026" s="132">
        <v>0</v>
      </c>
      <c r="T2026" s="132">
        <f>S2026*H2026</f>
        <v>0</v>
      </c>
      <c r="U2026" s="131" t="s">
        <v>31</v>
      </c>
      <c r="AR2026" s="130" t="s">
        <v>134</v>
      </c>
      <c r="AT2026" s="130" t="s">
        <v>26</v>
      </c>
      <c r="AU2026" s="130" t="s">
        <v>61</v>
      </c>
      <c r="AY2026" s="108" t="s">
        <v>104</v>
      </c>
      <c r="BE2026" s="118">
        <f>IF(N2026="základní",J2026,0)</f>
        <v>4348.78</v>
      </c>
      <c r="BF2026" s="118">
        <f>IF(N2026="snížená",J2026,0)</f>
        <v>0</v>
      </c>
      <c r="BG2026" s="118">
        <f>IF(N2026="zákl. přenesená",J2026,0)</f>
        <v>0</v>
      </c>
      <c r="BH2026" s="118">
        <f>IF(N2026="sníž. přenesená",J2026,0)</f>
        <v>0</v>
      </c>
      <c r="BI2026" s="118">
        <f>IF(N2026="nulová",J2026,0)</f>
        <v>0</v>
      </c>
      <c r="BJ2026" s="108" t="s">
        <v>102</v>
      </c>
      <c r="BK2026" s="118">
        <f>ROUND(I2026*H2026,2)</f>
        <v>4348.78</v>
      </c>
      <c r="BL2026" s="108" t="s">
        <v>134</v>
      </c>
      <c r="BM2026" s="130" t="s">
        <v>2461</v>
      </c>
    </row>
    <row r="2027" spans="2:65" s="76" customFormat="1" x14ac:dyDescent="0.2">
      <c r="B2027" s="75"/>
      <c r="D2027" s="129" t="s">
        <v>2597</v>
      </c>
      <c r="F2027" s="128" t="s">
        <v>2462</v>
      </c>
      <c r="L2027" s="75"/>
      <c r="M2027" s="119"/>
      <c r="U2027" s="120"/>
      <c r="AT2027" s="108" t="s">
        <v>2597</v>
      </c>
      <c r="AU2027" s="108" t="s">
        <v>61</v>
      </c>
    </row>
    <row r="2028" spans="2:65" s="76" customFormat="1" x14ac:dyDescent="0.2">
      <c r="B2028" s="75"/>
      <c r="D2028" s="127" t="s">
        <v>112</v>
      </c>
      <c r="F2028" s="126" t="s">
        <v>3224</v>
      </c>
      <c r="L2028" s="75"/>
      <c r="M2028" s="119"/>
      <c r="U2028" s="120"/>
      <c r="AT2028" s="108" t="s">
        <v>112</v>
      </c>
      <c r="AU2028" s="108" t="s">
        <v>61</v>
      </c>
    </row>
    <row r="2029" spans="2:65" s="76" customFormat="1" ht="16.5" customHeight="1" x14ac:dyDescent="0.2">
      <c r="B2029" s="117"/>
      <c r="C2029" s="140" t="s">
        <v>1192</v>
      </c>
      <c r="D2029" s="140" t="s">
        <v>26</v>
      </c>
      <c r="E2029" s="139" t="s">
        <v>2463</v>
      </c>
      <c r="F2029" s="135" t="s">
        <v>3179</v>
      </c>
      <c r="G2029" s="138" t="s">
        <v>133</v>
      </c>
      <c r="H2029" s="137">
        <v>1</v>
      </c>
      <c r="I2029" s="136">
        <v>4412.0600000000004</v>
      </c>
      <c r="J2029" s="136">
        <f>ROUND(I2029*H2029,2)</f>
        <v>4412.0600000000004</v>
      </c>
      <c r="K2029" s="135" t="s">
        <v>3201</v>
      </c>
      <c r="L2029" s="75"/>
      <c r="M2029" s="134" t="s">
        <v>31</v>
      </c>
      <c r="N2029" s="133" t="s">
        <v>2542</v>
      </c>
      <c r="O2029" s="132">
        <v>0.254</v>
      </c>
      <c r="P2029" s="132">
        <f>O2029*H2029</f>
        <v>0.254</v>
      </c>
      <c r="Q2029" s="132">
        <v>1.5599999999999999E-2</v>
      </c>
      <c r="R2029" s="132">
        <f>Q2029*H2029</f>
        <v>1.5599999999999999E-2</v>
      </c>
      <c r="S2029" s="132">
        <v>0</v>
      </c>
      <c r="T2029" s="132">
        <f>S2029*H2029</f>
        <v>0</v>
      </c>
      <c r="U2029" s="131" t="s">
        <v>31</v>
      </c>
      <c r="AR2029" s="130" t="s">
        <v>134</v>
      </c>
      <c r="AT2029" s="130" t="s">
        <v>26</v>
      </c>
      <c r="AU2029" s="130" t="s">
        <v>61</v>
      </c>
      <c r="AY2029" s="108" t="s">
        <v>104</v>
      </c>
      <c r="BE2029" s="118">
        <f>IF(N2029="základní",J2029,0)</f>
        <v>4412.0600000000004</v>
      </c>
      <c r="BF2029" s="118">
        <f>IF(N2029="snížená",J2029,0)</f>
        <v>0</v>
      </c>
      <c r="BG2029" s="118">
        <f>IF(N2029="zákl. přenesená",J2029,0)</f>
        <v>0</v>
      </c>
      <c r="BH2029" s="118">
        <f>IF(N2029="sníž. přenesená",J2029,0)</f>
        <v>0</v>
      </c>
      <c r="BI2029" s="118">
        <f>IF(N2029="nulová",J2029,0)</f>
        <v>0</v>
      </c>
      <c r="BJ2029" s="108" t="s">
        <v>102</v>
      </c>
      <c r="BK2029" s="118">
        <f>ROUND(I2029*H2029,2)</f>
        <v>4412.0600000000004</v>
      </c>
      <c r="BL2029" s="108" t="s">
        <v>134</v>
      </c>
      <c r="BM2029" s="130" t="s">
        <v>2464</v>
      </c>
    </row>
    <row r="2030" spans="2:65" s="76" customFormat="1" x14ac:dyDescent="0.2">
      <c r="B2030" s="75"/>
      <c r="D2030" s="129" t="s">
        <v>2597</v>
      </c>
      <c r="F2030" s="128" t="s">
        <v>2465</v>
      </c>
      <c r="L2030" s="75"/>
      <c r="M2030" s="119"/>
      <c r="U2030" s="120"/>
      <c r="AT2030" s="108" t="s">
        <v>2597</v>
      </c>
      <c r="AU2030" s="108" t="s">
        <v>61</v>
      </c>
    </row>
    <row r="2031" spans="2:65" s="76" customFormat="1" x14ac:dyDescent="0.2">
      <c r="B2031" s="75"/>
      <c r="D2031" s="127" t="s">
        <v>112</v>
      </c>
      <c r="F2031" s="126" t="s">
        <v>3223</v>
      </c>
      <c r="L2031" s="75"/>
      <c r="M2031" s="119"/>
      <c r="U2031" s="120"/>
      <c r="AT2031" s="108" t="s">
        <v>112</v>
      </c>
      <c r="AU2031" s="108" t="s">
        <v>61</v>
      </c>
    </row>
    <row r="2032" spans="2:65" s="76" customFormat="1" ht="16.5" customHeight="1" x14ac:dyDescent="0.2">
      <c r="B2032" s="117"/>
      <c r="C2032" s="140" t="s">
        <v>1327</v>
      </c>
      <c r="D2032" s="140" t="s">
        <v>26</v>
      </c>
      <c r="E2032" s="139" t="s">
        <v>2466</v>
      </c>
      <c r="F2032" s="135" t="s">
        <v>3180</v>
      </c>
      <c r="G2032" s="138" t="s">
        <v>133</v>
      </c>
      <c r="H2032" s="137">
        <v>2</v>
      </c>
      <c r="I2032" s="136">
        <v>5262.06</v>
      </c>
      <c r="J2032" s="136">
        <f>ROUND(I2032*H2032,2)</f>
        <v>10524.12</v>
      </c>
      <c r="K2032" s="135" t="s">
        <v>3201</v>
      </c>
      <c r="L2032" s="75"/>
      <c r="M2032" s="134" t="s">
        <v>31</v>
      </c>
      <c r="N2032" s="133" t="s">
        <v>2542</v>
      </c>
      <c r="O2032" s="132">
        <v>0.254</v>
      </c>
      <c r="P2032" s="132">
        <f>O2032*H2032</f>
        <v>0.50800000000000001</v>
      </c>
      <c r="Q2032" s="132">
        <v>2.0400000000000001E-2</v>
      </c>
      <c r="R2032" s="132">
        <f>Q2032*H2032</f>
        <v>4.0800000000000003E-2</v>
      </c>
      <c r="S2032" s="132">
        <v>0</v>
      </c>
      <c r="T2032" s="132">
        <f>S2032*H2032</f>
        <v>0</v>
      </c>
      <c r="U2032" s="131" t="s">
        <v>31</v>
      </c>
      <c r="AR2032" s="130" t="s">
        <v>134</v>
      </c>
      <c r="AT2032" s="130" t="s">
        <v>26</v>
      </c>
      <c r="AU2032" s="130" t="s">
        <v>61</v>
      </c>
      <c r="AY2032" s="108" t="s">
        <v>104</v>
      </c>
      <c r="BE2032" s="118">
        <f>IF(N2032="základní",J2032,0)</f>
        <v>10524.12</v>
      </c>
      <c r="BF2032" s="118">
        <f>IF(N2032="snížená",J2032,0)</f>
        <v>0</v>
      </c>
      <c r="BG2032" s="118">
        <f>IF(N2032="zákl. přenesená",J2032,0)</f>
        <v>0</v>
      </c>
      <c r="BH2032" s="118">
        <f>IF(N2032="sníž. přenesená",J2032,0)</f>
        <v>0</v>
      </c>
      <c r="BI2032" s="118">
        <f>IF(N2032="nulová",J2032,0)</f>
        <v>0</v>
      </c>
      <c r="BJ2032" s="108" t="s">
        <v>102</v>
      </c>
      <c r="BK2032" s="118">
        <f>ROUND(I2032*H2032,2)</f>
        <v>10524.12</v>
      </c>
      <c r="BL2032" s="108" t="s">
        <v>134</v>
      </c>
      <c r="BM2032" s="130" t="s">
        <v>2467</v>
      </c>
    </row>
    <row r="2033" spans="2:65" s="76" customFormat="1" x14ac:dyDescent="0.2">
      <c r="B2033" s="75"/>
      <c r="D2033" s="129" t="s">
        <v>2597</v>
      </c>
      <c r="F2033" s="128" t="s">
        <v>2468</v>
      </c>
      <c r="L2033" s="75"/>
      <c r="M2033" s="119"/>
      <c r="U2033" s="120"/>
      <c r="AT2033" s="108" t="s">
        <v>2597</v>
      </c>
      <c r="AU2033" s="108" t="s">
        <v>61</v>
      </c>
    </row>
    <row r="2034" spans="2:65" s="76" customFormat="1" x14ac:dyDescent="0.2">
      <c r="B2034" s="75"/>
      <c r="D2034" s="127" t="s">
        <v>112</v>
      </c>
      <c r="F2034" s="126" t="s">
        <v>3222</v>
      </c>
      <c r="L2034" s="75"/>
      <c r="M2034" s="119"/>
      <c r="U2034" s="120"/>
      <c r="AT2034" s="108" t="s">
        <v>112</v>
      </c>
      <c r="AU2034" s="108" t="s">
        <v>61</v>
      </c>
    </row>
    <row r="2035" spans="2:65" s="76" customFormat="1" ht="16.5" customHeight="1" x14ac:dyDescent="0.2">
      <c r="B2035" s="117"/>
      <c r="C2035" s="140" t="s">
        <v>2329</v>
      </c>
      <c r="D2035" s="140" t="s">
        <v>26</v>
      </c>
      <c r="E2035" s="139" t="s">
        <v>2469</v>
      </c>
      <c r="F2035" s="135" t="s">
        <v>3181</v>
      </c>
      <c r="G2035" s="138" t="s">
        <v>133</v>
      </c>
      <c r="H2035" s="137">
        <v>4</v>
      </c>
      <c r="I2035" s="136">
        <v>5682.06</v>
      </c>
      <c r="J2035" s="136">
        <f>ROUND(I2035*H2035,2)</f>
        <v>22728.240000000002</v>
      </c>
      <c r="K2035" s="135" t="s">
        <v>3201</v>
      </c>
      <c r="L2035" s="75"/>
      <c r="M2035" s="134" t="s">
        <v>31</v>
      </c>
      <c r="N2035" s="133" t="s">
        <v>2542</v>
      </c>
      <c r="O2035" s="132">
        <v>0.254</v>
      </c>
      <c r="P2035" s="132">
        <f>O2035*H2035</f>
        <v>1.016</v>
      </c>
      <c r="Q2035" s="132">
        <v>2.58E-2</v>
      </c>
      <c r="R2035" s="132">
        <f>Q2035*H2035</f>
        <v>0.1032</v>
      </c>
      <c r="S2035" s="132">
        <v>0</v>
      </c>
      <c r="T2035" s="132">
        <f>S2035*H2035</f>
        <v>0</v>
      </c>
      <c r="U2035" s="131" t="s">
        <v>31</v>
      </c>
      <c r="AR2035" s="130" t="s">
        <v>134</v>
      </c>
      <c r="AT2035" s="130" t="s">
        <v>26</v>
      </c>
      <c r="AU2035" s="130" t="s">
        <v>61</v>
      </c>
      <c r="AY2035" s="108" t="s">
        <v>104</v>
      </c>
      <c r="BE2035" s="118">
        <f>IF(N2035="základní",J2035,0)</f>
        <v>22728.240000000002</v>
      </c>
      <c r="BF2035" s="118">
        <f>IF(N2035="snížená",J2035,0)</f>
        <v>0</v>
      </c>
      <c r="BG2035" s="118">
        <f>IF(N2035="zákl. přenesená",J2035,0)</f>
        <v>0</v>
      </c>
      <c r="BH2035" s="118">
        <f>IF(N2035="sníž. přenesená",J2035,0)</f>
        <v>0</v>
      </c>
      <c r="BI2035" s="118">
        <f>IF(N2035="nulová",J2035,0)</f>
        <v>0</v>
      </c>
      <c r="BJ2035" s="108" t="s">
        <v>102</v>
      </c>
      <c r="BK2035" s="118">
        <f>ROUND(I2035*H2035,2)</f>
        <v>22728.240000000002</v>
      </c>
      <c r="BL2035" s="108" t="s">
        <v>134</v>
      </c>
      <c r="BM2035" s="130" t="s">
        <v>2470</v>
      </c>
    </row>
    <row r="2036" spans="2:65" s="76" customFormat="1" x14ac:dyDescent="0.2">
      <c r="B2036" s="75"/>
      <c r="D2036" s="129" t="s">
        <v>2597</v>
      </c>
      <c r="F2036" s="128" t="s">
        <v>2471</v>
      </c>
      <c r="L2036" s="75"/>
      <c r="M2036" s="119"/>
      <c r="U2036" s="120"/>
      <c r="AT2036" s="108" t="s">
        <v>2597</v>
      </c>
      <c r="AU2036" s="108" t="s">
        <v>61</v>
      </c>
    </row>
    <row r="2037" spans="2:65" s="76" customFormat="1" x14ac:dyDescent="0.2">
      <c r="B2037" s="75"/>
      <c r="D2037" s="127" t="s">
        <v>112</v>
      </c>
      <c r="F2037" s="126" t="s">
        <v>3221</v>
      </c>
      <c r="L2037" s="75"/>
      <c r="M2037" s="119"/>
      <c r="U2037" s="120"/>
      <c r="AT2037" s="108" t="s">
        <v>112</v>
      </c>
      <c r="AU2037" s="108" t="s">
        <v>61</v>
      </c>
    </row>
    <row r="2038" spans="2:65" s="76" customFormat="1" ht="16.5" customHeight="1" x14ac:dyDescent="0.2">
      <c r="B2038" s="117"/>
      <c r="C2038" s="140" t="s">
        <v>2472</v>
      </c>
      <c r="D2038" s="140" t="s">
        <v>26</v>
      </c>
      <c r="E2038" s="139" t="s">
        <v>2473</v>
      </c>
      <c r="F2038" s="135" t="s">
        <v>3182</v>
      </c>
      <c r="G2038" s="138" t="s">
        <v>133</v>
      </c>
      <c r="H2038" s="137">
        <v>1</v>
      </c>
      <c r="I2038" s="136">
        <v>5690.52</v>
      </c>
      <c r="J2038" s="136">
        <f>ROUND(I2038*H2038,2)</f>
        <v>5690.52</v>
      </c>
      <c r="K2038" s="135" t="s">
        <v>3201</v>
      </c>
      <c r="L2038" s="75"/>
      <c r="M2038" s="134" t="s">
        <v>31</v>
      </c>
      <c r="N2038" s="133" t="s">
        <v>2542</v>
      </c>
      <c r="O2038" s="132">
        <v>0.28699999999999998</v>
      </c>
      <c r="P2038" s="132">
        <f>O2038*H2038</f>
        <v>0.28699999999999998</v>
      </c>
      <c r="Q2038" s="132">
        <v>2.5100000000000001E-2</v>
      </c>
      <c r="R2038" s="132">
        <f>Q2038*H2038</f>
        <v>2.5100000000000001E-2</v>
      </c>
      <c r="S2038" s="132">
        <v>0</v>
      </c>
      <c r="T2038" s="132">
        <f>S2038*H2038</f>
        <v>0</v>
      </c>
      <c r="U2038" s="131" t="s">
        <v>31</v>
      </c>
      <c r="AR2038" s="130" t="s">
        <v>134</v>
      </c>
      <c r="AT2038" s="130" t="s">
        <v>26</v>
      </c>
      <c r="AU2038" s="130" t="s">
        <v>61</v>
      </c>
      <c r="AY2038" s="108" t="s">
        <v>104</v>
      </c>
      <c r="BE2038" s="118">
        <f>IF(N2038="základní",J2038,0)</f>
        <v>5690.52</v>
      </c>
      <c r="BF2038" s="118">
        <f>IF(N2038="snížená",J2038,0)</f>
        <v>0</v>
      </c>
      <c r="BG2038" s="118">
        <f>IF(N2038="zákl. přenesená",J2038,0)</f>
        <v>0</v>
      </c>
      <c r="BH2038" s="118">
        <f>IF(N2038="sníž. přenesená",J2038,0)</f>
        <v>0</v>
      </c>
      <c r="BI2038" s="118">
        <f>IF(N2038="nulová",J2038,0)</f>
        <v>0</v>
      </c>
      <c r="BJ2038" s="108" t="s">
        <v>102</v>
      </c>
      <c r="BK2038" s="118">
        <f>ROUND(I2038*H2038,2)</f>
        <v>5690.52</v>
      </c>
      <c r="BL2038" s="108" t="s">
        <v>134</v>
      </c>
      <c r="BM2038" s="130" t="s">
        <v>2474</v>
      </c>
    </row>
    <row r="2039" spans="2:65" s="76" customFormat="1" x14ac:dyDescent="0.2">
      <c r="B2039" s="75"/>
      <c r="D2039" s="129" t="s">
        <v>2597</v>
      </c>
      <c r="F2039" s="128" t="s">
        <v>2475</v>
      </c>
      <c r="L2039" s="75"/>
      <c r="M2039" s="119"/>
      <c r="U2039" s="120"/>
      <c r="AT2039" s="108" t="s">
        <v>2597</v>
      </c>
      <c r="AU2039" s="108" t="s">
        <v>61</v>
      </c>
    </row>
    <row r="2040" spans="2:65" s="76" customFormat="1" x14ac:dyDescent="0.2">
      <c r="B2040" s="75"/>
      <c r="D2040" s="127" t="s">
        <v>112</v>
      </c>
      <c r="F2040" s="126" t="s">
        <v>3220</v>
      </c>
      <c r="L2040" s="75"/>
      <c r="M2040" s="119"/>
      <c r="U2040" s="120"/>
      <c r="AT2040" s="108" t="s">
        <v>112</v>
      </c>
      <c r="AU2040" s="108" t="s">
        <v>61</v>
      </c>
    </row>
    <row r="2041" spans="2:65" s="76" customFormat="1" ht="16.5" customHeight="1" x14ac:dyDescent="0.2">
      <c r="B2041" s="117"/>
      <c r="C2041" s="140" t="s">
        <v>2476</v>
      </c>
      <c r="D2041" s="140" t="s">
        <v>26</v>
      </c>
      <c r="E2041" s="139" t="s">
        <v>2477</v>
      </c>
      <c r="F2041" s="135" t="s">
        <v>3183</v>
      </c>
      <c r="G2041" s="138" t="s">
        <v>133</v>
      </c>
      <c r="H2041" s="137">
        <v>1</v>
      </c>
      <c r="I2041" s="136">
        <v>7027.23</v>
      </c>
      <c r="J2041" s="136">
        <f>ROUND(I2041*H2041,2)</f>
        <v>7027.23</v>
      </c>
      <c r="K2041" s="135" t="s">
        <v>3201</v>
      </c>
      <c r="L2041" s="75"/>
      <c r="M2041" s="134" t="s">
        <v>31</v>
      </c>
      <c r="N2041" s="133" t="s">
        <v>2542</v>
      </c>
      <c r="O2041" s="132">
        <v>0.29899999999999999</v>
      </c>
      <c r="P2041" s="132">
        <f>O2041*H2041</f>
        <v>0.29899999999999999</v>
      </c>
      <c r="Q2041" s="132">
        <v>3.9100000000000003E-2</v>
      </c>
      <c r="R2041" s="132">
        <f>Q2041*H2041</f>
        <v>3.9100000000000003E-2</v>
      </c>
      <c r="S2041" s="132">
        <v>0</v>
      </c>
      <c r="T2041" s="132">
        <f>S2041*H2041</f>
        <v>0</v>
      </c>
      <c r="U2041" s="131" t="s">
        <v>31</v>
      </c>
      <c r="AR2041" s="130" t="s">
        <v>134</v>
      </c>
      <c r="AT2041" s="130" t="s">
        <v>26</v>
      </c>
      <c r="AU2041" s="130" t="s">
        <v>61</v>
      </c>
      <c r="AY2041" s="108" t="s">
        <v>104</v>
      </c>
      <c r="BE2041" s="118">
        <f>IF(N2041="základní",J2041,0)</f>
        <v>7027.23</v>
      </c>
      <c r="BF2041" s="118">
        <f>IF(N2041="snížená",J2041,0)</f>
        <v>0</v>
      </c>
      <c r="BG2041" s="118">
        <f>IF(N2041="zákl. přenesená",J2041,0)</f>
        <v>0</v>
      </c>
      <c r="BH2041" s="118">
        <f>IF(N2041="sníž. přenesená",J2041,0)</f>
        <v>0</v>
      </c>
      <c r="BI2041" s="118">
        <f>IF(N2041="nulová",J2041,0)</f>
        <v>0</v>
      </c>
      <c r="BJ2041" s="108" t="s">
        <v>102</v>
      </c>
      <c r="BK2041" s="118">
        <f>ROUND(I2041*H2041,2)</f>
        <v>7027.23</v>
      </c>
      <c r="BL2041" s="108" t="s">
        <v>134</v>
      </c>
      <c r="BM2041" s="130" t="s">
        <v>2478</v>
      </c>
    </row>
    <row r="2042" spans="2:65" s="76" customFormat="1" x14ac:dyDescent="0.2">
      <c r="B2042" s="75"/>
      <c r="D2042" s="129" t="s">
        <v>2597</v>
      </c>
      <c r="F2042" s="128" t="s">
        <v>2479</v>
      </c>
      <c r="L2042" s="75"/>
      <c r="M2042" s="119"/>
      <c r="U2042" s="120"/>
      <c r="AT2042" s="108" t="s">
        <v>2597</v>
      </c>
      <c r="AU2042" s="108" t="s">
        <v>61</v>
      </c>
    </row>
    <row r="2043" spans="2:65" s="76" customFormat="1" x14ac:dyDescent="0.2">
      <c r="B2043" s="75"/>
      <c r="D2043" s="127" t="s">
        <v>112</v>
      </c>
      <c r="F2043" s="126" t="s">
        <v>3219</v>
      </c>
      <c r="L2043" s="75"/>
      <c r="M2043" s="119"/>
      <c r="U2043" s="120"/>
      <c r="AT2043" s="108" t="s">
        <v>112</v>
      </c>
      <c r="AU2043" s="108" t="s">
        <v>61</v>
      </c>
    </row>
    <row r="2044" spans="2:65" s="76" customFormat="1" ht="16.5" customHeight="1" x14ac:dyDescent="0.2">
      <c r="B2044" s="117"/>
      <c r="C2044" s="140" t="s">
        <v>2480</v>
      </c>
      <c r="D2044" s="140" t="s">
        <v>26</v>
      </c>
      <c r="E2044" s="139" t="s">
        <v>2481</v>
      </c>
      <c r="F2044" s="135" t="s">
        <v>3184</v>
      </c>
      <c r="G2044" s="138" t="s">
        <v>133</v>
      </c>
      <c r="H2044" s="137">
        <v>5</v>
      </c>
      <c r="I2044" s="136">
        <v>195.46</v>
      </c>
      <c r="J2044" s="136">
        <f>ROUND(I2044*H2044,2)</f>
        <v>977.3</v>
      </c>
      <c r="K2044" s="135" t="s">
        <v>3201</v>
      </c>
      <c r="L2044" s="75"/>
      <c r="M2044" s="134" t="s">
        <v>31</v>
      </c>
      <c r="N2044" s="133" t="s">
        <v>2542</v>
      </c>
      <c r="O2044" s="132">
        <v>0.309</v>
      </c>
      <c r="P2044" s="132">
        <f>O2044*H2044</f>
        <v>1.5449999999999999</v>
      </c>
      <c r="Q2044" s="132">
        <v>1.7100000000000001E-4</v>
      </c>
      <c r="R2044" s="132">
        <f>Q2044*H2044</f>
        <v>8.5500000000000007E-4</v>
      </c>
      <c r="S2044" s="132">
        <v>2.419E-2</v>
      </c>
      <c r="T2044" s="132">
        <f>S2044*H2044</f>
        <v>0.12095</v>
      </c>
      <c r="U2044" s="131" t="s">
        <v>31</v>
      </c>
      <c r="AR2044" s="130" t="s">
        <v>134</v>
      </c>
      <c r="AT2044" s="130" t="s">
        <v>26</v>
      </c>
      <c r="AU2044" s="130" t="s">
        <v>61</v>
      </c>
      <c r="AY2044" s="108" t="s">
        <v>104</v>
      </c>
      <c r="BE2044" s="118">
        <f>IF(N2044="základní",J2044,0)</f>
        <v>977.3</v>
      </c>
      <c r="BF2044" s="118">
        <f>IF(N2044="snížená",J2044,0)</f>
        <v>0</v>
      </c>
      <c r="BG2044" s="118">
        <f>IF(N2044="zákl. přenesená",J2044,0)</f>
        <v>0</v>
      </c>
      <c r="BH2044" s="118">
        <f>IF(N2044="sníž. přenesená",J2044,0)</f>
        <v>0</v>
      </c>
      <c r="BI2044" s="118">
        <f>IF(N2044="nulová",J2044,0)</f>
        <v>0</v>
      </c>
      <c r="BJ2044" s="108" t="s">
        <v>102</v>
      </c>
      <c r="BK2044" s="118">
        <f>ROUND(I2044*H2044,2)</f>
        <v>977.3</v>
      </c>
      <c r="BL2044" s="108" t="s">
        <v>134</v>
      </c>
      <c r="BM2044" s="130" t="s">
        <v>2482</v>
      </c>
    </row>
    <row r="2045" spans="2:65" s="76" customFormat="1" x14ac:dyDescent="0.2">
      <c r="B2045" s="75"/>
      <c r="D2045" s="129" t="s">
        <v>2597</v>
      </c>
      <c r="F2045" s="128" t="s">
        <v>2483</v>
      </c>
      <c r="L2045" s="75"/>
      <c r="M2045" s="119"/>
      <c r="U2045" s="120"/>
      <c r="AT2045" s="108" t="s">
        <v>2597</v>
      </c>
      <c r="AU2045" s="108" t="s">
        <v>61</v>
      </c>
    </row>
    <row r="2046" spans="2:65" s="76" customFormat="1" x14ac:dyDescent="0.2">
      <c r="B2046" s="75"/>
      <c r="D2046" s="127" t="s">
        <v>112</v>
      </c>
      <c r="F2046" s="126" t="s">
        <v>3218</v>
      </c>
      <c r="L2046" s="75"/>
      <c r="M2046" s="119"/>
      <c r="U2046" s="120"/>
      <c r="AT2046" s="108" t="s">
        <v>112</v>
      </c>
      <c r="AU2046" s="108" t="s">
        <v>61</v>
      </c>
    </row>
    <row r="2047" spans="2:65" s="76" customFormat="1" ht="16.5" customHeight="1" x14ac:dyDescent="0.2">
      <c r="B2047" s="117"/>
      <c r="C2047" s="140" t="s">
        <v>2484</v>
      </c>
      <c r="D2047" s="140" t="s">
        <v>26</v>
      </c>
      <c r="E2047" s="139" t="s">
        <v>2485</v>
      </c>
      <c r="F2047" s="135" t="s">
        <v>3185</v>
      </c>
      <c r="G2047" s="138" t="s">
        <v>133</v>
      </c>
      <c r="H2047" s="137">
        <v>6</v>
      </c>
      <c r="I2047" s="136">
        <v>229.9</v>
      </c>
      <c r="J2047" s="136">
        <f>ROUND(I2047*H2047,2)</f>
        <v>1379.4</v>
      </c>
      <c r="K2047" s="135" t="s">
        <v>3201</v>
      </c>
      <c r="L2047" s="75"/>
      <c r="M2047" s="134" t="s">
        <v>31</v>
      </c>
      <c r="N2047" s="133" t="s">
        <v>2542</v>
      </c>
      <c r="O2047" s="132">
        <v>0.36099999999999999</v>
      </c>
      <c r="P2047" s="132">
        <f>O2047*H2047</f>
        <v>2.1659999999999999</v>
      </c>
      <c r="Q2047" s="132">
        <v>2.02E-4</v>
      </c>
      <c r="R2047" s="132">
        <f>Q2047*H2047</f>
        <v>1.212E-3</v>
      </c>
      <c r="S2047" s="132">
        <v>5.108E-2</v>
      </c>
      <c r="T2047" s="132">
        <f>S2047*H2047</f>
        <v>0.30647999999999997</v>
      </c>
      <c r="U2047" s="131" t="s">
        <v>31</v>
      </c>
      <c r="AR2047" s="130" t="s">
        <v>134</v>
      </c>
      <c r="AT2047" s="130" t="s">
        <v>26</v>
      </c>
      <c r="AU2047" s="130" t="s">
        <v>61</v>
      </c>
      <c r="AY2047" s="108" t="s">
        <v>104</v>
      </c>
      <c r="BE2047" s="118">
        <f>IF(N2047="základní",J2047,0)</f>
        <v>1379.4</v>
      </c>
      <c r="BF2047" s="118">
        <f>IF(N2047="snížená",J2047,0)</f>
        <v>0</v>
      </c>
      <c r="BG2047" s="118">
        <f>IF(N2047="zákl. přenesená",J2047,0)</f>
        <v>0</v>
      </c>
      <c r="BH2047" s="118">
        <f>IF(N2047="sníž. přenesená",J2047,0)</f>
        <v>0</v>
      </c>
      <c r="BI2047" s="118">
        <f>IF(N2047="nulová",J2047,0)</f>
        <v>0</v>
      </c>
      <c r="BJ2047" s="108" t="s">
        <v>102</v>
      </c>
      <c r="BK2047" s="118">
        <f>ROUND(I2047*H2047,2)</f>
        <v>1379.4</v>
      </c>
      <c r="BL2047" s="108" t="s">
        <v>134</v>
      </c>
      <c r="BM2047" s="130" t="s">
        <v>2486</v>
      </c>
    </row>
    <row r="2048" spans="2:65" s="76" customFormat="1" x14ac:dyDescent="0.2">
      <c r="B2048" s="75"/>
      <c r="D2048" s="129" t="s">
        <v>2597</v>
      </c>
      <c r="F2048" s="128" t="s">
        <v>2487</v>
      </c>
      <c r="L2048" s="75"/>
      <c r="M2048" s="119"/>
      <c r="U2048" s="120"/>
      <c r="AT2048" s="108" t="s">
        <v>2597</v>
      </c>
      <c r="AU2048" s="108" t="s">
        <v>61</v>
      </c>
    </row>
    <row r="2049" spans="2:65" s="76" customFormat="1" x14ac:dyDescent="0.2">
      <c r="B2049" s="75"/>
      <c r="D2049" s="127" t="s">
        <v>112</v>
      </c>
      <c r="F2049" s="126" t="s">
        <v>3217</v>
      </c>
      <c r="L2049" s="75"/>
      <c r="M2049" s="119"/>
      <c r="U2049" s="120"/>
      <c r="AT2049" s="108" t="s">
        <v>112</v>
      </c>
      <c r="AU2049" s="108" t="s">
        <v>61</v>
      </c>
    </row>
    <row r="2050" spans="2:65" s="76" customFormat="1" ht="16.5" customHeight="1" x14ac:dyDescent="0.2">
      <c r="B2050" s="117"/>
      <c r="C2050" s="140" t="s">
        <v>2488</v>
      </c>
      <c r="D2050" s="140" t="s">
        <v>26</v>
      </c>
      <c r="E2050" s="139" t="s">
        <v>2489</v>
      </c>
      <c r="F2050" s="135" t="s">
        <v>3186</v>
      </c>
      <c r="G2050" s="138" t="s">
        <v>133</v>
      </c>
      <c r="H2050" s="137">
        <v>5</v>
      </c>
      <c r="I2050" s="136">
        <v>249.48</v>
      </c>
      <c r="J2050" s="136">
        <f>ROUND(I2050*H2050,2)</f>
        <v>1247.4000000000001</v>
      </c>
      <c r="K2050" s="135" t="s">
        <v>3201</v>
      </c>
      <c r="L2050" s="75"/>
      <c r="M2050" s="134" t="s">
        <v>31</v>
      </c>
      <c r="N2050" s="133" t="s">
        <v>2542</v>
      </c>
      <c r="O2050" s="132">
        <v>0.39100000000000001</v>
      </c>
      <c r="P2050" s="132">
        <f>O2050*H2050</f>
        <v>1.9550000000000001</v>
      </c>
      <c r="Q2050" s="132">
        <v>2.2100000000000001E-4</v>
      </c>
      <c r="R2050" s="132">
        <f>Q2050*H2050</f>
        <v>1.1050000000000001E-3</v>
      </c>
      <c r="S2050" s="132">
        <v>7.689E-2</v>
      </c>
      <c r="T2050" s="132">
        <f>S2050*H2050</f>
        <v>0.38445000000000001</v>
      </c>
      <c r="U2050" s="131" t="s">
        <v>31</v>
      </c>
      <c r="AR2050" s="130" t="s">
        <v>134</v>
      </c>
      <c r="AT2050" s="130" t="s">
        <v>26</v>
      </c>
      <c r="AU2050" s="130" t="s">
        <v>61</v>
      </c>
      <c r="AY2050" s="108" t="s">
        <v>104</v>
      </c>
      <c r="BE2050" s="118">
        <f>IF(N2050="základní",J2050,0)</f>
        <v>1247.4000000000001</v>
      </c>
      <c r="BF2050" s="118">
        <f>IF(N2050="snížená",J2050,0)</f>
        <v>0</v>
      </c>
      <c r="BG2050" s="118">
        <f>IF(N2050="zákl. přenesená",J2050,0)</f>
        <v>0</v>
      </c>
      <c r="BH2050" s="118">
        <f>IF(N2050="sníž. přenesená",J2050,0)</f>
        <v>0</v>
      </c>
      <c r="BI2050" s="118">
        <f>IF(N2050="nulová",J2050,0)</f>
        <v>0</v>
      </c>
      <c r="BJ2050" s="108" t="s">
        <v>102</v>
      </c>
      <c r="BK2050" s="118">
        <f>ROUND(I2050*H2050,2)</f>
        <v>1247.4000000000001</v>
      </c>
      <c r="BL2050" s="108" t="s">
        <v>134</v>
      </c>
      <c r="BM2050" s="130" t="s">
        <v>2490</v>
      </c>
    </row>
    <row r="2051" spans="2:65" s="76" customFormat="1" x14ac:dyDescent="0.2">
      <c r="B2051" s="75"/>
      <c r="D2051" s="129" t="s">
        <v>2597</v>
      </c>
      <c r="F2051" s="128" t="s">
        <v>2491</v>
      </c>
      <c r="L2051" s="75"/>
      <c r="M2051" s="119"/>
      <c r="U2051" s="120"/>
      <c r="AT2051" s="108" t="s">
        <v>2597</v>
      </c>
      <c r="AU2051" s="108" t="s">
        <v>61</v>
      </c>
    </row>
    <row r="2052" spans="2:65" s="76" customFormat="1" x14ac:dyDescent="0.2">
      <c r="B2052" s="75"/>
      <c r="D2052" s="127" t="s">
        <v>112</v>
      </c>
      <c r="F2052" s="126" t="s">
        <v>3216</v>
      </c>
      <c r="L2052" s="75"/>
      <c r="M2052" s="119"/>
      <c r="U2052" s="120"/>
      <c r="AT2052" s="108" t="s">
        <v>112</v>
      </c>
      <c r="AU2052" s="108" t="s">
        <v>61</v>
      </c>
    </row>
    <row r="2053" spans="2:65" s="76" customFormat="1" ht="16.5" customHeight="1" x14ac:dyDescent="0.2">
      <c r="B2053" s="117"/>
      <c r="C2053" s="140" t="s">
        <v>2492</v>
      </c>
      <c r="D2053" s="140" t="s">
        <v>26</v>
      </c>
      <c r="E2053" s="139" t="s">
        <v>2493</v>
      </c>
      <c r="F2053" s="135" t="s">
        <v>3187</v>
      </c>
      <c r="G2053" s="138" t="s">
        <v>133</v>
      </c>
      <c r="H2053" s="137">
        <v>5</v>
      </c>
      <c r="I2053" s="136">
        <v>274.98</v>
      </c>
      <c r="J2053" s="136">
        <f>ROUND(I2053*H2053,2)</f>
        <v>1374.9</v>
      </c>
      <c r="K2053" s="135" t="s">
        <v>3201</v>
      </c>
      <c r="L2053" s="75"/>
      <c r="M2053" s="134" t="s">
        <v>31</v>
      </c>
      <c r="N2053" s="133" t="s">
        <v>2542</v>
      </c>
      <c r="O2053" s="132">
        <v>0.433</v>
      </c>
      <c r="P2053" s="132">
        <f>O2053*H2053</f>
        <v>2.165</v>
      </c>
      <c r="Q2053" s="132">
        <v>2.4000000000000001E-4</v>
      </c>
      <c r="R2053" s="132">
        <f>Q2053*H2053</f>
        <v>1.2000000000000001E-3</v>
      </c>
      <c r="S2053" s="132">
        <v>0.10216</v>
      </c>
      <c r="T2053" s="132">
        <f>S2053*H2053</f>
        <v>0.51080000000000003</v>
      </c>
      <c r="U2053" s="131" t="s">
        <v>31</v>
      </c>
      <c r="AR2053" s="130" t="s">
        <v>134</v>
      </c>
      <c r="AT2053" s="130" t="s">
        <v>26</v>
      </c>
      <c r="AU2053" s="130" t="s">
        <v>61</v>
      </c>
      <c r="AY2053" s="108" t="s">
        <v>104</v>
      </c>
      <c r="BE2053" s="118">
        <f>IF(N2053="základní",J2053,0)</f>
        <v>1374.9</v>
      </c>
      <c r="BF2053" s="118">
        <f>IF(N2053="snížená",J2053,0)</f>
        <v>0</v>
      </c>
      <c r="BG2053" s="118">
        <f>IF(N2053="zákl. přenesená",J2053,0)</f>
        <v>0</v>
      </c>
      <c r="BH2053" s="118">
        <f>IF(N2053="sníž. přenesená",J2053,0)</f>
        <v>0</v>
      </c>
      <c r="BI2053" s="118">
        <f>IF(N2053="nulová",J2053,0)</f>
        <v>0</v>
      </c>
      <c r="BJ2053" s="108" t="s">
        <v>102</v>
      </c>
      <c r="BK2053" s="118">
        <f>ROUND(I2053*H2053,2)</f>
        <v>1374.9</v>
      </c>
      <c r="BL2053" s="108" t="s">
        <v>134</v>
      </c>
      <c r="BM2053" s="130" t="s">
        <v>2494</v>
      </c>
    </row>
    <row r="2054" spans="2:65" s="76" customFormat="1" x14ac:dyDescent="0.2">
      <c r="B2054" s="75"/>
      <c r="D2054" s="129" t="s">
        <v>2597</v>
      </c>
      <c r="F2054" s="128" t="s">
        <v>2495</v>
      </c>
      <c r="L2054" s="75"/>
      <c r="M2054" s="119"/>
      <c r="U2054" s="120"/>
      <c r="AT2054" s="108" t="s">
        <v>2597</v>
      </c>
      <c r="AU2054" s="108" t="s">
        <v>61</v>
      </c>
    </row>
    <row r="2055" spans="2:65" s="76" customFormat="1" x14ac:dyDescent="0.2">
      <c r="B2055" s="75"/>
      <c r="D2055" s="127" t="s">
        <v>112</v>
      </c>
      <c r="F2055" s="126" t="s">
        <v>3215</v>
      </c>
      <c r="L2055" s="75"/>
      <c r="M2055" s="119"/>
      <c r="U2055" s="120"/>
      <c r="AT2055" s="108" t="s">
        <v>112</v>
      </c>
      <c r="AU2055" s="108" t="s">
        <v>61</v>
      </c>
    </row>
    <row r="2056" spans="2:65" s="76" customFormat="1" ht="16.5" customHeight="1" x14ac:dyDescent="0.2">
      <c r="B2056" s="117"/>
      <c r="C2056" s="140" t="s">
        <v>2496</v>
      </c>
      <c r="D2056" s="140" t="s">
        <v>26</v>
      </c>
      <c r="E2056" s="139" t="s">
        <v>2497</v>
      </c>
      <c r="F2056" s="135" t="s">
        <v>3188</v>
      </c>
      <c r="G2056" s="138" t="s">
        <v>121</v>
      </c>
      <c r="H2056" s="137">
        <v>21</v>
      </c>
      <c r="I2056" s="136">
        <v>43.19</v>
      </c>
      <c r="J2056" s="136">
        <f>ROUND(I2056*H2056,2)</f>
        <v>906.99</v>
      </c>
      <c r="K2056" s="135" t="s">
        <v>3201</v>
      </c>
      <c r="L2056" s="75"/>
      <c r="M2056" s="134" t="s">
        <v>31</v>
      </c>
      <c r="N2056" s="133" t="s">
        <v>2542</v>
      </c>
      <c r="O2056" s="132">
        <v>5.1999999999999998E-2</v>
      </c>
      <c r="P2056" s="132">
        <f>O2056*H2056</f>
        <v>1.0919999999999999</v>
      </c>
      <c r="Q2056" s="132">
        <v>6.2000000000000003E-5</v>
      </c>
      <c r="R2056" s="132">
        <f>Q2056*H2056</f>
        <v>1.302E-3</v>
      </c>
      <c r="S2056" s="132">
        <v>1.14E-2</v>
      </c>
      <c r="T2056" s="132">
        <f>S2056*H2056</f>
        <v>0.2394</v>
      </c>
      <c r="U2056" s="131" t="s">
        <v>31</v>
      </c>
      <c r="AR2056" s="130" t="s">
        <v>134</v>
      </c>
      <c r="AT2056" s="130" t="s">
        <v>26</v>
      </c>
      <c r="AU2056" s="130" t="s">
        <v>61</v>
      </c>
      <c r="AY2056" s="108" t="s">
        <v>104</v>
      </c>
      <c r="BE2056" s="118">
        <f>IF(N2056="základní",J2056,0)</f>
        <v>906.99</v>
      </c>
      <c r="BF2056" s="118">
        <f>IF(N2056="snížená",J2056,0)</f>
        <v>0</v>
      </c>
      <c r="BG2056" s="118">
        <f>IF(N2056="zákl. přenesená",J2056,0)</f>
        <v>0</v>
      </c>
      <c r="BH2056" s="118">
        <f>IF(N2056="sníž. přenesená",J2056,0)</f>
        <v>0</v>
      </c>
      <c r="BI2056" s="118">
        <f>IF(N2056="nulová",J2056,0)</f>
        <v>0</v>
      </c>
      <c r="BJ2056" s="108" t="s">
        <v>102</v>
      </c>
      <c r="BK2056" s="118">
        <f>ROUND(I2056*H2056,2)</f>
        <v>906.99</v>
      </c>
      <c r="BL2056" s="108" t="s">
        <v>134</v>
      </c>
      <c r="BM2056" s="130" t="s">
        <v>2498</v>
      </c>
    </row>
    <row r="2057" spans="2:65" s="76" customFormat="1" x14ac:dyDescent="0.2">
      <c r="B2057" s="75"/>
      <c r="D2057" s="129" t="s">
        <v>2597</v>
      </c>
      <c r="F2057" s="128" t="s">
        <v>2499</v>
      </c>
      <c r="L2057" s="75"/>
      <c r="M2057" s="119"/>
      <c r="U2057" s="120"/>
      <c r="AT2057" s="108" t="s">
        <v>2597</v>
      </c>
      <c r="AU2057" s="108" t="s">
        <v>61</v>
      </c>
    </row>
    <row r="2058" spans="2:65" s="76" customFormat="1" x14ac:dyDescent="0.2">
      <c r="B2058" s="75"/>
      <c r="D2058" s="127" t="s">
        <v>112</v>
      </c>
      <c r="F2058" s="126" t="s">
        <v>3214</v>
      </c>
      <c r="L2058" s="75"/>
      <c r="M2058" s="119"/>
      <c r="U2058" s="120"/>
      <c r="AT2058" s="108" t="s">
        <v>112</v>
      </c>
      <c r="AU2058" s="108" t="s">
        <v>61</v>
      </c>
    </row>
    <row r="2059" spans="2:65" s="76" customFormat="1" ht="16.5" customHeight="1" x14ac:dyDescent="0.2">
      <c r="B2059" s="117"/>
      <c r="C2059" s="140" t="s">
        <v>2500</v>
      </c>
      <c r="D2059" s="140" t="s">
        <v>26</v>
      </c>
      <c r="E2059" s="139" t="s">
        <v>2501</v>
      </c>
      <c r="F2059" s="135" t="s">
        <v>3189</v>
      </c>
      <c r="G2059" s="138" t="s">
        <v>133</v>
      </c>
      <c r="H2059" s="137">
        <v>10</v>
      </c>
      <c r="I2059" s="136">
        <v>202.15</v>
      </c>
      <c r="J2059" s="136">
        <f>ROUND(I2059*H2059,2)</f>
        <v>2021.5</v>
      </c>
      <c r="K2059" s="135" t="s">
        <v>3201</v>
      </c>
      <c r="L2059" s="75"/>
      <c r="M2059" s="134" t="s">
        <v>31</v>
      </c>
      <c r="N2059" s="133" t="s">
        <v>2542</v>
      </c>
      <c r="O2059" s="132">
        <v>0.31900000000000001</v>
      </c>
      <c r="P2059" s="132">
        <f>O2059*H2059</f>
        <v>3.19</v>
      </c>
      <c r="Q2059" s="132">
        <v>1.772E-4</v>
      </c>
      <c r="R2059" s="132">
        <f>Q2059*H2059</f>
        <v>1.7719999999999999E-3</v>
      </c>
      <c r="S2059" s="132">
        <v>1.7979999999999999E-2</v>
      </c>
      <c r="T2059" s="132">
        <f>S2059*H2059</f>
        <v>0.17979999999999999</v>
      </c>
      <c r="U2059" s="131" t="s">
        <v>31</v>
      </c>
      <c r="AR2059" s="130" t="s">
        <v>134</v>
      </c>
      <c r="AT2059" s="130" t="s">
        <v>26</v>
      </c>
      <c r="AU2059" s="130" t="s">
        <v>61</v>
      </c>
      <c r="AY2059" s="108" t="s">
        <v>104</v>
      </c>
      <c r="BE2059" s="118">
        <f>IF(N2059="základní",J2059,0)</f>
        <v>2021.5</v>
      </c>
      <c r="BF2059" s="118">
        <f>IF(N2059="snížená",J2059,0)</f>
        <v>0</v>
      </c>
      <c r="BG2059" s="118">
        <f>IF(N2059="zákl. přenesená",J2059,0)</f>
        <v>0</v>
      </c>
      <c r="BH2059" s="118">
        <f>IF(N2059="sníž. přenesená",J2059,0)</f>
        <v>0</v>
      </c>
      <c r="BI2059" s="118">
        <f>IF(N2059="nulová",J2059,0)</f>
        <v>0</v>
      </c>
      <c r="BJ2059" s="108" t="s">
        <v>102</v>
      </c>
      <c r="BK2059" s="118">
        <f>ROUND(I2059*H2059,2)</f>
        <v>2021.5</v>
      </c>
      <c r="BL2059" s="108" t="s">
        <v>134</v>
      </c>
      <c r="BM2059" s="130" t="s">
        <v>2502</v>
      </c>
    </row>
    <row r="2060" spans="2:65" s="76" customFormat="1" x14ac:dyDescent="0.2">
      <c r="B2060" s="75"/>
      <c r="D2060" s="129" t="s">
        <v>2597</v>
      </c>
      <c r="F2060" s="128" t="s">
        <v>2503</v>
      </c>
      <c r="L2060" s="75"/>
      <c r="M2060" s="119"/>
      <c r="U2060" s="120"/>
      <c r="AT2060" s="108" t="s">
        <v>2597</v>
      </c>
      <c r="AU2060" s="108" t="s">
        <v>61</v>
      </c>
    </row>
    <row r="2061" spans="2:65" s="76" customFormat="1" x14ac:dyDescent="0.2">
      <c r="B2061" s="75"/>
      <c r="D2061" s="127" t="s">
        <v>112</v>
      </c>
      <c r="F2061" s="126" t="s">
        <v>3213</v>
      </c>
      <c r="L2061" s="75"/>
      <c r="M2061" s="119"/>
      <c r="U2061" s="120"/>
      <c r="AT2061" s="108" t="s">
        <v>112</v>
      </c>
      <c r="AU2061" s="108" t="s">
        <v>61</v>
      </c>
    </row>
    <row r="2062" spans="2:65" s="76" customFormat="1" ht="16.5" customHeight="1" x14ac:dyDescent="0.2">
      <c r="B2062" s="117"/>
      <c r="C2062" s="140" t="s">
        <v>2504</v>
      </c>
      <c r="D2062" s="140" t="s">
        <v>26</v>
      </c>
      <c r="E2062" s="139" t="s">
        <v>2505</v>
      </c>
      <c r="F2062" s="135" t="s">
        <v>3190</v>
      </c>
      <c r="G2062" s="138" t="s">
        <v>133</v>
      </c>
      <c r="H2062" s="137">
        <v>10</v>
      </c>
      <c r="I2062" s="136">
        <v>229.9</v>
      </c>
      <c r="J2062" s="136">
        <f>ROUND(I2062*H2062,2)</f>
        <v>2299</v>
      </c>
      <c r="K2062" s="135" t="s">
        <v>3201</v>
      </c>
      <c r="L2062" s="75"/>
      <c r="M2062" s="134" t="s">
        <v>31</v>
      </c>
      <c r="N2062" s="133" t="s">
        <v>2542</v>
      </c>
      <c r="O2062" s="132">
        <v>0.36099999999999999</v>
      </c>
      <c r="P2062" s="132">
        <f>O2062*H2062</f>
        <v>3.61</v>
      </c>
      <c r="Q2062" s="132">
        <v>2.02E-4</v>
      </c>
      <c r="R2062" s="132">
        <f>Q2062*H2062</f>
        <v>2.0200000000000001E-3</v>
      </c>
      <c r="S2062" s="132">
        <v>2.717E-2</v>
      </c>
      <c r="T2062" s="132">
        <f>S2062*H2062</f>
        <v>0.2717</v>
      </c>
      <c r="U2062" s="131" t="s">
        <v>31</v>
      </c>
      <c r="AR2062" s="130" t="s">
        <v>134</v>
      </c>
      <c r="AT2062" s="130" t="s">
        <v>26</v>
      </c>
      <c r="AU2062" s="130" t="s">
        <v>61</v>
      </c>
      <c r="AY2062" s="108" t="s">
        <v>104</v>
      </c>
      <c r="BE2062" s="118">
        <f>IF(N2062="základní",J2062,0)</f>
        <v>2299</v>
      </c>
      <c r="BF2062" s="118">
        <f>IF(N2062="snížená",J2062,0)</f>
        <v>0</v>
      </c>
      <c r="BG2062" s="118">
        <f>IF(N2062="zákl. přenesená",J2062,0)</f>
        <v>0</v>
      </c>
      <c r="BH2062" s="118">
        <f>IF(N2062="sníž. přenesená",J2062,0)</f>
        <v>0</v>
      </c>
      <c r="BI2062" s="118">
        <f>IF(N2062="nulová",J2062,0)</f>
        <v>0</v>
      </c>
      <c r="BJ2062" s="108" t="s">
        <v>102</v>
      </c>
      <c r="BK2062" s="118">
        <f>ROUND(I2062*H2062,2)</f>
        <v>2299</v>
      </c>
      <c r="BL2062" s="108" t="s">
        <v>134</v>
      </c>
      <c r="BM2062" s="130" t="s">
        <v>2506</v>
      </c>
    </row>
    <row r="2063" spans="2:65" s="76" customFormat="1" x14ac:dyDescent="0.2">
      <c r="B2063" s="75"/>
      <c r="D2063" s="129" t="s">
        <v>2597</v>
      </c>
      <c r="F2063" s="128" t="s">
        <v>2507</v>
      </c>
      <c r="L2063" s="75"/>
      <c r="M2063" s="119"/>
      <c r="U2063" s="120"/>
      <c r="AT2063" s="108" t="s">
        <v>2597</v>
      </c>
      <c r="AU2063" s="108" t="s">
        <v>61</v>
      </c>
    </row>
    <row r="2064" spans="2:65" s="76" customFormat="1" x14ac:dyDescent="0.2">
      <c r="B2064" s="75"/>
      <c r="D2064" s="127" t="s">
        <v>112</v>
      </c>
      <c r="F2064" s="126" t="s">
        <v>3212</v>
      </c>
      <c r="L2064" s="75"/>
      <c r="M2064" s="119"/>
      <c r="U2064" s="120"/>
      <c r="AT2064" s="108" t="s">
        <v>112</v>
      </c>
      <c r="AU2064" s="108" t="s">
        <v>61</v>
      </c>
    </row>
    <row r="2065" spans="2:65" s="76" customFormat="1" ht="16.5" customHeight="1" x14ac:dyDescent="0.2">
      <c r="B2065" s="117"/>
      <c r="C2065" s="140" t="s">
        <v>2508</v>
      </c>
      <c r="D2065" s="140" t="s">
        <v>26</v>
      </c>
      <c r="E2065" s="139" t="s">
        <v>2509</v>
      </c>
      <c r="F2065" s="135" t="s">
        <v>3191</v>
      </c>
      <c r="G2065" s="138" t="s">
        <v>133</v>
      </c>
      <c r="H2065" s="137">
        <v>2</v>
      </c>
      <c r="I2065" s="136">
        <v>157.6</v>
      </c>
      <c r="J2065" s="136">
        <f>ROUND(I2065*H2065,2)</f>
        <v>315.2</v>
      </c>
      <c r="K2065" s="135" t="s">
        <v>3201</v>
      </c>
      <c r="L2065" s="75"/>
      <c r="M2065" s="134" t="s">
        <v>31</v>
      </c>
      <c r="N2065" s="133" t="s">
        <v>2542</v>
      </c>
      <c r="O2065" s="132">
        <v>0.31900000000000001</v>
      </c>
      <c r="P2065" s="132">
        <f>O2065*H2065</f>
        <v>0.63800000000000001</v>
      </c>
      <c r="Q2065" s="132">
        <v>0</v>
      </c>
      <c r="R2065" s="132">
        <f>Q2065*H2065</f>
        <v>0</v>
      </c>
      <c r="S2065" s="132">
        <v>1.7000000000000001E-2</v>
      </c>
      <c r="T2065" s="132">
        <f>S2065*H2065</f>
        <v>3.4000000000000002E-2</v>
      </c>
      <c r="U2065" s="131" t="s">
        <v>31</v>
      </c>
      <c r="AR2065" s="130" t="s">
        <v>134</v>
      </c>
      <c r="AT2065" s="130" t="s">
        <v>26</v>
      </c>
      <c r="AU2065" s="130" t="s">
        <v>61</v>
      </c>
      <c r="AY2065" s="108" t="s">
        <v>104</v>
      </c>
      <c r="BE2065" s="118">
        <f>IF(N2065="základní",J2065,0)</f>
        <v>315.2</v>
      </c>
      <c r="BF2065" s="118">
        <f>IF(N2065="snížená",J2065,0)</f>
        <v>0</v>
      </c>
      <c r="BG2065" s="118">
        <f>IF(N2065="zákl. přenesená",J2065,0)</f>
        <v>0</v>
      </c>
      <c r="BH2065" s="118">
        <f>IF(N2065="sníž. přenesená",J2065,0)</f>
        <v>0</v>
      </c>
      <c r="BI2065" s="118">
        <f>IF(N2065="nulová",J2065,0)</f>
        <v>0</v>
      </c>
      <c r="BJ2065" s="108" t="s">
        <v>102</v>
      </c>
      <c r="BK2065" s="118">
        <f>ROUND(I2065*H2065,2)</f>
        <v>315.2</v>
      </c>
      <c r="BL2065" s="108" t="s">
        <v>134</v>
      </c>
      <c r="BM2065" s="130" t="s">
        <v>2510</v>
      </c>
    </row>
    <row r="2066" spans="2:65" s="76" customFormat="1" x14ac:dyDescent="0.2">
      <c r="B2066" s="75"/>
      <c r="D2066" s="129" t="s">
        <v>2597</v>
      </c>
      <c r="F2066" s="128" t="s">
        <v>2511</v>
      </c>
      <c r="L2066" s="75"/>
      <c r="M2066" s="119"/>
      <c r="U2066" s="120"/>
      <c r="AT2066" s="108" t="s">
        <v>2597</v>
      </c>
      <c r="AU2066" s="108" t="s">
        <v>61</v>
      </c>
    </row>
    <row r="2067" spans="2:65" s="76" customFormat="1" x14ac:dyDescent="0.2">
      <c r="B2067" s="75"/>
      <c r="D2067" s="127" t="s">
        <v>112</v>
      </c>
      <c r="F2067" s="126" t="s">
        <v>3211</v>
      </c>
      <c r="L2067" s="75"/>
      <c r="M2067" s="119"/>
      <c r="U2067" s="120"/>
      <c r="AT2067" s="108" t="s">
        <v>112</v>
      </c>
      <c r="AU2067" s="108" t="s">
        <v>61</v>
      </c>
    </row>
    <row r="2068" spans="2:65" s="76" customFormat="1" ht="16.5" customHeight="1" x14ac:dyDescent="0.2">
      <c r="B2068" s="117"/>
      <c r="C2068" s="140" t="s">
        <v>2512</v>
      </c>
      <c r="D2068" s="140" t="s">
        <v>26</v>
      </c>
      <c r="E2068" s="139" t="s">
        <v>2513</v>
      </c>
      <c r="F2068" s="135" t="s">
        <v>3192</v>
      </c>
      <c r="G2068" s="138" t="s">
        <v>133</v>
      </c>
      <c r="H2068" s="137">
        <v>3</v>
      </c>
      <c r="I2068" s="136">
        <v>239.12</v>
      </c>
      <c r="J2068" s="136">
        <f>ROUND(I2068*H2068,2)</f>
        <v>717.36</v>
      </c>
      <c r="K2068" s="135" t="s">
        <v>3201</v>
      </c>
      <c r="L2068" s="75"/>
      <c r="M2068" s="134" t="s">
        <v>31</v>
      </c>
      <c r="N2068" s="133" t="s">
        <v>2542</v>
      </c>
      <c r="O2068" s="132">
        <v>0.48399999999999999</v>
      </c>
      <c r="P2068" s="132">
        <f>O2068*H2068</f>
        <v>1.452</v>
      </c>
      <c r="Q2068" s="132">
        <v>0</v>
      </c>
      <c r="R2068" s="132">
        <f>Q2068*H2068</f>
        <v>0</v>
      </c>
      <c r="S2068" s="132">
        <v>3.5999999999999997E-2</v>
      </c>
      <c r="T2068" s="132">
        <f>S2068*H2068</f>
        <v>0.10799999999999998</v>
      </c>
      <c r="U2068" s="131" t="s">
        <v>31</v>
      </c>
      <c r="AR2068" s="130" t="s">
        <v>134</v>
      </c>
      <c r="AT2068" s="130" t="s">
        <v>26</v>
      </c>
      <c r="AU2068" s="130" t="s">
        <v>61</v>
      </c>
      <c r="AY2068" s="108" t="s">
        <v>104</v>
      </c>
      <c r="BE2068" s="118">
        <f>IF(N2068="základní",J2068,0)</f>
        <v>717.36</v>
      </c>
      <c r="BF2068" s="118">
        <f>IF(N2068="snížená",J2068,0)</f>
        <v>0</v>
      </c>
      <c r="BG2068" s="118">
        <f>IF(N2068="zákl. přenesená",J2068,0)</f>
        <v>0</v>
      </c>
      <c r="BH2068" s="118">
        <f>IF(N2068="sníž. přenesená",J2068,0)</f>
        <v>0</v>
      </c>
      <c r="BI2068" s="118">
        <f>IF(N2068="nulová",J2068,0)</f>
        <v>0</v>
      </c>
      <c r="BJ2068" s="108" t="s">
        <v>102</v>
      </c>
      <c r="BK2068" s="118">
        <f>ROUND(I2068*H2068,2)</f>
        <v>717.36</v>
      </c>
      <c r="BL2068" s="108" t="s">
        <v>134</v>
      </c>
      <c r="BM2068" s="130" t="s">
        <v>2514</v>
      </c>
    </row>
    <row r="2069" spans="2:65" s="76" customFormat="1" x14ac:dyDescent="0.2">
      <c r="B2069" s="75"/>
      <c r="D2069" s="129" t="s">
        <v>2597</v>
      </c>
      <c r="F2069" s="128" t="s">
        <v>2515</v>
      </c>
      <c r="L2069" s="75"/>
      <c r="M2069" s="119"/>
      <c r="U2069" s="120"/>
      <c r="AT2069" s="108" t="s">
        <v>2597</v>
      </c>
      <c r="AU2069" s="108" t="s">
        <v>61</v>
      </c>
    </row>
    <row r="2070" spans="2:65" s="76" customFormat="1" x14ac:dyDescent="0.2">
      <c r="B2070" s="75"/>
      <c r="D2070" s="127" t="s">
        <v>112</v>
      </c>
      <c r="F2070" s="126" t="s">
        <v>3210</v>
      </c>
      <c r="L2070" s="75"/>
      <c r="M2070" s="119"/>
      <c r="U2070" s="120"/>
      <c r="AT2070" s="108" t="s">
        <v>112</v>
      </c>
      <c r="AU2070" s="108" t="s">
        <v>61</v>
      </c>
    </row>
    <row r="2071" spans="2:65" s="76" customFormat="1" ht="16.5" customHeight="1" x14ac:dyDescent="0.2">
      <c r="B2071" s="117"/>
      <c r="C2071" s="140" t="s">
        <v>2516</v>
      </c>
      <c r="D2071" s="140" t="s">
        <v>26</v>
      </c>
      <c r="E2071" s="139" t="s">
        <v>2517</v>
      </c>
      <c r="F2071" s="135" t="s">
        <v>3193</v>
      </c>
      <c r="G2071" s="138" t="s">
        <v>108</v>
      </c>
      <c r="H2071" s="137">
        <v>500</v>
      </c>
      <c r="I2071" s="136">
        <v>25.69</v>
      </c>
      <c r="J2071" s="136">
        <f>ROUND(I2071*H2071,2)</f>
        <v>12845</v>
      </c>
      <c r="K2071" s="135" t="s">
        <v>3201</v>
      </c>
      <c r="L2071" s="75"/>
      <c r="M2071" s="134" t="s">
        <v>31</v>
      </c>
      <c r="N2071" s="133" t="s">
        <v>2542</v>
      </c>
      <c r="O2071" s="132">
        <v>5.1999999999999998E-2</v>
      </c>
      <c r="P2071" s="132">
        <f>O2071*H2071</f>
        <v>26</v>
      </c>
      <c r="Q2071" s="132">
        <v>0</v>
      </c>
      <c r="R2071" s="132">
        <f>Q2071*H2071</f>
        <v>0</v>
      </c>
      <c r="S2071" s="132">
        <v>0</v>
      </c>
      <c r="T2071" s="132">
        <f>S2071*H2071</f>
        <v>0</v>
      </c>
      <c r="U2071" s="131" t="s">
        <v>31</v>
      </c>
      <c r="AR2071" s="130" t="s">
        <v>134</v>
      </c>
      <c r="AT2071" s="130" t="s">
        <v>26</v>
      </c>
      <c r="AU2071" s="130" t="s">
        <v>61</v>
      </c>
      <c r="AY2071" s="108" t="s">
        <v>104</v>
      </c>
      <c r="BE2071" s="118">
        <f>IF(N2071="základní",J2071,0)</f>
        <v>12845</v>
      </c>
      <c r="BF2071" s="118">
        <f>IF(N2071="snížená",J2071,0)</f>
        <v>0</v>
      </c>
      <c r="BG2071" s="118">
        <f>IF(N2071="zákl. přenesená",J2071,0)</f>
        <v>0</v>
      </c>
      <c r="BH2071" s="118">
        <f>IF(N2071="sníž. přenesená",J2071,0)</f>
        <v>0</v>
      </c>
      <c r="BI2071" s="118">
        <f>IF(N2071="nulová",J2071,0)</f>
        <v>0</v>
      </c>
      <c r="BJ2071" s="108" t="s">
        <v>102</v>
      </c>
      <c r="BK2071" s="118">
        <f>ROUND(I2071*H2071,2)</f>
        <v>12845</v>
      </c>
      <c r="BL2071" s="108" t="s">
        <v>134</v>
      </c>
      <c r="BM2071" s="130" t="s">
        <v>2518</v>
      </c>
    </row>
    <row r="2072" spans="2:65" s="76" customFormat="1" x14ac:dyDescent="0.2">
      <c r="B2072" s="75"/>
      <c r="D2072" s="129" t="s">
        <v>2597</v>
      </c>
      <c r="F2072" s="128" t="s">
        <v>2519</v>
      </c>
      <c r="L2072" s="75"/>
      <c r="M2072" s="119"/>
      <c r="U2072" s="120"/>
      <c r="AT2072" s="108" t="s">
        <v>2597</v>
      </c>
      <c r="AU2072" s="108" t="s">
        <v>61</v>
      </c>
    </row>
    <row r="2073" spans="2:65" s="76" customFormat="1" x14ac:dyDescent="0.2">
      <c r="B2073" s="75"/>
      <c r="D2073" s="127" t="s">
        <v>112</v>
      </c>
      <c r="F2073" s="126" t="s">
        <v>3209</v>
      </c>
      <c r="L2073" s="75"/>
      <c r="M2073" s="119"/>
      <c r="U2073" s="120"/>
      <c r="AT2073" s="108" t="s">
        <v>112</v>
      </c>
      <c r="AU2073" s="108" t="s">
        <v>61</v>
      </c>
    </row>
    <row r="2074" spans="2:65" s="76" customFormat="1" ht="16.5" customHeight="1" x14ac:dyDescent="0.2">
      <c r="B2074" s="117"/>
      <c r="C2074" s="140" t="s">
        <v>2520</v>
      </c>
      <c r="D2074" s="140" t="s">
        <v>26</v>
      </c>
      <c r="E2074" s="139" t="s">
        <v>2521</v>
      </c>
      <c r="F2074" s="135" t="s">
        <v>3194</v>
      </c>
      <c r="G2074" s="138" t="s">
        <v>622</v>
      </c>
      <c r="H2074" s="137">
        <v>6.9690000000000003</v>
      </c>
      <c r="I2074" s="136">
        <v>1323.6</v>
      </c>
      <c r="J2074" s="136">
        <f>ROUND(I2074*H2074,2)</f>
        <v>9224.17</v>
      </c>
      <c r="K2074" s="135" t="s">
        <v>3201</v>
      </c>
      <c r="L2074" s="75"/>
      <c r="M2074" s="134" t="s">
        <v>31</v>
      </c>
      <c r="N2074" s="133" t="s">
        <v>2542</v>
      </c>
      <c r="O2074" s="132">
        <v>2.96</v>
      </c>
      <c r="P2074" s="132">
        <f>O2074*H2074</f>
        <v>20.628240000000002</v>
      </c>
      <c r="Q2074" s="132">
        <v>0</v>
      </c>
      <c r="R2074" s="132">
        <f>Q2074*H2074</f>
        <v>0</v>
      </c>
      <c r="S2074" s="132">
        <v>0</v>
      </c>
      <c r="T2074" s="132">
        <f>S2074*H2074</f>
        <v>0</v>
      </c>
      <c r="U2074" s="131" t="s">
        <v>31</v>
      </c>
      <c r="AR2074" s="130" t="s">
        <v>134</v>
      </c>
      <c r="AT2074" s="130" t="s">
        <v>26</v>
      </c>
      <c r="AU2074" s="130" t="s">
        <v>61</v>
      </c>
      <c r="AY2074" s="108" t="s">
        <v>104</v>
      </c>
      <c r="BE2074" s="118">
        <f>IF(N2074="základní",J2074,0)</f>
        <v>9224.17</v>
      </c>
      <c r="BF2074" s="118">
        <f>IF(N2074="snížená",J2074,0)</f>
        <v>0</v>
      </c>
      <c r="BG2074" s="118">
        <f>IF(N2074="zákl. přenesená",J2074,0)</f>
        <v>0</v>
      </c>
      <c r="BH2074" s="118">
        <f>IF(N2074="sníž. přenesená",J2074,0)</f>
        <v>0</v>
      </c>
      <c r="BI2074" s="118">
        <f>IF(N2074="nulová",J2074,0)</f>
        <v>0</v>
      </c>
      <c r="BJ2074" s="108" t="s">
        <v>102</v>
      </c>
      <c r="BK2074" s="118">
        <f>ROUND(I2074*H2074,2)</f>
        <v>9224.17</v>
      </c>
      <c r="BL2074" s="108" t="s">
        <v>134</v>
      </c>
      <c r="BM2074" s="130" t="s">
        <v>2522</v>
      </c>
    </row>
    <row r="2075" spans="2:65" s="76" customFormat="1" ht="19.5" x14ac:dyDescent="0.2">
      <c r="B2075" s="75"/>
      <c r="D2075" s="129" t="s">
        <v>2597</v>
      </c>
      <c r="F2075" s="128" t="s">
        <v>3208</v>
      </c>
      <c r="L2075" s="75"/>
      <c r="M2075" s="119"/>
      <c r="U2075" s="120"/>
      <c r="AT2075" s="108" t="s">
        <v>2597</v>
      </c>
      <c r="AU2075" s="108" t="s">
        <v>61</v>
      </c>
    </row>
    <row r="2076" spans="2:65" s="76" customFormat="1" x14ac:dyDescent="0.2">
      <c r="B2076" s="75"/>
      <c r="D2076" s="127" t="s">
        <v>112</v>
      </c>
      <c r="F2076" s="126" t="s">
        <v>3207</v>
      </c>
      <c r="L2076" s="75"/>
      <c r="M2076" s="119"/>
      <c r="U2076" s="120"/>
      <c r="AT2076" s="108" t="s">
        <v>112</v>
      </c>
      <c r="AU2076" s="108" t="s">
        <v>61</v>
      </c>
    </row>
    <row r="2077" spans="2:65" s="76" customFormat="1" ht="16.5" customHeight="1" x14ac:dyDescent="0.2">
      <c r="B2077" s="117"/>
      <c r="C2077" s="140" t="s">
        <v>2523</v>
      </c>
      <c r="D2077" s="140" t="s">
        <v>26</v>
      </c>
      <c r="E2077" s="139" t="s">
        <v>2524</v>
      </c>
      <c r="F2077" s="135" t="s">
        <v>3195</v>
      </c>
      <c r="G2077" s="138" t="s">
        <v>622</v>
      </c>
      <c r="H2077" s="137">
        <v>6.9690000000000003</v>
      </c>
      <c r="I2077" s="136">
        <v>1347.06</v>
      </c>
      <c r="J2077" s="136">
        <f>ROUND(I2077*H2077,2)</f>
        <v>9387.66</v>
      </c>
      <c r="K2077" s="135" t="s">
        <v>3201</v>
      </c>
      <c r="L2077" s="75"/>
      <c r="M2077" s="134" t="s">
        <v>31</v>
      </c>
      <c r="N2077" s="133" t="s">
        <v>2542</v>
      </c>
      <c r="O2077" s="132">
        <v>2.71</v>
      </c>
      <c r="P2077" s="132">
        <f>O2077*H2077</f>
        <v>18.88599</v>
      </c>
      <c r="Q2077" s="132">
        <v>0</v>
      </c>
      <c r="R2077" s="132">
        <f>Q2077*H2077</f>
        <v>0</v>
      </c>
      <c r="S2077" s="132">
        <v>0</v>
      </c>
      <c r="T2077" s="132">
        <f>S2077*H2077</f>
        <v>0</v>
      </c>
      <c r="U2077" s="131" t="s">
        <v>31</v>
      </c>
      <c r="AR2077" s="130" t="s">
        <v>134</v>
      </c>
      <c r="AT2077" s="130" t="s">
        <v>26</v>
      </c>
      <c r="AU2077" s="130" t="s">
        <v>61</v>
      </c>
      <c r="AY2077" s="108" t="s">
        <v>104</v>
      </c>
      <c r="BE2077" s="118">
        <f>IF(N2077="základní",J2077,0)</f>
        <v>9387.66</v>
      </c>
      <c r="BF2077" s="118">
        <f>IF(N2077="snížená",J2077,0)</f>
        <v>0</v>
      </c>
      <c r="BG2077" s="118">
        <f>IF(N2077="zákl. přenesená",J2077,0)</f>
        <v>0</v>
      </c>
      <c r="BH2077" s="118">
        <f>IF(N2077="sníž. přenesená",J2077,0)</f>
        <v>0</v>
      </c>
      <c r="BI2077" s="118">
        <f>IF(N2077="nulová",J2077,0)</f>
        <v>0</v>
      </c>
      <c r="BJ2077" s="108" t="s">
        <v>102</v>
      </c>
      <c r="BK2077" s="118">
        <f>ROUND(I2077*H2077,2)</f>
        <v>9387.66</v>
      </c>
      <c r="BL2077" s="108" t="s">
        <v>134</v>
      </c>
      <c r="BM2077" s="130" t="s">
        <v>2525</v>
      </c>
    </row>
    <row r="2078" spans="2:65" s="76" customFormat="1" ht="19.5" x14ac:dyDescent="0.2">
      <c r="B2078" s="75"/>
      <c r="D2078" s="129" t="s">
        <v>2597</v>
      </c>
      <c r="F2078" s="128" t="s">
        <v>3206</v>
      </c>
      <c r="L2078" s="75"/>
      <c r="M2078" s="119"/>
      <c r="U2078" s="120"/>
      <c r="AT2078" s="108" t="s">
        <v>2597</v>
      </c>
      <c r="AU2078" s="108" t="s">
        <v>61</v>
      </c>
    </row>
    <row r="2079" spans="2:65" s="76" customFormat="1" x14ac:dyDescent="0.2">
      <c r="B2079" s="75"/>
      <c r="D2079" s="127" t="s">
        <v>112</v>
      </c>
      <c r="F2079" s="126" t="s">
        <v>3205</v>
      </c>
      <c r="L2079" s="75"/>
      <c r="M2079" s="119"/>
      <c r="U2079" s="120"/>
      <c r="AT2079" s="108" t="s">
        <v>112</v>
      </c>
      <c r="AU2079" s="108" t="s">
        <v>61</v>
      </c>
    </row>
    <row r="2080" spans="2:65" s="76" customFormat="1" ht="16.5" customHeight="1" x14ac:dyDescent="0.2">
      <c r="B2080" s="117"/>
      <c r="C2080" s="140" t="s">
        <v>2526</v>
      </c>
      <c r="D2080" s="140" t="s">
        <v>26</v>
      </c>
      <c r="E2080" s="139" t="s">
        <v>2527</v>
      </c>
      <c r="F2080" s="135" t="s">
        <v>3196</v>
      </c>
      <c r="G2080" s="138" t="s">
        <v>622</v>
      </c>
      <c r="H2080" s="137">
        <v>6.9690000000000003</v>
      </c>
      <c r="I2080" s="136">
        <v>1353.62</v>
      </c>
      <c r="J2080" s="136">
        <f>ROUND(I2080*H2080,2)</f>
        <v>9433.3799999999992</v>
      </c>
      <c r="K2080" s="135" t="s">
        <v>3201</v>
      </c>
      <c r="L2080" s="75"/>
      <c r="M2080" s="134" t="s">
        <v>31</v>
      </c>
      <c r="N2080" s="133" t="s">
        <v>2542</v>
      </c>
      <c r="O2080" s="132">
        <v>2.72</v>
      </c>
      <c r="P2080" s="132">
        <f>O2080*H2080</f>
        <v>18.955680000000001</v>
      </c>
      <c r="Q2080" s="132">
        <v>0</v>
      </c>
      <c r="R2080" s="132">
        <f>Q2080*H2080</f>
        <v>0</v>
      </c>
      <c r="S2080" s="132">
        <v>0</v>
      </c>
      <c r="T2080" s="132">
        <f>S2080*H2080</f>
        <v>0</v>
      </c>
      <c r="U2080" s="131" t="s">
        <v>31</v>
      </c>
      <c r="AR2080" s="130" t="s">
        <v>134</v>
      </c>
      <c r="AT2080" s="130" t="s">
        <v>26</v>
      </c>
      <c r="AU2080" s="130" t="s">
        <v>61</v>
      </c>
      <c r="AY2080" s="108" t="s">
        <v>104</v>
      </c>
      <c r="BE2080" s="118">
        <f>IF(N2080="základní",J2080,0)</f>
        <v>9433.3799999999992</v>
      </c>
      <c r="BF2080" s="118">
        <f>IF(N2080="snížená",J2080,0)</f>
        <v>0</v>
      </c>
      <c r="BG2080" s="118">
        <f>IF(N2080="zákl. přenesená",J2080,0)</f>
        <v>0</v>
      </c>
      <c r="BH2080" s="118">
        <f>IF(N2080="sníž. přenesená",J2080,0)</f>
        <v>0</v>
      </c>
      <c r="BI2080" s="118">
        <f>IF(N2080="nulová",J2080,0)</f>
        <v>0</v>
      </c>
      <c r="BJ2080" s="108" t="s">
        <v>102</v>
      </c>
      <c r="BK2080" s="118">
        <f>ROUND(I2080*H2080,2)</f>
        <v>9433.3799999999992</v>
      </c>
      <c r="BL2080" s="108" t="s">
        <v>134</v>
      </c>
      <c r="BM2080" s="130" t="s">
        <v>2528</v>
      </c>
    </row>
    <row r="2081" spans="2:65" s="76" customFormat="1" ht="19.5" x14ac:dyDescent="0.2">
      <c r="B2081" s="75"/>
      <c r="D2081" s="129" t="s">
        <v>2597</v>
      </c>
      <c r="F2081" s="128" t="s">
        <v>3204</v>
      </c>
      <c r="L2081" s="75"/>
      <c r="M2081" s="119"/>
      <c r="U2081" s="120"/>
      <c r="AT2081" s="108" t="s">
        <v>2597</v>
      </c>
      <c r="AU2081" s="108" t="s">
        <v>61</v>
      </c>
    </row>
    <row r="2082" spans="2:65" s="76" customFormat="1" x14ac:dyDescent="0.2">
      <c r="B2082" s="75"/>
      <c r="D2082" s="127" t="s">
        <v>112</v>
      </c>
      <c r="F2082" s="126" t="s">
        <v>3203</v>
      </c>
      <c r="L2082" s="75"/>
      <c r="M2082" s="119"/>
      <c r="U2082" s="120"/>
      <c r="AT2082" s="108" t="s">
        <v>112</v>
      </c>
      <c r="AU2082" s="108" t="s">
        <v>61</v>
      </c>
    </row>
    <row r="2083" spans="2:65" s="76" customFormat="1" ht="16.5" customHeight="1" x14ac:dyDescent="0.2">
      <c r="B2083" s="117"/>
      <c r="C2083" s="140" t="s">
        <v>2529</v>
      </c>
      <c r="D2083" s="140" t="s">
        <v>26</v>
      </c>
      <c r="E2083" s="139" t="s">
        <v>2530</v>
      </c>
      <c r="F2083" s="135" t="s">
        <v>3202</v>
      </c>
      <c r="G2083" s="138" t="s">
        <v>622</v>
      </c>
      <c r="H2083" s="137">
        <v>6.9690000000000003</v>
      </c>
      <c r="I2083" s="136">
        <v>661.95</v>
      </c>
      <c r="J2083" s="136">
        <f>ROUND(I2083*H2083,2)</f>
        <v>4613.13</v>
      </c>
      <c r="K2083" s="135" t="s">
        <v>3201</v>
      </c>
      <c r="L2083" s="75"/>
      <c r="M2083" s="134" t="s">
        <v>31</v>
      </c>
      <c r="N2083" s="133" t="s">
        <v>2542</v>
      </c>
      <c r="O2083" s="132">
        <v>1.079</v>
      </c>
      <c r="P2083" s="132">
        <f>O2083*H2083</f>
        <v>7.5195509999999999</v>
      </c>
      <c r="Q2083" s="132">
        <v>0</v>
      </c>
      <c r="R2083" s="132">
        <f>Q2083*H2083</f>
        <v>0</v>
      </c>
      <c r="S2083" s="132">
        <v>0</v>
      </c>
      <c r="T2083" s="132">
        <f>S2083*H2083</f>
        <v>0</v>
      </c>
      <c r="U2083" s="131" t="s">
        <v>31</v>
      </c>
      <c r="AR2083" s="130" t="s">
        <v>134</v>
      </c>
      <c r="AT2083" s="130" t="s">
        <v>26</v>
      </c>
      <c r="AU2083" s="130" t="s">
        <v>61</v>
      </c>
      <c r="AY2083" s="108" t="s">
        <v>104</v>
      </c>
      <c r="BE2083" s="118">
        <f>IF(N2083="základní",J2083,0)</f>
        <v>4613.13</v>
      </c>
      <c r="BF2083" s="118">
        <f>IF(N2083="snížená",J2083,0)</f>
        <v>0</v>
      </c>
      <c r="BG2083" s="118">
        <f>IF(N2083="zákl. přenesená",J2083,0)</f>
        <v>0</v>
      </c>
      <c r="BH2083" s="118">
        <f>IF(N2083="sníž. přenesená",J2083,0)</f>
        <v>0</v>
      </c>
      <c r="BI2083" s="118">
        <f>IF(N2083="nulová",J2083,0)</f>
        <v>0</v>
      </c>
      <c r="BJ2083" s="108" t="s">
        <v>102</v>
      </c>
      <c r="BK2083" s="118">
        <f>ROUND(I2083*H2083,2)</f>
        <v>4613.13</v>
      </c>
      <c r="BL2083" s="108" t="s">
        <v>134</v>
      </c>
      <c r="BM2083" s="130" t="s">
        <v>2531</v>
      </c>
    </row>
    <row r="2084" spans="2:65" s="76" customFormat="1" ht="19.5" x14ac:dyDescent="0.2">
      <c r="B2084" s="75"/>
      <c r="D2084" s="129" t="s">
        <v>2597</v>
      </c>
      <c r="F2084" s="128" t="s">
        <v>3200</v>
      </c>
      <c r="L2084" s="75"/>
      <c r="M2084" s="119"/>
      <c r="U2084" s="120"/>
      <c r="AT2084" s="108" t="s">
        <v>2597</v>
      </c>
      <c r="AU2084" s="108" t="s">
        <v>61</v>
      </c>
    </row>
    <row r="2085" spans="2:65" s="76" customFormat="1" x14ac:dyDescent="0.2">
      <c r="B2085" s="75"/>
      <c r="D2085" s="127" t="s">
        <v>112</v>
      </c>
      <c r="F2085" s="126" t="s">
        <v>3199</v>
      </c>
      <c r="L2085" s="75"/>
      <c r="M2085" s="121"/>
      <c r="N2085" s="82"/>
      <c r="O2085" s="82"/>
      <c r="P2085" s="82"/>
      <c r="Q2085" s="82"/>
      <c r="R2085" s="82"/>
      <c r="S2085" s="82"/>
      <c r="T2085" s="82"/>
      <c r="U2085" s="122"/>
      <c r="AT2085" s="108" t="s">
        <v>112</v>
      </c>
      <c r="AU2085" s="108" t="s">
        <v>61</v>
      </c>
    </row>
    <row r="2086" spans="2:65" s="76" customFormat="1" ht="6.95" customHeight="1" x14ac:dyDescent="0.2">
      <c r="B2086" s="112"/>
      <c r="C2086" s="113"/>
      <c r="D2086" s="113"/>
      <c r="E2086" s="113"/>
      <c r="F2086" s="113"/>
      <c r="G2086" s="113"/>
      <c r="H2086" s="113"/>
      <c r="I2086" s="113"/>
      <c r="J2086" s="113"/>
      <c r="K2086" s="113"/>
      <c r="L2086" s="75"/>
    </row>
  </sheetData>
  <sheetProtection algorithmName="SHA-512" hashValue="IW7gR5jfP9zxAR5h3aYL72tNWFI//QkXZtKbqLOe4ntMPdpQUuzMPZjHRCJz2dajfcU0n+FS6O9BFbBVICPOuw==" saltValue="V5sqN3pYMrfTxAuF5wx3Xg==" spinCount="100000" sheet="1" objects="1" scenarios="1"/>
  <autoFilter ref="C91:K2085" xr:uid="{00000000-0009-0000-0000-000002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7" r:id="rId1" xr:uid="{F993F2C0-36CE-4832-9F87-73BFD0A3829C}"/>
    <hyperlink ref="F100" r:id="rId2" xr:uid="{703F40C9-3A86-4E4F-9339-73CD99B449D5}"/>
    <hyperlink ref="F103" r:id="rId3" xr:uid="{84996556-4255-49E5-8E5D-6BEB7A5956F2}"/>
    <hyperlink ref="F106" r:id="rId4" xr:uid="{27698AE5-6329-4068-93A2-D49B1D934E34}"/>
    <hyperlink ref="F110" r:id="rId5" xr:uid="{D27B1476-9126-4937-851F-F1C4397DF159}"/>
    <hyperlink ref="F113" r:id="rId6" xr:uid="{15B87314-709B-403A-A489-6809A897D9CF}"/>
    <hyperlink ref="F118" r:id="rId7" xr:uid="{2B376340-848A-4C01-97F7-ED5C6BDDAFA8}"/>
    <hyperlink ref="F121" r:id="rId8" xr:uid="{4EDCB6FF-CE6D-45D7-BC4F-B4AD49F8837E}"/>
    <hyperlink ref="F124" r:id="rId9" xr:uid="{80042FA1-58EA-45FF-ABD7-B642563311ED}"/>
    <hyperlink ref="F127" r:id="rId10" xr:uid="{2A10FFAF-2DFA-408A-9101-EC390BAE9C9D}"/>
    <hyperlink ref="F130" r:id="rId11" xr:uid="{BDE0CC0D-18F7-434A-ABC3-BC5FD7E05457}"/>
    <hyperlink ref="F133" r:id="rId12" xr:uid="{BA8F112A-A5A5-48DB-9DA4-A18F9F1BD634}"/>
    <hyperlink ref="F136" r:id="rId13" xr:uid="{430766A2-8094-404E-8708-D0B26184A327}"/>
    <hyperlink ref="F139" r:id="rId14" xr:uid="{C1C20E25-5563-4B0E-BB64-DD7CA4D3C504}"/>
    <hyperlink ref="F142" r:id="rId15" xr:uid="{E08772DB-388B-44EE-90B9-16746F62CC78}"/>
    <hyperlink ref="F145" r:id="rId16" xr:uid="{42AC4BE7-64BF-4B37-A68C-C65C4CE1D376}"/>
    <hyperlink ref="F148" r:id="rId17" xr:uid="{B66CC1B5-3180-47E8-830F-7419EEB003B8}"/>
    <hyperlink ref="F151" r:id="rId18" xr:uid="{4DAC1E2F-72B5-40B0-BA4D-039B2D2ABB83}"/>
    <hyperlink ref="F154" r:id="rId19" xr:uid="{E21808CB-3AA4-4D51-86D5-1D885134A1EB}"/>
    <hyperlink ref="F157" r:id="rId20" xr:uid="{675FF3C3-C61F-4C2E-A8A9-564AF90BA876}"/>
    <hyperlink ref="F160" r:id="rId21" xr:uid="{EFEA03FB-3B69-4E87-8C7D-1E6A9D575C57}"/>
    <hyperlink ref="F163" r:id="rId22" xr:uid="{86590E93-5137-45E3-89BB-A349F619694D}"/>
    <hyperlink ref="F166" r:id="rId23" xr:uid="{45B18C43-9EDC-41DA-9419-C95E51C9BF4A}"/>
    <hyperlink ref="F169" r:id="rId24" xr:uid="{9F3ACAD1-4CD1-45DD-9603-F8DB87BE33F0}"/>
    <hyperlink ref="F172" r:id="rId25" xr:uid="{593CA2C2-FD9D-4722-ABAE-92D2A5C83EEB}"/>
    <hyperlink ref="F175" r:id="rId26" xr:uid="{4263B055-F6C9-4943-BEA1-A6237E130E68}"/>
    <hyperlink ref="F178" r:id="rId27" xr:uid="{B405B090-DC00-4011-910F-EE76CB0DF52C}"/>
    <hyperlink ref="F181" r:id="rId28" xr:uid="{1AE1B3FB-8C32-4673-A6B4-A76FA8E89D41}"/>
    <hyperlink ref="F184" r:id="rId29" xr:uid="{CB2D540B-272E-40EB-8632-155A2E67352F}"/>
    <hyperlink ref="F187" r:id="rId30" xr:uid="{DB76D98E-DD83-4DA5-AA37-5E173BB22639}"/>
    <hyperlink ref="F190" r:id="rId31" xr:uid="{F139BE1C-5037-4CF4-94CD-6DF66F78FC9C}"/>
    <hyperlink ref="F193" r:id="rId32" xr:uid="{196502E8-737A-4E3B-B825-50B875CEB93E}"/>
    <hyperlink ref="F196" r:id="rId33" xr:uid="{C1BAD178-1035-45A3-B895-3A4EED574A77}"/>
    <hyperlink ref="F199" r:id="rId34" xr:uid="{BE2814C5-6E5A-499D-AF09-BF6E921E0B3B}"/>
    <hyperlink ref="F205" r:id="rId35" xr:uid="{FC7131FA-5568-4207-ADD6-138B9E72C501}"/>
    <hyperlink ref="F211" r:id="rId36" xr:uid="{DC9AED03-AF93-46B4-B0CB-3B38FFC889C0}"/>
    <hyperlink ref="F217" r:id="rId37" xr:uid="{44BC6E96-5595-481F-AB34-6D3E942273F4}"/>
    <hyperlink ref="F223" r:id="rId38" xr:uid="{D8DF834E-8F41-4609-8423-9B6F10A8E589}"/>
    <hyperlink ref="F226" r:id="rId39" xr:uid="{A1A4CDA9-1D7E-414B-B55D-32BC3BC2097A}"/>
    <hyperlink ref="F229" r:id="rId40" xr:uid="{CAED83DC-258F-4731-A7A5-C18F33E38E36}"/>
    <hyperlink ref="F232" r:id="rId41" xr:uid="{67783061-BDA5-4A46-8E4A-57C32D26C6F3}"/>
    <hyperlink ref="F235" r:id="rId42" xr:uid="{18ECA99B-B6B9-435B-9B27-B627A931AFBB}"/>
    <hyperlink ref="F238" r:id="rId43" xr:uid="{CF2965B4-B6AF-4655-91E7-6833AB70FCDC}"/>
    <hyperlink ref="F241" r:id="rId44" xr:uid="{D1C0D413-35BA-4301-B535-D18650A99046}"/>
    <hyperlink ref="F244" r:id="rId45" xr:uid="{F0B922AD-36E4-4DBD-AEFF-EFE977B1BD2A}"/>
    <hyperlink ref="F247" r:id="rId46" xr:uid="{0EF390A2-A3D9-4644-BA41-C099881C6463}"/>
    <hyperlink ref="F250" r:id="rId47" xr:uid="{99956CBA-E68D-4E9C-B2C3-55B90A324E4D}"/>
    <hyperlink ref="F253" r:id="rId48" xr:uid="{7D727C49-295C-4CF1-9E99-56CDAD4837F3}"/>
    <hyperlink ref="F256" r:id="rId49" xr:uid="{190B9E79-89A5-42D6-A601-0CBEF598CD97}"/>
    <hyperlink ref="F259" r:id="rId50" xr:uid="{041BB2A5-78A8-49C4-A039-0ECDEC67A4F3}"/>
    <hyperlink ref="F262" r:id="rId51" xr:uid="{516A0185-FE95-4934-8FC3-A09335405778}"/>
    <hyperlink ref="F265" r:id="rId52" xr:uid="{A460890C-05DE-4CD0-A39C-1B85BDE4F16D}"/>
    <hyperlink ref="F268" r:id="rId53" xr:uid="{6BE2F3CF-BE5D-4EED-AC68-208965B8B0D6}"/>
    <hyperlink ref="F274" r:id="rId54" xr:uid="{BE7C8002-0D69-4477-A44B-AAE7DC0F23C7}"/>
    <hyperlink ref="F280" r:id="rId55" xr:uid="{8E1A71A4-B099-4D75-A7EC-ED8CCB0F69D5}"/>
    <hyperlink ref="F286" r:id="rId56" xr:uid="{717B598E-8148-4206-A2FD-A4E5D2CB1E66}"/>
    <hyperlink ref="F292" r:id="rId57" xr:uid="{E98B719A-6DE9-4B7E-8B13-8133D3B612CA}"/>
    <hyperlink ref="F295" r:id="rId58" xr:uid="{1BAF6AF1-39D1-470E-8F76-4BD06A3D5FC8}"/>
    <hyperlink ref="F298" r:id="rId59" xr:uid="{2BBDE527-75DC-4942-8735-9A53ED5635C4}"/>
    <hyperlink ref="F301" r:id="rId60" xr:uid="{FC74EE3F-3F43-4AAC-9833-5DCC75887C11}"/>
    <hyperlink ref="F304" r:id="rId61" xr:uid="{FA52FBF1-ED85-441B-B2E1-0AA06FC9E2F6}"/>
    <hyperlink ref="F307" r:id="rId62" xr:uid="{7CD22EA5-7430-44B4-B17D-27F4280CD36C}"/>
    <hyperlink ref="F310" r:id="rId63" xr:uid="{D6B6142B-96EE-42DF-9E5D-9BD884874E78}"/>
    <hyperlink ref="F313" r:id="rId64" xr:uid="{5F59CE73-8EFD-401D-B6BB-1B4485A43891}"/>
    <hyperlink ref="F316" r:id="rId65" xr:uid="{DCDF7F82-268B-4439-AC4A-F827A156D907}"/>
    <hyperlink ref="F319" r:id="rId66" xr:uid="{6C5F32A6-4A16-4B99-8DEA-87199211CBB8}"/>
    <hyperlink ref="F322" r:id="rId67" xr:uid="{0991F3BB-DBBE-49C4-9E85-DABDFB076003}"/>
    <hyperlink ref="F325" r:id="rId68" xr:uid="{F534187A-20C2-4A1F-B96A-F3E4D89B4CBB}"/>
    <hyperlink ref="F328" r:id="rId69" xr:uid="{3CD203C3-345A-4851-A213-BBC2FBD0AEDA}"/>
    <hyperlink ref="F331" r:id="rId70" xr:uid="{73B35C82-D155-4E1F-A413-9B42DC3EAA97}"/>
    <hyperlink ref="F334" r:id="rId71" xr:uid="{09D691D5-E4EF-4557-BAB9-7C05DE2585CD}"/>
    <hyperlink ref="F337" r:id="rId72" xr:uid="{64FF76A0-5FE9-485D-BD00-E92D53966EA0}"/>
    <hyperlink ref="F340" r:id="rId73" xr:uid="{2DD7E49F-5E19-4626-BCF2-8A2B065AE32D}"/>
    <hyperlink ref="F343" r:id="rId74" xr:uid="{F994C427-D320-4754-9763-850C422C9684}"/>
    <hyperlink ref="F346" r:id="rId75" xr:uid="{3B6FB5BE-F9FB-4DDC-A1E2-9BC8D6547A3B}"/>
    <hyperlink ref="F349" r:id="rId76" xr:uid="{AF91507E-7135-4E4F-9F4E-DA13C3ABC743}"/>
    <hyperlink ref="F352" r:id="rId77" xr:uid="{10BF3593-E1AB-43BB-8A06-63D579F8D855}"/>
    <hyperlink ref="F355" r:id="rId78" xr:uid="{85656C80-4334-4E98-B559-20C70DEF6DC9}"/>
    <hyperlink ref="F358" r:id="rId79" xr:uid="{3898A1E9-5531-4951-BC1A-CD0CD88E2491}"/>
    <hyperlink ref="F361" r:id="rId80" xr:uid="{89E49FB7-2787-40AA-A80F-256573050C50}"/>
    <hyperlink ref="F364" r:id="rId81" xr:uid="{9BFE0FFB-C26E-4365-BA35-5AFBF538AA67}"/>
    <hyperlink ref="F367" r:id="rId82" xr:uid="{2B54B8FC-8EE7-48C6-84ED-D8E3F416A6D2}"/>
    <hyperlink ref="F370" r:id="rId83" xr:uid="{5C988838-4867-4568-A57B-DFE833A6FDF0}"/>
    <hyperlink ref="F373" r:id="rId84" xr:uid="{427ED6A4-B376-4D95-8849-0FD5B2B04886}"/>
    <hyperlink ref="F376" r:id="rId85" xr:uid="{50D57695-EA66-4E07-8745-121D3785C50E}"/>
    <hyperlink ref="F379" r:id="rId86" xr:uid="{40A186F2-EAA2-4D54-8C61-A3188BF3F4F8}"/>
    <hyperlink ref="F382" r:id="rId87" xr:uid="{3EABDB68-2301-4109-8F24-B769D4F31956}"/>
    <hyperlink ref="F385" r:id="rId88" xr:uid="{E2B11F25-F473-46DE-9058-5DB9FFF72575}"/>
    <hyperlink ref="F388" r:id="rId89" xr:uid="{407E5E7D-A9AD-4DE3-B767-BCBBECE45AAC}"/>
    <hyperlink ref="F391" r:id="rId90" xr:uid="{FBD42527-7D04-4789-80B7-6B06BAEBAEF1}"/>
    <hyperlink ref="F394" r:id="rId91" xr:uid="{F77DEB3F-B2CA-4F8F-8772-7687A8B35A36}"/>
    <hyperlink ref="F397" r:id="rId92" xr:uid="{AAFD967D-7AB8-45B2-867E-AC5767CE475A}"/>
    <hyperlink ref="F400" r:id="rId93" xr:uid="{6BC5F8AD-49C1-4B40-ABFB-1C54A577314C}"/>
    <hyperlink ref="F403" r:id="rId94" xr:uid="{EB46F4E4-E75A-4995-8A4D-048A621D119E}"/>
    <hyperlink ref="F406" r:id="rId95" xr:uid="{A1249ECF-541B-4A3D-B508-3962FCF7EA98}"/>
    <hyperlink ref="F409" r:id="rId96" xr:uid="{9412D3D2-DF4D-4A59-A589-60F8039A8DA4}"/>
    <hyperlink ref="F412" r:id="rId97" xr:uid="{3F26BB6E-A6AA-4379-A513-7EE2269B6BF3}"/>
    <hyperlink ref="F415" r:id="rId98" xr:uid="{A5945409-5D32-46E5-A2E5-7951093C54EA}"/>
    <hyperlink ref="F418" r:id="rId99" xr:uid="{0A112B72-FCAE-4F08-AF01-D977E2B52828}"/>
    <hyperlink ref="F421" r:id="rId100" xr:uid="{D44EBA6F-012C-4B6B-A55B-1C9257380BBF}"/>
    <hyperlink ref="F424" r:id="rId101" xr:uid="{7A0DEF4B-91E6-42C4-996C-54AFAC4B19A0}"/>
    <hyperlink ref="F427" r:id="rId102" xr:uid="{73EE46E8-DECD-41E1-B23A-2BB0AB33C2B7}"/>
    <hyperlink ref="F430" r:id="rId103" xr:uid="{7F8E841E-1BFD-4A12-9E91-ED58A719ED74}"/>
    <hyperlink ref="F433" r:id="rId104" xr:uid="{6B8A4545-1C5A-49F5-9E7A-7901DB8060E8}"/>
    <hyperlink ref="F436" r:id="rId105" xr:uid="{DF209BE2-3C43-4ECE-A396-4B0EAC472D67}"/>
    <hyperlink ref="F439" r:id="rId106" xr:uid="{C1DB559D-E69E-47FA-B8DF-0324A160FC3A}"/>
    <hyperlink ref="F442" r:id="rId107" xr:uid="{2F499079-9E2E-45C0-AE67-90F4B65E4FCD}"/>
    <hyperlink ref="F445" r:id="rId108" xr:uid="{6CE19D4B-0966-4AAA-AA62-E6154BC466E1}"/>
    <hyperlink ref="F448" r:id="rId109" xr:uid="{2E7AD30B-7345-4E55-A82E-FAB466C34354}"/>
    <hyperlink ref="F451" r:id="rId110" xr:uid="{FF29F22E-D1B3-4CAE-AAD9-95197EC99A26}"/>
    <hyperlink ref="F454" r:id="rId111" xr:uid="{1D1E9511-3A5F-44DB-8224-0157F05C1866}"/>
    <hyperlink ref="F457" r:id="rId112" xr:uid="{43A601F3-6F1C-410F-ACFF-C09CAF3701DD}"/>
    <hyperlink ref="F460" r:id="rId113" xr:uid="{A8ACBEB1-D4FC-4A32-B4D1-F7FE67FC4D37}"/>
    <hyperlink ref="F463" r:id="rId114" xr:uid="{F44292A8-7DB5-4996-8C7B-43E2E491A931}"/>
    <hyperlink ref="F466" r:id="rId115" xr:uid="{1E834A2F-AB3A-43B4-93FB-95E4D0B927CD}"/>
    <hyperlink ref="F469" r:id="rId116" xr:uid="{61579C50-ADEB-4BD3-974C-532A59FD2BC8}"/>
    <hyperlink ref="F472" r:id="rId117" xr:uid="{4F92833C-EB43-4376-B5E2-29A18D1F4303}"/>
    <hyperlink ref="F475" r:id="rId118" xr:uid="{3A8892FA-6566-480B-99FD-EED6ACDCE25B}"/>
    <hyperlink ref="F478" r:id="rId119" xr:uid="{3F48605B-33B2-4DB0-8570-1F2BE993F80A}"/>
    <hyperlink ref="F481" r:id="rId120" xr:uid="{5B2D2E7A-EDAA-44EE-A3D8-26CD9BBCA799}"/>
    <hyperlink ref="F484" r:id="rId121" xr:uid="{6CDBE8B5-2E73-4BA7-B1DA-E1D087FE6D52}"/>
    <hyperlink ref="F487" r:id="rId122" xr:uid="{41EE9B8B-6594-4120-8B40-E25C815DF4D9}"/>
    <hyperlink ref="F490" r:id="rId123" xr:uid="{29FDA6E6-915D-40B8-8F21-4E89F0C29194}"/>
    <hyperlink ref="F493" r:id="rId124" xr:uid="{88C6F2D4-AAF9-41F6-AC88-16DFE08E1FA4}"/>
    <hyperlink ref="F496" r:id="rId125" xr:uid="{10525377-D04D-415A-86F9-145189B5D0DB}"/>
    <hyperlink ref="F499" r:id="rId126" xr:uid="{7E700EB1-CEDD-491B-B164-0E45DD1C6719}"/>
    <hyperlink ref="F502" r:id="rId127" xr:uid="{7F464480-7459-4ABB-AC85-A6E889407D0C}"/>
    <hyperlink ref="F505" r:id="rId128" xr:uid="{D5EBC295-87C6-4764-8614-6AB90684A92D}"/>
    <hyperlink ref="F508" r:id="rId129" xr:uid="{96CE092C-F266-4EA9-9E18-38FBC4C6351F}"/>
    <hyperlink ref="F511" r:id="rId130" xr:uid="{ACEC0A30-7735-408C-BB4C-8A3352D71994}"/>
    <hyperlink ref="F514" r:id="rId131" xr:uid="{FB372042-86A1-4B56-B4EA-D4C5D703785F}"/>
    <hyperlink ref="F517" r:id="rId132" xr:uid="{A83C6766-3175-43D6-9032-E2EE9CE41C0E}"/>
    <hyperlink ref="F520" r:id="rId133" xr:uid="{D6A69039-63CA-4731-88AD-AE0F3ECE6D54}"/>
    <hyperlink ref="F523" r:id="rId134" xr:uid="{2721A890-0D66-4387-BE97-9A29CD6291BE}"/>
    <hyperlink ref="F526" r:id="rId135" xr:uid="{6C78C83A-1F75-45BF-B9A3-2859006FA881}"/>
    <hyperlink ref="F529" r:id="rId136" xr:uid="{685D808C-3FB1-43E8-AFCF-6CDA0DDA2E8A}"/>
    <hyperlink ref="F532" r:id="rId137" xr:uid="{D1C36B1C-BC6F-4B81-A7D7-174AC5337223}"/>
    <hyperlink ref="F535" r:id="rId138" xr:uid="{C9F41FEB-A3CB-4FB9-8A7F-56938F3E6005}"/>
    <hyperlink ref="F539" r:id="rId139" xr:uid="{335409E8-6992-43E6-B93C-DD55648DB980}"/>
    <hyperlink ref="F542" r:id="rId140" xr:uid="{767DBF62-D054-46B8-AEFE-929A35825175}"/>
    <hyperlink ref="F545" r:id="rId141" xr:uid="{5BB2403C-4139-4EFD-93FB-A0F638693882}"/>
    <hyperlink ref="F548" r:id="rId142" xr:uid="{FB901394-C788-471E-B9AA-4ED1C98E48B5}"/>
    <hyperlink ref="F551" r:id="rId143" xr:uid="{1BEE2D96-D87C-49B9-A07C-265FEFFE0FC1}"/>
    <hyperlink ref="F554" r:id="rId144" xr:uid="{20CF2FEF-FD10-4745-998D-6E942D6A2F01}"/>
    <hyperlink ref="F557" r:id="rId145" xr:uid="{C43CEE08-E8B3-40C1-ACF9-C5E6E0DA82B5}"/>
    <hyperlink ref="F560" r:id="rId146" xr:uid="{F929E2F8-FB9A-4360-AB1A-21A4C116CD75}"/>
    <hyperlink ref="F563" r:id="rId147" xr:uid="{799631AE-21DD-4614-8AED-9B2BF2E49F85}"/>
    <hyperlink ref="F566" r:id="rId148" xr:uid="{6A3698DF-C69D-4DA5-9F0E-2C25A0E01F0F}"/>
    <hyperlink ref="F569" r:id="rId149" xr:uid="{807A652B-019A-4B8B-A6CC-B0E7154E36BC}"/>
    <hyperlink ref="F572" r:id="rId150" xr:uid="{1388CDBB-745C-41DE-819B-F633A1DCBBF3}"/>
    <hyperlink ref="F575" r:id="rId151" xr:uid="{8CD40BA7-2AAC-4FE5-8233-B796A14DDD60}"/>
    <hyperlink ref="F578" r:id="rId152" xr:uid="{3C4C9B39-00FC-4D4E-8D95-4E9DC888C24B}"/>
    <hyperlink ref="F581" r:id="rId153" xr:uid="{844408EA-BD36-4EFD-AECE-90987DAE7253}"/>
    <hyperlink ref="F584" r:id="rId154" xr:uid="{33D7BDDF-B847-4259-BDD4-CF4EAD5B387D}"/>
    <hyperlink ref="F587" r:id="rId155" xr:uid="{F81297E5-1BE2-4C2F-8900-3E745B85DF0F}"/>
    <hyperlink ref="F590" r:id="rId156" xr:uid="{B97DEA3E-0507-4D63-A353-7D0EA164C053}"/>
    <hyperlink ref="F593" r:id="rId157" xr:uid="{C805011C-0C5C-4C15-A442-10CDA96270D6}"/>
    <hyperlink ref="F596" r:id="rId158" xr:uid="{AF440609-D56C-4A62-B25F-EA80D7E08BEB}"/>
    <hyperlink ref="F599" r:id="rId159" xr:uid="{593188D6-87B2-478A-98DF-45CBD9839460}"/>
    <hyperlink ref="F602" r:id="rId160" xr:uid="{286E937D-6B29-4696-9F76-1C35AB4521D4}"/>
    <hyperlink ref="F605" r:id="rId161" xr:uid="{B0C7999E-1C8D-4C4E-BE30-5EADBC5D648A}"/>
    <hyperlink ref="F608" r:id="rId162" xr:uid="{8BC1BE20-EE8A-4C63-89E2-9D2B1B998F98}"/>
    <hyperlink ref="F611" r:id="rId163" xr:uid="{E0322857-80C2-423A-A0D6-CEE5EEAFEB68}"/>
    <hyperlink ref="F614" r:id="rId164" xr:uid="{E835A45A-D1FC-45B5-B4EF-27113203B68C}"/>
    <hyperlink ref="F617" r:id="rId165" xr:uid="{4FC2BDF2-B6BE-4927-919C-C5F0E3B0C0BD}"/>
    <hyperlink ref="F620" r:id="rId166" xr:uid="{70BBFBD6-31E9-49DB-8BB0-DFCB75AF4672}"/>
    <hyperlink ref="F623" r:id="rId167" xr:uid="{D8E01201-EBA3-41EA-9E50-02E56CCD566C}"/>
    <hyperlink ref="F626" r:id="rId168" xr:uid="{1308646E-D38D-4EAE-AE95-6CB719FEA96B}"/>
    <hyperlink ref="F629" r:id="rId169" xr:uid="{BD679469-E049-4270-B915-D239478660DC}"/>
    <hyperlink ref="F632" r:id="rId170" xr:uid="{0336C180-D88D-4EC9-90DC-6A18AFFFCB2A}"/>
    <hyperlink ref="F635" r:id="rId171" xr:uid="{3ADF7CA8-D09B-4D9F-9AFD-AA06E69A1091}"/>
    <hyperlink ref="F638" r:id="rId172" xr:uid="{133CC85D-0215-4A83-A128-4A87DCA66676}"/>
    <hyperlink ref="F641" r:id="rId173" xr:uid="{8201D37A-38E8-49FC-BBA2-A796E0650BA0}"/>
    <hyperlink ref="F644" r:id="rId174" xr:uid="{14251BD5-4B97-478B-85CE-FBAD20A64BD3}"/>
    <hyperlink ref="F647" r:id="rId175" xr:uid="{A8661FBD-4C03-40C6-9813-D0792B19CA79}"/>
    <hyperlink ref="F650" r:id="rId176" xr:uid="{9DFB9CE8-4067-44E8-B141-21A4C47FA64E}"/>
    <hyperlink ref="F653" r:id="rId177" xr:uid="{C6DDB2D8-19D1-44E4-9141-5DA580217C21}"/>
    <hyperlink ref="F656" r:id="rId178" xr:uid="{1F853DF0-1880-42EF-91C4-BBDAAA8985DD}"/>
    <hyperlink ref="F659" r:id="rId179" xr:uid="{4FB236FE-7837-40A0-ACF2-1E8A1F254EBC}"/>
    <hyperlink ref="F662" r:id="rId180" xr:uid="{612F0174-8F61-42D0-89CC-957E9E9836AD}"/>
    <hyperlink ref="F665" r:id="rId181" xr:uid="{E4F7EFD8-E238-4EAF-A0A9-5D4AC96FFA55}"/>
    <hyperlink ref="F668" r:id="rId182" xr:uid="{E2CBB1D8-5114-4DCF-A4BD-F183A1BDFB3F}"/>
    <hyperlink ref="F672" r:id="rId183" xr:uid="{05C7CC03-8BF1-4CFB-96A8-20A8C65C6B61}"/>
    <hyperlink ref="F675" r:id="rId184" xr:uid="{859D59A6-726F-4BE7-839C-DB0CE2524499}"/>
    <hyperlink ref="F679" r:id="rId185" xr:uid="{A57763B0-78E4-4212-95F8-A051B57585B6}"/>
    <hyperlink ref="F682" r:id="rId186" xr:uid="{77649CC4-3F73-45C4-897C-FFDD30861623}"/>
    <hyperlink ref="F685" r:id="rId187" xr:uid="{1DCD9CBA-BAA8-452E-AC95-CE7074C4734F}"/>
    <hyperlink ref="F688" r:id="rId188" xr:uid="{94BC3901-2517-4B95-BF40-F6FCABF73268}"/>
    <hyperlink ref="F691" r:id="rId189" xr:uid="{9C70A0A2-7623-4EEA-8FCF-928E5A86ACDA}"/>
    <hyperlink ref="F694" r:id="rId190" xr:uid="{29EB9567-F1CF-4E36-A66E-1F96C696AFD4}"/>
    <hyperlink ref="F697" r:id="rId191" xr:uid="{881D1F62-F475-46B9-A175-E6B4EE732E93}"/>
    <hyperlink ref="F700" r:id="rId192" xr:uid="{255F92AB-6B97-4BEF-A554-707E0A425416}"/>
    <hyperlink ref="F703" r:id="rId193" xr:uid="{DF96846E-7630-4F31-8F36-74FAB0A6FB31}"/>
    <hyperlink ref="F706" r:id="rId194" xr:uid="{D3765F84-82DF-406A-BBDB-DE8086CD8D0B}"/>
    <hyperlink ref="F709" r:id="rId195" xr:uid="{38A041B3-B071-4633-8461-DF864E12A228}"/>
    <hyperlink ref="F712" r:id="rId196" xr:uid="{10910993-F64E-4A46-A99C-46E63D03AE1E}"/>
    <hyperlink ref="F715" r:id="rId197" xr:uid="{317344F8-F0AB-43A9-A409-802B4AA730B9}"/>
    <hyperlink ref="F718" r:id="rId198" xr:uid="{4C38926F-9930-4326-8790-4FE3A25FDF6B}"/>
    <hyperlink ref="F721" r:id="rId199" xr:uid="{5A94EBF1-7AC0-4392-BDB1-95A526B43B5A}"/>
    <hyperlink ref="F724" r:id="rId200" xr:uid="{04F8E31F-587E-4A1B-A393-62DC6A7B9B98}"/>
    <hyperlink ref="F727" r:id="rId201" xr:uid="{AD061EEF-A135-44A3-97F1-FF7100F259D2}"/>
    <hyperlink ref="F730" r:id="rId202" xr:uid="{1929307A-4E83-4AB3-90EB-377A32FA8B82}"/>
    <hyperlink ref="F734" r:id="rId203" xr:uid="{2E6E3D9E-3600-45D8-BF82-E0FC31D760C1}"/>
    <hyperlink ref="F737" r:id="rId204" xr:uid="{CA1AAA1A-62E4-4501-ADA7-628E41A12412}"/>
    <hyperlink ref="F740" r:id="rId205" xr:uid="{5005C104-4204-4557-A895-6584C1CCE52C}"/>
    <hyperlink ref="F743" r:id="rId206" xr:uid="{AAE396C2-DB3E-4327-898D-093EB393E902}"/>
    <hyperlink ref="F746" r:id="rId207" xr:uid="{943AED73-C028-4C58-8D6D-FB612046840E}"/>
    <hyperlink ref="F749" r:id="rId208" xr:uid="{974C957F-0F99-45CB-B22B-714887B03022}"/>
    <hyperlink ref="F752" r:id="rId209" xr:uid="{84506E6A-83B4-448A-B2C3-9F67A328EE04}"/>
    <hyperlink ref="F755" r:id="rId210" xr:uid="{D03FC089-9BA9-4A06-9917-5E7AF2C0B2E0}"/>
    <hyperlink ref="F758" r:id="rId211" xr:uid="{FEF97997-380B-4C94-9AE9-1A951CBC8828}"/>
    <hyperlink ref="F761" r:id="rId212" xr:uid="{4A2307F9-7F83-4B7B-8F2D-CE550D5F814F}"/>
    <hyperlink ref="F764" r:id="rId213" xr:uid="{AEC022F7-9CEE-4C2F-A892-D087C9E70C2C}"/>
    <hyperlink ref="F767" r:id="rId214" xr:uid="{8B18ADD3-2155-46E7-BF59-549C96F70FB6}"/>
    <hyperlink ref="F770" r:id="rId215" xr:uid="{CB66B51C-2021-427F-BB9E-C5E5D67F55C5}"/>
    <hyperlink ref="F773" r:id="rId216" xr:uid="{5FE916C2-C751-4E37-B6DE-95545BC8FE12}"/>
    <hyperlink ref="F776" r:id="rId217" xr:uid="{BA7C9768-577A-4356-AC43-1C083A027ED0}"/>
    <hyperlink ref="F779" r:id="rId218" xr:uid="{A2C2C500-6DC1-4F46-8623-5547026D9B50}"/>
    <hyperlink ref="F782" r:id="rId219" xr:uid="{4175AE65-0475-415A-8870-1ACC06513459}"/>
    <hyperlink ref="F785" r:id="rId220" xr:uid="{C1E59EF7-03FC-4E39-83AA-65BA7D75666D}"/>
    <hyperlink ref="F788" r:id="rId221" xr:uid="{1A364240-6CDE-4CDF-93EE-2E6062482525}"/>
    <hyperlink ref="F791" r:id="rId222" xr:uid="{42DD6469-01CA-4A5B-A8C9-6177770CAC65}"/>
    <hyperlink ref="F794" r:id="rId223" xr:uid="{7D3CEAB1-7A6E-4218-990F-3AC5B30377BD}"/>
    <hyperlink ref="F797" r:id="rId224" xr:uid="{C9B766BF-0881-4C04-95E9-CA25CE349399}"/>
    <hyperlink ref="F800" r:id="rId225" xr:uid="{17AF38D7-9639-40A1-A6CC-FADA460622DA}"/>
    <hyperlink ref="F803" r:id="rId226" xr:uid="{01DE7078-5E75-4B1F-9032-28094B47C67E}"/>
    <hyperlink ref="F806" r:id="rId227" xr:uid="{9FDC65AE-C607-48E4-8001-412E08B6AC4D}"/>
    <hyperlink ref="F809" r:id="rId228" xr:uid="{4D63D2E5-4245-4DB3-BBD8-0B7E21030752}"/>
    <hyperlink ref="F812" r:id="rId229" xr:uid="{E342FF04-C858-49EF-BB40-44617A793104}"/>
    <hyperlink ref="F815" r:id="rId230" xr:uid="{B78F8F14-1C4F-4AB4-BA5A-24B84B4D701C}"/>
    <hyperlink ref="F818" r:id="rId231" xr:uid="{B3F53B77-C34E-4281-B957-437DE40E8741}"/>
    <hyperlink ref="F821" r:id="rId232" xr:uid="{77073642-44D0-4A02-982F-51FFD615F225}"/>
    <hyperlink ref="F824" r:id="rId233" xr:uid="{4ED57B38-369D-4B18-BFBD-3AB9C8907646}"/>
    <hyperlink ref="F827" r:id="rId234" xr:uid="{EF5BFD89-AF9D-4559-892B-33B88D94744B}"/>
    <hyperlink ref="F830" r:id="rId235" xr:uid="{3DA9B76C-7BB4-4687-B30F-7D15315C16EF}"/>
    <hyperlink ref="F833" r:id="rId236" xr:uid="{41DC6CC5-8648-451A-A668-218A5F92B2D6}"/>
    <hyperlink ref="F836" r:id="rId237" xr:uid="{38BFD8D6-E0FB-43EA-BD48-B583CDACD584}"/>
    <hyperlink ref="F839" r:id="rId238" xr:uid="{D86F0E25-6BC0-4C1B-8BF5-0F425E06E9F7}"/>
    <hyperlink ref="F843" r:id="rId239" xr:uid="{D65A8722-553E-4ADC-BADA-D5BC0AF15B58}"/>
    <hyperlink ref="F846" r:id="rId240" xr:uid="{437FCF6C-370D-4135-9AC0-0D94A6717FD8}"/>
    <hyperlink ref="F849" r:id="rId241" xr:uid="{C2CD565D-2623-4EE4-9783-AE72F15A2342}"/>
    <hyperlink ref="F852" r:id="rId242" xr:uid="{C371A164-D258-4302-B87D-562E31EFBE99}"/>
    <hyperlink ref="F855" r:id="rId243" xr:uid="{5B420862-F534-4670-8C77-F9A5256E8B31}"/>
    <hyperlink ref="F858" r:id="rId244" xr:uid="{9CC6A7D8-FB87-4881-990C-CAD9C4AA51A1}"/>
    <hyperlink ref="F861" r:id="rId245" xr:uid="{38C22200-6246-404C-AFF3-DA0F4C0856E6}"/>
    <hyperlink ref="F864" r:id="rId246" xr:uid="{15894A75-7308-4BAD-8C62-32267F71247A}"/>
    <hyperlink ref="F867" r:id="rId247" xr:uid="{2BA2BDDD-5190-43F0-B896-3B2E2322B880}"/>
    <hyperlink ref="F870" r:id="rId248" xr:uid="{7DB7F399-68DB-4D4B-BB11-482BDB8579F5}"/>
    <hyperlink ref="F873" r:id="rId249" xr:uid="{D67FFF71-B194-43FD-BC5A-A4C4C233CC81}"/>
    <hyperlink ref="F876" r:id="rId250" xr:uid="{CA0EBB31-24BF-49F5-A72F-BEBA10C261DE}"/>
    <hyperlink ref="F879" r:id="rId251" xr:uid="{6D54D8E2-C986-4E6E-9CAD-0ADCB5D93E8C}"/>
    <hyperlink ref="F882" r:id="rId252" xr:uid="{F245235D-6F2C-4271-BFD3-96E3B787FAC0}"/>
    <hyperlink ref="F885" r:id="rId253" xr:uid="{ED0FE7C8-0684-438E-A5B3-89AA7230201F}"/>
    <hyperlink ref="F888" r:id="rId254" xr:uid="{37234B64-30E3-4AA6-86BC-47859545A59E}"/>
    <hyperlink ref="F891" r:id="rId255" xr:uid="{739BA25C-52A2-4F5B-BC40-D6FFD8888701}"/>
    <hyperlink ref="F894" r:id="rId256" xr:uid="{559A9210-9682-4BCD-B582-A6DCF6059ABD}"/>
    <hyperlink ref="F897" r:id="rId257" xr:uid="{CDBFDDCB-93E6-4144-AFEE-E018423BDDFC}"/>
    <hyperlink ref="F900" r:id="rId258" xr:uid="{2691DD51-FE47-4737-BAED-6576DB329C9C}"/>
    <hyperlink ref="F903" r:id="rId259" xr:uid="{54C2C4B7-B6B4-4156-BB29-1DDFFAD5A1A7}"/>
    <hyperlink ref="F906" r:id="rId260" xr:uid="{69652A9D-24CC-45E3-B335-8FA541A58619}"/>
    <hyperlink ref="F909" r:id="rId261" xr:uid="{C0F8CF11-7C4C-4B50-AFEF-757DB1FCABA0}"/>
    <hyperlink ref="F912" r:id="rId262" xr:uid="{A85CC019-BC8C-45DD-A737-B8E0D1849031}"/>
    <hyperlink ref="F915" r:id="rId263" xr:uid="{E5B45B83-C4A4-4EAD-A3C6-1E324C7A1A43}"/>
    <hyperlink ref="F918" r:id="rId264" xr:uid="{EFA46A1A-FA56-49B6-8801-59B3104D3B16}"/>
    <hyperlink ref="F921" r:id="rId265" xr:uid="{76F05B23-52A7-4055-ADC1-E0C11FD494D5}"/>
    <hyperlink ref="F924" r:id="rId266" xr:uid="{F0D3F6F0-7C85-4F11-A762-362A5844BE99}"/>
    <hyperlink ref="F927" r:id="rId267" xr:uid="{6F76E1CE-3BF0-4D81-9436-B91C29B94824}"/>
    <hyperlink ref="F930" r:id="rId268" xr:uid="{941F1F30-A6E5-4D12-9912-BF0FC74F3CC7}"/>
    <hyperlink ref="F933" r:id="rId269" xr:uid="{A6458857-1287-4842-9513-92F20EC4B5AA}"/>
    <hyperlink ref="F936" r:id="rId270" xr:uid="{B1E4C977-5263-4B61-AEC0-F493329F2641}"/>
    <hyperlink ref="F939" r:id="rId271" xr:uid="{A032501B-0F91-4EB3-B6D2-B43488CA0E9A}"/>
    <hyperlink ref="F942" r:id="rId272" xr:uid="{07F4FBDB-E90E-404A-8DEA-81D92015A336}"/>
    <hyperlink ref="F945" r:id="rId273" xr:uid="{BE5AA12C-278B-4E0C-8F09-5E61D3D7B657}"/>
    <hyperlink ref="F948" r:id="rId274" xr:uid="{2946FA83-7FB7-4C96-90EF-BB9C39181537}"/>
    <hyperlink ref="F951" r:id="rId275" xr:uid="{1066BCCB-77AF-4CE4-8A9A-FE9A6A7C7CDC}"/>
    <hyperlink ref="F954" r:id="rId276" xr:uid="{FF05E7F4-3C3C-4851-A2C6-FE96A41EA605}"/>
    <hyperlink ref="F957" r:id="rId277" xr:uid="{034B66F5-1682-441F-AA90-6E314D7D3C9F}"/>
    <hyperlink ref="F960" r:id="rId278" xr:uid="{2176182E-E582-4F6C-8A93-55662A9E4ECA}"/>
    <hyperlink ref="F963" r:id="rId279" xr:uid="{45EBFEC0-17FD-4A9C-AF1E-15734D01C8EE}"/>
    <hyperlink ref="F966" r:id="rId280" xr:uid="{E9A1F31A-3213-4800-BD1E-57ACBCA0A79B}"/>
    <hyperlink ref="F969" r:id="rId281" xr:uid="{523ED0E8-B920-462A-AC2C-77CB47CD1636}"/>
    <hyperlink ref="F972" r:id="rId282" xr:uid="{71099BA5-DEF9-4819-94FC-9FA32E4B8E05}"/>
    <hyperlink ref="F975" r:id="rId283" xr:uid="{639ABEAE-CCE0-4D90-BEE5-F52B1FFBA488}"/>
    <hyperlink ref="F978" r:id="rId284" xr:uid="{35E05DCE-D383-4299-9DA8-57C68BC825FF}"/>
    <hyperlink ref="F981" r:id="rId285" xr:uid="{BCA5A655-EC96-4403-9C41-BA62464803FC}"/>
    <hyperlink ref="F984" r:id="rId286" xr:uid="{A03733A4-1690-4ED4-A53C-7B80C5EB5657}"/>
    <hyperlink ref="F987" r:id="rId287" xr:uid="{6F58EC55-01CB-423C-95F2-93AE9FA4E5E6}"/>
    <hyperlink ref="F990" r:id="rId288" xr:uid="{C602923E-701E-446E-9FE2-D69CEA02BBC0}"/>
    <hyperlink ref="F993" r:id="rId289" xr:uid="{15C1BE19-4017-41AC-97BF-29B6E47AEC47}"/>
    <hyperlink ref="F996" r:id="rId290" xr:uid="{4A8A53D3-5ABB-44D1-8784-E9F938AADC86}"/>
    <hyperlink ref="F1000" r:id="rId291" xr:uid="{149B4FCF-115C-4BD9-9726-817DA734A8F7}"/>
    <hyperlink ref="F1003" r:id="rId292" xr:uid="{04A0366B-F530-4CFD-85E3-F614D0A252C6}"/>
    <hyperlink ref="F1006" r:id="rId293" xr:uid="{781B6FE7-EBFB-406B-8A89-9380DB5CE0B6}"/>
    <hyperlink ref="F1009" r:id="rId294" xr:uid="{12E24680-45E2-46F0-8325-4E63C1013BF2}"/>
    <hyperlink ref="F1012" r:id="rId295" xr:uid="{95DFA38A-ACC4-4E06-A213-B03EBB6918FD}"/>
    <hyperlink ref="F1015" r:id="rId296" xr:uid="{44C55631-371A-4470-A876-D12614F87CE1}"/>
    <hyperlink ref="F1018" r:id="rId297" xr:uid="{A287B3DF-DE41-44B2-A933-970E9DC31706}"/>
    <hyperlink ref="F1021" r:id="rId298" xr:uid="{83235BE5-83C9-461B-B5EC-9507A9871CCA}"/>
    <hyperlink ref="F1024" r:id="rId299" xr:uid="{B0F9F5DC-3FA9-45F4-BF65-E6CB16595142}"/>
    <hyperlink ref="F1027" r:id="rId300" xr:uid="{620405DE-06AD-4068-8CF0-4FA2F579CD05}"/>
    <hyperlink ref="F1030" r:id="rId301" xr:uid="{D69E867B-900F-4066-B4D4-597CC2B07C49}"/>
    <hyperlink ref="F1033" r:id="rId302" xr:uid="{A389C181-CF39-4125-AF8A-BE084664AB15}"/>
    <hyperlink ref="F1036" r:id="rId303" xr:uid="{70915A8B-24CA-4F36-9579-84A7FF16D8E7}"/>
    <hyperlink ref="F1039" r:id="rId304" xr:uid="{FB66E442-C77E-4DB0-B99A-94E65F8DFCE2}"/>
    <hyperlink ref="F1042" r:id="rId305" xr:uid="{8559E64A-D925-46FF-8DE4-8C5CABB8D97F}"/>
    <hyperlink ref="F1045" r:id="rId306" xr:uid="{A9AB2096-67F0-4D17-B213-C6A8F879AB6E}"/>
    <hyperlink ref="F1048" r:id="rId307" xr:uid="{D1FBF83B-3FB2-4D09-9FCE-767C4B15ADBB}"/>
    <hyperlink ref="F1051" r:id="rId308" xr:uid="{143BF367-E562-439C-961F-58C111673BB2}"/>
    <hyperlink ref="F1054" r:id="rId309" xr:uid="{E21088B8-F95A-47A9-A4BF-27BF79A77BEA}"/>
    <hyperlink ref="F1057" r:id="rId310" xr:uid="{74CEEF83-E47C-45DA-B715-2F66B5C50951}"/>
    <hyperlink ref="F1060" r:id="rId311" xr:uid="{944114A6-73D9-4AB5-BD93-EF9066FF910E}"/>
    <hyperlink ref="F1063" r:id="rId312" xr:uid="{624639FD-B2A8-4716-B418-112EA660A679}"/>
    <hyperlink ref="F1066" r:id="rId313" xr:uid="{17B6884D-784A-42FC-B063-35D33FF894E9}"/>
    <hyperlink ref="F1069" r:id="rId314" xr:uid="{01098AD4-DE65-426D-B96C-B983CC401614}"/>
    <hyperlink ref="F1072" r:id="rId315" xr:uid="{CA0E88E2-BCB7-4967-9D16-CAC19E106710}"/>
    <hyperlink ref="F1075" r:id="rId316" xr:uid="{85BAA768-BB33-4429-984F-520EC1D98BCF}"/>
    <hyperlink ref="F1078" r:id="rId317" xr:uid="{771F134E-3CFC-4735-B4E0-9C5279F082EF}"/>
    <hyperlink ref="F1081" r:id="rId318" xr:uid="{2773F01C-7700-47D4-8170-C1C6E87DA636}"/>
    <hyperlink ref="F1084" r:id="rId319" xr:uid="{7CDA24B4-3E0A-4C24-8B74-6FC5780537AB}"/>
    <hyperlink ref="F1087" r:id="rId320" xr:uid="{EC1538F9-98CC-47FD-BC54-92491AE1C4AA}"/>
    <hyperlink ref="F1090" r:id="rId321" xr:uid="{F201D7EA-8693-44BA-BF74-452F3BB6F603}"/>
    <hyperlink ref="F1093" r:id="rId322" xr:uid="{29313D8F-9F9A-457D-B5D1-D7C04E0CB6C1}"/>
    <hyperlink ref="F1096" r:id="rId323" xr:uid="{88B6B5CE-8363-4D9C-8DF9-78A2B9B4B1BF}"/>
    <hyperlink ref="F1099" r:id="rId324" xr:uid="{08EDC666-5A22-4831-8181-F406028A5FFE}"/>
    <hyperlink ref="F1102" r:id="rId325" xr:uid="{681ABC60-A6D2-4D02-81FF-E4BA4425AFC7}"/>
    <hyperlink ref="F1105" r:id="rId326" xr:uid="{7462718E-0FF9-46D8-AC1D-3992B2F944FA}"/>
    <hyperlink ref="F1108" r:id="rId327" xr:uid="{EE4124A9-9722-4CD5-85F8-FA4507CA9C25}"/>
    <hyperlink ref="F1111" r:id="rId328" xr:uid="{89CA4989-DB5E-4FA6-BE76-ADD201D489D8}"/>
    <hyperlink ref="F1114" r:id="rId329" xr:uid="{C138904B-93B5-4F7D-8FA3-BE5E845CB1E3}"/>
    <hyperlink ref="F1117" r:id="rId330" xr:uid="{8C918B60-404D-4310-BBA8-18E45DC0E273}"/>
    <hyperlink ref="F1121" r:id="rId331" xr:uid="{58CE06F7-03DB-436E-995B-45D9745D9DE0}"/>
    <hyperlink ref="F1124" r:id="rId332" xr:uid="{120CD48F-CDFC-4E93-B943-C05FFD89CC3E}"/>
    <hyperlink ref="F1127" r:id="rId333" xr:uid="{440F4DA4-AB6D-4FB1-A870-4DCA78633D8F}"/>
    <hyperlink ref="F1130" r:id="rId334" xr:uid="{1FDFB037-01F7-48AE-983B-F856F4515361}"/>
    <hyperlink ref="F1133" r:id="rId335" xr:uid="{16BD372A-BBC1-4CC6-8984-C1B056968800}"/>
    <hyperlink ref="F1136" r:id="rId336" xr:uid="{34A61F7C-B7C8-4A42-876E-95D0730BEA02}"/>
    <hyperlink ref="F1141" r:id="rId337" xr:uid="{980EA56F-88BB-427D-9C42-CF43BEB7A4E3}"/>
    <hyperlink ref="F1146" r:id="rId338" xr:uid="{92F94866-98C8-47DA-A904-0DA216B80FD5}"/>
    <hyperlink ref="F1151" r:id="rId339" xr:uid="{CD8406F1-26F7-49B7-B376-C355FDDDECEC}"/>
    <hyperlink ref="F1156" r:id="rId340" xr:uid="{195E3A66-95D1-4EDF-B8C4-D6616F934E2F}"/>
    <hyperlink ref="F1161" r:id="rId341" xr:uid="{34053AB1-DBF9-44C0-974C-691E19112C92}"/>
    <hyperlink ref="F1166" r:id="rId342" xr:uid="{4C85E038-DE80-4CCE-8747-57055A558338}"/>
    <hyperlink ref="F1171" r:id="rId343" xr:uid="{01E94E0F-F214-4EDE-A7B2-87C76BC0197D}"/>
    <hyperlink ref="F1174" r:id="rId344" xr:uid="{A195A370-DC04-469E-A870-5F305EBE731A}"/>
    <hyperlink ref="F1177" r:id="rId345" xr:uid="{A592B524-B629-4F0F-90A9-B5D3209FFF10}"/>
    <hyperlink ref="F1180" r:id="rId346" xr:uid="{9E68CB97-3E63-4E2F-87D4-3344BFF066D4}"/>
    <hyperlink ref="F1183" r:id="rId347" xr:uid="{6D0800C7-8521-4912-8145-C48A403BA402}"/>
    <hyperlink ref="F1186" r:id="rId348" xr:uid="{2D717808-C043-4F6D-803E-3EF1F92B6EEA}"/>
    <hyperlink ref="F1189" r:id="rId349" xr:uid="{016DB0F2-677F-43F7-B41B-D3767EEB29A8}"/>
    <hyperlink ref="F1192" r:id="rId350" xr:uid="{36403C15-0685-48A1-96BA-F237B8C5CD08}"/>
    <hyperlink ref="F1195" r:id="rId351" xr:uid="{2AF3E3DE-F79C-433A-ACF4-579AA8C3B1CF}"/>
    <hyperlink ref="F1198" r:id="rId352" xr:uid="{26061A56-621B-4388-A596-FE45D5FDC75E}"/>
    <hyperlink ref="F1201" r:id="rId353" xr:uid="{EEE712D7-700D-444C-9628-FB9584454041}"/>
    <hyperlink ref="F1204" r:id="rId354" xr:uid="{B47BE7C9-A8F0-4A47-806A-C717B337C776}"/>
    <hyperlink ref="F1207" r:id="rId355" xr:uid="{2DBD4CD8-810C-4440-AC59-0201ED4D0866}"/>
    <hyperlink ref="F1210" r:id="rId356" xr:uid="{077D3258-9371-4BDC-94E3-5D8E9023B640}"/>
    <hyperlink ref="F1213" r:id="rId357" xr:uid="{64F0C272-DFE8-4AD8-BB0A-193A4771006F}"/>
    <hyperlink ref="F1216" r:id="rId358" xr:uid="{5D320F08-5294-40E5-BF03-9C5D4512B494}"/>
    <hyperlink ref="F1219" r:id="rId359" xr:uid="{31FD4A54-2B94-41C7-8999-2FA3804E8C88}"/>
    <hyperlink ref="F1222" r:id="rId360" xr:uid="{1BD6C3CC-862B-4A9C-A4C1-87F5EA74C5E4}"/>
    <hyperlink ref="F1225" r:id="rId361" xr:uid="{6D2BAC24-FD84-4C03-8C06-93FDFE34F12F}"/>
    <hyperlink ref="F1228" r:id="rId362" xr:uid="{7BE54E8A-7005-4DDD-AA29-6B366FD8ADFF}"/>
    <hyperlink ref="F1231" r:id="rId363" xr:uid="{E2632594-D660-40E6-87C1-D065597F183B}"/>
    <hyperlink ref="F1234" r:id="rId364" xr:uid="{DC359DB3-E67F-40C9-9B77-0FFD90CDDDE1}"/>
    <hyperlink ref="F1237" r:id="rId365" xr:uid="{448BEDEA-8371-4529-883A-4127ADB2135F}"/>
    <hyperlink ref="F1240" r:id="rId366" xr:uid="{3FB4848B-3834-44F3-86DD-583095B9A08B}"/>
    <hyperlink ref="F1243" r:id="rId367" xr:uid="{83389F73-B798-4A12-BAA8-C3085FAD64F5}"/>
    <hyperlink ref="F1246" r:id="rId368" xr:uid="{BD4AA874-76EE-4614-9C29-DA6D211B5D7A}"/>
    <hyperlink ref="F1249" r:id="rId369" xr:uid="{796CBEAE-4129-4064-A40F-2ED041CBBF14}"/>
    <hyperlink ref="F1252" r:id="rId370" xr:uid="{E12231F0-1F8F-4A32-BA5F-1A3901702C1A}"/>
    <hyperlink ref="F1255" r:id="rId371" xr:uid="{DFE55552-A8CC-4025-B90B-BCFE8B8A81E7}"/>
    <hyperlink ref="F1258" r:id="rId372" xr:uid="{622711CB-B6E2-47E4-84A3-B60497845826}"/>
    <hyperlink ref="F1261" r:id="rId373" xr:uid="{90A4D737-238B-4ADD-A534-73E6CA5F31F9}"/>
    <hyperlink ref="F1264" r:id="rId374" xr:uid="{DA084D8B-2528-4641-97B2-7E3843EE0C0E}"/>
    <hyperlink ref="F1267" r:id="rId375" xr:uid="{9D3E90FA-DD3F-4A3D-AD70-1732BCA18C6C}"/>
    <hyperlink ref="F1270" r:id="rId376" xr:uid="{2442CE33-DCDD-4C30-BDBC-D61EBB00B936}"/>
    <hyperlink ref="F1273" r:id="rId377" xr:uid="{54DBBDF8-B294-46CD-AFFD-37CB520E6973}"/>
    <hyperlink ref="F1276" r:id="rId378" xr:uid="{880A4A3C-1545-4F22-8BEA-0B429D52025B}"/>
    <hyperlink ref="F1279" r:id="rId379" xr:uid="{79017DB0-6D84-4E6D-804C-4B40F88013EA}"/>
    <hyperlink ref="F1282" r:id="rId380" xr:uid="{2D46734B-5FA6-4D6F-BDCD-2E6EFACD87CE}"/>
    <hyperlink ref="F1285" r:id="rId381" xr:uid="{FD008701-F832-462F-A039-6C51407EF2D0}"/>
    <hyperlink ref="F1288" r:id="rId382" xr:uid="{5E842CE4-F582-4AD3-AE7A-EDC6CE4957B5}"/>
    <hyperlink ref="F1291" r:id="rId383" xr:uid="{6578266F-98BA-40B8-BCE8-CCBA892FECB8}"/>
    <hyperlink ref="F1294" r:id="rId384" xr:uid="{1F361D5E-DE76-4C2F-B3E5-326A1DF562E1}"/>
    <hyperlink ref="F1297" r:id="rId385" xr:uid="{87E7565F-3C9A-439B-B476-5F1202FA6E00}"/>
    <hyperlink ref="F1300" r:id="rId386" xr:uid="{862EE189-E937-4270-B3F9-E64BA1490959}"/>
    <hyperlink ref="F1305" r:id="rId387" xr:uid="{FE573A43-3BB7-4282-B4DB-664CCF9FD9BD}"/>
    <hyperlink ref="F1310" r:id="rId388" xr:uid="{BECE3F00-FB9F-4D51-9D1C-BC7A41195E3E}"/>
    <hyperlink ref="F1315" r:id="rId389" xr:uid="{4362CD1B-9B01-4C1C-B59A-F80B556E695F}"/>
    <hyperlink ref="F1318" r:id="rId390" xr:uid="{B4987FB0-8BB3-4BF6-9F3E-FB56691D60EA}"/>
    <hyperlink ref="F1323" r:id="rId391" xr:uid="{11CE013C-F34F-4D1C-8888-8166ED96ADF0}"/>
    <hyperlink ref="F1328" r:id="rId392" xr:uid="{A9156D20-CF85-49CE-9F1C-C2945E06ADB0}"/>
    <hyperlink ref="F1333" r:id="rId393" xr:uid="{D048F7AC-D2DB-4C61-9D14-0D77B2343BBF}"/>
    <hyperlink ref="F1338" r:id="rId394" xr:uid="{02EDC3D4-C1BA-4040-9938-A77F2CE6CDD7}"/>
    <hyperlink ref="F1343" r:id="rId395" xr:uid="{C1B12BA3-4231-4CD8-91B1-8B8E97429A48}"/>
    <hyperlink ref="F1348" r:id="rId396" xr:uid="{D9FAA9A7-7C33-4D40-BBB6-3180550A9465}"/>
    <hyperlink ref="F1351" r:id="rId397" xr:uid="{A286477A-5C05-4E42-A881-29B4C402B724}"/>
    <hyperlink ref="F1356" r:id="rId398" xr:uid="{D666CDC1-507D-46EC-AC5E-7EE63CB1D2FF}"/>
    <hyperlink ref="F1361" r:id="rId399" xr:uid="{0A97765D-2928-4438-B5E4-F32A908F8B7E}"/>
    <hyperlink ref="F1364" r:id="rId400" xr:uid="{9820D3C8-1956-4185-B7FD-14AF2E23CE72}"/>
    <hyperlink ref="F1367" r:id="rId401" xr:uid="{0A4B4C8C-9793-48D4-BE6D-F70DD0C0F755}"/>
    <hyperlink ref="F1370" r:id="rId402" xr:uid="{024E015C-8EFC-487D-89D1-0EFAC3BEF202}"/>
    <hyperlink ref="F1373" r:id="rId403" xr:uid="{B4EA1B53-15DC-4600-B853-777CD67DDEB6}"/>
    <hyperlink ref="F1376" r:id="rId404" xr:uid="{C91A51A7-1FB7-4C06-8B80-BAF506353F6F}"/>
    <hyperlink ref="F1379" r:id="rId405" xr:uid="{99983797-32CB-4BEB-B996-82AC4FFEFBEB}"/>
    <hyperlink ref="F1382" r:id="rId406" xr:uid="{359C7B51-DAEB-4FD0-98B9-C136EE197E8A}"/>
    <hyperlink ref="F1385" r:id="rId407" xr:uid="{1895AE28-7401-41A7-AB29-939BBE75D06F}"/>
    <hyperlink ref="F1388" r:id="rId408" xr:uid="{0992AF96-6249-4567-999C-075951CD0ED9}"/>
    <hyperlink ref="F1391" r:id="rId409" xr:uid="{769D7B56-69F1-4ABF-A926-27C68C56BC95}"/>
    <hyperlink ref="F1394" r:id="rId410" xr:uid="{7DDDD3E6-CAB0-469F-A9CB-E3033478BAA5}"/>
    <hyperlink ref="F1397" r:id="rId411" xr:uid="{556CB9E9-5CEC-493C-BA7F-8FF9B3CB6D89}"/>
    <hyperlink ref="F1400" r:id="rId412" xr:uid="{7FA7CF9B-B073-4C9D-AB88-8BE4FB9BF558}"/>
    <hyperlink ref="F1403" r:id="rId413" xr:uid="{6706FF29-6E8A-4BAE-A501-5B812F1DCC78}"/>
    <hyperlink ref="F1406" r:id="rId414" xr:uid="{DB7C01DE-2907-480A-85DD-697D523B4EF9}"/>
    <hyperlink ref="F1409" r:id="rId415" xr:uid="{9090AC3E-FEAC-46E3-8D40-3EEEA878BD8A}"/>
    <hyperlink ref="F1412" r:id="rId416" xr:uid="{F7DE049F-18AF-419D-9F2F-3B9CC2F000C9}"/>
    <hyperlink ref="F1415" r:id="rId417" xr:uid="{F555E016-208E-4828-B947-FE5C9A135977}"/>
    <hyperlink ref="F1418" r:id="rId418" xr:uid="{65DCF9AF-8C40-452C-8E02-CC3A430EBFC8}"/>
    <hyperlink ref="F1421" r:id="rId419" xr:uid="{7CEE9DBD-5A9F-4E32-8A91-021093AACDB3}"/>
    <hyperlink ref="F1424" r:id="rId420" xr:uid="{8273DFE9-6F58-40E9-BB78-B8E7AD0B7F22}"/>
    <hyperlink ref="F1427" r:id="rId421" xr:uid="{D98F9074-0219-4205-9AEF-13119C4DEF26}"/>
    <hyperlink ref="F1430" r:id="rId422" xr:uid="{4B2CA2EF-8753-43D2-9E5E-6A29ADBDED3E}"/>
    <hyperlink ref="F1433" r:id="rId423" xr:uid="{6EAB5A2B-9B33-463B-B355-17318D5FEFE8}"/>
    <hyperlink ref="F1436" r:id="rId424" xr:uid="{E65E0E74-3C3E-4EE0-8180-B872F7C7E816}"/>
    <hyperlink ref="F1439" r:id="rId425" xr:uid="{31CEDA62-AD56-4060-96EE-3F5F5128E164}"/>
    <hyperlink ref="F1442" r:id="rId426" xr:uid="{9F083696-C018-44CB-8975-26B9546E30CB}"/>
    <hyperlink ref="F1447" r:id="rId427" xr:uid="{B22CDF2D-8B04-4497-BDF1-ABC0A540513A}"/>
    <hyperlink ref="F1452" r:id="rId428" xr:uid="{DD42BD21-EEA3-400A-A117-0D7E59528CC2}"/>
    <hyperlink ref="F1455" r:id="rId429" xr:uid="{4DFB0345-5A0F-40E8-A0ED-46C74EE4B0D8}"/>
    <hyperlink ref="F1458" r:id="rId430" xr:uid="{1B170718-F7BB-41DE-9D9B-FD5948D8EB73}"/>
    <hyperlink ref="F1461" r:id="rId431" xr:uid="{1B059B08-2DE5-46A8-9897-48C231E9FBEF}"/>
    <hyperlink ref="F1464" r:id="rId432" xr:uid="{A43E5ACA-2A3E-408F-9450-4FCAB999C4BB}"/>
    <hyperlink ref="F1467" r:id="rId433" xr:uid="{33DD3109-7AFB-4E89-B73A-E719922E8AA2}"/>
    <hyperlink ref="F1470" r:id="rId434" xr:uid="{089B095C-AD9D-4325-BF4C-6F5D0495B04F}"/>
    <hyperlink ref="F1473" r:id="rId435" xr:uid="{45A7AC59-5B57-4499-8679-BAFEF539BE59}"/>
    <hyperlink ref="F1476" r:id="rId436" xr:uid="{98EBD4DC-CFBF-45E1-BA45-3E0E9468E395}"/>
    <hyperlink ref="F1479" r:id="rId437" xr:uid="{099C18F5-A25E-4FD9-A716-FD69A2C1B5F3}"/>
    <hyperlink ref="F1482" r:id="rId438" xr:uid="{3131BD77-F5AE-474F-BE02-9D05F4E91CB0}"/>
    <hyperlink ref="F1485" r:id="rId439" xr:uid="{EF5046D7-D6F9-4BD3-B32A-CA3C43B99E72}"/>
    <hyperlink ref="F1488" r:id="rId440" xr:uid="{D6C02E8E-F41B-499F-81BD-2B64AB5B320D}"/>
    <hyperlink ref="F1491" r:id="rId441" xr:uid="{12B78B87-C062-4C3F-8206-1D75534B5339}"/>
    <hyperlink ref="F1494" r:id="rId442" xr:uid="{DE0EC3C2-1D35-4E37-99E3-BC8BBD4ED140}"/>
    <hyperlink ref="F1497" r:id="rId443" xr:uid="{056D000A-490D-4612-BDA1-1561F20F3C75}"/>
    <hyperlink ref="F1500" r:id="rId444" xr:uid="{46670691-98C7-4611-A47D-9D8A3A0CA785}"/>
    <hyperlink ref="F1503" r:id="rId445" xr:uid="{30B78ECE-5320-408E-BD3A-94CB397E2AB1}"/>
    <hyperlink ref="F1506" r:id="rId446" xr:uid="{D5E7DFF2-A635-4115-AE07-9772047607FA}"/>
    <hyperlink ref="F1509" r:id="rId447" xr:uid="{4D78C460-92EB-4DBB-A44F-00F2E24F2A21}"/>
    <hyperlink ref="F1512" r:id="rId448" xr:uid="{DCF3B6CA-E0FD-4A07-A2BB-86487DD51F77}"/>
    <hyperlink ref="F1515" r:id="rId449" xr:uid="{199DB396-E565-4653-8CCF-8EC470F5E408}"/>
    <hyperlink ref="F1518" r:id="rId450" xr:uid="{0F9DCFE5-6C75-4609-89E4-DD0A50AC4634}"/>
    <hyperlink ref="F1521" r:id="rId451" xr:uid="{7B22505D-AF9C-4690-8872-465325DB790D}"/>
    <hyperlink ref="F1524" r:id="rId452" xr:uid="{CC64D7DE-8ADD-453A-A621-8B2B084C0687}"/>
    <hyperlink ref="F1527" r:id="rId453" xr:uid="{1AFEDF8A-5497-4629-A517-2ECEF451046C}"/>
    <hyperlink ref="F1530" r:id="rId454" xr:uid="{EC9535DE-BF51-4BE3-9360-1A7C812667F7}"/>
    <hyperlink ref="F1533" r:id="rId455" xr:uid="{42C102B6-402A-4005-9475-1D6FC84698AD}"/>
    <hyperlink ref="F1536" r:id="rId456" xr:uid="{63254448-EBF7-4B68-BE69-E46D533FFA19}"/>
    <hyperlink ref="F1539" r:id="rId457" xr:uid="{B17D39CE-4E7F-4C8A-85B5-80AC072207BA}"/>
    <hyperlink ref="F1542" r:id="rId458" xr:uid="{091588F8-1573-4797-BF6E-E20E332639EA}"/>
    <hyperlink ref="F1545" r:id="rId459" xr:uid="{5D07C95A-1070-4613-A026-04BDC554C6AF}"/>
    <hyperlink ref="F1548" r:id="rId460" xr:uid="{087BBA18-15DF-4083-A533-3AD9C45F053C}"/>
    <hyperlink ref="F1551" r:id="rId461" xr:uid="{AE35465B-96D5-4875-B37B-B18BD4F45861}"/>
    <hyperlink ref="F1554" r:id="rId462" xr:uid="{590539C7-68F1-4E89-824C-4021AC5CF956}"/>
    <hyperlink ref="F1557" r:id="rId463" xr:uid="{CF7CEA44-A987-4A8C-8C86-60CFFE480C94}"/>
    <hyperlink ref="F1560" r:id="rId464" xr:uid="{E61F3F15-77C1-4614-97D3-2FF44B90FADB}"/>
    <hyperlink ref="F1563" r:id="rId465" xr:uid="{1F43FBE5-CF80-4F54-946A-3202CB6E0531}"/>
    <hyperlink ref="F1566" r:id="rId466" xr:uid="{A0BF3650-DEE2-4CB3-AB39-3A0D01D4233E}"/>
    <hyperlink ref="F1569" r:id="rId467" xr:uid="{C28CF04F-B103-4C2B-AE9C-2B401093A48F}"/>
    <hyperlink ref="F1572" r:id="rId468" xr:uid="{97652A2E-C820-4B69-944D-1FD59F36DBD5}"/>
    <hyperlink ref="F1575" r:id="rId469" xr:uid="{F0293E52-52DA-4F84-B315-B167221621B0}"/>
    <hyperlink ref="F1578" r:id="rId470" xr:uid="{FBEDE906-5C6D-4586-88F4-843D98C37345}"/>
    <hyperlink ref="F1581" r:id="rId471" xr:uid="{2B870E3B-D63C-4623-9C94-E6A2DB50C87E}"/>
    <hyperlink ref="F1584" r:id="rId472" xr:uid="{A7BCB5EC-4D87-4E74-BB24-F09E8D0FB3DD}"/>
    <hyperlink ref="F1587" r:id="rId473" xr:uid="{E97487F3-3702-40E1-AB2A-40BF5BF2EA32}"/>
    <hyperlink ref="F1590" r:id="rId474" xr:uid="{98031B31-72CF-463A-88E8-CB3BEB033EF9}"/>
    <hyperlink ref="F1593" r:id="rId475" xr:uid="{45611112-0221-482F-9161-8F199C990B32}"/>
    <hyperlink ref="F1596" r:id="rId476" xr:uid="{5F370A67-FD53-475C-B5F1-9849F19D273D}"/>
    <hyperlink ref="F1599" r:id="rId477" xr:uid="{30B55C3C-9150-4EEA-9547-2FA90BB83EFA}"/>
    <hyperlink ref="F1602" r:id="rId478" xr:uid="{77E764D5-8E6A-4B31-8A7C-3178E74780C6}"/>
    <hyperlink ref="F1605" r:id="rId479" xr:uid="{B2C36ADC-B361-45F3-83C0-0567519EC2E7}"/>
    <hyperlink ref="F1608" r:id="rId480" xr:uid="{965BC04C-5776-48A9-ACCA-2538D5E1F169}"/>
    <hyperlink ref="F1611" r:id="rId481" xr:uid="{EC1998D8-9A22-4376-82E3-6E594EE1C802}"/>
    <hyperlink ref="F1614" r:id="rId482" xr:uid="{FD09C288-9F74-4084-ADB8-52ECC3CC8E7C}"/>
    <hyperlink ref="F1617" r:id="rId483" xr:uid="{17BA5430-7F49-42FE-8D25-76C0E10DB35C}"/>
    <hyperlink ref="F1620" r:id="rId484" xr:uid="{1B63A4A0-D27B-4DFF-A804-00022BF08181}"/>
    <hyperlink ref="F1623" r:id="rId485" xr:uid="{E6AA964D-35ED-41C8-A0ED-F2D6C2B71A6D}"/>
    <hyperlink ref="F1626" r:id="rId486" xr:uid="{12377AB9-800D-46F1-A5E0-5ADB577726B8}"/>
    <hyperlink ref="F1629" r:id="rId487" xr:uid="{5F2BF2A9-D319-401F-BD8C-98F4C4FD07D8}"/>
    <hyperlink ref="F1632" r:id="rId488" xr:uid="{D0E53828-9ADB-447D-9E31-FFE18659EDF4}"/>
    <hyperlink ref="F1635" r:id="rId489" xr:uid="{30C47916-20C1-4D36-80CF-0C2500E94543}"/>
    <hyperlink ref="F1638" r:id="rId490" xr:uid="{C6627989-4904-40C2-894A-A64A60A50AF1}"/>
    <hyperlink ref="F1641" r:id="rId491" xr:uid="{C709F184-1AF4-47AF-A7E4-1FF13BED44F2}"/>
    <hyperlink ref="F1644" r:id="rId492" xr:uid="{8BD9738B-2515-489F-B2F3-C9C2217DADEB}"/>
    <hyperlink ref="F1647" r:id="rId493" xr:uid="{C9767395-65BB-4588-BA04-13E3185F03FF}"/>
    <hyperlink ref="F1650" r:id="rId494" xr:uid="{052D52B8-95AF-4DD9-97CD-C284A386713E}"/>
    <hyperlink ref="F1653" r:id="rId495" xr:uid="{98A3B957-B5CC-4436-AA27-1D2C5853276B}"/>
    <hyperlink ref="F1656" r:id="rId496" xr:uid="{CACD9B02-A57E-4F50-A144-82525BA34DC5}"/>
    <hyperlink ref="F1659" r:id="rId497" xr:uid="{EE4BF664-BF1A-4F98-975C-6EF929EF8685}"/>
    <hyperlink ref="F1662" r:id="rId498" xr:uid="{AF4A03D8-CDDD-4A1F-8568-930078B95E75}"/>
    <hyperlink ref="F1665" r:id="rId499" xr:uid="{0F69E915-3397-464F-AB73-31C7FB89C971}"/>
    <hyperlink ref="F1668" r:id="rId500" xr:uid="{A950F4E4-09E8-449E-BEEA-B4F9BBF7DBD4}"/>
    <hyperlink ref="F1671" r:id="rId501" xr:uid="{B5A3CDFA-CDA1-403B-B644-88CD4336755B}"/>
    <hyperlink ref="F1674" r:id="rId502" xr:uid="{0FB7D692-EA2F-465D-AE4E-D16002BC5B94}"/>
    <hyperlink ref="F1677" r:id="rId503" xr:uid="{A4FAA263-E95F-4370-8691-37A684CF7EDE}"/>
    <hyperlink ref="F1680" r:id="rId504" xr:uid="{5C2D8C70-AC9F-455E-AB4E-6A2E52904CC5}"/>
    <hyperlink ref="F1683" r:id="rId505" xr:uid="{86FF8E4A-643B-406B-B843-B4ADC1FB0BA6}"/>
    <hyperlink ref="F1686" r:id="rId506" xr:uid="{7DACB51F-2494-4950-8496-7F625A920404}"/>
    <hyperlink ref="F1689" r:id="rId507" xr:uid="{F5438023-2EA8-4C10-B1F1-C59789490FC9}"/>
    <hyperlink ref="F1692" r:id="rId508" xr:uid="{812E71E1-CAB1-4E32-8501-828DB934CC5B}"/>
    <hyperlink ref="F1695" r:id="rId509" xr:uid="{71E149EB-3722-42D1-A73B-45AF4BF29B09}"/>
    <hyperlink ref="F1698" r:id="rId510" xr:uid="{7FB54E54-8E7B-465D-A792-E1FF154D19CC}"/>
    <hyperlink ref="F1701" r:id="rId511" xr:uid="{0C34365D-03B9-4D3A-8F97-572AAD9AA76C}"/>
    <hyperlink ref="F1704" r:id="rId512" xr:uid="{FDC20A04-1F89-4734-8030-25F6AED79523}"/>
    <hyperlink ref="F1707" r:id="rId513" xr:uid="{CB907D7D-B00B-4F9D-A36A-09033D5ECA01}"/>
    <hyperlink ref="F1710" r:id="rId514" xr:uid="{AD0F3425-40AB-4D8E-B41F-5961D4DD90FB}"/>
    <hyperlink ref="F1713" r:id="rId515" xr:uid="{7C5035F3-3C69-4F16-BFFD-C8310483E53D}"/>
    <hyperlink ref="F1716" r:id="rId516" xr:uid="{2255DEAC-0C60-4408-8F50-551C6D9CFEB4}"/>
    <hyperlink ref="F1719" r:id="rId517" xr:uid="{D075B328-7101-4C4A-8F6B-3D0771B82552}"/>
    <hyperlink ref="F1722" r:id="rId518" xr:uid="{F619B320-6B11-4CD1-9A19-8BCA98F55A62}"/>
    <hyperlink ref="F1725" r:id="rId519" xr:uid="{4705D125-4C60-4902-A8BD-5A791DC79F55}"/>
    <hyperlink ref="F1728" r:id="rId520" xr:uid="{345D1183-F3FB-4F52-8F5F-4B45DC43181C}"/>
    <hyperlink ref="F1731" r:id="rId521" xr:uid="{2A633126-AF21-4EB2-8060-434F2C2CA002}"/>
    <hyperlink ref="F1734" r:id="rId522" xr:uid="{2A8B32AE-853F-4E70-9BEF-9C338C5C775D}"/>
    <hyperlink ref="F1737" r:id="rId523" xr:uid="{92207CC2-3E5A-41F9-920E-C89C3E6AF2C6}"/>
    <hyperlink ref="F1740" r:id="rId524" xr:uid="{9AEEBE9E-B670-41A2-8AD5-D981BDF0496A}"/>
    <hyperlink ref="F1743" r:id="rId525" xr:uid="{40254086-E800-4741-907C-96A3B2327F84}"/>
    <hyperlink ref="F1746" r:id="rId526" xr:uid="{84602894-3F49-4E85-B981-BFDB3B73E967}"/>
    <hyperlink ref="F1749" r:id="rId527" xr:uid="{186ECE58-4953-471C-ACD0-1A19F9E9E175}"/>
    <hyperlink ref="F1752" r:id="rId528" xr:uid="{CA06EA7D-A108-4B10-83B4-133300C4599E}"/>
    <hyperlink ref="F1755" r:id="rId529" xr:uid="{80CC4882-2B6D-4C4C-9F33-901100478734}"/>
    <hyperlink ref="F1758" r:id="rId530" xr:uid="{2990618B-AC4B-4AC4-9804-906C120E574E}"/>
    <hyperlink ref="F1761" r:id="rId531" xr:uid="{0C50BF4B-851B-4C9B-9099-E0AF1199D354}"/>
    <hyperlink ref="F1764" r:id="rId532" xr:uid="{35B80AC0-C9DC-4870-86F5-B4D163C9746B}"/>
    <hyperlink ref="F1767" r:id="rId533" xr:uid="{C3373F25-163D-4A20-A051-ED8CCBC2D12C}"/>
    <hyperlink ref="F1770" r:id="rId534" xr:uid="{A1F6E82F-D080-4F24-A88F-F97C6E602765}"/>
    <hyperlink ref="F1773" r:id="rId535" xr:uid="{17FC34AD-1EC1-4E2A-8E16-3B2004DCEDAD}"/>
    <hyperlink ref="F1776" r:id="rId536" xr:uid="{556CE62F-92C8-40AE-9BE3-C775464DEBED}"/>
    <hyperlink ref="F1779" r:id="rId537" xr:uid="{58BF6CC9-FF0C-4969-B3C5-985B5AFC9FFB}"/>
    <hyperlink ref="F1782" r:id="rId538" xr:uid="{6D422D6F-6E3A-4649-A009-E0E12B851AD0}"/>
    <hyperlink ref="F1785" r:id="rId539" xr:uid="{F0FB412C-8261-463A-A704-7835229864D6}"/>
    <hyperlink ref="F1788" r:id="rId540" xr:uid="{D4A535F1-22A4-40BB-B0A0-E1BBCCA214CD}"/>
    <hyperlink ref="F1791" r:id="rId541" xr:uid="{E0447858-9C6F-48C2-8B77-D675EA4293F9}"/>
    <hyperlink ref="F1796" r:id="rId542" xr:uid="{E8C2DEE5-E87F-4EF4-B5E1-7B78C6055B23}"/>
    <hyperlink ref="F1799" r:id="rId543" xr:uid="{C4EE398E-AC76-40D8-9D52-43D629210E1D}"/>
    <hyperlink ref="F1802" r:id="rId544" xr:uid="{D09D04FB-4035-4AC8-B68B-D75B515F3AF0}"/>
    <hyperlink ref="F1805" r:id="rId545" xr:uid="{B9C9009A-BDAE-4853-A47B-E0867376BF42}"/>
    <hyperlink ref="F1808" r:id="rId546" xr:uid="{82BABB43-7D26-4831-8386-32C895513605}"/>
    <hyperlink ref="F1811" r:id="rId547" xr:uid="{F860A2E7-16C1-470B-87D8-72E6E352E34B}"/>
    <hyperlink ref="F1814" r:id="rId548" xr:uid="{F368C8AB-1384-472A-8AF2-0BFB58B7B27C}"/>
    <hyperlink ref="F1817" r:id="rId549" xr:uid="{71477917-0743-4F49-91CF-CCC01DD9B2DB}"/>
    <hyperlink ref="F1820" r:id="rId550" xr:uid="{922ECAFD-06F1-42EB-9311-24AE4D9EACB5}"/>
    <hyperlink ref="F1823" r:id="rId551" xr:uid="{D29568BE-20A7-40DC-AA70-2196F54A556F}"/>
    <hyperlink ref="F1826" r:id="rId552" xr:uid="{967D9F5A-8174-4128-A45E-6E9D07784EC9}"/>
    <hyperlink ref="F1829" r:id="rId553" xr:uid="{B525CD72-9BE7-4315-9A7F-6D08F4179FDE}"/>
    <hyperlink ref="F1832" r:id="rId554" xr:uid="{16C7862E-C0D0-4985-9FC1-2D0C74C6ABC6}"/>
    <hyperlink ref="F1835" r:id="rId555" xr:uid="{61348A0D-FCC4-43C1-AF85-358DF5B67A69}"/>
    <hyperlink ref="F1838" r:id="rId556" xr:uid="{46F1515C-C8C9-4338-BAEA-00B6E743003B}"/>
    <hyperlink ref="F1841" r:id="rId557" xr:uid="{88A6E5AE-1439-46BE-9727-5F93F8C99630}"/>
    <hyperlink ref="F1844" r:id="rId558" xr:uid="{EB5B8E07-A188-4CCB-A67C-098F0A7F197D}"/>
    <hyperlink ref="F1847" r:id="rId559" xr:uid="{FC0F09DE-C106-49C2-A4DC-F0DDEF3AF025}"/>
    <hyperlink ref="F1850" r:id="rId560" xr:uid="{74D9F135-A5B8-470B-8A36-02CEB01E2A79}"/>
    <hyperlink ref="F1853" r:id="rId561" xr:uid="{40737F07-9AA6-4401-8530-D6968303DF82}"/>
    <hyperlink ref="F1856" r:id="rId562" xr:uid="{5B16A216-C18C-408A-A047-B9739408408E}"/>
    <hyperlink ref="F1859" r:id="rId563" xr:uid="{672AE54C-6839-4737-AD39-E3C50011FDE5}"/>
    <hyperlink ref="F1862" r:id="rId564" xr:uid="{F44E09CD-08C8-4CE5-8179-222ECB2F3196}"/>
    <hyperlink ref="F1865" r:id="rId565" xr:uid="{65D6D59D-EC4D-4DCA-90DF-DF314F1B13B7}"/>
    <hyperlink ref="F1868" r:id="rId566" xr:uid="{44F1DB28-3F3D-4368-8A02-E90B594F808F}"/>
    <hyperlink ref="F1871" r:id="rId567" xr:uid="{8558F978-77BD-47C2-BDA6-D50774421E26}"/>
    <hyperlink ref="F1874" r:id="rId568" xr:uid="{417FA04E-B704-422A-AE02-604A6F75DB17}"/>
    <hyperlink ref="F1877" r:id="rId569" xr:uid="{745FE47A-56E0-4919-9EBD-5117C7C31ED6}"/>
    <hyperlink ref="F1880" r:id="rId570" xr:uid="{E72D8B17-9825-4E28-9C72-A05048B3B6FB}"/>
    <hyperlink ref="F1883" r:id="rId571" xr:uid="{B87F1576-929A-4B19-B84D-3FC121A62EA9}"/>
    <hyperlink ref="F1886" r:id="rId572" xr:uid="{9F000EAF-B890-44F0-B4A3-DFD170CBC934}"/>
    <hyperlink ref="F1889" r:id="rId573" xr:uid="{E09AA150-1117-4A6D-A97C-1A979AEC639A}"/>
    <hyperlink ref="F1892" r:id="rId574" xr:uid="{A24671FE-61BE-45DD-A21C-2A191E535365}"/>
    <hyperlink ref="F1895" r:id="rId575" xr:uid="{72EE2C6F-79B8-419E-A3FE-A7DAD77D68D0}"/>
    <hyperlink ref="F1898" r:id="rId576" xr:uid="{95067E10-670A-419C-B4B7-F8A711273C57}"/>
    <hyperlink ref="F1903" r:id="rId577" xr:uid="{6558DF81-F0B3-43ED-9417-699D0D35422C}"/>
    <hyperlink ref="F1908" r:id="rId578" xr:uid="{1B3636AF-077B-456D-895B-98B67FC1B779}"/>
    <hyperlink ref="F1913" r:id="rId579" xr:uid="{73C87EC2-3374-49EF-9543-383BEF179386}"/>
    <hyperlink ref="F1916" r:id="rId580" xr:uid="{727E1F93-1239-475F-99FD-BE88AA27C206}"/>
    <hyperlink ref="F1919" r:id="rId581" xr:uid="{5A991AF9-E44A-4315-82B0-AFC8DE2D8DFF}"/>
    <hyperlink ref="F1922" r:id="rId582" xr:uid="{61982675-25E0-4EB8-B615-97AAFE0F0BF1}"/>
    <hyperlink ref="F1926" r:id="rId583" xr:uid="{3CECDDB5-C20D-48B4-8B53-63AB1B5D61DB}"/>
    <hyperlink ref="F1929" r:id="rId584" xr:uid="{416E1F08-355D-406F-B820-8887F092C757}"/>
    <hyperlink ref="F1932" r:id="rId585" xr:uid="{E6BB4218-8ED0-4002-87A7-0BC0835AE4A5}"/>
    <hyperlink ref="F1935" r:id="rId586" xr:uid="{0DEF15B9-6BC7-49D3-9B4D-DB7A285200E2}"/>
    <hyperlink ref="F1938" r:id="rId587" xr:uid="{9E1B5F57-28D8-4A6F-9B71-B55995846A3D}"/>
    <hyperlink ref="F1941" r:id="rId588" xr:uid="{9F362C9F-55EE-41DD-9EDD-C37805F5715A}"/>
    <hyperlink ref="F1944" r:id="rId589" xr:uid="{A500A3F6-2450-4F29-92D0-FCBC70872972}"/>
    <hyperlink ref="F1947" r:id="rId590" xr:uid="{D5CF6777-DE90-44D4-91F8-854E199B8F60}"/>
    <hyperlink ref="F1950" r:id="rId591" xr:uid="{0658D727-839F-48D4-A259-7B8A00CC1175}"/>
    <hyperlink ref="F1953" r:id="rId592" xr:uid="{1262ED0E-2CC8-472A-9907-4A50FA5C14C4}"/>
    <hyperlink ref="F1956" r:id="rId593" xr:uid="{E80A508C-3B5F-4B3E-B595-0951D0929141}"/>
    <hyperlink ref="F1959" r:id="rId594" xr:uid="{D7E853F5-74F6-4FA6-A667-7DE5FC52DE3E}"/>
    <hyperlink ref="F1962" r:id="rId595" xr:uid="{272E1261-8612-442D-B263-8CB770AF4E56}"/>
    <hyperlink ref="F1965" r:id="rId596" xr:uid="{09A5F8A5-DD75-4056-B0B7-FCE2310D2388}"/>
    <hyperlink ref="F1968" r:id="rId597" xr:uid="{98F7324B-5F91-4888-B1E2-C19B6D5C7A8B}"/>
    <hyperlink ref="F1971" r:id="rId598" xr:uid="{8109D504-835C-4870-97D9-23C2E596E817}"/>
    <hyperlink ref="F1974" r:id="rId599" xr:uid="{A5770C2B-F093-4C51-AEC1-1B96F4C8D777}"/>
    <hyperlink ref="F1977" r:id="rId600" xr:uid="{B3A3405E-C21C-4CEE-AD92-020A3E366509}"/>
    <hyperlink ref="F1980" r:id="rId601" xr:uid="{D56CCB26-BC2F-48E9-BE2B-391A9A425133}"/>
    <hyperlink ref="F1983" r:id="rId602" xr:uid="{7629378D-E477-49F9-92FE-8B47441A5366}"/>
    <hyperlink ref="F1986" r:id="rId603" xr:uid="{C059F6B7-8D21-4DB0-A4D8-74A94E4BF33D}"/>
    <hyperlink ref="F1989" r:id="rId604" xr:uid="{1D98FA31-57A7-43BB-BC75-F4778DDD8D45}"/>
    <hyperlink ref="F1992" r:id="rId605" xr:uid="{EDF9CEDE-D238-46C6-866C-53B159596D7D}"/>
    <hyperlink ref="F1995" r:id="rId606" xr:uid="{ADF0743B-4EC5-426D-BF0A-948BC581547B}"/>
    <hyperlink ref="F1998" r:id="rId607" xr:uid="{835637E8-DF6D-4532-B701-37CF707D9163}"/>
    <hyperlink ref="F2001" r:id="rId608" xr:uid="{163E3658-189D-4FF1-A9E9-31099E6DA0C7}"/>
    <hyperlink ref="F2004" r:id="rId609" xr:uid="{BFE8170E-341C-491E-8F4D-C164D21B4A86}"/>
    <hyperlink ref="F2007" r:id="rId610" xr:uid="{36262C9A-AFAC-4AFC-BB12-EF983DC4906C}"/>
    <hyperlink ref="F2010" r:id="rId611" xr:uid="{7F5B0B13-123B-4911-8895-DA1BBA3F98FB}"/>
    <hyperlink ref="F2013" r:id="rId612" xr:uid="{98FD79A5-C8DC-46D7-86AC-5F1D88DCB62A}"/>
    <hyperlink ref="F2016" r:id="rId613" xr:uid="{C2DAE94A-FABB-4291-B1C3-6022BF06D03B}"/>
    <hyperlink ref="F2019" r:id="rId614" xr:uid="{4A8EFAE5-B955-4F19-8930-FEB24AB3E21A}"/>
    <hyperlink ref="F2022" r:id="rId615" xr:uid="{4A6F329C-30DA-4FB8-BA52-C01A11E84CAF}"/>
    <hyperlink ref="F2025" r:id="rId616" xr:uid="{0F8D9845-87AB-45C9-A2B3-BF4B05E061C4}"/>
    <hyperlink ref="F2028" r:id="rId617" xr:uid="{48F3D870-2911-4CEC-9B1E-436F8D19E9D2}"/>
    <hyperlink ref="F2031" r:id="rId618" xr:uid="{EEDAB672-820D-4715-8014-2B2D53204707}"/>
    <hyperlink ref="F2034" r:id="rId619" xr:uid="{4BF4C518-181F-4CF9-A75B-57D31378C3F7}"/>
    <hyperlink ref="F2037" r:id="rId620" xr:uid="{5B616122-2785-406C-AE29-E5F63437BC16}"/>
    <hyperlink ref="F2040" r:id="rId621" xr:uid="{223084C1-2850-4D5E-8AD8-34413CB87519}"/>
    <hyperlink ref="F2043" r:id="rId622" xr:uid="{DEC1711A-6BD9-41B3-A338-D9E2029517B6}"/>
    <hyperlink ref="F2046" r:id="rId623" xr:uid="{E650E2FF-C01E-42B3-9EA6-DF02A05778B4}"/>
    <hyperlink ref="F2049" r:id="rId624" xr:uid="{73BFD4B4-9760-4CF9-B351-D838D952E4D8}"/>
    <hyperlink ref="F2052" r:id="rId625" xr:uid="{E36AAA6C-0CB5-4560-B273-472579855BF1}"/>
    <hyperlink ref="F2055" r:id="rId626" xr:uid="{32306716-258B-415E-9729-B3E4DAEA7DF2}"/>
    <hyperlink ref="F2058" r:id="rId627" xr:uid="{B38CF94A-67C0-4FE4-A92C-3ABDE6BDE63B}"/>
    <hyperlink ref="F2061" r:id="rId628" xr:uid="{E3CF0AC1-FC1F-4C7F-AFEC-2680D6FF9647}"/>
    <hyperlink ref="F2064" r:id="rId629" xr:uid="{9FA7F1B8-797B-48E6-8D15-3DBBC90E70B5}"/>
    <hyperlink ref="F2067" r:id="rId630" xr:uid="{043F6333-EE09-422F-85C4-AD98D8EE962C}"/>
    <hyperlink ref="F2070" r:id="rId631" xr:uid="{E4511782-53E6-40DD-86D8-F07B7DAC6540}"/>
    <hyperlink ref="F2073" r:id="rId632" xr:uid="{196977BE-CBBC-4389-A42F-4AE6B5579559}"/>
    <hyperlink ref="F2076" r:id="rId633" xr:uid="{434EC14D-164C-49DB-9EC8-301ABC3F4164}"/>
    <hyperlink ref="F2079" r:id="rId634" xr:uid="{BAE17706-B5BE-48A2-B6C2-7EA73A3507EF}"/>
    <hyperlink ref="F2082" r:id="rId635" xr:uid="{D773A386-6C6D-4CF1-A084-65A2B81F3D18}"/>
    <hyperlink ref="F2085" r:id="rId636" xr:uid="{78030C16-8813-498D-ADA1-37BA6EBDF854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3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61B45-D575-4F96-ADBA-ABC85243498E}">
  <sheetPr>
    <pageSetUpPr fitToPage="1"/>
  </sheetPr>
  <dimension ref="A2:AB60"/>
  <sheetViews>
    <sheetView showGridLines="0" zoomScaleNormal="100" workbookViewId="0">
      <selection activeCell="J9" sqref="J9"/>
    </sheetView>
  </sheetViews>
  <sheetFormatPr defaultRowHeight="15" x14ac:dyDescent="0.3"/>
  <cols>
    <col min="1" max="1" width="1.33203125" style="60" customWidth="1"/>
    <col min="2" max="2" width="1.5" style="60" customWidth="1"/>
    <col min="3" max="3" width="3.5" style="60" customWidth="1"/>
    <col min="4" max="4" width="5.1640625" style="60" customWidth="1"/>
    <col min="5" max="5" width="14.6640625" style="60" customWidth="1"/>
    <col min="6" max="7" width="9.5" style="60" customWidth="1"/>
    <col min="8" max="8" width="10.6640625" style="60" customWidth="1"/>
    <col min="9" max="9" width="6" style="60" customWidth="1"/>
    <col min="10" max="10" width="4.5" style="60" customWidth="1"/>
    <col min="11" max="11" width="9.83203125" style="60" customWidth="1"/>
    <col min="12" max="12" width="10.33203125" style="60" customWidth="1"/>
    <col min="13" max="14" width="5.1640625" style="60" customWidth="1"/>
    <col min="15" max="15" width="1.6640625" style="60" customWidth="1"/>
    <col min="16" max="16" width="10.6640625" style="60" customWidth="1"/>
    <col min="17" max="17" width="3.5" style="60" customWidth="1"/>
    <col min="18" max="18" width="1.5" style="60" customWidth="1"/>
    <col min="19" max="19" width="8.5" style="60" customWidth="1"/>
    <col min="20" max="20" width="25.5" style="60" hidden="1" customWidth="1"/>
    <col min="21" max="21" width="14" style="60" hidden="1" customWidth="1"/>
    <col min="22" max="22" width="10.5" style="60" hidden="1" customWidth="1"/>
    <col min="23" max="23" width="14" style="60" hidden="1" customWidth="1"/>
    <col min="24" max="24" width="10.5" style="60" hidden="1" customWidth="1"/>
    <col min="25" max="25" width="12.83203125" style="60" hidden="1" customWidth="1"/>
    <col min="26" max="26" width="9.5" style="60" hidden="1" customWidth="1"/>
    <col min="27" max="27" width="12.83203125" style="60" hidden="1" customWidth="1"/>
    <col min="28" max="28" width="14" style="60" hidden="1" customWidth="1"/>
    <col min="29" max="256" width="9.33203125" style="60"/>
    <col min="257" max="257" width="7.1640625" style="60" customWidth="1"/>
    <col min="258" max="258" width="1.5" style="60" customWidth="1"/>
    <col min="259" max="259" width="3.5" style="60" customWidth="1"/>
    <col min="260" max="260" width="3.6640625" style="60" customWidth="1"/>
    <col min="261" max="261" width="14.6640625" style="60" customWidth="1"/>
    <col min="262" max="263" width="9.5" style="60" customWidth="1"/>
    <col min="264" max="264" width="10.6640625" style="60" customWidth="1"/>
    <col min="265" max="265" width="6" style="60" customWidth="1"/>
    <col min="266" max="266" width="4.5" style="60" customWidth="1"/>
    <col min="267" max="267" width="9.83203125" style="60" customWidth="1"/>
    <col min="268" max="268" width="10.33203125" style="60" customWidth="1"/>
    <col min="269" max="270" width="5.1640625" style="60" customWidth="1"/>
    <col min="271" max="271" width="1.6640625" style="60" customWidth="1"/>
    <col min="272" max="272" width="10.6640625" style="60" customWidth="1"/>
    <col min="273" max="273" width="3.5" style="60" customWidth="1"/>
    <col min="274" max="274" width="1.5" style="60" customWidth="1"/>
    <col min="275" max="275" width="7.1640625" style="60" customWidth="1"/>
    <col min="276" max="284" width="0" style="60" hidden="1" customWidth="1"/>
    <col min="285" max="512" width="9.33203125" style="60"/>
    <col min="513" max="513" width="7.1640625" style="60" customWidth="1"/>
    <col min="514" max="514" width="1.5" style="60" customWidth="1"/>
    <col min="515" max="515" width="3.5" style="60" customWidth="1"/>
    <col min="516" max="516" width="3.6640625" style="60" customWidth="1"/>
    <col min="517" max="517" width="14.6640625" style="60" customWidth="1"/>
    <col min="518" max="519" width="9.5" style="60" customWidth="1"/>
    <col min="520" max="520" width="10.6640625" style="60" customWidth="1"/>
    <col min="521" max="521" width="6" style="60" customWidth="1"/>
    <col min="522" max="522" width="4.5" style="60" customWidth="1"/>
    <col min="523" max="523" width="9.83203125" style="60" customWidth="1"/>
    <col min="524" max="524" width="10.33203125" style="60" customWidth="1"/>
    <col min="525" max="526" width="5.1640625" style="60" customWidth="1"/>
    <col min="527" max="527" width="1.6640625" style="60" customWidth="1"/>
    <col min="528" max="528" width="10.6640625" style="60" customWidth="1"/>
    <col min="529" max="529" width="3.5" style="60" customWidth="1"/>
    <col min="530" max="530" width="1.5" style="60" customWidth="1"/>
    <col min="531" max="531" width="7.1640625" style="60" customWidth="1"/>
    <col min="532" max="540" width="0" style="60" hidden="1" customWidth="1"/>
    <col min="541" max="768" width="9.33203125" style="60"/>
    <col min="769" max="769" width="7.1640625" style="60" customWidth="1"/>
    <col min="770" max="770" width="1.5" style="60" customWidth="1"/>
    <col min="771" max="771" width="3.5" style="60" customWidth="1"/>
    <col min="772" max="772" width="3.6640625" style="60" customWidth="1"/>
    <col min="773" max="773" width="14.6640625" style="60" customWidth="1"/>
    <col min="774" max="775" width="9.5" style="60" customWidth="1"/>
    <col min="776" max="776" width="10.6640625" style="60" customWidth="1"/>
    <col min="777" max="777" width="6" style="60" customWidth="1"/>
    <col min="778" max="778" width="4.5" style="60" customWidth="1"/>
    <col min="779" max="779" width="9.83203125" style="60" customWidth="1"/>
    <col min="780" max="780" width="10.33203125" style="60" customWidth="1"/>
    <col min="781" max="782" width="5.1640625" style="60" customWidth="1"/>
    <col min="783" max="783" width="1.6640625" style="60" customWidth="1"/>
    <col min="784" max="784" width="10.6640625" style="60" customWidth="1"/>
    <col min="785" max="785" width="3.5" style="60" customWidth="1"/>
    <col min="786" max="786" width="1.5" style="60" customWidth="1"/>
    <col min="787" max="787" width="7.1640625" style="60" customWidth="1"/>
    <col min="788" max="796" width="0" style="60" hidden="1" customWidth="1"/>
    <col min="797" max="1024" width="9.33203125" style="60"/>
    <col min="1025" max="1025" width="7.1640625" style="60" customWidth="1"/>
    <col min="1026" max="1026" width="1.5" style="60" customWidth="1"/>
    <col min="1027" max="1027" width="3.5" style="60" customWidth="1"/>
    <col min="1028" max="1028" width="3.6640625" style="60" customWidth="1"/>
    <col min="1029" max="1029" width="14.6640625" style="60" customWidth="1"/>
    <col min="1030" max="1031" width="9.5" style="60" customWidth="1"/>
    <col min="1032" max="1032" width="10.6640625" style="60" customWidth="1"/>
    <col min="1033" max="1033" width="6" style="60" customWidth="1"/>
    <col min="1034" max="1034" width="4.5" style="60" customWidth="1"/>
    <col min="1035" max="1035" width="9.83203125" style="60" customWidth="1"/>
    <col min="1036" max="1036" width="10.33203125" style="60" customWidth="1"/>
    <col min="1037" max="1038" width="5.1640625" style="60" customWidth="1"/>
    <col min="1039" max="1039" width="1.6640625" style="60" customWidth="1"/>
    <col min="1040" max="1040" width="10.6640625" style="60" customWidth="1"/>
    <col min="1041" max="1041" width="3.5" style="60" customWidth="1"/>
    <col min="1042" max="1042" width="1.5" style="60" customWidth="1"/>
    <col min="1043" max="1043" width="7.1640625" style="60" customWidth="1"/>
    <col min="1044" max="1052" width="0" style="60" hidden="1" customWidth="1"/>
    <col min="1053" max="1280" width="9.33203125" style="60"/>
    <col min="1281" max="1281" width="7.1640625" style="60" customWidth="1"/>
    <col min="1282" max="1282" width="1.5" style="60" customWidth="1"/>
    <col min="1283" max="1283" width="3.5" style="60" customWidth="1"/>
    <col min="1284" max="1284" width="3.6640625" style="60" customWidth="1"/>
    <col min="1285" max="1285" width="14.6640625" style="60" customWidth="1"/>
    <col min="1286" max="1287" width="9.5" style="60" customWidth="1"/>
    <col min="1288" max="1288" width="10.6640625" style="60" customWidth="1"/>
    <col min="1289" max="1289" width="6" style="60" customWidth="1"/>
    <col min="1290" max="1290" width="4.5" style="60" customWidth="1"/>
    <col min="1291" max="1291" width="9.83203125" style="60" customWidth="1"/>
    <col min="1292" max="1292" width="10.33203125" style="60" customWidth="1"/>
    <col min="1293" max="1294" width="5.1640625" style="60" customWidth="1"/>
    <col min="1295" max="1295" width="1.6640625" style="60" customWidth="1"/>
    <col min="1296" max="1296" width="10.6640625" style="60" customWidth="1"/>
    <col min="1297" max="1297" width="3.5" style="60" customWidth="1"/>
    <col min="1298" max="1298" width="1.5" style="60" customWidth="1"/>
    <col min="1299" max="1299" width="7.1640625" style="60" customWidth="1"/>
    <col min="1300" max="1308" width="0" style="60" hidden="1" customWidth="1"/>
    <col min="1309" max="1536" width="9.33203125" style="60"/>
    <col min="1537" max="1537" width="7.1640625" style="60" customWidth="1"/>
    <col min="1538" max="1538" width="1.5" style="60" customWidth="1"/>
    <col min="1539" max="1539" width="3.5" style="60" customWidth="1"/>
    <col min="1540" max="1540" width="3.6640625" style="60" customWidth="1"/>
    <col min="1541" max="1541" width="14.6640625" style="60" customWidth="1"/>
    <col min="1542" max="1543" width="9.5" style="60" customWidth="1"/>
    <col min="1544" max="1544" width="10.6640625" style="60" customWidth="1"/>
    <col min="1545" max="1545" width="6" style="60" customWidth="1"/>
    <col min="1546" max="1546" width="4.5" style="60" customWidth="1"/>
    <col min="1547" max="1547" width="9.83203125" style="60" customWidth="1"/>
    <col min="1548" max="1548" width="10.33203125" style="60" customWidth="1"/>
    <col min="1549" max="1550" width="5.1640625" style="60" customWidth="1"/>
    <col min="1551" max="1551" width="1.6640625" style="60" customWidth="1"/>
    <col min="1552" max="1552" width="10.6640625" style="60" customWidth="1"/>
    <col min="1553" max="1553" width="3.5" style="60" customWidth="1"/>
    <col min="1554" max="1554" width="1.5" style="60" customWidth="1"/>
    <col min="1555" max="1555" width="7.1640625" style="60" customWidth="1"/>
    <col min="1556" max="1564" width="0" style="60" hidden="1" customWidth="1"/>
    <col min="1565" max="1792" width="9.33203125" style="60"/>
    <col min="1793" max="1793" width="7.1640625" style="60" customWidth="1"/>
    <col min="1794" max="1794" width="1.5" style="60" customWidth="1"/>
    <col min="1795" max="1795" width="3.5" style="60" customWidth="1"/>
    <col min="1796" max="1796" width="3.6640625" style="60" customWidth="1"/>
    <col min="1797" max="1797" width="14.6640625" style="60" customWidth="1"/>
    <col min="1798" max="1799" width="9.5" style="60" customWidth="1"/>
    <col min="1800" max="1800" width="10.6640625" style="60" customWidth="1"/>
    <col min="1801" max="1801" width="6" style="60" customWidth="1"/>
    <col min="1802" max="1802" width="4.5" style="60" customWidth="1"/>
    <col min="1803" max="1803" width="9.83203125" style="60" customWidth="1"/>
    <col min="1804" max="1804" width="10.33203125" style="60" customWidth="1"/>
    <col min="1805" max="1806" width="5.1640625" style="60" customWidth="1"/>
    <col min="1807" max="1807" width="1.6640625" style="60" customWidth="1"/>
    <col min="1808" max="1808" width="10.6640625" style="60" customWidth="1"/>
    <col min="1809" max="1809" width="3.5" style="60" customWidth="1"/>
    <col min="1810" max="1810" width="1.5" style="60" customWidth="1"/>
    <col min="1811" max="1811" width="7.1640625" style="60" customWidth="1"/>
    <col min="1812" max="1820" width="0" style="60" hidden="1" customWidth="1"/>
    <col min="1821" max="2048" width="9.33203125" style="60"/>
    <col min="2049" max="2049" width="7.1640625" style="60" customWidth="1"/>
    <col min="2050" max="2050" width="1.5" style="60" customWidth="1"/>
    <col min="2051" max="2051" width="3.5" style="60" customWidth="1"/>
    <col min="2052" max="2052" width="3.6640625" style="60" customWidth="1"/>
    <col min="2053" max="2053" width="14.6640625" style="60" customWidth="1"/>
    <col min="2054" max="2055" width="9.5" style="60" customWidth="1"/>
    <col min="2056" max="2056" width="10.6640625" style="60" customWidth="1"/>
    <col min="2057" max="2057" width="6" style="60" customWidth="1"/>
    <col min="2058" max="2058" width="4.5" style="60" customWidth="1"/>
    <col min="2059" max="2059" width="9.83203125" style="60" customWidth="1"/>
    <col min="2060" max="2060" width="10.33203125" style="60" customWidth="1"/>
    <col min="2061" max="2062" width="5.1640625" style="60" customWidth="1"/>
    <col min="2063" max="2063" width="1.6640625" style="60" customWidth="1"/>
    <col min="2064" max="2064" width="10.6640625" style="60" customWidth="1"/>
    <col min="2065" max="2065" width="3.5" style="60" customWidth="1"/>
    <col min="2066" max="2066" width="1.5" style="60" customWidth="1"/>
    <col min="2067" max="2067" width="7.1640625" style="60" customWidth="1"/>
    <col min="2068" max="2076" width="0" style="60" hidden="1" customWidth="1"/>
    <col min="2077" max="2304" width="9.33203125" style="60"/>
    <col min="2305" max="2305" width="7.1640625" style="60" customWidth="1"/>
    <col min="2306" max="2306" width="1.5" style="60" customWidth="1"/>
    <col min="2307" max="2307" width="3.5" style="60" customWidth="1"/>
    <col min="2308" max="2308" width="3.6640625" style="60" customWidth="1"/>
    <col min="2309" max="2309" width="14.6640625" style="60" customWidth="1"/>
    <col min="2310" max="2311" width="9.5" style="60" customWidth="1"/>
    <col min="2312" max="2312" width="10.6640625" style="60" customWidth="1"/>
    <col min="2313" max="2313" width="6" style="60" customWidth="1"/>
    <col min="2314" max="2314" width="4.5" style="60" customWidth="1"/>
    <col min="2315" max="2315" width="9.83203125" style="60" customWidth="1"/>
    <col min="2316" max="2316" width="10.33203125" style="60" customWidth="1"/>
    <col min="2317" max="2318" width="5.1640625" style="60" customWidth="1"/>
    <col min="2319" max="2319" width="1.6640625" style="60" customWidth="1"/>
    <col min="2320" max="2320" width="10.6640625" style="60" customWidth="1"/>
    <col min="2321" max="2321" width="3.5" style="60" customWidth="1"/>
    <col min="2322" max="2322" width="1.5" style="60" customWidth="1"/>
    <col min="2323" max="2323" width="7.1640625" style="60" customWidth="1"/>
    <col min="2324" max="2332" width="0" style="60" hidden="1" customWidth="1"/>
    <col min="2333" max="2560" width="9.33203125" style="60"/>
    <col min="2561" max="2561" width="7.1640625" style="60" customWidth="1"/>
    <col min="2562" max="2562" width="1.5" style="60" customWidth="1"/>
    <col min="2563" max="2563" width="3.5" style="60" customWidth="1"/>
    <col min="2564" max="2564" width="3.6640625" style="60" customWidth="1"/>
    <col min="2565" max="2565" width="14.6640625" style="60" customWidth="1"/>
    <col min="2566" max="2567" width="9.5" style="60" customWidth="1"/>
    <col min="2568" max="2568" width="10.6640625" style="60" customWidth="1"/>
    <col min="2569" max="2569" width="6" style="60" customWidth="1"/>
    <col min="2570" max="2570" width="4.5" style="60" customWidth="1"/>
    <col min="2571" max="2571" width="9.83203125" style="60" customWidth="1"/>
    <col min="2572" max="2572" width="10.33203125" style="60" customWidth="1"/>
    <col min="2573" max="2574" width="5.1640625" style="60" customWidth="1"/>
    <col min="2575" max="2575" width="1.6640625" style="60" customWidth="1"/>
    <col min="2576" max="2576" width="10.6640625" style="60" customWidth="1"/>
    <col min="2577" max="2577" width="3.5" style="60" customWidth="1"/>
    <col min="2578" max="2578" width="1.5" style="60" customWidth="1"/>
    <col min="2579" max="2579" width="7.1640625" style="60" customWidth="1"/>
    <col min="2580" max="2588" width="0" style="60" hidden="1" customWidth="1"/>
    <col min="2589" max="2816" width="9.33203125" style="60"/>
    <col min="2817" max="2817" width="7.1640625" style="60" customWidth="1"/>
    <col min="2818" max="2818" width="1.5" style="60" customWidth="1"/>
    <col min="2819" max="2819" width="3.5" style="60" customWidth="1"/>
    <col min="2820" max="2820" width="3.6640625" style="60" customWidth="1"/>
    <col min="2821" max="2821" width="14.6640625" style="60" customWidth="1"/>
    <col min="2822" max="2823" width="9.5" style="60" customWidth="1"/>
    <col min="2824" max="2824" width="10.6640625" style="60" customWidth="1"/>
    <col min="2825" max="2825" width="6" style="60" customWidth="1"/>
    <col min="2826" max="2826" width="4.5" style="60" customWidth="1"/>
    <col min="2827" max="2827" width="9.83203125" style="60" customWidth="1"/>
    <col min="2828" max="2828" width="10.33203125" style="60" customWidth="1"/>
    <col min="2829" max="2830" width="5.1640625" style="60" customWidth="1"/>
    <col min="2831" max="2831" width="1.6640625" style="60" customWidth="1"/>
    <col min="2832" max="2832" width="10.6640625" style="60" customWidth="1"/>
    <col min="2833" max="2833" width="3.5" style="60" customWidth="1"/>
    <col min="2834" max="2834" width="1.5" style="60" customWidth="1"/>
    <col min="2835" max="2835" width="7.1640625" style="60" customWidth="1"/>
    <col min="2836" max="2844" width="0" style="60" hidden="1" customWidth="1"/>
    <col min="2845" max="3072" width="9.33203125" style="60"/>
    <col min="3073" max="3073" width="7.1640625" style="60" customWidth="1"/>
    <col min="3074" max="3074" width="1.5" style="60" customWidth="1"/>
    <col min="3075" max="3075" width="3.5" style="60" customWidth="1"/>
    <col min="3076" max="3076" width="3.6640625" style="60" customWidth="1"/>
    <col min="3077" max="3077" width="14.6640625" style="60" customWidth="1"/>
    <col min="3078" max="3079" width="9.5" style="60" customWidth="1"/>
    <col min="3080" max="3080" width="10.6640625" style="60" customWidth="1"/>
    <col min="3081" max="3081" width="6" style="60" customWidth="1"/>
    <col min="3082" max="3082" width="4.5" style="60" customWidth="1"/>
    <col min="3083" max="3083" width="9.83203125" style="60" customWidth="1"/>
    <col min="3084" max="3084" width="10.33203125" style="60" customWidth="1"/>
    <col min="3085" max="3086" width="5.1640625" style="60" customWidth="1"/>
    <col min="3087" max="3087" width="1.6640625" style="60" customWidth="1"/>
    <col min="3088" max="3088" width="10.6640625" style="60" customWidth="1"/>
    <col min="3089" max="3089" width="3.5" style="60" customWidth="1"/>
    <col min="3090" max="3090" width="1.5" style="60" customWidth="1"/>
    <col min="3091" max="3091" width="7.1640625" style="60" customWidth="1"/>
    <col min="3092" max="3100" width="0" style="60" hidden="1" customWidth="1"/>
    <col min="3101" max="3328" width="9.33203125" style="60"/>
    <col min="3329" max="3329" width="7.1640625" style="60" customWidth="1"/>
    <col min="3330" max="3330" width="1.5" style="60" customWidth="1"/>
    <col min="3331" max="3331" width="3.5" style="60" customWidth="1"/>
    <col min="3332" max="3332" width="3.6640625" style="60" customWidth="1"/>
    <col min="3333" max="3333" width="14.6640625" style="60" customWidth="1"/>
    <col min="3334" max="3335" width="9.5" style="60" customWidth="1"/>
    <col min="3336" max="3336" width="10.6640625" style="60" customWidth="1"/>
    <col min="3337" max="3337" width="6" style="60" customWidth="1"/>
    <col min="3338" max="3338" width="4.5" style="60" customWidth="1"/>
    <col min="3339" max="3339" width="9.83203125" style="60" customWidth="1"/>
    <col min="3340" max="3340" width="10.33203125" style="60" customWidth="1"/>
    <col min="3341" max="3342" width="5.1640625" style="60" customWidth="1"/>
    <col min="3343" max="3343" width="1.6640625" style="60" customWidth="1"/>
    <col min="3344" max="3344" width="10.6640625" style="60" customWidth="1"/>
    <col min="3345" max="3345" width="3.5" style="60" customWidth="1"/>
    <col min="3346" max="3346" width="1.5" style="60" customWidth="1"/>
    <col min="3347" max="3347" width="7.1640625" style="60" customWidth="1"/>
    <col min="3348" max="3356" width="0" style="60" hidden="1" customWidth="1"/>
    <col min="3357" max="3584" width="9.33203125" style="60"/>
    <col min="3585" max="3585" width="7.1640625" style="60" customWidth="1"/>
    <col min="3586" max="3586" width="1.5" style="60" customWidth="1"/>
    <col min="3587" max="3587" width="3.5" style="60" customWidth="1"/>
    <col min="3588" max="3588" width="3.6640625" style="60" customWidth="1"/>
    <col min="3589" max="3589" width="14.6640625" style="60" customWidth="1"/>
    <col min="3590" max="3591" width="9.5" style="60" customWidth="1"/>
    <col min="3592" max="3592" width="10.6640625" style="60" customWidth="1"/>
    <col min="3593" max="3593" width="6" style="60" customWidth="1"/>
    <col min="3594" max="3594" width="4.5" style="60" customWidth="1"/>
    <col min="3595" max="3595" width="9.83203125" style="60" customWidth="1"/>
    <col min="3596" max="3596" width="10.33203125" style="60" customWidth="1"/>
    <col min="3597" max="3598" width="5.1640625" style="60" customWidth="1"/>
    <col min="3599" max="3599" width="1.6640625" style="60" customWidth="1"/>
    <col min="3600" max="3600" width="10.6640625" style="60" customWidth="1"/>
    <col min="3601" max="3601" width="3.5" style="60" customWidth="1"/>
    <col min="3602" max="3602" width="1.5" style="60" customWidth="1"/>
    <col min="3603" max="3603" width="7.1640625" style="60" customWidth="1"/>
    <col min="3604" max="3612" width="0" style="60" hidden="1" customWidth="1"/>
    <col min="3613" max="3840" width="9.33203125" style="60"/>
    <col min="3841" max="3841" width="7.1640625" style="60" customWidth="1"/>
    <col min="3842" max="3842" width="1.5" style="60" customWidth="1"/>
    <col min="3843" max="3843" width="3.5" style="60" customWidth="1"/>
    <col min="3844" max="3844" width="3.6640625" style="60" customWidth="1"/>
    <col min="3845" max="3845" width="14.6640625" style="60" customWidth="1"/>
    <col min="3846" max="3847" width="9.5" style="60" customWidth="1"/>
    <col min="3848" max="3848" width="10.6640625" style="60" customWidth="1"/>
    <col min="3849" max="3849" width="6" style="60" customWidth="1"/>
    <col min="3850" max="3850" width="4.5" style="60" customWidth="1"/>
    <col min="3851" max="3851" width="9.83203125" style="60" customWidth="1"/>
    <col min="3852" max="3852" width="10.33203125" style="60" customWidth="1"/>
    <col min="3853" max="3854" width="5.1640625" style="60" customWidth="1"/>
    <col min="3855" max="3855" width="1.6640625" style="60" customWidth="1"/>
    <col min="3856" max="3856" width="10.6640625" style="60" customWidth="1"/>
    <col min="3857" max="3857" width="3.5" style="60" customWidth="1"/>
    <col min="3858" max="3858" width="1.5" style="60" customWidth="1"/>
    <col min="3859" max="3859" width="7.1640625" style="60" customWidth="1"/>
    <col min="3860" max="3868" width="0" style="60" hidden="1" customWidth="1"/>
    <col min="3869" max="4096" width="9.33203125" style="60"/>
    <col min="4097" max="4097" width="7.1640625" style="60" customWidth="1"/>
    <col min="4098" max="4098" width="1.5" style="60" customWidth="1"/>
    <col min="4099" max="4099" width="3.5" style="60" customWidth="1"/>
    <col min="4100" max="4100" width="3.6640625" style="60" customWidth="1"/>
    <col min="4101" max="4101" width="14.6640625" style="60" customWidth="1"/>
    <col min="4102" max="4103" width="9.5" style="60" customWidth="1"/>
    <col min="4104" max="4104" width="10.6640625" style="60" customWidth="1"/>
    <col min="4105" max="4105" width="6" style="60" customWidth="1"/>
    <col min="4106" max="4106" width="4.5" style="60" customWidth="1"/>
    <col min="4107" max="4107" width="9.83203125" style="60" customWidth="1"/>
    <col min="4108" max="4108" width="10.33203125" style="60" customWidth="1"/>
    <col min="4109" max="4110" width="5.1640625" style="60" customWidth="1"/>
    <col min="4111" max="4111" width="1.6640625" style="60" customWidth="1"/>
    <col min="4112" max="4112" width="10.6640625" style="60" customWidth="1"/>
    <col min="4113" max="4113" width="3.5" style="60" customWidth="1"/>
    <col min="4114" max="4114" width="1.5" style="60" customWidth="1"/>
    <col min="4115" max="4115" width="7.1640625" style="60" customWidth="1"/>
    <col min="4116" max="4124" width="0" style="60" hidden="1" customWidth="1"/>
    <col min="4125" max="4352" width="9.33203125" style="60"/>
    <col min="4353" max="4353" width="7.1640625" style="60" customWidth="1"/>
    <col min="4354" max="4354" width="1.5" style="60" customWidth="1"/>
    <col min="4355" max="4355" width="3.5" style="60" customWidth="1"/>
    <col min="4356" max="4356" width="3.6640625" style="60" customWidth="1"/>
    <col min="4357" max="4357" width="14.6640625" style="60" customWidth="1"/>
    <col min="4358" max="4359" width="9.5" style="60" customWidth="1"/>
    <col min="4360" max="4360" width="10.6640625" style="60" customWidth="1"/>
    <col min="4361" max="4361" width="6" style="60" customWidth="1"/>
    <col min="4362" max="4362" width="4.5" style="60" customWidth="1"/>
    <col min="4363" max="4363" width="9.83203125" style="60" customWidth="1"/>
    <col min="4364" max="4364" width="10.33203125" style="60" customWidth="1"/>
    <col min="4365" max="4366" width="5.1640625" style="60" customWidth="1"/>
    <col min="4367" max="4367" width="1.6640625" style="60" customWidth="1"/>
    <col min="4368" max="4368" width="10.6640625" style="60" customWidth="1"/>
    <col min="4369" max="4369" width="3.5" style="60" customWidth="1"/>
    <col min="4370" max="4370" width="1.5" style="60" customWidth="1"/>
    <col min="4371" max="4371" width="7.1640625" style="60" customWidth="1"/>
    <col min="4372" max="4380" width="0" style="60" hidden="1" customWidth="1"/>
    <col min="4381" max="4608" width="9.33203125" style="60"/>
    <col min="4609" max="4609" width="7.1640625" style="60" customWidth="1"/>
    <col min="4610" max="4610" width="1.5" style="60" customWidth="1"/>
    <col min="4611" max="4611" width="3.5" style="60" customWidth="1"/>
    <col min="4612" max="4612" width="3.6640625" style="60" customWidth="1"/>
    <col min="4613" max="4613" width="14.6640625" style="60" customWidth="1"/>
    <col min="4614" max="4615" width="9.5" style="60" customWidth="1"/>
    <col min="4616" max="4616" width="10.6640625" style="60" customWidth="1"/>
    <col min="4617" max="4617" width="6" style="60" customWidth="1"/>
    <col min="4618" max="4618" width="4.5" style="60" customWidth="1"/>
    <col min="4619" max="4619" width="9.83203125" style="60" customWidth="1"/>
    <col min="4620" max="4620" width="10.33203125" style="60" customWidth="1"/>
    <col min="4621" max="4622" width="5.1640625" style="60" customWidth="1"/>
    <col min="4623" max="4623" width="1.6640625" style="60" customWidth="1"/>
    <col min="4624" max="4624" width="10.6640625" style="60" customWidth="1"/>
    <col min="4625" max="4625" width="3.5" style="60" customWidth="1"/>
    <col min="4626" max="4626" width="1.5" style="60" customWidth="1"/>
    <col min="4627" max="4627" width="7.1640625" style="60" customWidth="1"/>
    <col min="4628" max="4636" width="0" style="60" hidden="1" customWidth="1"/>
    <col min="4637" max="4864" width="9.33203125" style="60"/>
    <col min="4865" max="4865" width="7.1640625" style="60" customWidth="1"/>
    <col min="4866" max="4866" width="1.5" style="60" customWidth="1"/>
    <col min="4867" max="4867" width="3.5" style="60" customWidth="1"/>
    <col min="4868" max="4868" width="3.6640625" style="60" customWidth="1"/>
    <col min="4869" max="4869" width="14.6640625" style="60" customWidth="1"/>
    <col min="4870" max="4871" width="9.5" style="60" customWidth="1"/>
    <col min="4872" max="4872" width="10.6640625" style="60" customWidth="1"/>
    <col min="4873" max="4873" width="6" style="60" customWidth="1"/>
    <col min="4874" max="4874" width="4.5" style="60" customWidth="1"/>
    <col min="4875" max="4875" width="9.83203125" style="60" customWidth="1"/>
    <col min="4876" max="4876" width="10.33203125" style="60" customWidth="1"/>
    <col min="4877" max="4878" width="5.1640625" style="60" customWidth="1"/>
    <col min="4879" max="4879" width="1.6640625" style="60" customWidth="1"/>
    <col min="4880" max="4880" width="10.6640625" style="60" customWidth="1"/>
    <col min="4881" max="4881" width="3.5" style="60" customWidth="1"/>
    <col min="4882" max="4882" width="1.5" style="60" customWidth="1"/>
    <col min="4883" max="4883" width="7.1640625" style="60" customWidth="1"/>
    <col min="4884" max="4892" width="0" style="60" hidden="1" customWidth="1"/>
    <col min="4893" max="5120" width="9.33203125" style="60"/>
    <col min="5121" max="5121" width="7.1640625" style="60" customWidth="1"/>
    <col min="5122" max="5122" width="1.5" style="60" customWidth="1"/>
    <col min="5123" max="5123" width="3.5" style="60" customWidth="1"/>
    <col min="5124" max="5124" width="3.6640625" style="60" customWidth="1"/>
    <col min="5125" max="5125" width="14.6640625" style="60" customWidth="1"/>
    <col min="5126" max="5127" width="9.5" style="60" customWidth="1"/>
    <col min="5128" max="5128" width="10.6640625" style="60" customWidth="1"/>
    <col min="5129" max="5129" width="6" style="60" customWidth="1"/>
    <col min="5130" max="5130" width="4.5" style="60" customWidth="1"/>
    <col min="5131" max="5131" width="9.83203125" style="60" customWidth="1"/>
    <col min="5132" max="5132" width="10.33203125" style="60" customWidth="1"/>
    <col min="5133" max="5134" width="5.1640625" style="60" customWidth="1"/>
    <col min="5135" max="5135" width="1.6640625" style="60" customWidth="1"/>
    <col min="5136" max="5136" width="10.6640625" style="60" customWidth="1"/>
    <col min="5137" max="5137" width="3.5" style="60" customWidth="1"/>
    <col min="5138" max="5138" width="1.5" style="60" customWidth="1"/>
    <col min="5139" max="5139" width="7.1640625" style="60" customWidth="1"/>
    <col min="5140" max="5148" width="0" style="60" hidden="1" customWidth="1"/>
    <col min="5149" max="5376" width="9.33203125" style="60"/>
    <col min="5377" max="5377" width="7.1640625" style="60" customWidth="1"/>
    <col min="5378" max="5378" width="1.5" style="60" customWidth="1"/>
    <col min="5379" max="5379" width="3.5" style="60" customWidth="1"/>
    <col min="5380" max="5380" width="3.6640625" style="60" customWidth="1"/>
    <col min="5381" max="5381" width="14.6640625" style="60" customWidth="1"/>
    <col min="5382" max="5383" width="9.5" style="60" customWidth="1"/>
    <col min="5384" max="5384" width="10.6640625" style="60" customWidth="1"/>
    <col min="5385" max="5385" width="6" style="60" customWidth="1"/>
    <col min="5386" max="5386" width="4.5" style="60" customWidth="1"/>
    <col min="5387" max="5387" width="9.83203125" style="60" customWidth="1"/>
    <col min="5388" max="5388" width="10.33203125" style="60" customWidth="1"/>
    <col min="5389" max="5390" width="5.1640625" style="60" customWidth="1"/>
    <col min="5391" max="5391" width="1.6640625" style="60" customWidth="1"/>
    <col min="5392" max="5392" width="10.6640625" style="60" customWidth="1"/>
    <col min="5393" max="5393" width="3.5" style="60" customWidth="1"/>
    <col min="5394" max="5394" width="1.5" style="60" customWidth="1"/>
    <col min="5395" max="5395" width="7.1640625" style="60" customWidth="1"/>
    <col min="5396" max="5404" width="0" style="60" hidden="1" customWidth="1"/>
    <col min="5405" max="5632" width="9.33203125" style="60"/>
    <col min="5633" max="5633" width="7.1640625" style="60" customWidth="1"/>
    <col min="5634" max="5634" width="1.5" style="60" customWidth="1"/>
    <col min="5635" max="5635" width="3.5" style="60" customWidth="1"/>
    <col min="5636" max="5636" width="3.6640625" style="60" customWidth="1"/>
    <col min="5637" max="5637" width="14.6640625" style="60" customWidth="1"/>
    <col min="5638" max="5639" width="9.5" style="60" customWidth="1"/>
    <col min="5640" max="5640" width="10.6640625" style="60" customWidth="1"/>
    <col min="5641" max="5641" width="6" style="60" customWidth="1"/>
    <col min="5642" max="5642" width="4.5" style="60" customWidth="1"/>
    <col min="5643" max="5643" width="9.83203125" style="60" customWidth="1"/>
    <col min="5644" max="5644" width="10.33203125" style="60" customWidth="1"/>
    <col min="5645" max="5646" width="5.1640625" style="60" customWidth="1"/>
    <col min="5647" max="5647" width="1.6640625" style="60" customWidth="1"/>
    <col min="5648" max="5648" width="10.6640625" style="60" customWidth="1"/>
    <col min="5649" max="5649" width="3.5" style="60" customWidth="1"/>
    <col min="5650" max="5650" width="1.5" style="60" customWidth="1"/>
    <col min="5651" max="5651" width="7.1640625" style="60" customWidth="1"/>
    <col min="5652" max="5660" width="0" style="60" hidden="1" customWidth="1"/>
    <col min="5661" max="5888" width="9.33203125" style="60"/>
    <col min="5889" max="5889" width="7.1640625" style="60" customWidth="1"/>
    <col min="5890" max="5890" width="1.5" style="60" customWidth="1"/>
    <col min="5891" max="5891" width="3.5" style="60" customWidth="1"/>
    <col min="5892" max="5892" width="3.6640625" style="60" customWidth="1"/>
    <col min="5893" max="5893" width="14.6640625" style="60" customWidth="1"/>
    <col min="5894" max="5895" width="9.5" style="60" customWidth="1"/>
    <col min="5896" max="5896" width="10.6640625" style="60" customWidth="1"/>
    <col min="5897" max="5897" width="6" style="60" customWidth="1"/>
    <col min="5898" max="5898" width="4.5" style="60" customWidth="1"/>
    <col min="5899" max="5899" width="9.83203125" style="60" customWidth="1"/>
    <col min="5900" max="5900" width="10.33203125" style="60" customWidth="1"/>
    <col min="5901" max="5902" width="5.1640625" style="60" customWidth="1"/>
    <col min="5903" max="5903" width="1.6640625" style="60" customWidth="1"/>
    <col min="5904" max="5904" width="10.6640625" style="60" customWidth="1"/>
    <col min="5905" max="5905" width="3.5" style="60" customWidth="1"/>
    <col min="5906" max="5906" width="1.5" style="60" customWidth="1"/>
    <col min="5907" max="5907" width="7.1640625" style="60" customWidth="1"/>
    <col min="5908" max="5916" width="0" style="60" hidden="1" customWidth="1"/>
    <col min="5917" max="6144" width="9.33203125" style="60"/>
    <col min="6145" max="6145" width="7.1640625" style="60" customWidth="1"/>
    <col min="6146" max="6146" width="1.5" style="60" customWidth="1"/>
    <col min="6147" max="6147" width="3.5" style="60" customWidth="1"/>
    <col min="6148" max="6148" width="3.6640625" style="60" customWidth="1"/>
    <col min="6149" max="6149" width="14.6640625" style="60" customWidth="1"/>
    <col min="6150" max="6151" width="9.5" style="60" customWidth="1"/>
    <col min="6152" max="6152" width="10.6640625" style="60" customWidth="1"/>
    <col min="6153" max="6153" width="6" style="60" customWidth="1"/>
    <col min="6154" max="6154" width="4.5" style="60" customWidth="1"/>
    <col min="6155" max="6155" width="9.83203125" style="60" customWidth="1"/>
    <col min="6156" max="6156" width="10.33203125" style="60" customWidth="1"/>
    <col min="6157" max="6158" width="5.1640625" style="60" customWidth="1"/>
    <col min="6159" max="6159" width="1.6640625" style="60" customWidth="1"/>
    <col min="6160" max="6160" width="10.6640625" style="60" customWidth="1"/>
    <col min="6161" max="6161" width="3.5" style="60" customWidth="1"/>
    <col min="6162" max="6162" width="1.5" style="60" customWidth="1"/>
    <col min="6163" max="6163" width="7.1640625" style="60" customWidth="1"/>
    <col min="6164" max="6172" width="0" style="60" hidden="1" customWidth="1"/>
    <col min="6173" max="6400" width="9.33203125" style="60"/>
    <col min="6401" max="6401" width="7.1640625" style="60" customWidth="1"/>
    <col min="6402" max="6402" width="1.5" style="60" customWidth="1"/>
    <col min="6403" max="6403" width="3.5" style="60" customWidth="1"/>
    <col min="6404" max="6404" width="3.6640625" style="60" customWidth="1"/>
    <col min="6405" max="6405" width="14.6640625" style="60" customWidth="1"/>
    <col min="6406" max="6407" width="9.5" style="60" customWidth="1"/>
    <col min="6408" max="6408" width="10.6640625" style="60" customWidth="1"/>
    <col min="6409" max="6409" width="6" style="60" customWidth="1"/>
    <col min="6410" max="6410" width="4.5" style="60" customWidth="1"/>
    <col min="6411" max="6411" width="9.83203125" style="60" customWidth="1"/>
    <col min="6412" max="6412" width="10.33203125" style="60" customWidth="1"/>
    <col min="6413" max="6414" width="5.1640625" style="60" customWidth="1"/>
    <col min="6415" max="6415" width="1.6640625" style="60" customWidth="1"/>
    <col min="6416" max="6416" width="10.6640625" style="60" customWidth="1"/>
    <col min="6417" max="6417" width="3.5" style="60" customWidth="1"/>
    <col min="6418" max="6418" width="1.5" style="60" customWidth="1"/>
    <col min="6419" max="6419" width="7.1640625" style="60" customWidth="1"/>
    <col min="6420" max="6428" width="0" style="60" hidden="1" customWidth="1"/>
    <col min="6429" max="6656" width="9.33203125" style="60"/>
    <col min="6657" max="6657" width="7.1640625" style="60" customWidth="1"/>
    <col min="6658" max="6658" width="1.5" style="60" customWidth="1"/>
    <col min="6659" max="6659" width="3.5" style="60" customWidth="1"/>
    <col min="6660" max="6660" width="3.6640625" style="60" customWidth="1"/>
    <col min="6661" max="6661" width="14.6640625" style="60" customWidth="1"/>
    <col min="6662" max="6663" width="9.5" style="60" customWidth="1"/>
    <col min="6664" max="6664" width="10.6640625" style="60" customWidth="1"/>
    <col min="6665" max="6665" width="6" style="60" customWidth="1"/>
    <col min="6666" max="6666" width="4.5" style="60" customWidth="1"/>
    <col min="6667" max="6667" width="9.83203125" style="60" customWidth="1"/>
    <col min="6668" max="6668" width="10.33203125" style="60" customWidth="1"/>
    <col min="6669" max="6670" width="5.1640625" style="60" customWidth="1"/>
    <col min="6671" max="6671" width="1.6640625" style="60" customWidth="1"/>
    <col min="6672" max="6672" width="10.6640625" style="60" customWidth="1"/>
    <col min="6673" max="6673" width="3.5" style="60" customWidth="1"/>
    <col min="6674" max="6674" width="1.5" style="60" customWidth="1"/>
    <col min="6675" max="6675" width="7.1640625" style="60" customWidth="1"/>
    <col min="6676" max="6684" width="0" style="60" hidden="1" customWidth="1"/>
    <col min="6685" max="6912" width="9.33203125" style="60"/>
    <col min="6913" max="6913" width="7.1640625" style="60" customWidth="1"/>
    <col min="6914" max="6914" width="1.5" style="60" customWidth="1"/>
    <col min="6915" max="6915" width="3.5" style="60" customWidth="1"/>
    <col min="6916" max="6916" width="3.6640625" style="60" customWidth="1"/>
    <col min="6917" max="6917" width="14.6640625" style="60" customWidth="1"/>
    <col min="6918" max="6919" width="9.5" style="60" customWidth="1"/>
    <col min="6920" max="6920" width="10.6640625" style="60" customWidth="1"/>
    <col min="6921" max="6921" width="6" style="60" customWidth="1"/>
    <col min="6922" max="6922" width="4.5" style="60" customWidth="1"/>
    <col min="6923" max="6923" width="9.83203125" style="60" customWidth="1"/>
    <col min="6924" max="6924" width="10.33203125" style="60" customWidth="1"/>
    <col min="6925" max="6926" width="5.1640625" style="60" customWidth="1"/>
    <col min="6927" max="6927" width="1.6640625" style="60" customWidth="1"/>
    <col min="6928" max="6928" width="10.6640625" style="60" customWidth="1"/>
    <col min="6929" max="6929" width="3.5" style="60" customWidth="1"/>
    <col min="6930" max="6930" width="1.5" style="60" customWidth="1"/>
    <col min="6931" max="6931" width="7.1640625" style="60" customWidth="1"/>
    <col min="6932" max="6940" width="0" style="60" hidden="1" customWidth="1"/>
    <col min="6941" max="7168" width="9.33203125" style="60"/>
    <col min="7169" max="7169" width="7.1640625" style="60" customWidth="1"/>
    <col min="7170" max="7170" width="1.5" style="60" customWidth="1"/>
    <col min="7171" max="7171" width="3.5" style="60" customWidth="1"/>
    <col min="7172" max="7172" width="3.6640625" style="60" customWidth="1"/>
    <col min="7173" max="7173" width="14.6640625" style="60" customWidth="1"/>
    <col min="7174" max="7175" width="9.5" style="60" customWidth="1"/>
    <col min="7176" max="7176" width="10.6640625" style="60" customWidth="1"/>
    <col min="7177" max="7177" width="6" style="60" customWidth="1"/>
    <col min="7178" max="7178" width="4.5" style="60" customWidth="1"/>
    <col min="7179" max="7179" width="9.83203125" style="60" customWidth="1"/>
    <col min="7180" max="7180" width="10.33203125" style="60" customWidth="1"/>
    <col min="7181" max="7182" width="5.1640625" style="60" customWidth="1"/>
    <col min="7183" max="7183" width="1.6640625" style="60" customWidth="1"/>
    <col min="7184" max="7184" width="10.6640625" style="60" customWidth="1"/>
    <col min="7185" max="7185" width="3.5" style="60" customWidth="1"/>
    <col min="7186" max="7186" width="1.5" style="60" customWidth="1"/>
    <col min="7187" max="7187" width="7.1640625" style="60" customWidth="1"/>
    <col min="7188" max="7196" width="0" style="60" hidden="1" customWidth="1"/>
    <col min="7197" max="7424" width="9.33203125" style="60"/>
    <col min="7425" max="7425" width="7.1640625" style="60" customWidth="1"/>
    <col min="7426" max="7426" width="1.5" style="60" customWidth="1"/>
    <col min="7427" max="7427" width="3.5" style="60" customWidth="1"/>
    <col min="7428" max="7428" width="3.6640625" style="60" customWidth="1"/>
    <col min="7429" max="7429" width="14.6640625" style="60" customWidth="1"/>
    <col min="7430" max="7431" width="9.5" style="60" customWidth="1"/>
    <col min="7432" max="7432" width="10.6640625" style="60" customWidth="1"/>
    <col min="7433" max="7433" width="6" style="60" customWidth="1"/>
    <col min="7434" max="7434" width="4.5" style="60" customWidth="1"/>
    <col min="7435" max="7435" width="9.83203125" style="60" customWidth="1"/>
    <col min="7436" max="7436" width="10.33203125" style="60" customWidth="1"/>
    <col min="7437" max="7438" width="5.1640625" style="60" customWidth="1"/>
    <col min="7439" max="7439" width="1.6640625" style="60" customWidth="1"/>
    <col min="7440" max="7440" width="10.6640625" style="60" customWidth="1"/>
    <col min="7441" max="7441" width="3.5" style="60" customWidth="1"/>
    <col min="7442" max="7442" width="1.5" style="60" customWidth="1"/>
    <col min="7443" max="7443" width="7.1640625" style="60" customWidth="1"/>
    <col min="7444" max="7452" width="0" style="60" hidden="1" customWidth="1"/>
    <col min="7453" max="7680" width="9.33203125" style="60"/>
    <col min="7681" max="7681" width="7.1640625" style="60" customWidth="1"/>
    <col min="7682" max="7682" width="1.5" style="60" customWidth="1"/>
    <col min="7683" max="7683" width="3.5" style="60" customWidth="1"/>
    <col min="7684" max="7684" width="3.6640625" style="60" customWidth="1"/>
    <col min="7685" max="7685" width="14.6640625" style="60" customWidth="1"/>
    <col min="7686" max="7687" width="9.5" style="60" customWidth="1"/>
    <col min="7688" max="7688" width="10.6640625" style="60" customWidth="1"/>
    <col min="7689" max="7689" width="6" style="60" customWidth="1"/>
    <col min="7690" max="7690" width="4.5" style="60" customWidth="1"/>
    <col min="7691" max="7691" width="9.83203125" style="60" customWidth="1"/>
    <col min="7692" max="7692" width="10.33203125" style="60" customWidth="1"/>
    <col min="7693" max="7694" width="5.1640625" style="60" customWidth="1"/>
    <col min="7695" max="7695" width="1.6640625" style="60" customWidth="1"/>
    <col min="7696" max="7696" width="10.6640625" style="60" customWidth="1"/>
    <col min="7697" max="7697" width="3.5" style="60" customWidth="1"/>
    <col min="7698" max="7698" width="1.5" style="60" customWidth="1"/>
    <col min="7699" max="7699" width="7.1640625" style="60" customWidth="1"/>
    <col min="7700" max="7708" width="0" style="60" hidden="1" customWidth="1"/>
    <col min="7709" max="7936" width="9.33203125" style="60"/>
    <col min="7937" max="7937" width="7.1640625" style="60" customWidth="1"/>
    <col min="7938" max="7938" width="1.5" style="60" customWidth="1"/>
    <col min="7939" max="7939" width="3.5" style="60" customWidth="1"/>
    <col min="7940" max="7940" width="3.6640625" style="60" customWidth="1"/>
    <col min="7941" max="7941" width="14.6640625" style="60" customWidth="1"/>
    <col min="7942" max="7943" width="9.5" style="60" customWidth="1"/>
    <col min="7944" max="7944" width="10.6640625" style="60" customWidth="1"/>
    <col min="7945" max="7945" width="6" style="60" customWidth="1"/>
    <col min="7946" max="7946" width="4.5" style="60" customWidth="1"/>
    <col min="7947" max="7947" width="9.83203125" style="60" customWidth="1"/>
    <col min="7948" max="7948" width="10.33203125" style="60" customWidth="1"/>
    <col min="7949" max="7950" width="5.1640625" style="60" customWidth="1"/>
    <col min="7951" max="7951" width="1.6640625" style="60" customWidth="1"/>
    <col min="7952" max="7952" width="10.6640625" style="60" customWidth="1"/>
    <col min="7953" max="7953" width="3.5" style="60" customWidth="1"/>
    <col min="7954" max="7954" width="1.5" style="60" customWidth="1"/>
    <col min="7955" max="7955" width="7.1640625" style="60" customWidth="1"/>
    <col min="7956" max="7964" width="0" style="60" hidden="1" customWidth="1"/>
    <col min="7965" max="8192" width="9.33203125" style="60"/>
    <col min="8193" max="8193" width="7.1640625" style="60" customWidth="1"/>
    <col min="8194" max="8194" width="1.5" style="60" customWidth="1"/>
    <col min="8195" max="8195" width="3.5" style="60" customWidth="1"/>
    <col min="8196" max="8196" width="3.6640625" style="60" customWidth="1"/>
    <col min="8197" max="8197" width="14.6640625" style="60" customWidth="1"/>
    <col min="8198" max="8199" width="9.5" style="60" customWidth="1"/>
    <col min="8200" max="8200" width="10.6640625" style="60" customWidth="1"/>
    <col min="8201" max="8201" width="6" style="60" customWidth="1"/>
    <col min="8202" max="8202" width="4.5" style="60" customWidth="1"/>
    <col min="8203" max="8203" width="9.83203125" style="60" customWidth="1"/>
    <col min="8204" max="8204" width="10.33203125" style="60" customWidth="1"/>
    <col min="8205" max="8206" width="5.1640625" style="60" customWidth="1"/>
    <col min="8207" max="8207" width="1.6640625" style="60" customWidth="1"/>
    <col min="8208" max="8208" width="10.6640625" style="60" customWidth="1"/>
    <col min="8209" max="8209" width="3.5" style="60" customWidth="1"/>
    <col min="8210" max="8210" width="1.5" style="60" customWidth="1"/>
    <col min="8211" max="8211" width="7.1640625" style="60" customWidth="1"/>
    <col min="8212" max="8220" width="0" style="60" hidden="1" customWidth="1"/>
    <col min="8221" max="8448" width="9.33203125" style="60"/>
    <col min="8449" max="8449" width="7.1640625" style="60" customWidth="1"/>
    <col min="8450" max="8450" width="1.5" style="60" customWidth="1"/>
    <col min="8451" max="8451" width="3.5" style="60" customWidth="1"/>
    <col min="8452" max="8452" width="3.6640625" style="60" customWidth="1"/>
    <col min="8453" max="8453" width="14.6640625" style="60" customWidth="1"/>
    <col min="8454" max="8455" width="9.5" style="60" customWidth="1"/>
    <col min="8456" max="8456" width="10.6640625" style="60" customWidth="1"/>
    <col min="8457" max="8457" width="6" style="60" customWidth="1"/>
    <col min="8458" max="8458" width="4.5" style="60" customWidth="1"/>
    <col min="8459" max="8459" width="9.83203125" style="60" customWidth="1"/>
    <col min="8460" max="8460" width="10.33203125" style="60" customWidth="1"/>
    <col min="8461" max="8462" width="5.1640625" style="60" customWidth="1"/>
    <col min="8463" max="8463" width="1.6640625" style="60" customWidth="1"/>
    <col min="8464" max="8464" width="10.6640625" style="60" customWidth="1"/>
    <col min="8465" max="8465" width="3.5" style="60" customWidth="1"/>
    <col min="8466" max="8466" width="1.5" style="60" customWidth="1"/>
    <col min="8467" max="8467" width="7.1640625" style="60" customWidth="1"/>
    <col min="8468" max="8476" width="0" style="60" hidden="1" customWidth="1"/>
    <col min="8477" max="8704" width="9.33203125" style="60"/>
    <col min="8705" max="8705" width="7.1640625" style="60" customWidth="1"/>
    <col min="8706" max="8706" width="1.5" style="60" customWidth="1"/>
    <col min="8707" max="8707" width="3.5" style="60" customWidth="1"/>
    <col min="8708" max="8708" width="3.6640625" style="60" customWidth="1"/>
    <col min="8709" max="8709" width="14.6640625" style="60" customWidth="1"/>
    <col min="8710" max="8711" width="9.5" style="60" customWidth="1"/>
    <col min="8712" max="8712" width="10.6640625" style="60" customWidth="1"/>
    <col min="8713" max="8713" width="6" style="60" customWidth="1"/>
    <col min="8714" max="8714" width="4.5" style="60" customWidth="1"/>
    <col min="8715" max="8715" width="9.83203125" style="60" customWidth="1"/>
    <col min="8716" max="8716" width="10.33203125" style="60" customWidth="1"/>
    <col min="8717" max="8718" width="5.1640625" style="60" customWidth="1"/>
    <col min="8719" max="8719" width="1.6640625" style="60" customWidth="1"/>
    <col min="8720" max="8720" width="10.6640625" style="60" customWidth="1"/>
    <col min="8721" max="8721" width="3.5" style="60" customWidth="1"/>
    <col min="8722" max="8722" width="1.5" style="60" customWidth="1"/>
    <col min="8723" max="8723" width="7.1640625" style="60" customWidth="1"/>
    <col min="8724" max="8732" width="0" style="60" hidden="1" customWidth="1"/>
    <col min="8733" max="8960" width="9.33203125" style="60"/>
    <col min="8961" max="8961" width="7.1640625" style="60" customWidth="1"/>
    <col min="8962" max="8962" width="1.5" style="60" customWidth="1"/>
    <col min="8963" max="8963" width="3.5" style="60" customWidth="1"/>
    <col min="8964" max="8964" width="3.6640625" style="60" customWidth="1"/>
    <col min="8965" max="8965" width="14.6640625" style="60" customWidth="1"/>
    <col min="8966" max="8967" width="9.5" style="60" customWidth="1"/>
    <col min="8968" max="8968" width="10.6640625" style="60" customWidth="1"/>
    <col min="8969" max="8969" width="6" style="60" customWidth="1"/>
    <col min="8970" max="8970" width="4.5" style="60" customWidth="1"/>
    <col min="8971" max="8971" width="9.83203125" style="60" customWidth="1"/>
    <col min="8972" max="8972" width="10.33203125" style="60" customWidth="1"/>
    <col min="8973" max="8974" width="5.1640625" style="60" customWidth="1"/>
    <col min="8975" max="8975" width="1.6640625" style="60" customWidth="1"/>
    <col min="8976" max="8976" width="10.6640625" style="60" customWidth="1"/>
    <col min="8977" max="8977" width="3.5" style="60" customWidth="1"/>
    <col min="8978" max="8978" width="1.5" style="60" customWidth="1"/>
    <col min="8979" max="8979" width="7.1640625" style="60" customWidth="1"/>
    <col min="8980" max="8988" width="0" style="60" hidden="1" customWidth="1"/>
    <col min="8989" max="9216" width="9.33203125" style="60"/>
    <col min="9217" max="9217" width="7.1640625" style="60" customWidth="1"/>
    <col min="9218" max="9218" width="1.5" style="60" customWidth="1"/>
    <col min="9219" max="9219" width="3.5" style="60" customWidth="1"/>
    <col min="9220" max="9220" width="3.6640625" style="60" customWidth="1"/>
    <col min="9221" max="9221" width="14.6640625" style="60" customWidth="1"/>
    <col min="9222" max="9223" width="9.5" style="60" customWidth="1"/>
    <col min="9224" max="9224" width="10.6640625" style="60" customWidth="1"/>
    <col min="9225" max="9225" width="6" style="60" customWidth="1"/>
    <col min="9226" max="9226" width="4.5" style="60" customWidth="1"/>
    <col min="9227" max="9227" width="9.83203125" style="60" customWidth="1"/>
    <col min="9228" max="9228" width="10.33203125" style="60" customWidth="1"/>
    <col min="9229" max="9230" width="5.1640625" style="60" customWidth="1"/>
    <col min="9231" max="9231" width="1.6640625" style="60" customWidth="1"/>
    <col min="9232" max="9232" width="10.6640625" style="60" customWidth="1"/>
    <col min="9233" max="9233" width="3.5" style="60" customWidth="1"/>
    <col min="9234" max="9234" width="1.5" style="60" customWidth="1"/>
    <col min="9235" max="9235" width="7.1640625" style="60" customWidth="1"/>
    <col min="9236" max="9244" width="0" style="60" hidden="1" customWidth="1"/>
    <col min="9245" max="9472" width="9.33203125" style="60"/>
    <col min="9473" max="9473" width="7.1640625" style="60" customWidth="1"/>
    <col min="9474" max="9474" width="1.5" style="60" customWidth="1"/>
    <col min="9475" max="9475" width="3.5" style="60" customWidth="1"/>
    <col min="9476" max="9476" width="3.6640625" style="60" customWidth="1"/>
    <col min="9477" max="9477" width="14.6640625" style="60" customWidth="1"/>
    <col min="9478" max="9479" width="9.5" style="60" customWidth="1"/>
    <col min="9480" max="9480" width="10.6640625" style="60" customWidth="1"/>
    <col min="9481" max="9481" width="6" style="60" customWidth="1"/>
    <col min="9482" max="9482" width="4.5" style="60" customWidth="1"/>
    <col min="9483" max="9483" width="9.83203125" style="60" customWidth="1"/>
    <col min="9484" max="9484" width="10.33203125" style="60" customWidth="1"/>
    <col min="9485" max="9486" width="5.1640625" style="60" customWidth="1"/>
    <col min="9487" max="9487" width="1.6640625" style="60" customWidth="1"/>
    <col min="9488" max="9488" width="10.6640625" style="60" customWidth="1"/>
    <col min="9489" max="9489" width="3.5" style="60" customWidth="1"/>
    <col min="9490" max="9490" width="1.5" style="60" customWidth="1"/>
    <col min="9491" max="9491" width="7.1640625" style="60" customWidth="1"/>
    <col min="9492" max="9500" width="0" style="60" hidden="1" customWidth="1"/>
    <col min="9501" max="9728" width="9.33203125" style="60"/>
    <col min="9729" max="9729" width="7.1640625" style="60" customWidth="1"/>
    <col min="9730" max="9730" width="1.5" style="60" customWidth="1"/>
    <col min="9731" max="9731" width="3.5" style="60" customWidth="1"/>
    <col min="9732" max="9732" width="3.6640625" style="60" customWidth="1"/>
    <col min="9733" max="9733" width="14.6640625" style="60" customWidth="1"/>
    <col min="9734" max="9735" width="9.5" style="60" customWidth="1"/>
    <col min="9736" max="9736" width="10.6640625" style="60" customWidth="1"/>
    <col min="9737" max="9737" width="6" style="60" customWidth="1"/>
    <col min="9738" max="9738" width="4.5" style="60" customWidth="1"/>
    <col min="9739" max="9739" width="9.83203125" style="60" customWidth="1"/>
    <col min="9740" max="9740" width="10.33203125" style="60" customWidth="1"/>
    <col min="9741" max="9742" width="5.1640625" style="60" customWidth="1"/>
    <col min="9743" max="9743" width="1.6640625" style="60" customWidth="1"/>
    <col min="9744" max="9744" width="10.6640625" style="60" customWidth="1"/>
    <col min="9745" max="9745" width="3.5" style="60" customWidth="1"/>
    <col min="9746" max="9746" width="1.5" style="60" customWidth="1"/>
    <col min="9747" max="9747" width="7.1640625" style="60" customWidth="1"/>
    <col min="9748" max="9756" width="0" style="60" hidden="1" customWidth="1"/>
    <col min="9757" max="9984" width="9.33203125" style="60"/>
    <col min="9985" max="9985" width="7.1640625" style="60" customWidth="1"/>
    <col min="9986" max="9986" width="1.5" style="60" customWidth="1"/>
    <col min="9987" max="9987" width="3.5" style="60" customWidth="1"/>
    <col min="9988" max="9988" width="3.6640625" style="60" customWidth="1"/>
    <col min="9989" max="9989" width="14.6640625" style="60" customWidth="1"/>
    <col min="9990" max="9991" width="9.5" style="60" customWidth="1"/>
    <col min="9992" max="9992" width="10.6640625" style="60" customWidth="1"/>
    <col min="9993" max="9993" width="6" style="60" customWidth="1"/>
    <col min="9994" max="9994" width="4.5" style="60" customWidth="1"/>
    <col min="9995" max="9995" width="9.83203125" style="60" customWidth="1"/>
    <col min="9996" max="9996" width="10.33203125" style="60" customWidth="1"/>
    <col min="9997" max="9998" width="5.1640625" style="60" customWidth="1"/>
    <col min="9999" max="9999" width="1.6640625" style="60" customWidth="1"/>
    <col min="10000" max="10000" width="10.6640625" style="60" customWidth="1"/>
    <col min="10001" max="10001" width="3.5" style="60" customWidth="1"/>
    <col min="10002" max="10002" width="1.5" style="60" customWidth="1"/>
    <col min="10003" max="10003" width="7.1640625" style="60" customWidth="1"/>
    <col min="10004" max="10012" width="0" style="60" hidden="1" customWidth="1"/>
    <col min="10013" max="10240" width="9.33203125" style="60"/>
    <col min="10241" max="10241" width="7.1640625" style="60" customWidth="1"/>
    <col min="10242" max="10242" width="1.5" style="60" customWidth="1"/>
    <col min="10243" max="10243" width="3.5" style="60" customWidth="1"/>
    <col min="10244" max="10244" width="3.6640625" style="60" customWidth="1"/>
    <col min="10245" max="10245" width="14.6640625" style="60" customWidth="1"/>
    <col min="10246" max="10247" width="9.5" style="60" customWidth="1"/>
    <col min="10248" max="10248" width="10.6640625" style="60" customWidth="1"/>
    <col min="10249" max="10249" width="6" style="60" customWidth="1"/>
    <col min="10250" max="10250" width="4.5" style="60" customWidth="1"/>
    <col min="10251" max="10251" width="9.83203125" style="60" customWidth="1"/>
    <col min="10252" max="10252" width="10.33203125" style="60" customWidth="1"/>
    <col min="10253" max="10254" width="5.1640625" style="60" customWidth="1"/>
    <col min="10255" max="10255" width="1.6640625" style="60" customWidth="1"/>
    <col min="10256" max="10256" width="10.6640625" style="60" customWidth="1"/>
    <col min="10257" max="10257" width="3.5" style="60" customWidth="1"/>
    <col min="10258" max="10258" width="1.5" style="60" customWidth="1"/>
    <col min="10259" max="10259" width="7.1640625" style="60" customWidth="1"/>
    <col min="10260" max="10268" width="0" style="60" hidden="1" customWidth="1"/>
    <col min="10269" max="10496" width="9.33203125" style="60"/>
    <col min="10497" max="10497" width="7.1640625" style="60" customWidth="1"/>
    <col min="10498" max="10498" width="1.5" style="60" customWidth="1"/>
    <col min="10499" max="10499" width="3.5" style="60" customWidth="1"/>
    <col min="10500" max="10500" width="3.6640625" style="60" customWidth="1"/>
    <col min="10501" max="10501" width="14.6640625" style="60" customWidth="1"/>
    <col min="10502" max="10503" width="9.5" style="60" customWidth="1"/>
    <col min="10504" max="10504" width="10.6640625" style="60" customWidth="1"/>
    <col min="10505" max="10505" width="6" style="60" customWidth="1"/>
    <col min="10506" max="10506" width="4.5" style="60" customWidth="1"/>
    <col min="10507" max="10507" width="9.83203125" style="60" customWidth="1"/>
    <col min="10508" max="10508" width="10.33203125" style="60" customWidth="1"/>
    <col min="10509" max="10510" width="5.1640625" style="60" customWidth="1"/>
    <col min="10511" max="10511" width="1.6640625" style="60" customWidth="1"/>
    <col min="10512" max="10512" width="10.6640625" style="60" customWidth="1"/>
    <col min="10513" max="10513" width="3.5" style="60" customWidth="1"/>
    <col min="10514" max="10514" width="1.5" style="60" customWidth="1"/>
    <col min="10515" max="10515" width="7.1640625" style="60" customWidth="1"/>
    <col min="10516" max="10524" width="0" style="60" hidden="1" customWidth="1"/>
    <col min="10525" max="10752" width="9.33203125" style="60"/>
    <col min="10753" max="10753" width="7.1640625" style="60" customWidth="1"/>
    <col min="10754" max="10754" width="1.5" style="60" customWidth="1"/>
    <col min="10755" max="10755" width="3.5" style="60" customWidth="1"/>
    <col min="10756" max="10756" width="3.6640625" style="60" customWidth="1"/>
    <col min="10757" max="10757" width="14.6640625" style="60" customWidth="1"/>
    <col min="10758" max="10759" width="9.5" style="60" customWidth="1"/>
    <col min="10760" max="10760" width="10.6640625" style="60" customWidth="1"/>
    <col min="10761" max="10761" width="6" style="60" customWidth="1"/>
    <col min="10762" max="10762" width="4.5" style="60" customWidth="1"/>
    <col min="10763" max="10763" width="9.83203125" style="60" customWidth="1"/>
    <col min="10764" max="10764" width="10.33203125" style="60" customWidth="1"/>
    <col min="10765" max="10766" width="5.1640625" style="60" customWidth="1"/>
    <col min="10767" max="10767" width="1.6640625" style="60" customWidth="1"/>
    <col min="10768" max="10768" width="10.6640625" style="60" customWidth="1"/>
    <col min="10769" max="10769" width="3.5" style="60" customWidth="1"/>
    <col min="10770" max="10770" width="1.5" style="60" customWidth="1"/>
    <col min="10771" max="10771" width="7.1640625" style="60" customWidth="1"/>
    <col min="10772" max="10780" width="0" style="60" hidden="1" customWidth="1"/>
    <col min="10781" max="11008" width="9.33203125" style="60"/>
    <col min="11009" max="11009" width="7.1640625" style="60" customWidth="1"/>
    <col min="11010" max="11010" width="1.5" style="60" customWidth="1"/>
    <col min="11011" max="11011" width="3.5" style="60" customWidth="1"/>
    <col min="11012" max="11012" width="3.6640625" style="60" customWidth="1"/>
    <col min="11013" max="11013" width="14.6640625" style="60" customWidth="1"/>
    <col min="11014" max="11015" width="9.5" style="60" customWidth="1"/>
    <col min="11016" max="11016" width="10.6640625" style="60" customWidth="1"/>
    <col min="11017" max="11017" width="6" style="60" customWidth="1"/>
    <col min="11018" max="11018" width="4.5" style="60" customWidth="1"/>
    <col min="11019" max="11019" width="9.83203125" style="60" customWidth="1"/>
    <col min="11020" max="11020" width="10.33203125" style="60" customWidth="1"/>
    <col min="11021" max="11022" width="5.1640625" style="60" customWidth="1"/>
    <col min="11023" max="11023" width="1.6640625" style="60" customWidth="1"/>
    <col min="11024" max="11024" width="10.6640625" style="60" customWidth="1"/>
    <col min="11025" max="11025" width="3.5" style="60" customWidth="1"/>
    <col min="11026" max="11026" width="1.5" style="60" customWidth="1"/>
    <col min="11027" max="11027" width="7.1640625" style="60" customWidth="1"/>
    <col min="11028" max="11036" width="0" style="60" hidden="1" customWidth="1"/>
    <col min="11037" max="11264" width="9.33203125" style="60"/>
    <col min="11265" max="11265" width="7.1640625" style="60" customWidth="1"/>
    <col min="11266" max="11266" width="1.5" style="60" customWidth="1"/>
    <col min="11267" max="11267" width="3.5" style="60" customWidth="1"/>
    <col min="11268" max="11268" width="3.6640625" style="60" customWidth="1"/>
    <col min="11269" max="11269" width="14.6640625" style="60" customWidth="1"/>
    <col min="11270" max="11271" width="9.5" style="60" customWidth="1"/>
    <col min="11272" max="11272" width="10.6640625" style="60" customWidth="1"/>
    <col min="11273" max="11273" width="6" style="60" customWidth="1"/>
    <col min="11274" max="11274" width="4.5" style="60" customWidth="1"/>
    <col min="11275" max="11275" width="9.83203125" style="60" customWidth="1"/>
    <col min="11276" max="11276" width="10.33203125" style="60" customWidth="1"/>
    <col min="11277" max="11278" width="5.1640625" style="60" customWidth="1"/>
    <col min="11279" max="11279" width="1.6640625" style="60" customWidth="1"/>
    <col min="11280" max="11280" width="10.6640625" style="60" customWidth="1"/>
    <col min="11281" max="11281" width="3.5" style="60" customWidth="1"/>
    <col min="11282" max="11282" width="1.5" style="60" customWidth="1"/>
    <col min="11283" max="11283" width="7.1640625" style="60" customWidth="1"/>
    <col min="11284" max="11292" width="0" style="60" hidden="1" customWidth="1"/>
    <col min="11293" max="11520" width="9.33203125" style="60"/>
    <col min="11521" max="11521" width="7.1640625" style="60" customWidth="1"/>
    <col min="11522" max="11522" width="1.5" style="60" customWidth="1"/>
    <col min="11523" max="11523" width="3.5" style="60" customWidth="1"/>
    <col min="11524" max="11524" width="3.6640625" style="60" customWidth="1"/>
    <col min="11525" max="11525" width="14.6640625" style="60" customWidth="1"/>
    <col min="11526" max="11527" width="9.5" style="60" customWidth="1"/>
    <col min="11528" max="11528" width="10.6640625" style="60" customWidth="1"/>
    <col min="11529" max="11529" width="6" style="60" customWidth="1"/>
    <col min="11530" max="11530" width="4.5" style="60" customWidth="1"/>
    <col min="11531" max="11531" width="9.83203125" style="60" customWidth="1"/>
    <col min="11532" max="11532" width="10.33203125" style="60" customWidth="1"/>
    <col min="11533" max="11534" width="5.1640625" style="60" customWidth="1"/>
    <col min="11535" max="11535" width="1.6640625" style="60" customWidth="1"/>
    <col min="11536" max="11536" width="10.6640625" style="60" customWidth="1"/>
    <col min="11537" max="11537" width="3.5" style="60" customWidth="1"/>
    <col min="11538" max="11538" width="1.5" style="60" customWidth="1"/>
    <col min="11539" max="11539" width="7.1640625" style="60" customWidth="1"/>
    <col min="11540" max="11548" width="0" style="60" hidden="1" customWidth="1"/>
    <col min="11549" max="11776" width="9.33203125" style="60"/>
    <col min="11777" max="11777" width="7.1640625" style="60" customWidth="1"/>
    <col min="11778" max="11778" width="1.5" style="60" customWidth="1"/>
    <col min="11779" max="11779" width="3.5" style="60" customWidth="1"/>
    <col min="11780" max="11780" width="3.6640625" style="60" customWidth="1"/>
    <col min="11781" max="11781" width="14.6640625" style="60" customWidth="1"/>
    <col min="11782" max="11783" width="9.5" style="60" customWidth="1"/>
    <col min="11784" max="11784" width="10.6640625" style="60" customWidth="1"/>
    <col min="11785" max="11785" width="6" style="60" customWidth="1"/>
    <col min="11786" max="11786" width="4.5" style="60" customWidth="1"/>
    <col min="11787" max="11787" width="9.83203125" style="60" customWidth="1"/>
    <col min="11788" max="11788" width="10.33203125" style="60" customWidth="1"/>
    <col min="11789" max="11790" width="5.1640625" style="60" customWidth="1"/>
    <col min="11791" max="11791" width="1.6640625" style="60" customWidth="1"/>
    <col min="11792" max="11792" width="10.6640625" style="60" customWidth="1"/>
    <col min="11793" max="11793" width="3.5" style="60" customWidth="1"/>
    <col min="11794" max="11794" width="1.5" style="60" customWidth="1"/>
    <col min="11795" max="11795" width="7.1640625" style="60" customWidth="1"/>
    <col min="11796" max="11804" width="0" style="60" hidden="1" customWidth="1"/>
    <col min="11805" max="12032" width="9.33203125" style="60"/>
    <col min="12033" max="12033" width="7.1640625" style="60" customWidth="1"/>
    <col min="12034" max="12034" width="1.5" style="60" customWidth="1"/>
    <col min="12035" max="12035" width="3.5" style="60" customWidth="1"/>
    <col min="12036" max="12036" width="3.6640625" style="60" customWidth="1"/>
    <col min="12037" max="12037" width="14.6640625" style="60" customWidth="1"/>
    <col min="12038" max="12039" width="9.5" style="60" customWidth="1"/>
    <col min="12040" max="12040" width="10.6640625" style="60" customWidth="1"/>
    <col min="12041" max="12041" width="6" style="60" customWidth="1"/>
    <col min="12042" max="12042" width="4.5" style="60" customWidth="1"/>
    <col min="12043" max="12043" width="9.83203125" style="60" customWidth="1"/>
    <col min="12044" max="12044" width="10.33203125" style="60" customWidth="1"/>
    <col min="12045" max="12046" width="5.1640625" style="60" customWidth="1"/>
    <col min="12047" max="12047" width="1.6640625" style="60" customWidth="1"/>
    <col min="12048" max="12048" width="10.6640625" style="60" customWidth="1"/>
    <col min="12049" max="12049" width="3.5" style="60" customWidth="1"/>
    <col min="12050" max="12050" width="1.5" style="60" customWidth="1"/>
    <col min="12051" max="12051" width="7.1640625" style="60" customWidth="1"/>
    <col min="12052" max="12060" width="0" style="60" hidden="1" customWidth="1"/>
    <col min="12061" max="12288" width="9.33203125" style="60"/>
    <col min="12289" max="12289" width="7.1640625" style="60" customWidth="1"/>
    <col min="12290" max="12290" width="1.5" style="60" customWidth="1"/>
    <col min="12291" max="12291" width="3.5" style="60" customWidth="1"/>
    <col min="12292" max="12292" width="3.6640625" style="60" customWidth="1"/>
    <col min="12293" max="12293" width="14.6640625" style="60" customWidth="1"/>
    <col min="12294" max="12295" width="9.5" style="60" customWidth="1"/>
    <col min="12296" max="12296" width="10.6640625" style="60" customWidth="1"/>
    <col min="12297" max="12297" width="6" style="60" customWidth="1"/>
    <col min="12298" max="12298" width="4.5" style="60" customWidth="1"/>
    <col min="12299" max="12299" width="9.83203125" style="60" customWidth="1"/>
    <col min="12300" max="12300" width="10.33203125" style="60" customWidth="1"/>
    <col min="12301" max="12302" width="5.1640625" style="60" customWidth="1"/>
    <col min="12303" max="12303" width="1.6640625" style="60" customWidth="1"/>
    <col min="12304" max="12304" width="10.6640625" style="60" customWidth="1"/>
    <col min="12305" max="12305" width="3.5" style="60" customWidth="1"/>
    <col min="12306" max="12306" width="1.5" style="60" customWidth="1"/>
    <col min="12307" max="12307" width="7.1640625" style="60" customWidth="1"/>
    <col min="12308" max="12316" width="0" style="60" hidden="1" customWidth="1"/>
    <col min="12317" max="12544" width="9.33203125" style="60"/>
    <col min="12545" max="12545" width="7.1640625" style="60" customWidth="1"/>
    <col min="12546" max="12546" width="1.5" style="60" customWidth="1"/>
    <col min="12547" max="12547" width="3.5" style="60" customWidth="1"/>
    <col min="12548" max="12548" width="3.6640625" style="60" customWidth="1"/>
    <col min="12549" max="12549" width="14.6640625" style="60" customWidth="1"/>
    <col min="12550" max="12551" width="9.5" style="60" customWidth="1"/>
    <col min="12552" max="12552" width="10.6640625" style="60" customWidth="1"/>
    <col min="12553" max="12553" width="6" style="60" customWidth="1"/>
    <col min="12554" max="12554" width="4.5" style="60" customWidth="1"/>
    <col min="12555" max="12555" width="9.83203125" style="60" customWidth="1"/>
    <col min="12556" max="12556" width="10.33203125" style="60" customWidth="1"/>
    <col min="12557" max="12558" width="5.1640625" style="60" customWidth="1"/>
    <col min="12559" max="12559" width="1.6640625" style="60" customWidth="1"/>
    <col min="12560" max="12560" width="10.6640625" style="60" customWidth="1"/>
    <col min="12561" max="12561" width="3.5" style="60" customWidth="1"/>
    <col min="12562" max="12562" width="1.5" style="60" customWidth="1"/>
    <col min="12563" max="12563" width="7.1640625" style="60" customWidth="1"/>
    <col min="12564" max="12572" width="0" style="60" hidden="1" customWidth="1"/>
    <col min="12573" max="12800" width="9.33203125" style="60"/>
    <col min="12801" max="12801" width="7.1640625" style="60" customWidth="1"/>
    <col min="12802" max="12802" width="1.5" style="60" customWidth="1"/>
    <col min="12803" max="12803" width="3.5" style="60" customWidth="1"/>
    <col min="12804" max="12804" width="3.6640625" style="60" customWidth="1"/>
    <col min="12805" max="12805" width="14.6640625" style="60" customWidth="1"/>
    <col min="12806" max="12807" width="9.5" style="60" customWidth="1"/>
    <col min="12808" max="12808" width="10.6640625" style="60" customWidth="1"/>
    <col min="12809" max="12809" width="6" style="60" customWidth="1"/>
    <col min="12810" max="12810" width="4.5" style="60" customWidth="1"/>
    <col min="12811" max="12811" width="9.83203125" style="60" customWidth="1"/>
    <col min="12812" max="12812" width="10.33203125" style="60" customWidth="1"/>
    <col min="12813" max="12814" width="5.1640625" style="60" customWidth="1"/>
    <col min="12815" max="12815" width="1.6640625" style="60" customWidth="1"/>
    <col min="12816" max="12816" width="10.6640625" style="60" customWidth="1"/>
    <col min="12817" max="12817" width="3.5" style="60" customWidth="1"/>
    <col min="12818" max="12818" width="1.5" style="60" customWidth="1"/>
    <col min="12819" max="12819" width="7.1640625" style="60" customWidth="1"/>
    <col min="12820" max="12828" width="0" style="60" hidden="1" customWidth="1"/>
    <col min="12829" max="13056" width="9.33203125" style="60"/>
    <col min="13057" max="13057" width="7.1640625" style="60" customWidth="1"/>
    <col min="13058" max="13058" width="1.5" style="60" customWidth="1"/>
    <col min="13059" max="13059" width="3.5" style="60" customWidth="1"/>
    <col min="13060" max="13060" width="3.6640625" style="60" customWidth="1"/>
    <col min="13061" max="13061" width="14.6640625" style="60" customWidth="1"/>
    <col min="13062" max="13063" width="9.5" style="60" customWidth="1"/>
    <col min="13064" max="13064" width="10.6640625" style="60" customWidth="1"/>
    <col min="13065" max="13065" width="6" style="60" customWidth="1"/>
    <col min="13066" max="13066" width="4.5" style="60" customWidth="1"/>
    <col min="13067" max="13067" width="9.83203125" style="60" customWidth="1"/>
    <col min="13068" max="13068" width="10.33203125" style="60" customWidth="1"/>
    <col min="13069" max="13070" width="5.1640625" style="60" customWidth="1"/>
    <col min="13071" max="13071" width="1.6640625" style="60" customWidth="1"/>
    <col min="13072" max="13072" width="10.6640625" style="60" customWidth="1"/>
    <col min="13073" max="13073" width="3.5" style="60" customWidth="1"/>
    <col min="13074" max="13074" width="1.5" style="60" customWidth="1"/>
    <col min="13075" max="13075" width="7.1640625" style="60" customWidth="1"/>
    <col min="13076" max="13084" width="0" style="60" hidden="1" customWidth="1"/>
    <col min="13085" max="13312" width="9.33203125" style="60"/>
    <col min="13313" max="13313" width="7.1640625" style="60" customWidth="1"/>
    <col min="13314" max="13314" width="1.5" style="60" customWidth="1"/>
    <col min="13315" max="13315" width="3.5" style="60" customWidth="1"/>
    <col min="13316" max="13316" width="3.6640625" style="60" customWidth="1"/>
    <col min="13317" max="13317" width="14.6640625" style="60" customWidth="1"/>
    <col min="13318" max="13319" width="9.5" style="60" customWidth="1"/>
    <col min="13320" max="13320" width="10.6640625" style="60" customWidth="1"/>
    <col min="13321" max="13321" width="6" style="60" customWidth="1"/>
    <col min="13322" max="13322" width="4.5" style="60" customWidth="1"/>
    <col min="13323" max="13323" width="9.83203125" style="60" customWidth="1"/>
    <col min="13324" max="13324" width="10.33203125" style="60" customWidth="1"/>
    <col min="13325" max="13326" width="5.1640625" style="60" customWidth="1"/>
    <col min="13327" max="13327" width="1.6640625" style="60" customWidth="1"/>
    <col min="13328" max="13328" width="10.6640625" style="60" customWidth="1"/>
    <col min="13329" max="13329" width="3.5" style="60" customWidth="1"/>
    <col min="13330" max="13330" width="1.5" style="60" customWidth="1"/>
    <col min="13331" max="13331" width="7.1640625" style="60" customWidth="1"/>
    <col min="13332" max="13340" width="0" style="60" hidden="1" customWidth="1"/>
    <col min="13341" max="13568" width="9.33203125" style="60"/>
    <col min="13569" max="13569" width="7.1640625" style="60" customWidth="1"/>
    <col min="13570" max="13570" width="1.5" style="60" customWidth="1"/>
    <col min="13571" max="13571" width="3.5" style="60" customWidth="1"/>
    <col min="13572" max="13572" width="3.6640625" style="60" customWidth="1"/>
    <col min="13573" max="13573" width="14.6640625" style="60" customWidth="1"/>
    <col min="13574" max="13575" width="9.5" style="60" customWidth="1"/>
    <col min="13576" max="13576" width="10.6640625" style="60" customWidth="1"/>
    <col min="13577" max="13577" width="6" style="60" customWidth="1"/>
    <col min="13578" max="13578" width="4.5" style="60" customWidth="1"/>
    <col min="13579" max="13579" width="9.83203125" style="60" customWidth="1"/>
    <col min="13580" max="13580" width="10.33203125" style="60" customWidth="1"/>
    <col min="13581" max="13582" width="5.1640625" style="60" customWidth="1"/>
    <col min="13583" max="13583" width="1.6640625" style="60" customWidth="1"/>
    <col min="13584" max="13584" width="10.6640625" style="60" customWidth="1"/>
    <col min="13585" max="13585" width="3.5" style="60" customWidth="1"/>
    <col min="13586" max="13586" width="1.5" style="60" customWidth="1"/>
    <col min="13587" max="13587" width="7.1640625" style="60" customWidth="1"/>
    <col min="13588" max="13596" width="0" style="60" hidden="1" customWidth="1"/>
    <col min="13597" max="13824" width="9.33203125" style="60"/>
    <col min="13825" max="13825" width="7.1640625" style="60" customWidth="1"/>
    <col min="13826" max="13826" width="1.5" style="60" customWidth="1"/>
    <col min="13827" max="13827" width="3.5" style="60" customWidth="1"/>
    <col min="13828" max="13828" width="3.6640625" style="60" customWidth="1"/>
    <col min="13829" max="13829" width="14.6640625" style="60" customWidth="1"/>
    <col min="13830" max="13831" width="9.5" style="60" customWidth="1"/>
    <col min="13832" max="13832" width="10.6640625" style="60" customWidth="1"/>
    <col min="13833" max="13833" width="6" style="60" customWidth="1"/>
    <col min="13834" max="13834" width="4.5" style="60" customWidth="1"/>
    <col min="13835" max="13835" width="9.83203125" style="60" customWidth="1"/>
    <col min="13836" max="13836" width="10.33203125" style="60" customWidth="1"/>
    <col min="13837" max="13838" width="5.1640625" style="60" customWidth="1"/>
    <col min="13839" max="13839" width="1.6640625" style="60" customWidth="1"/>
    <col min="13840" max="13840" width="10.6640625" style="60" customWidth="1"/>
    <col min="13841" max="13841" width="3.5" style="60" customWidth="1"/>
    <col min="13842" max="13842" width="1.5" style="60" customWidth="1"/>
    <col min="13843" max="13843" width="7.1640625" style="60" customWidth="1"/>
    <col min="13844" max="13852" width="0" style="60" hidden="1" customWidth="1"/>
    <col min="13853" max="14080" width="9.33203125" style="60"/>
    <col min="14081" max="14081" width="7.1640625" style="60" customWidth="1"/>
    <col min="14082" max="14082" width="1.5" style="60" customWidth="1"/>
    <col min="14083" max="14083" width="3.5" style="60" customWidth="1"/>
    <col min="14084" max="14084" width="3.6640625" style="60" customWidth="1"/>
    <col min="14085" max="14085" width="14.6640625" style="60" customWidth="1"/>
    <col min="14086" max="14087" width="9.5" style="60" customWidth="1"/>
    <col min="14088" max="14088" width="10.6640625" style="60" customWidth="1"/>
    <col min="14089" max="14089" width="6" style="60" customWidth="1"/>
    <col min="14090" max="14090" width="4.5" style="60" customWidth="1"/>
    <col min="14091" max="14091" width="9.83203125" style="60" customWidth="1"/>
    <col min="14092" max="14092" width="10.33203125" style="60" customWidth="1"/>
    <col min="14093" max="14094" width="5.1640625" style="60" customWidth="1"/>
    <col min="14095" max="14095" width="1.6640625" style="60" customWidth="1"/>
    <col min="14096" max="14096" width="10.6640625" style="60" customWidth="1"/>
    <col min="14097" max="14097" width="3.5" style="60" customWidth="1"/>
    <col min="14098" max="14098" width="1.5" style="60" customWidth="1"/>
    <col min="14099" max="14099" width="7.1640625" style="60" customWidth="1"/>
    <col min="14100" max="14108" width="0" style="60" hidden="1" customWidth="1"/>
    <col min="14109" max="14336" width="9.33203125" style="60"/>
    <col min="14337" max="14337" width="7.1640625" style="60" customWidth="1"/>
    <col min="14338" max="14338" width="1.5" style="60" customWidth="1"/>
    <col min="14339" max="14339" width="3.5" style="60" customWidth="1"/>
    <col min="14340" max="14340" width="3.6640625" style="60" customWidth="1"/>
    <col min="14341" max="14341" width="14.6640625" style="60" customWidth="1"/>
    <col min="14342" max="14343" width="9.5" style="60" customWidth="1"/>
    <col min="14344" max="14344" width="10.6640625" style="60" customWidth="1"/>
    <col min="14345" max="14345" width="6" style="60" customWidth="1"/>
    <col min="14346" max="14346" width="4.5" style="60" customWidth="1"/>
    <col min="14347" max="14347" width="9.83203125" style="60" customWidth="1"/>
    <col min="14348" max="14348" width="10.33203125" style="60" customWidth="1"/>
    <col min="14349" max="14350" width="5.1640625" style="60" customWidth="1"/>
    <col min="14351" max="14351" width="1.6640625" style="60" customWidth="1"/>
    <col min="14352" max="14352" width="10.6640625" style="60" customWidth="1"/>
    <col min="14353" max="14353" width="3.5" style="60" customWidth="1"/>
    <col min="14354" max="14354" width="1.5" style="60" customWidth="1"/>
    <col min="14355" max="14355" width="7.1640625" style="60" customWidth="1"/>
    <col min="14356" max="14364" width="0" style="60" hidden="1" customWidth="1"/>
    <col min="14365" max="14592" width="9.33203125" style="60"/>
    <col min="14593" max="14593" width="7.1640625" style="60" customWidth="1"/>
    <col min="14594" max="14594" width="1.5" style="60" customWidth="1"/>
    <col min="14595" max="14595" width="3.5" style="60" customWidth="1"/>
    <col min="14596" max="14596" width="3.6640625" style="60" customWidth="1"/>
    <col min="14597" max="14597" width="14.6640625" style="60" customWidth="1"/>
    <col min="14598" max="14599" width="9.5" style="60" customWidth="1"/>
    <col min="14600" max="14600" width="10.6640625" style="60" customWidth="1"/>
    <col min="14601" max="14601" width="6" style="60" customWidth="1"/>
    <col min="14602" max="14602" width="4.5" style="60" customWidth="1"/>
    <col min="14603" max="14603" width="9.83203125" style="60" customWidth="1"/>
    <col min="14604" max="14604" width="10.33203125" style="60" customWidth="1"/>
    <col min="14605" max="14606" width="5.1640625" style="60" customWidth="1"/>
    <col min="14607" max="14607" width="1.6640625" style="60" customWidth="1"/>
    <col min="14608" max="14608" width="10.6640625" style="60" customWidth="1"/>
    <col min="14609" max="14609" width="3.5" style="60" customWidth="1"/>
    <col min="14610" max="14610" width="1.5" style="60" customWidth="1"/>
    <col min="14611" max="14611" width="7.1640625" style="60" customWidth="1"/>
    <col min="14612" max="14620" width="0" style="60" hidden="1" customWidth="1"/>
    <col min="14621" max="14848" width="9.33203125" style="60"/>
    <col min="14849" max="14849" width="7.1640625" style="60" customWidth="1"/>
    <col min="14850" max="14850" width="1.5" style="60" customWidth="1"/>
    <col min="14851" max="14851" width="3.5" style="60" customWidth="1"/>
    <col min="14852" max="14852" width="3.6640625" style="60" customWidth="1"/>
    <col min="14853" max="14853" width="14.6640625" style="60" customWidth="1"/>
    <col min="14854" max="14855" width="9.5" style="60" customWidth="1"/>
    <col min="14856" max="14856" width="10.6640625" style="60" customWidth="1"/>
    <col min="14857" max="14857" width="6" style="60" customWidth="1"/>
    <col min="14858" max="14858" width="4.5" style="60" customWidth="1"/>
    <col min="14859" max="14859" width="9.83203125" style="60" customWidth="1"/>
    <col min="14860" max="14860" width="10.33203125" style="60" customWidth="1"/>
    <col min="14861" max="14862" width="5.1640625" style="60" customWidth="1"/>
    <col min="14863" max="14863" width="1.6640625" style="60" customWidth="1"/>
    <col min="14864" max="14864" width="10.6640625" style="60" customWidth="1"/>
    <col min="14865" max="14865" width="3.5" style="60" customWidth="1"/>
    <col min="14866" max="14866" width="1.5" style="60" customWidth="1"/>
    <col min="14867" max="14867" width="7.1640625" style="60" customWidth="1"/>
    <col min="14868" max="14876" width="0" style="60" hidden="1" customWidth="1"/>
    <col min="14877" max="15104" width="9.33203125" style="60"/>
    <col min="15105" max="15105" width="7.1640625" style="60" customWidth="1"/>
    <col min="15106" max="15106" width="1.5" style="60" customWidth="1"/>
    <col min="15107" max="15107" width="3.5" style="60" customWidth="1"/>
    <col min="15108" max="15108" width="3.6640625" style="60" customWidth="1"/>
    <col min="15109" max="15109" width="14.6640625" style="60" customWidth="1"/>
    <col min="15110" max="15111" width="9.5" style="60" customWidth="1"/>
    <col min="15112" max="15112" width="10.6640625" style="60" customWidth="1"/>
    <col min="15113" max="15113" width="6" style="60" customWidth="1"/>
    <col min="15114" max="15114" width="4.5" style="60" customWidth="1"/>
    <col min="15115" max="15115" width="9.83203125" style="60" customWidth="1"/>
    <col min="15116" max="15116" width="10.33203125" style="60" customWidth="1"/>
    <col min="15117" max="15118" width="5.1640625" style="60" customWidth="1"/>
    <col min="15119" max="15119" width="1.6640625" style="60" customWidth="1"/>
    <col min="15120" max="15120" width="10.6640625" style="60" customWidth="1"/>
    <col min="15121" max="15121" width="3.5" style="60" customWidth="1"/>
    <col min="15122" max="15122" width="1.5" style="60" customWidth="1"/>
    <col min="15123" max="15123" width="7.1640625" style="60" customWidth="1"/>
    <col min="15124" max="15132" width="0" style="60" hidden="1" customWidth="1"/>
    <col min="15133" max="15360" width="9.33203125" style="60"/>
    <col min="15361" max="15361" width="7.1640625" style="60" customWidth="1"/>
    <col min="15362" max="15362" width="1.5" style="60" customWidth="1"/>
    <col min="15363" max="15363" width="3.5" style="60" customWidth="1"/>
    <col min="15364" max="15364" width="3.6640625" style="60" customWidth="1"/>
    <col min="15365" max="15365" width="14.6640625" style="60" customWidth="1"/>
    <col min="15366" max="15367" width="9.5" style="60" customWidth="1"/>
    <col min="15368" max="15368" width="10.6640625" style="60" customWidth="1"/>
    <col min="15369" max="15369" width="6" style="60" customWidth="1"/>
    <col min="15370" max="15370" width="4.5" style="60" customWidth="1"/>
    <col min="15371" max="15371" width="9.83203125" style="60" customWidth="1"/>
    <col min="15372" max="15372" width="10.33203125" style="60" customWidth="1"/>
    <col min="15373" max="15374" width="5.1640625" style="60" customWidth="1"/>
    <col min="15375" max="15375" width="1.6640625" style="60" customWidth="1"/>
    <col min="15376" max="15376" width="10.6640625" style="60" customWidth="1"/>
    <col min="15377" max="15377" width="3.5" style="60" customWidth="1"/>
    <col min="15378" max="15378" width="1.5" style="60" customWidth="1"/>
    <col min="15379" max="15379" width="7.1640625" style="60" customWidth="1"/>
    <col min="15380" max="15388" width="0" style="60" hidden="1" customWidth="1"/>
    <col min="15389" max="15616" width="9.33203125" style="60"/>
    <col min="15617" max="15617" width="7.1640625" style="60" customWidth="1"/>
    <col min="15618" max="15618" width="1.5" style="60" customWidth="1"/>
    <col min="15619" max="15619" width="3.5" style="60" customWidth="1"/>
    <col min="15620" max="15620" width="3.6640625" style="60" customWidth="1"/>
    <col min="15621" max="15621" width="14.6640625" style="60" customWidth="1"/>
    <col min="15622" max="15623" width="9.5" style="60" customWidth="1"/>
    <col min="15624" max="15624" width="10.6640625" style="60" customWidth="1"/>
    <col min="15625" max="15625" width="6" style="60" customWidth="1"/>
    <col min="15626" max="15626" width="4.5" style="60" customWidth="1"/>
    <col min="15627" max="15627" width="9.83203125" style="60" customWidth="1"/>
    <col min="15628" max="15628" width="10.33203125" style="60" customWidth="1"/>
    <col min="15629" max="15630" width="5.1640625" style="60" customWidth="1"/>
    <col min="15631" max="15631" width="1.6640625" style="60" customWidth="1"/>
    <col min="15632" max="15632" width="10.6640625" style="60" customWidth="1"/>
    <col min="15633" max="15633" width="3.5" style="60" customWidth="1"/>
    <col min="15634" max="15634" width="1.5" style="60" customWidth="1"/>
    <col min="15635" max="15635" width="7.1640625" style="60" customWidth="1"/>
    <col min="15636" max="15644" width="0" style="60" hidden="1" customWidth="1"/>
    <col min="15645" max="15872" width="9.33203125" style="60"/>
    <col min="15873" max="15873" width="7.1640625" style="60" customWidth="1"/>
    <col min="15874" max="15874" width="1.5" style="60" customWidth="1"/>
    <col min="15875" max="15875" width="3.5" style="60" customWidth="1"/>
    <col min="15876" max="15876" width="3.6640625" style="60" customWidth="1"/>
    <col min="15877" max="15877" width="14.6640625" style="60" customWidth="1"/>
    <col min="15878" max="15879" width="9.5" style="60" customWidth="1"/>
    <col min="15880" max="15880" width="10.6640625" style="60" customWidth="1"/>
    <col min="15881" max="15881" width="6" style="60" customWidth="1"/>
    <col min="15882" max="15882" width="4.5" style="60" customWidth="1"/>
    <col min="15883" max="15883" width="9.83203125" style="60" customWidth="1"/>
    <col min="15884" max="15884" width="10.33203125" style="60" customWidth="1"/>
    <col min="15885" max="15886" width="5.1640625" style="60" customWidth="1"/>
    <col min="15887" max="15887" width="1.6640625" style="60" customWidth="1"/>
    <col min="15888" max="15888" width="10.6640625" style="60" customWidth="1"/>
    <col min="15889" max="15889" width="3.5" style="60" customWidth="1"/>
    <col min="15890" max="15890" width="1.5" style="60" customWidth="1"/>
    <col min="15891" max="15891" width="7.1640625" style="60" customWidth="1"/>
    <col min="15892" max="15900" width="0" style="60" hidden="1" customWidth="1"/>
    <col min="15901" max="16128" width="9.33203125" style="60"/>
    <col min="16129" max="16129" width="7.1640625" style="60" customWidth="1"/>
    <col min="16130" max="16130" width="1.5" style="60" customWidth="1"/>
    <col min="16131" max="16131" width="3.5" style="60" customWidth="1"/>
    <col min="16132" max="16132" width="3.6640625" style="60" customWidth="1"/>
    <col min="16133" max="16133" width="14.6640625" style="60" customWidth="1"/>
    <col min="16134" max="16135" width="9.5" style="60" customWidth="1"/>
    <col min="16136" max="16136" width="10.6640625" style="60" customWidth="1"/>
    <col min="16137" max="16137" width="6" style="60" customWidth="1"/>
    <col min="16138" max="16138" width="4.5" style="60" customWidth="1"/>
    <col min="16139" max="16139" width="9.83203125" style="60" customWidth="1"/>
    <col min="16140" max="16140" width="10.33203125" style="60" customWidth="1"/>
    <col min="16141" max="16142" width="5.1640625" style="60" customWidth="1"/>
    <col min="16143" max="16143" width="1.6640625" style="60" customWidth="1"/>
    <col min="16144" max="16144" width="10.6640625" style="60" customWidth="1"/>
    <col min="16145" max="16145" width="3.5" style="60" customWidth="1"/>
    <col min="16146" max="16146" width="1.5" style="60" customWidth="1"/>
    <col min="16147" max="16147" width="7.1640625" style="60" customWidth="1"/>
    <col min="16148" max="16156" width="0" style="60" hidden="1" customWidth="1"/>
    <col min="16157" max="16384" width="9.33203125" style="60"/>
  </cols>
  <sheetData>
    <row r="2" spans="2:27" s="16" customFormat="1" ht="18.75" customHeight="1" x14ac:dyDescent="0.2">
      <c r="B2" s="13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5"/>
    </row>
    <row r="3" spans="2:27" s="16" customFormat="1" ht="55.5" customHeight="1" x14ac:dyDescent="0.2">
      <c r="B3" s="17"/>
      <c r="C3" s="334" t="s">
        <v>2591</v>
      </c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18"/>
    </row>
    <row r="4" spans="2:27" s="16" customFormat="1" ht="6.95" customHeight="1" x14ac:dyDescent="0.2">
      <c r="B4" s="17"/>
      <c r="R4" s="18"/>
    </row>
    <row r="5" spans="2:27" s="16" customFormat="1" ht="10.35" customHeight="1" x14ac:dyDescent="0.2">
      <c r="B5" s="17"/>
      <c r="R5" s="18"/>
    </row>
    <row r="6" spans="2:27" s="23" customFormat="1" ht="29.25" customHeight="1" x14ac:dyDescent="0.2">
      <c r="B6" s="19"/>
      <c r="C6" s="20" t="s">
        <v>11</v>
      </c>
      <c r="D6" s="21" t="s">
        <v>12</v>
      </c>
      <c r="E6" s="21" t="s">
        <v>13</v>
      </c>
      <c r="F6" s="336" t="s">
        <v>14</v>
      </c>
      <c r="G6" s="336"/>
      <c r="H6" s="336"/>
      <c r="I6" s="336"/>
      <c r="J6" s="21" t="s">
        <v>15</v>
      </c>
      <c r="K6" s="21" t="s">
        <v>16</v>
      </c>
      <c r="L6" s="337" t="s">
        <v>17</v>
      </c>
      <c r="M6" s="337"/>
      <c r="N6" s="337"/>
      <c r="O6" s="337"/>
      <c r="P6" s="337"/>
      <c r="Q6" s="338"/>
      <c r="R6" s="22"/>
      <c r="T6" s="24" t="s">
        <v>17</v>
      </c>
      <c r="U6" s="25" t="s">
        <v>18</v>
      </c>
      <c r="V6" s="25" t="s">
        <v>19</v>
      </c>
      <c r="W6" s="25" t="s">
        <v>20</v>
      </c>
      <c r="X6" s="25" t="s">
        <v>21</v>
      </c>
      <c r="Y6" s="25" t="s">
        <v>22</v>
      </c>
      <c r="Z6" s="25" t="s">
        <v>23</v>
      </c>
      <c r="AA6" s="26" t="s">
        <v>24</v>
      </c>
    </row>
    <row r="7" spans="2:27" s="28" customFormat="1" ht="37.35" customHeight="1" x14ac:dyDescent="0.35">
      <c r="B7" s="27"/>
      <c r="D7" s="29" t="s">
        <v>59</v>
      </c>
      <c r="E7" s="29"/>
      <c r="F7" s="29"/>
      <c r="G7" s="29"/>
      <c r="H7" s="29"/>
      <c r="I7" s="29"/>
      <c r="J7" s="29"/>
      <c r="K7" s="29"/>
      <c r="L7" s="29"/>
      <c r="M7" s="29"/>
      <c r="N7" s="339"/>
      <c r="O7" s="340"/>
      <c r="P7" s="340"/>
      <c r="Q7" s="340"/>
      <c r="R7" s="30"/>
      <c r="T7" s="31"/>
      <c r="W7" s="32" t="e">
        <f>#REF!+W10+W12+W14+W22</f>
        <v>#REF!</v>
      </c>
      <c r="Y7" s="32" t="e">
        <f>#REF!+Y10+Y12+Y14+Y22</f>
        <v>#REF!</v>
      </c>
      <c r="AA7" s="33" t="e">
        <f>#REF!+AA10+AA12+AA14+AA22</f>
        <v>#REF!</v>
      </c>
    </row>
    <row r="8" spans="2:27" s="28" customFormat="1" ht="29.85" customHeight="1" x14ac:dyDescent="0.3">
      <c r="B8" s="27"/>
      <c r="D8" s="34" t="s">
        <v>25</v>
      </c>
      <c r="E8" s="34"/>
      <c r="F8" s="34"/>
      <c r="G8" s="34"/>
      <c r="H8" s="34"/>
      <c r="I8" s="34"/>
      <c r="J8" s="34"/>
      <c r="K8" s="34"/>
      <c r="L8" s="34"/>
      <c r="M8" s="34"/>
      <c r="N8" s="325"/>
      <c r="O8" s="327"/>
      <c r="P8" s="327"/>
      <c r="Q8" s="327"/>
      <c r="R8" s="30"/>
      <c r="T8" s="31"/>
      <c r="W8" s="32">
        <f>SUM(W9:W9)</f>
        <v>0</v>
      </c>
      <c r="Y8" s="32">
        <f>SUM(Y9:Y9)</f>
        <v>0</v>
      </c>
      <c r="AA8" s="33">
        <f>SUM(AA9:AA9)</f>
        <v>0</v>
      </c>
    </row>
    <row r="9" spans="2:27" s="16" customFormat="1" ht="27" customHeight="1" x14ac:dyDescent="0.2">
      <c r="B9" s="17"/>
      <c r="C9" s="35">
        <v>1</v>
      </c>
      <c r="D9" s="35" t="s">
        <v>26</v>
      </c>
      <c r="E9" s="36" t="s">
        <v>27</v>
      </c>
      <c r="F9" s="326" t="s">
        <v>28</v>
      </c>
      <c r="G9" s="326"/>
      <c r="H9" s="326"/>
      <c r="I9" s="326"/>
      <c r="J9" s="37" t="s">
        <v>29</v>
      </c>
      <c r="K9" s="38"/>
      <c r="L9" s="308" t="s">
        <v>30</v>
      </c>
      <c r="M9" s="309"/>
      <c r="N9" s="309"/>
      <c r="O9" s="309"/>
      <c r="P9" s="309"/>
      <c r="Q9" s="310"/>
      <c r="R9" s="18"/>
      <c r="T9" s="39" t="s">
        <v>31</v>
      </c>
      <c r="U9" s="40" t="s">
        <v>32</v>
      </c>
      <c r="V9" s="41">
        <v>0</v>
      </c>
      <c r="W9" s="41">
        <f>V9*K9</f>
        <v>0</v>
      </c>
      <c r="X9" s="41">
        <v>0</v>
      </c>
      <c r="Y9" s="41">
        <f>X9*K9</f>
        <v>0</v>
      </c>
      <c r="Z9" s="41">
        <v>0</v>
      </c>
      <c r="AA9" s="42">
        <f>Z9*K9</f>
        <v>0</v>
      </c>
    </row>
    <row r="10" spans="2:27" s="28" customFormat="1" ht="29.85" customHeight="1" x14ac:dyDescent="0.3">
      <c r="B10" s="27"/>
      <c r="D10" s="34" t="s">
        <v>33</v>
      </c>
      <c r="E10" s="34"/>
      <c r="F10" s="34"/>
      <c r="G10" s="34"/>
      <c r="H10" s="34"/>
      <c r="I10" s="34"/>
      <c r="J10" s="34"/>
      <c r="K10" s="34"/>
      <c r="L10" s="34"/>
      <c r="M10" s="34"/>
      <c r="N10" s="325"/>
      <c r="O10" s="327"/>
      <c r="P10" s="327"/>
      <c r="Q10" s="327"/>
      <c r="R10" s="30"/>
      <c r="T10" s="31"/>
      <c r="W10" s="32">
        <f>SUM(W11:W11)</f>
        <v>0</v>
      </c>
      <c r="Y10" s="32">
        <f>SUM(Y11:Y11)</f>
        <v>0</v>
      </c>
      <c r="AA10" s="33">
        <f>SUM(AA11:AA11)</f>
        <v>0</v>
      </c>
    </row>
    <row r="11" spans="2:27" s="16" customFormat="1" ht="20.45" customHeight="1" x14ac:dyDescent="0.2">
      <c r="B11" s="17"/>
      <c r="C11" s="35">
        <v>2</v>
      </c>
      <c r="D11" s="35" t="s">
        <v>26</v>
      </c>
      <c r="E11" s="36" t="s">
        <v>34</v>
      </c>
      <c r="F11" s="326" t="s">
        <v>35</v>
      </c>
      <c r="G11" s="326"/>
      <c r="H11" s="326"/>
      <c r="I11" s="326"/>
      <c r="J11" s="37" t="s">
        <v>36</v>
      </c>
      <c r="K11" s="38">
        <v>5</v>
      </c>
      <c r="L11" s="308" t="s">
        <v>37</v>
      </c>
      <c r="M11" s="309"/>
      <c r="N11" s="309"/>
      <c r="O11" s="309"/>
      <c r="P11" s="309"/>
      <c r="Q11" s="310"/>
      <c r="R11" s="18"/>
      <c r="T11" s="39" t="s">
        <v>31</v>
      </c>
      <c r="U11" s="40" t="s">
        <v>32</v>
      </c>
      <c r="V11" s="41">
        <v>0</v>
      </c>
      <c r="W11" s="41">
        <f>V11*K11</f>
        <v>0</v>
      </c>
      <c r="X11" s="41">
        <v>0</v>
      </c>
      <c r="Y11" s="41">
        <f>X11*K11</f>
        <v>0</v>
      </c>
      <c r="Z11" s="41">
        <v>0</v>
      </c>
      <c r="AA11" s="42">
        <f>Z11*K11</f>
        <v>0</v>
      </c>
    </row>
    <row r="12" spans="2:27" s="28" customFormat="1" ht="29.85" customHeight="1" x14ac:dyDescent="0.3">
      <c r="B12" s="27"/>
      <c r="D12" s="34" t="s">
        <v>38</v>
      </c>
      <c r="E12" s="34"/>
      <c r="F12" s="34"/>
      <c r="G12" s="34"/>
      <c r="H12" s="34"/>
      <c r="I12" s="34"/>
      <c r="J12" s="34"/>
      <c r="K12" s="34"/>
      <c r="L12" s="34"/>
      <c r="M12" s="34"/>
      <c r="N12" s="325"/>
      <c r="O12" s="327"/>
      <c r="P12" s="327"/>
      <c r="Q12" s="327"/>
      <c r="R12" s="30"/>
      <c r="T12" s="31"/>
      <c r="W12" s="32">
        <f>SUM(W13:W13)</f>
        <v>0</v>
      </c>
      <c r="Y12" s="32">
        <f>SUM(Y13:Y13)</f>
        <v>0</v>
      </c>
      <c r="AA12" s="33">
        <f>SUM(AA13:AA13)</f>
        <v>0</v>
      </c>
    </row>
    <row r="13" spans="2:27" s="16" customFormat="1" ht="20.45" customHeight="1" x14ac:dyDescent="0.2">
      <c r="B13" s="17"/>
      <c r="C13" s="35">
        <v>3</v>
      </c>
      <c r="D13" s="35" t="s">
        <v>26</v>
      </c>
      <c r="E13" s="36" t="s">
        <v>39</v>
      </c>
      <c r="F13" s="326" t="s">
        <v>40</v>
      </c>
      <c r="G13" s="326"/>
      <c r="H13" s="326"/>
      <c r="I13" s="326"/>
      <c r="J13" s="37" t="s">
        <v>36</v>
      </c>
      <c r="K13" s="38">
        <v>5</v>
      </c>
      <c r="L13" s="308" t="s">
        <v>37</v>
      </c>
      <c r="M13" s="309"/>
      <c r="N13" s="309"/>
      <c r="O13" s="309"/>
      <c r="P13" s="309"/>
      <c r="Q13" s="310"/>
      <c r="R13" s="18"/>
      <c r="T13" s="39" t="s">
        <v>31</v>
      </c>
      <c r="U13" s="40" t="s">
        <v>32</v>
      </c>
      <c r="V13" s="41">
        <v>0</v>
      </c>
      <c r="W13" s="41">
        <f>V13*K13</f>
        <v>0</v>
      </c>
      <c r="X13" s="41">
        <v>0</v>
      </c>
      <c r="Y13" s="41">
        <f>X13*K13</f>
        <v>0</v>
      </c>
      <c r="Z13" s="41">
        <v>0</v>
      </c>
      <c r="AA13" s="42">
        <f>Z13*K13</f>
        <v>0</v>
      </c>
    </row>
    <row r="14" spans="2:27" s="28" customFormat="1" ht="29.85" customHeight="1" x14ac:dyDescent="0.3">
      <c r="B14" s="27"/>
      <c r="D14" s="34" t="s">
        <v>41</v>
      </c>
      <c r="E14" s="34"/>
      <c r="F14" s="34"/>
      <c r="G14" s="34"/>
      <c r="H14" s="34"/>
      <c r="I14" s="34"/>
      <c r="J14" s="34"/>
      <c r="K14" s="34"/>
      <c r="L14" s="34"/>
      <c r="M14" s="34"/>
      <c r="N14" s="325"/>
      <c r="O14" s="327"/>
      <c r="P14" s="327"/>
      <c r="Q14" s="327"/>
      <c r="R14" s="30"/>
      <c r="T14" s="31"/>
      <c r="W14" s="32">
        <f>SUM(W15:W15)</f>
        <v>0</v>
      </c>
      <c r="Y14" s="32">
        <f>SUM(Y15:Y15)</f>
        <v>0</v>
      </c>
      <c r="AA14" s="33">
        <f>SUM(AA15:AA15)</f>
        <v>0</v>
      </c>
    </row>
    <row r="15" spans="2:27" s="16" customFormat="1" ht="20.45" customHeight="1" x14ac:dyDescent="0.2">
      <c r="B15" s="17"/>
      <c r="C15" s="43">
        <v>4</v>
      </c>
      <c r="D15" s="43" t="s">
        <v>26</v>
      </c>
      <c r="E15" s="44" t="s">
        <v>42</v>
      </c>
      <c r="F15" s="330" t="s">
        <v>43</v>
      </c>
      <c r="G15" s="330"/>
      <c r="H15" s="330"/>
      <c r="I15" s="330"/>
      <c r="J15" s="45" t="s">
        <v>36</v>
      </c>
      <c r="K15" s="46">
        <v>5</v>
      </c>
      <c r="L15" s="331" t="s">
        <v>37</v>
      </c>
      <c r="M15" s="332"/>
      <c r="N15" s="332"/>
      <c r="O15" s="332"/>
      <c r="P15" s="332"/>
      <c r="Q15" s="333"/>
      <c r="R15" s="18"/>
      <c r="T15" s="39" t="s">
        <v>31</v>
      </c>
      <c r="U15" s="40" t="s">
        <v>32</v>
      </c>
      <c r="V15" s="41">
        <v>0</v>
      </c>
      <c r="W15" s="41">
        <f>V15*K15</f>
        <v>0</v>
      </c>
      <c r="X15" s="41">
        <v>0</v>
      </c>
      <c r="Y15" s="41">
        <f>X15*K15</f>
        <v>0</v>
      </c>
      <c r="Z15" s="41">
        <v>0</v>
      </c>
      <c r="AA15" s="42">
        <f>Z15*K15</f>
        <v>0</v>
      </c>
    </row>
    <row r="16" spans="2:27" s="16" customFormat="1" ht="27" customHeight="1" x14ac:dyDescent="0.2">
      <c r="B16" s="17"/>
      <c r="C16" s="47">
        <v>5</v>
      </c>
      <c r="D16" s="47" t="s">
        <v>26</v>
      </c>
      <c r="E16" s="48" t="s">
        <v>44</v>
      </c>
      <c r="F16" s="328" t="s">
        <v>45</v>
      </c>
      <c r="G16" s="328"/>
      <c r="H16" s="328"/>
      <c r="I16" s="328"/>
      <c r="J16" s="49" t="s">
        <v>46</v>
      </c>
      <c r="K16" s="50"/>
      <c r="L16" s="329" t="s">
        <v>47</v>
      </c>
      <c r="M16" s="329"/>
      <c r="N16" s="329"/>
      <c r="O16" s="329"/>
      <c r="P16" s="329"/>
      <c r="Q16" s="329"/>
      <c r="R16" s="18"/>
      <c r="T16" s="51"/>
      <c r="U16" s="40"/>
      <c r="V16" s="41"/>
      <c r="W16" s="41"/>
      <c r="X16" s="41"/>
      <c r="Y16" s="41"/>
      <c r="Z16" s="41"/>
      <c r="AA16" s="42"/>
    </row>
    <row r="17" spans="2:27" s="28" customFormat="1" ht="29.85" customHeight="1" x14ac:dyDescent="0.3">
      <c r="B17" s="27"/>
      <c r="D17" s="34" t="s">
        <v>48</v>
      </c>
      <c r="E17" s="34"/>
      <c r="F17" s="34"/>
      <c r="G17" s="34"/>
      <c r="H17" s="34"/>
      <c r="I17" s="34"/>
      <c r="J17" s="34"/>
      <c r="K17" s="34"/>
      <c r="L17" s="34"/>
      <c r="M17" s="34"/>
      <c r="N17" s="325"/>
      <c r="O17" s="327"/>
      <c r="P17" s="327"/>
      <c r="Q17" s="327"/>
      <c r="R17" s="30"/>
      <c r="T17" s="31"/>
      <c r="W17" s="32">
        <f>SUM(W18:W18)</f>
        <v>0</v>
      </c>
      <c r="Y17" s="32">
        <f>SUM(Y18:Y18)</f>
        <v>0</v>
      </c>
      <c r="AA17" s="33">
        <f>SUM(AA18:AA18)</f>
        <v>0</v>
      </c>
    </row>
    <row r="18" spans="2:27" s="16" customFormat="1" ht="20.45" customHeight="1" x14ac:dyDescent="0.2">
      <c r="B18" s="17"/>
      <c r="C18" s="35">
        <v>6</v>
      </c>
      <c r="D18" s="35" t="s">
        <v>26</v>
      </c>
      <c r="E18" s="36" t="s">
        <v>49</v>
      </c>
      <c r="F18" s="326" t="s">
        <v>50</v>
      </c>
      <c r="G18" s="326"/>
      <c r="H18" s="326"/>
      <c r="I18" s="326"/>
      <c r="J18" s="37" t="s">
        <v>36</v>
      </c>
      <c r="K18" s="38">
        <v>5</v>
      </c>
      <c r="L18" s="308" t="s">
        <v>37</v>
      </c>
      <c r="M18" s="309"/>
      <c r="N18" s="309"/>
      <c r="O18" s="309"/>
      <c r="P18" s="309"/>
      <c r="Q18" s="310"/>
      <c r="R18" s="18"/>
      <c r="T18" s="39" t="s">
        <v>31</v>
      </c>
      <c r="U18" s="40" t="s">
        <v>32</v>
      </c>
      <c r="V18" s="41">
        <v>0</v>
      </c>
      <c r="W18" s="41">
        <f>V18*K18</f>
        <v>0</v>
      </c>
      <c r="X18" s="41">
        <v>0</v>
      </c>
      <c r="Y18" s="41">
        <f>X18*K18</f>
        <v>0</v>
      </c>
      <c r="Z18" s="41">
        <v>0</v>
      </c>
      <c r="AA18" s="42">
        <f>Z18*K18</f>
        <v>0</v>
      </c>
    </row>
    <row r="19" spans="2:27" s="28" customFormat="1" ht="29.85" customHeight="1" x14ac:dyDescent="0.3">
      <c r="B19" s="27"/>
      <c r="D19" s="34" t="s">
        <v>51</v>
      </c>
      <c r="E19" s="34"/>
      <c r="F19" s="34"/>
      <c r="G19" s="34"/>
      <c r="H19" s="34"/>
      <c r="I19" s="34"/>
      <c r="J19" s="34"/>
      <c r="K19" s="34"/>
      <c r="L19" s="34"/>
      <c r="M19" s="34"/>
      <c r="N19" s="325"/>
      <c r="O19" s="327"/>
      <c r="P19" s="327"/>
      <c r="Q19" s="327"/>
      <c r="R19" s="30"/>
      <c r="T19" s="31"/>
      <c r="W19" s="32">
        <f>SUM(W21:W21)</f>
        <v>0</v>
      </c>
      <c r="Y19" s="32">
        <f>SUM(Y21:Y21)</f>
        <v>0</v>
      </c>
      <c r="AA19" s="33">
        <f>SUM(AA21:AA21)</f>
        <v>0</v>
      </c>
    </row>
    <row r="20" spans="2:27" s="28" customFormat="1" ht="20.25" customHeight="1" x14ac:dyDescent="0.3">
      <c r="B20" s="27"/>
      <c r="C20" s="35">
        <v>7</v>
      </c>
      <c r="D20" s="35" t="s">
        <v>26</v>
      </c>
      <c r="E20" s="36" t="s">
        <v>52</v>
      </c>
      <c r="F20" s="326" t="s">
        <v>53</v>
      </c>
      <c r="G20" s="326"/>
      <c r="H20" s="326"/>
      <c r="I20" s="326"/>
      <c r="J20" s="37" t="s">
        <v>36</v>
      </c>
      <c r="K20" s="38">
        <v>10</v>
      </c>
      <c r="L20" s="308" t="s">
        <v>37</v>
      </c>
      <c r="M20" s="309"/>
      <c r="N20" s="309"/>
      <c r="O20" s="309"/>
      <c r="P20" s="309"/>
      <c r="Q20" s="310"/>
      <c r="R20" s="30"/>
      <c r="S20" s="52"/>
      <c r="T20" s="31"/>
      <c r="W20" s="32"/>
      <c r="Y20" s="32"/>
      <c r="AA20" s="33"/>
    </row>
    <row r="21" spans="2:27" s="16" customFormat="1" ht="27" customHeight="1" x14ac:dyDescent="0.2">
      <c r="B21" s="17"/>
      <c r="C21" s="35">
        <v>8</v>
      </c>
      <c r="D21" s="35" t="s">
        <v>26</v>
      </c>
      <c r="E21" s="36" t="s">
        <v>54</v>
      </c>
      <c r="F21" s="326" t="s">
        <v>55</v>
      </c>
      <c r="G21" s="326"/>
      <c r="H21" s="326"/>
      <c r="I21" s="326"/>
      <c r="J21" s="37" t="s">
        <v>36</v>
      </c>
      <c r="K21" s="38">
        <v>10</v>
      </c>
      <c r="L21" s="308" t="s">
        <v>37</v>
      </c>
      <c r="M21" s="309"/>
      <c r="N21" s="309"/>
      <c r="O21" s="309"/>
      <c r="P21" s="309"/>
      <c r="Q21" s="310"/>
      <c r="R21" s="18"/>
      <c r="T21" s="39" t="s">
        <v>31</v>
      </c>
      <c r="U21" s="40" t="s">
        <v>32</v>
      </c>
      <c r="V21" s="41">
        <v>0</v>
      </c>
      <c r="W21" s="41">
        <f>V21*K21</f>
        <v>0</v>
      </c>
      <c r="X21" s="41">
        <v>0</v>
      </c>
      <c r="Y21" s="41">
        <f>X21*K21</f>
        <v>0</v>
      </c>
      <c r="Z21" s="41">
        <v>0</v>
      </c>
      <c r="AA21" s="42">
        <f>Z21*K21</f>
        <v>0</v>
      </c>
    </row>
    <row r="22" spans="2:27" s="28" customFormat="1" ht="29.85" customHeight="1" x14ac:dyDescent="0.3">
      <c r="B22" s="27"/>
      <c r="D22" s="34" t="s">
        <v>56</v>
      </c>
      <c r="E22" s="34"/>
      <c r="F22" s="34"/>
      <c r="G22" s="34"/>
      <c r="H22" s="34"/>
      <c r="I22" s="34"/>
      <c r="J22" s="34"/>
      <c r="K22" s="34"/>
      <c r="L22" s="34"/>
      <c r="M22" s="34"/>
      <c r="N22" s="325"/>
      <c r="O22" s="327"/>
      <c r="P22" s="327"/>
      <c r="Q22" s="327"/>
      <c r="R22" s="30"/>
      <c r="T22" s="31"/>
      <c r="W22" s="32">
        <f>SUM(W23:W23)</f>
        <v>0</v>
      </c>
      <c r="Y22" s="32">
        <f>SUM(Y23:Y23)</f>
        <v>0</v>
      </c>
      <c r="AA22" s="33">
        <f>SUM(AA23:AA23)</f>
        <v>0</v>
      </c>
    </row>
    <row r="23" spans="2:27" s="16" customFormat="1" ht="20.45" customHeight="1" x14ac:dyDescent="0.2">
      <c r="B23" s="17"/>
      <c r="C23" s="35">
        <v>9</v>
      </c>
      <c r="D23" s="35" t="s">
        <v>26</v>
      </c>
      <c r="E23" s="36" t="s">
        <v>57</v>
      </c>
      <c r="F23" s="326" t="s">
        <v>58</v>
      </c>
      <c r="G23" s="326"/>
      <c r="H23" s="326"/>
      <c r="I23" s="326"/>
      <c r="J23" s="37" t="s">
        <v>36</v>
      </c>
      <c r="K23" s="38">
        <v>5</v>
      </c>
      <c r="L23" s="308" t="s">
        <v>37</v>
      </c>
      <c r="M23" s="309"/>
      <c r="N23" s="309"/>
      <c r="O23" s="309"/>
      <c r="P23" s="309"/>
      <c r="Q23" s="310"/>
      <c r="R23" s="18"/>
      <c r="T23" s="39" t="s">
        <v>31</v>
      </c>
      <c r="U23" s="40" t="s">
        <v>32</v>
      </c>
      <c r="V23" s="41">
        <v>0</v>
      </c>
      <c r="W23" s="41">
        <f>V23*K23</f>
        <v>0</v>
      </c>
      <c r="X23" s="41">
        <v>0</v>
      </c>
      <c r="Y23" s="41">
        <f>X23*K23</f>
        <v>0</v>
      </c>
      <c r="Z23" s="41">
        <v>0</v>
      </c>
      <c r="AA23" s="42">
        <f>Z23*K23</f>
        <v>0</v>
      </c>
    </row>
    <row r="24" spans="2:27" s="16" customFormat="1" ht="6.95" customHeight="1" x14ac:dyDescent="0.2">
      <c r="B24" s="53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5"/>
    </row>
    <row r="25" spans="2:27" s="28" customFormat="1" ht="37.35" customHeight="1" x14ac:dyDescent="0.35">
      <c r="B25" s="27"/>
      <c r="D25" s="29" t="s">
        <v>60</v>
      </c>
      <c r="E25" s="29"/>
      <c r="F25" s="29"/>
      <c r="G25" s="29"/>
      <c r="H25" s="29"/>
      <c r="I25" s="29"/>
      <c r="J25" s="29"/>
      <c r="K25" s="29"/>
      <c r="L25" s="29"/>
      <c r="M25" s="29"/>
      <c r="N25" s="298"/>
      <c r="O25" s="298"/>
      <c r="P25" s="298"/>
      <c r="Q25" s="298"/>
      <c r="R25" s="30"/>
      <c r="T25" s="31"/>
      <c r="W25" s="32" t="e">
        <f>#REF!+W26+W28+W30+W40</f>
        <v>#REF!</v>
      </c>
      <c r="Y25" s="32" t="e">
        <f>#REF!+Y26+Y28+Y30+Y40</f>
        <v>#REF!</v>
      </c>
      <c r="AA25" s="33" t="e">
        <f>#REF!+AA26+AA28+AA30+AA40</f>
        <v>#REF!</v>
      </c>
    </row>
    <row r="26" spans="2:27" s="28" customFormat="1" ht="29.85" customHeight="1" x14ac:dyDescent="0.3">
      <c r="B26" s="27"/>
      <c r="D26" s="34" t="s">
        <v>25</v>
      </c>
      <c r="E26" s="34"/>
      <c r="F26" s="34"/>
      <c r="G26" s="34"/>
      <c r="H26" s="34"/>
      <c r="I26" s="34"/>
      <c r="J26" s="34"/>
      <c r="K26" s="34"/>
      <c r="L26" s="34"/>
      <c r="M26" s="34"/>
      <c r="N26" s="325"/>
      <c r="O26" s="325"/>
      <c r="P26" s="325"/>
      <c r="Q26" s="325"/>
      <c r="R26" s="30"/>
      <c r="T26" s="31"/>
      <c r="W26" s="32">
        <f>W27</f>
        <v>0</v>
      </c>
      <c r="Y26" s="32">
        <f>Y27</f>
        <v>0</v>
      </c>
      <c r="AA26" s="33">
        <f>AA27</f>
        <v>0</v>
      </c>
    </row>
    <row r="27" spans="2:27" s="16" customFormat="1" ht="23.25" customHeight="1" x14ac:dyDescent="0.2">
      <c r="B27" s="17"/>
      <c r="C27" s="35">
        <v>10</v>
      </c>
      <c r="D27" s="35" t="s">
        <v>26</v>
      </c>
      <c r="E27" s="36" t="s">
        <v>27</v>
      </c>
      <c r="F27" s="305" t="s">
        <v>28</v>
      </c>
      <c r="G27" s="306"/>
      <c r="H27" s="306"/>
      <c r="I27" s="307"/>
      <c r="J27" s="37" t="s">
        <v>29</v>
      </c>
      <c r="K27" s="38"/>
      <c r="L27" s="308" t="s">
        <v>30</v>
      </c>
      <c r="M27" s="309"/>
      <c r="N27" s="309"/>
      <c r="O27" s="309"/>
      <c r="P27" s="309"/>
      <c r="Q27" s="310"/>
      <c r="R27" s="18"/>
      <c r="T27" s="39" t="s">
        <v>31</v>
      </c>
      <c r="U27" s="40" t="s">
        <v>32</v>
      </c>
      <c r="V27" s="41">
        <v>0</v>
      </c>
      <c r="W27" s="41">
        <f>V27*K27</f>
        <v>0</v>
      </c>
      <c r="X27" s="41">
        <v>0</v>
      </c>
      <c r="Y27" s="41">
        <f>X27*K27</f>
        <v>0</v>
      </c>
      <c r="Z27" s="41">
        <v>0</v>
      </c>
      <c r="AA27" s="42">
        <f>Z27*K27</f>
        <v>0</v>
      </c>
    </row>
    <row r="28" spans="2:27" s="28" customFormat="1" ht="29.85" customHeight="1" x14ac:dyDescent="0.3">
      <c r="B28" s="27"/>
      <c r="D28" s="34" t="s">
        <v>33</v>
      </c>
      <c r="E28" s="34"/>
      <c r="F28" s="34"/>
      <c r="G28" s="34"/>
      <c r="H28" s="34"/>
      <c r="I28" s="34"/>
      <c r="J28" s="34"/>
      <c r="K28" s="34"/>
      <c r="L28" s="34"/>
      <c r="M28" s="34"/>
      <c r="N28" s="311"/>
      <c r="O28" s="311"/>
      <c r="P28" s="311"/>
      <c r="Q28" s="311"/>
      <c r="R28" s="30"/>
      <c r="T28" s="31"/>
      <c r="W28" s="32">
        <f>W29</f>
        <v>0</v>
      </c>
      <c r="Y28" s="32">
        <f>Y29</f>
        <v>0</v>
      </c>
      <c r="AA28" s="33">
        <f>AA29</f>
        <v>0</v>
      </c>
    </row>
    <row r="29" spans="2:27" s="16" customFormat="1" ht="20.45" customHeight="1" x14ac:dyDescent="0.2">
      <c r="B29" s="17"/>
      <c r="C29" s="35">
        <v>11</v>
      </c>
      <c r="D29" s="35" t="s">
        <v>26</v>
      </c>
      <c r="E29" s="36" t="s">
        <v>34</v>
      </c>
      <c r="F29" s="305" t="s">
        <v>35</v>
      </c>
      <c r="G29" s="306"/>
      <c r="H29" s="306"/>
      <c r="I29" s="307"/>
      <c r="J29" s="37" t="s">
        <v>36</v>
      </c>
      <c r="K29" s="38">
        <v>2.5</v>
      </c>
      <c r="L29" s="308" t="s">
        <v>37</v>
      </c>
      <c r="M29" s="309"/>
      <c r="N29" s="309"/>
      <c r="O29" s="309"/>
      <c r="P29" s="309"/>
      <c r="Q29" s="310"/>
      <c r="R29" s="18"/>
      <c r="T29" s="39" t="s">
        <v>31</v>
      </c>
      <c r="U29" s="40" t="s">
        <v>32</v>
      </c>
      <c r="V29" s="41">
        <v>0</v>
      </c>
      <c r="W29" s="41">
        <f>V29*K29</f>
        <v>0</v>
      </c>
      <c r="X29" s="41">
        <v>0</v>
      </c>
      <c r="Y29" s="41">
        <f>X29*K29</f>
        <v>0</v>
      </c>
      <c r="Z29" s="41">
        <v>0</v>
      </c>
      <c r="AA29" s="42">
        <f>Z29*K29</f>
        <v>0</v>
      </c>
    </row>
    <row r="30" spans="2:27" s="28" customFormat="1" ht="29.85" customHeight="1" x14ac:dyDescent="0.3">
      <c r="B30" s="27"/>
      <c r="D30" s="34" t="s">
        <v>38</v>
      </c>
      <c r="E30" s="34"/>
      <c r="F30" s="34"/>
      <c r="G30" s="34"/>
      <c r="H30" s="34"/>
      <c r="I30" s="34"/>
      <c r="J30" s="34"/>
      <c r="K30" s="34"/>
      <c r="L30" s="34"/>
      <c r="M30" s="34"/>
      <c r="N30" s="311"/>
      <c r="O30" s="311"/>
      <c r="P30" s="311"/>
      <c r="Q30" s="311"/>
      <c r="R30" s="30"/>
      <c r="T30" s="31"/>
      <c r="W30" s="32">
        <f>W31</f>
        <v>0</v>
      </c>
      <c r="Y30" s="32">
        <f>Y31</f>
        <v>0</v>
      </c>
      <c r="AA30" s="33">
        <f>AA31</f>
        <v>0</v>
      </c>
    </row>
    <row r="31" spans="2:27" s="16" customFormat="1" ht="20.45" customHeight="1" x14ac:dyDescent="0.2">
      <c r="B31" s="17"/>
      <c r="C31" s="35">
        <v>12</v>
      </c>
      <c r="D31" s="35" t="s">
        <v>26</v>
      </c>
      <c r="E31" s="36" t="s">
        <v>39</v>
      </c>
      <c r="F31" s="305" t="s">
        <v>40</v>
      </c>
      <c r="G31" s="306"/>
      <c r="H31" s="306"/>
      <c r="I31" s="307"/>
      <c r="J31" s="37" t="s">
        <v>36</v>
      </c>
      <c r="K31" s="38">
        <v>2.5</v>
      </c>
      <c r="L31" s="308" t="s">
        <v>37</v>
      </c>
      <c r="M31" s="309"/>
      <c r="N31" s="309"/>
      <c r="O31" s="309"/>
      <c r="P31" s="309"/>
      <c r="Q31" s="310"/>
      <c r="R31" s="18"/>
      <c r="T31" s="39" t="s">
        <v>31</v>
      </c>
      <c r="U31" s="40" t="s">
        <v>32</v>
      </c>
      <c r="V31" s="41">
        <v>0</v>
      </c>
      <c r="W31" s="41">
        <f>V31*K31</f>
        <v>0</v>
      </c>
      <c r="X31" s="41">
        <v>0</v>
      </c>
      <c r="Y31" s="41">
        <f>X31*K31</f>
        <v>0</v>
      </c>
      <c r="Z31" s="41">
        <v>0</v>
      </c>
      <c r="AA31" s="42">
        <f>Z31*K31</f>
        <v>0</v>
      </c>
    </row>
    <row r="32" spans="2:27" s="28" customFormat="1" ht="29.85" customHeight="1" x14ac:dyDescent="0.3">
      <c r="B32" s="27"/>
      <c r="D32" s="34" t="s">
        <v>41</v>
      </c>
      <c r="E32" s="34"/>
      <c r="F32" s="34"/>
      <c r="G32" s="34"/>
      <c r="H32" s="34"/>
      <c r="I32" s="34"/>
      <c r="J32" s="34"/>
      <c r="K32" s="34"/>
      <c r="L32" s="34"/>
      <c r="M32" s="34"/>
      <c r="N32" s="311"/>
      <c r="O32" s="311"/>
      <c r="P32" s="311"/>
      <c r="Q32" s="311"/>
      <c r="R32" s="30"/>
      <c r="T32" s="31"/>
      <c r="W32" s="32">
        <f>W33</f>
        <v>0</v>
      </c>
      <c r="Y32" s="32">
        <f>Y33</f>
        <v>0</v>
      </c>
      <c r="AA32" s="33">
        <f>AA33</f>
        <v>0</v>
      </c>
    </row>
    <row r="33" spans="1:27" s="16" customFormat="1" ht="20.45" customHeight="1" x14ac:dyDescent="0.2">
      <c r="B33" s="17"/>
      <c r="C33" s="43">
        <v>13</v>
      </c>
      <c r="D33" s="43" t="s">
        <v>26</v>
      </c>
      <c r="E33" s="44" t="s">
        <v>42</v>
      </c>
      <c r="F33" s="312" t="s">
        <v>43</v>
      </c>
      <c r="G33" s="313"/>
      <c r="H33" s="313"/>
      <c r="I33" s="314"/>
      <c r="J33" s="45" t="s">
        <v>36</v>
      </c>
      <c r="K33" s="46">
        <v>2.5</v>
      </c>
      <c r="L33" s="315" t="s">
        <v>37</v>
      </c>
      <c r="M33" s="316"/>
      <c r="N33" s="316"/>
      <c r="O33" s="316"/>
      <c r="P33" s="316"/>
      <c r="Q33" s="317"/>
      <c r="R33" s="18"/>
      <c r="T33" s="39" t="s">
        <v>31</v>
      </c>
      <c r="U33" s="40" t="s">
        <v>32</v>
      </c>
      <c r="V33" s="41">
        <v>0</v>
      </c>
      <c r="W33" s="41">
        <f>V33*K33</f>
        <v>0</v>
      </c>
      <c r="X33" s="41">
        <v>0</v>
      </c>
      <c r="Y33" s="41">
        <f>X33*K33</f>
        <v>0</v>
      </c>
      <c r="Z33" s="41">
        <v>0</v>
      </c>
      <c r="AA33" s="42">
        <f>Z33*K33</f>
        <v>0</v>
      </c>
    </row>
    <row r="34" spans="1:27" s="16" customFormat="1" ht="27" customHeight="1" x14ac:dyDescent="0.2">
      <c r="B34" s="17"/>
      <c r="C34" s="47">
        <v>14</v>
      </c>
      <c r="D34" s="47" t="s">
        <v>26</v>
      </c>
      <c r="E34" s="48" t="s">
        <v>44</v>
      </c>
      <c r="F34" s="318" t="s">
        <v>45</v>
      </c>
      <c r="G34" s="319"/>
      <c r="H34" s="319"/>
      <c r="I34" s="320"/>
      <c r="J34" s="49" t="s">
        <v>46</v>
      </c>
      <c r="K34" s="50"/>
      <c r="L34" s="321" t="s">
        <v>47</v>
      </c>
      <c r="M34" s="322"/>
      <c r="N34" s="322"/>
      <c r="O34" s="322"/>
      <c r="P34" s="322"/>
      <c r="Q34" s="323"/>
      <c r="R34" s="18"/>
      <c r="T34" s="51"/>
      <c r="U34" s="40"/>
      <c r="V34" s="41"/>
      <c r="W34" s="41"/>
      <c r="X34" s="41"/>
      <c r="Y34" s="41"/>
      <c r="Z34" s="41"/>
      <c r="AA34" s="42"/>
    </row>
    <row r="35" spans="1:27" s="28" customFormat="1" ht="29.85" customHeight="1" x14ac:dyDescent="0.3">
      <c r="B35" s="27"/>
      <c r="D35" s="34" t="s">
        <v>48</v>
      </c>
      <c r="E35" s="34"/>
      <c r="F35" s="34"/>
      <c r="G35" s="34"/>
      <c r="H35" s="34"/>
      <c r="I35" s="34"/>
      <c r="J35" s="34"/>
      <c r="K35" s="34"/>
      <c r="L35" s="34"/>
      <c r="M35" s="34"/>
      <c r="N35" s="324"/>
      <c r="O35" s="324"/>
      <c r="P35" s="324"/>
      <c r="Q35" s="324"/>
      <c r="R35" s="30"/>
      <c r="T35" s="31"/>
      <c r="W35" s="32">
        <f>W36</f>
        <v>0</v>
      </c>
      <c r="Y35" s="32">
        <f>Y36</f>
        <v>0</v>
      </c>
      <c r="AA35" s="33">
        <f>AA36</f>
        <v>0</v>
      </c>
    </row>
    <row r="36" spans="1:27" s="16" customFormat="1" ht="20.45" customHeight="1" x14ac:dyDescent="0.2">
      <c r="B36" s="17"/>
      <c r="C36" s="35">
        <v>15</v>
      </c>
      <c r="D36" s="35" t="s">
        <v>26</v>
      </c>
      <c r="E36" s="36" t="s">
        <v>49</v>
      </c>
      <c r="F36" s="305" t="s">
        <v>50</v>
      </c>
      <c r="G36" s="306"/>
      <c r="H36" s="306"/>
      <c r="I36" s="307"/>
      <c r="J36" s="37" t="s">
        <v>36</v>
      </c>
      <c r="K36" s="38">
        <v>2.5</v>
      </c>
      <c r="L36" s="308" t="s">
        <v>37</v>
      </c>
      <c r="M36" s="309"/>
      <c r="N36" s="309"/>
      <c r="O36" s="309"/>
      <c r="P36" s="309"/>
      <c r="Q36" s="310"/>
      <c r="R36" s="18"/>
      <c r="T36" s="39" t="s">
        <v>31</v>
      </c>
      <c r="U36" s="40" t="s">
        <v>32</v>
      </c>
      <c r="V36" s="41">
        <v>0</v>
      </c>
      <c r="W36" s="41">
        <f>V36*K36</f>
        <v>0</v>
      </c>
      <c r="X36" s="41">
        <v>0</v>
      </c>
      <c r="Y36" s="41">
        <f>X36*K36</f>
        <v>0</v>
      </c>
      <c r="Z36" s="41">
        <v>0</v>
      </c>
      <c r="AA36" s="42">
        <f>Z36*K36</f>
        <v>0</v>
      </c>
    </row>
    <row r="37" spans="1:27" s="28" customFormat="1" ht="29.85" customHeight="1" x14ac:dyDescent="0.3">
      <c r="B37" s="27"/>
      <c r="D37" s="34" t="s">
        <v>51</v>
      </c>
      <c r="E37" s="34"/>
      <c r="F37" s="34"/>
      <c r="G37" s="34"/>
      <c r="H37" s="34"/>
      <c r="I37" s="34"/>
      <c r="J37" s="34"/>
      <c r="K37" s="34"/>
      <c r="L37" s="34"/>
      <c r="M37" s="34"/>
      <c r="N37" s="311"/>
      <c r="O37" s="311"/>
      <c r="P37" s="311"/>
      <c r="Q37" s="311"/>
      <c r="R37" s="30"/>
      <c r="T37" s="31"/>
      <c r="W37" s="32"/>
      <c r="Y37" s="32"/>
      <c r="AA37" s="33"/>
    </row>
    <row r="38" spans="1:27" s="28" customFormat="1" ht="20.25" customHeight="1" x14ac:dyDescent="0.3">
      <c r="B38" s="27"/>
      <c r="C38" s="35">
        <v>16</v>
      </c>
      <c r="D38" s="35" t="s">
        <v>26</v>
      </c>
      <c r="E38" s="36" t="s">
        <v>52</v>
      </c>
      <c r="F38" s="305" t="s">
        <v>53</v>
      </c>
      <c r="G38" s="306"/>
      <c r="H38" s="306"/>
      <c r="I38" s="307"/>
      <c r="J38" s="37" t="s">
        <v>36</v>
      </c>
      <c r="K38" s="38">
        <v>3.5</v>
      </c>
      <c r="L38" s="308" t="s">
        <v>37</v>
      </c>
      <c r="M38" s="309"/>
      <c r="N38" s="309"/>
      <c r="O38" s="309"/>
      <c r="P38" s="309"/>
      <c r="Q38" s="310"/>
      <c r="R38" s="30"/>
      <c r="S38" s="52"/>
      <c r="T38" s="31"/>
      <c r="W38" s="32"/>
      <c r="Y38" s="32"/>
      <c r="AA38" s="33"/>
    </row>
    <row r="39" spans="1:27" s="16" customFormat="1" ht="27" customHeight="1" x14ac:dyDescent="0.2">
      <c r="B39" s="17"/>
      <c r="C39" s="35">
        <v>17</v>
      </c>
      <c r="D39" s="35" t="s">
        <v>26</v>
      </c>
      <c r="E39" s="36" t="s">
        <v>54</v>
      </c>
      <c r="F39" s="305" t="s">
        <v>55</v>
      </c>
      <c r="G39" s="306"/>
      <c r="H39" s="306"/>
      <c r="I39" s="307"/>
      <c r="J39" s="37" t="s">
        <v>36</v>
      </c>
      <c r="K39" s="38">
        <v>5.5</v>
      </c>
      <c r="L39" s="308" t="s">
        <v>37</v>
      </c>
      <c r="M39" s="309"/>
      <c r="N39" s="309"/>
      <c r="O39" s="309"/>
      <c r="P39" s="309"/>
      <c r="Q39" s="310"/>
      <c r="R39" s="18"/>
      <c r="T39" s="39" t="s">
        <v>31</v>
      </c>
      <c r="U39" s="40" t="s">
        <v>32</v>
      </c>
      <c r="V39" s="41">
        <v>0</v>
      </c>
      <c r="W39" s="41">
        <f>V39*K39</f>
        <v>0</v>
      </c>
      <c r="X39" s="41">
        <v>0</v>
      </c>
      <c r="Y39" s="41">
        <f>X39*K39</f>
        <v>0</v>
      </c>
      <c r="Z39" s="41">
        <v>0</v>
      </c>
      <c r="AA39" s="42">
        <f>Z39*K39</f>
        <v>0</v>
      </c>
    </row>
    <row r="40" spans="1:27" s="28" customFormat="1" ht="29.85" customHeight="1" x14ac:dyDescent="0.3">
      <c r="B40" s="27"/>
      <c r="D40" s="34" t="s">
        <v>56</v>
      </c>
      <c r="E40" s="34"/>
      <c r="F40" s="34"/>
      <c r="G40" s="34"/>
      <c r="H40" s="34"/>
      <c r="I40" s="34"/>
      <c r="J40" s="34"/>
      <c r="K40" s="34"/>
      <c r="L40" s="34"/>
      <c r="M40" s="34"/>
      <c r="N40" s="311"/>
      <c r="O40" s="311"/>
      <c r="P40" s="311"/>
      <c r="Q40" s="311"/>
      <c r="R40" s="30"/>
      <c r="T40" s="31"/>
      <c r="W40" s="32">
        <f>W41</f>
        <v>0</v>
      </c>
      <c r="Y40" s="32">
        <f>Y41</f>
        <v>0</v>
      </c>
      <c r="AA40" s="33">
        <f>AA41</f>
        <v>0</v>
      </c>
    </row>
    <row r="41" spans="1:27" s="16" customFormat="1" ht="20.45" customHeight="1" x14ac:dyDescent="0.2">
      <c r="B41" s="17"/>
      <c r="C41" s="35">
        <v>18</v>
      </c>
      <c r="D41" s="35" t="s">
        <v>26</v>
      </c>
      <c r="E41" s="36" t="s">
        <v>57</v>
      </c>
      <c r="F41" s="305" t="s">
        <v>58</v>
      </c>
      <c r="G41" s="306"/>
      <c r="H41" s="306"/>
      <c r="I41" s="307"/>
      <c r="J41" s="37" t="s">
        <v>36</v>
      </c>
      <c r="K41" s="38">
        <v>2.5</v>
      </c>
      <c r="L41" s="308" t="s">
        <v>37</v>
      </c>
      <c r="M41" s="309"/>
      <c r="N41" s="309"/>
      <c r="O41" s="309"/>
      <c r="P41" s="309"/>
      <c r="Q41" s="310"/>
      <c r="R41" s="18"/>
      <c r="T41" s="39" t="s">
        <v>31</v>
      </c>
      <c r="U41" s="40" t="s">
        <v>32</v>
      </c>
      <c r="V41" s="41">
        <v>0</v>
      </c>
      <c r="W41" s="41">
        <f>V41*K41</f>
        <v>0</v>
      </c>
      <c r="X41" s="41">
        <v>0</v>
      </c>
      <c r="Y41" s="41">
        <f>X41*K41</f>
        <v>0</v>
      </c>
      <c r="Z41" s="41">
        <v>0</v>
      </c>
      <c r="AA41" s="42">
        <f>Z41*K41</f>
        <v>0</v>
      </c>
    </row>
    <row r="42" spans="1:27" s="16" customFormat="1" ht="6.95" customHeight="1" x14ac:dyDescent="0.2">
      <c r="B42" s="53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5"/>
    </row>
    <row r="43" spans="1:27" ht="18" x14ac:dyDescent="0.35">
      <c r="A43" s="56"/>
      <c r="B43" s="57"/>
      <c r="C43" s="57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304"/>
      <c r="O43" s="304"/>
      <c r="P43" s="304"/>
      <c r="Q43" s="304"/>
      <c r="R43" s="28"/>
      <c r="S43" s="59"/>
    </row>
    <row r="44" spans="1:27" x14ac:dyDescent="0.3">
      <c r="B44" s="57"/>
      <c r="C44" s="57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303"/>
      <c r="O44" s="303"/>
      <c r="P44" s="303"/>
      <c r="Q44" s="303"/>
      <c r="R44" s="28"/>
    </row>
    <row r="45" spans="1:27" ht="24.75" customHeight="1" x14ac:dyDescent="0.3">
      <c r="B45" s="62"/>
      <c r="C45" s="63"/>
      <c r="D45" s="63"/>
      <c r="E45" s="64"/>
      <c r="F45" s="301"/>
      <c r="G45" s="301"/>
      <c r="H45" s="301"/>
      <c r="I45" s="301"/>
      <c r="J45" s="65"/>
      <c r="K45" s="66"/>
      <c r="L45" s="302"/>
      <c r="M45" s="302"/>
      <c r="N45" s="302"/>
      <c r="O45" s="302"/>
      <c r="P45" s="302"/>
      <c r="Q45" s="302"/>
      <c r="R45" s="16"/>
    </row>
    <row r="46" spans="1:27" x14ac:dyDescent="0.3">
      <c r="B46" s="57"/>
      <c r="C46" s="57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303"/>
      <c r="O46" s="303"/>
      <c r="P46" s="303"/>
      <c r="Q46" s="303"/>
      <c r="R46" s="28"/>
    </row>
    <row r="47" spans="1:27" x14ac:dyDescent="0.3">
      <c r="B47" s="62"/>
      <c r="C47" s="63"/>
      <c r="D47" s="63"/>
      <c r="E47" s="64"/>
      <c r="F47" s="301"/>
      <c r="G47" s="301"/>
      <c r="H47" s="301"/>
      <c r="I47" s="301"/>
      <c r="J47" s="65"/>
      <c r="K47" s="67"/>
      <c r="L47" s="302"/>
      <c r="M47" s="302"/>
      <c r="N47" s="302"/>
      <c r="O47" s="302"/>
      <c r="P47" s="302"/>
      <c r="Q47" s="302"/>
      <c r="R47" s="16"/>
    </row>
    <row r="48" spans="1:27" x14ac:dyDescent="0.3">
      <c r="B48" s="57"/>
      <c r="C48" s="57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303"/>
      <c r="O48" s="303"/>
      <c r="P48" s="303"/>
      <c r="Q48" s="303"/>
      <c r="R48" s="28"/>
    </row>
    <row r="49" spans="2:19" x14ac:dyDescent="0.3">
      <c r="B49" s="62"/>
      <c r="C49" s="63"/>
      <c r="D49" s="63"/>
      <c r="E49" s="64"/>
      <c r="F49" s="301"/>
      <c r="G49" s="301"/>
      <c r="H49" s="301"/>
      <c r="I49" s="301"/>
      <c r="J49" s="65"/>
      <c r="K49" s="67"/>
      <c r="L49" s="302"/>
      <c r="M49" s="302"/>
      <c r="N49" s="302"/>
      <c r="O49" s="302"/>
      <c r="P49" s="302"/>
      <c r="Q49" s="302"/>
      <c r="R49" s="16"/>
    </row>
    <row r="50" spans="2:19" x14ac:dyDescent="0.3">
      <c r="B50" s="57"/>
      <c r="C50" s="57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303"/>
      <c r="O50" s="303"/>
      <c r="P50" s="303"/>
      <c r="Q50" s="303"/>
      <c r="R50" s="28"/>
    </row>
    <row r="51" spans="2:19" x14ac:dyDescent="0.3">
      <c r="B51" s="62"/>
      <c r="C51" s="63"/>
      <c r="D51" s="63"/>
      <c r="E51" s="64"/>
      <c r="F51" s="301"/>
      <c r="G51" s="301"/>
      <c r="H51" s="301"/>
      <c r="I51" s="301"/>
      <c r="J51" s="65"/>
      <c r="K51" s="67"/>
      <c r="L51" s="302"/>
      <c r="M51" s="302"/>
      <c r="N51" s="302"/>
      <c r="O51" s="302"/>
      <c r="P51" s="302"/>
      <c r="Q51" s="302"/>
      <c r="R51" s="16"/>
    </row>
    <row r="52" spans="2:19" ht="24.75" customHeight="1" x14ac:dyDescent="0.3">
      <c r="B52" s="62"/>
      <c r="C52" s="63"/>
      <c r="D52" s="63"/>
      <c r="E52" s="64"/>
      <c r="F52" s="301"/>
      <c r="G52" s="301"/>
      <c r="H52" s="301"/>
      <c r="I52" s="301"/>
      <c r="J52" s="65"/>
      <c r="K52" s="66"/>
      <c r="L52" s="302"/>
      <c r="M52" s="302"/>
      <c r="N52" s="302"/>
      <c r="O52" s="302"/>
      <c r="P52" s="302"/>
      <c r="Q52" s="302"/>
      <c r="R52" s="16"/>
    </row>
    <row r="53" spans="2:19" x14ac:dyDescent="0.3">
      <c r="B53" s="57"/>
      <c r="C53" s="57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303"/>
      <c r="O53" s="303"/>
      <c r="P53" s="303"/>
      <c r="Q53" s="303"/>
      <c r="R53" s="28"/>
    </row>
    <row r="54" spans="2:19" x14ac:dyDescent="0.3">
      <c r="B54" s="62"/>
      <c r="C54" s="63"/>
      <c r="D54" s="63"/>
      <c r="E54" s="64"/>
      <c r="F54" s="301"/>
      <c r="G54" s="301"/>
      <c r="H54" s="301"/>
      <c r="I54" s="301"/>
      <c r="J54" s="65"/>
      <c r="K54" s="67"/>
      <c r="L54" s="302"/>
      <c r="M54" s="302"/>
      <c r="N54" s="302"/>
      <c r="O54" s="302"/>
      <c r="P54" s="302"/>
      <c r="Q54" s="302"/>
      <c r="R54" s="16"/>
    </row>
    <row r="55" spans="2:19" x14ac:dyDescent="0.3">
      <c r="B55" s="57"/>
      <c r="C55" s="57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303"/>
      <c r="O55" s="303"/>
      <c r="P55" s="303"/>
      <c r="Q55" s="303"/>
      <c r="R55" s="28"/>
    </row>
    <row r="56" spans="2:19" x14ac:dyDescent="0.3">
      <c r="B56" s="57"/>
      <c r="C56" s="68"/>
      <c r="D56" s="68"/>
      <c r="E56" s="69"/>
      <c r="F56" s="299"/>
      <c r="G56" s="299"/>
      <c r="H56" s="299"/>
      <c r="I56" s="299"/>
      <c r="J56" s="70"/>
      <c r="K56" s="67"/>
      <c r="L56" s="300"/>
      <c r="M56" s="300"/>
      <c r="N56" s="300"/>
      <c r="O56" s="300"/>
      <c r="P56" s="300"/>
      <c r="Q56" s="300"/>
      <c r="R56" s="28"/>
      <c r="S56" s="52"/>
    </row>
    <row r="57" spans="2:19" ht="22.5" customHeight="1" x14ac:dyDescent="0.3">
      <c r="B57" s="62"/>
      <c r="C57" s="63"/>
      <c r="D57" s="63"/>
      <c r="E57" s="64"/>
      <c r="F57" s="301"/>
      <c r="G57" s="301"/>
      <c r="H57" s="301"/>
      <c r="I57" s="301"/>
      <c r="J57" s="65"/>
      <c r="K57" s="67"/>
      <c r="L57" s="302"/>
      <c r="M57" s="302"/>
      <c r="N57" s="302"/>
      <c r="O57" s="302"/>
      <c r="P57" s="302"/>
      <c r="Q57" s="302"/>
      <c r="R57" s="16"/>
    </row>
    <row r="58" spans="2:19" x14ac:dyDescent="0.3">
      <c r="B58" s="57"/>
      <c r="C58" s="57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303"/>
      <c r="O58" s="303"/>
      <c r="P58" s="303"/>
      <c r="Q58" s="303"/>
      <c r="R58" s="28"/>
    </row>
    <row r="59" spans="2:19" x14ac:dyDescent="0.3">
      <c r="B59" s="62"/>
      <c r="C59" s="63"/>
      <c r="D59" s="63"/>
      <c r="E59" s="64"/>
      <c r="F59" s="301"/>
      <c r="G59" s="301"/>
      <c r="H59" s="301"/>
      <c r="I59" s="301"/>
      <c r="J59" s="65"/>
      <c r="K59" s="67"/>
      <c r="L59" s="302"/>
      <c r="M59" s="302"/>
      <c r="N59" s="302"/>
      <c r="O59" s="302"/>
      <c r="P59" s="302"/>
      <c r="Q59" s="302"/>
      <c r="R59" s="16"/>
    </row>
    <row r="60" spans="2:19" x14ac:dyDescent="0.3"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16"/>
    </row>
  </sheetData>
  <sheetProtection algorithmName="SHA-512" hashValue="7ej6XIpWA68j0II5XwYe2xa1o9C4lgmQF8y2z25VIrUH/V3FazMQCUZjaF/RAkSGwOYpTDcoS5FKQfAJPiUbRA==" saltValue="+q7StdI42biMymSq1Dq2vA==" spinCount="100000" sheet="1" objects="1" scenarios="1"/>
  <mergeCells count="81">
    <mergeCell ref="C3:Q3"/>
    <mergeCell ref="F6:I6"/>
    <mergeCell ref="L6:Q6"/>
    <mergeCell ref="N7:Q7"/>
    <mergeCell ref="N8:Q8"/>
    <mergeCell ref="F16:I16"/>
    <mergeCell ref="L16:Q16"/>
    <mergeCell ref="F9:I9"/>
    <mergeCell ref="L9:Q9"/>
    <mergeCell ref="N10:Q10"/>
    <mergeCell ref="F11:I11"/>
    <mergeCell ref="L11:Q11"/>
    <mergeCell ref="N12:Q12"/>
    <mergeCell ref="F13:I13"/>
    <mergeCell ref="L13:Q13"/>
    <mergeCell ref="N14:Q14"/>
    <mergeCell ref="F15:I15"/>
    <mergeCell ref="L15:Q15"/>
    <mergeCell ref="N17:Q17"/>
    <mergeCell ref="F18:I18"/>
    <mergeCell ref="L18:Q18"/>
    <mergeCell ref="N19:Q19"/>
    <mergeCell ref="F20:I20"/>
    <mergeCell ref="L20:Q20"/>
    <mergeCell ref="F21:I21"/>
    <mergeCell ref="L21:Q21"/>
    <mergeCell ref="N22:Q22"/>
    <mergeCell ref="F23:I23"/>
    <mergeCell ref="L23:Q23"/>
    <mergeCell ref="N26:Q26"/>
    <mergeCell ref="F27:I27"/>
    <mergeCell ref="L27:Q27"/>
    <mergeCell ref="N28:Q28"/>
    <mergeCell ref="F29:I29"/>
    <mergeCell ref="L29:Q29"/>
    <mergeCell ref="N37:Q37"/>
    <mergeCell ref="N30:Q30"/>
    <mergeCell ref="F31:I31"/>
    <mergeCell ref="L31:Q31"/>
    <mergeCell ref="N32:Q32"/>
    <mergeCell ref="F33:I33"/>
    <mergeCell ref="L33:Q33"/>
    <mergeCell ref="F34:I34"/>
    <mergeCell ref="L34:Q34"/>
    <mergeCell ref="N35:Q35"/>
    <mergeCell ref="F36:I36"/>
    <mergeCell ref="L36:Q36"/>
    <mergeCell ref="F47:I47"/>
    <mergeCell ref="L47:Q47"/>
    <mergeCell ref="F38:I38"/>
    <mergeCell ref="L38:Q38"/>
    <mergeCell ref="F39:I39"/>
    <mergeCell ref="L39:Q39"/>
    <mergeCell ref="N40:Q40"/>
    <mergeCell ref="F41:I41"/>
    <mergeCell ref="L41:Q41"/>
    <mergeCell ref="N58:Q58"/>
    <mergeCell ref="F59:I59"/>
    <mergeCell ref="L59:Q59"/>
    <mergeCell ref="F52:I52"/>
    <mergeCell ref="L52:Q52"/>
    <mergeCell ref="N53:Q53"/>
    <mergeCell ref="F54:I54"/>
    <mergeCell ref="L54:Q54"/>
    <mergeCell ref="N55:Q55"/>
    <mergeCell ref="N25:Q25"/>
    <mergeCell ref="F56:I56"/>
    <mergeCell ref="L56:Q56"/>
    <mergeCell ref="F57:I57"/>
    <mergeCell ref="L57:Q57"/>
    <mergeCell ref="N48:Q48"/>
    <mergeCell ref="F49:I49"/>
    <mergeCell ref="L49:Q49"/>
    <mergeCell ref="N50:Q50"/>
    <mergeCell ref="F51:I51"/>
    <mergeCell ref="L51:Q51"/>
    <mergeCell ref="N43:Q43"/>
    <mergeCell ref="N44:Q44"/>
    <mergeCell ref="F45:I45"/>
    <mergeCell ref="L45:Q45"/>
    <mergeCell ref="N46:Q46"/>
  </mergeCells>
  <pageMargins left="0.7" right="0.7" top="0.78740157499999996" bottom="0.78740157499999996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Formulář pro sestavení nabídky</vt:lpstr>
      <vt:lpstr>A - Zajištění provozuschopnosti</vt:lpstr>
      <vt:lpstr>B - Předpokládaný objem prací</vt:lpstr>
      <vt:lpstr>C - Limitní výše VRN</vt:lpstr>
      <vt:lpstr>'A - Zajištění provozuschopnosti'!Názvy_tisku</vt:lpstr>
      <vt:lpstr>'B - Předpokládaný objem prací'!Názvy_tisku</vt:lpstr>
      <vt:lpstr>'A - Zajištění provozuschopnosti'!Oblast_tisku</vt:lpstr>
      <vt:lpstr>'B - Předpokládaný objem prací'!Oblast_tisku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Křehlík Petr, MBA</dc:creator>
  <cp:lastModifiedBy>Harvanová Radka, DiS.</cp:lastModifiedBy>
  <dcterms:created xsi:type="dcterms:W3CDTF">2021-03-10T11:54:50Z</dcterms:created>
  <dcterms:modified xsi:type="dcterms:W3CDTF">2025-01-22T14:17:15Z</dcterms:modified>
</cp:coreProperties>
</file>