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Č11 - TSO 5.SK" sheetId="2" r:id="rId2"/>
    <sheet name="Č21 - VRN" sheetId="3" r:id="rId3"/>
    <sheet name="Č31 - Práce na zab.zař." sheetId="4" r:id="rId4"/>
    <sheet name="Č41 - VRN" sheetId="5" r:id="rId5"/>
    <sheet name="Pokyny pro vyplnění" sheetId="6" r:id="rId6"/>
  </sheets>
  <definedNames>
    <definedName name="_xlnm.Print_Area" localSheetId="0">'Rekapitulace zakázky'!$D$4:$AO$33,'Rekapitulace zakázky'!$C$39:$AQ$60</definedName>
    <definedName name="_xlnm.Print_Titles" localSheetId="0">'Rekapitulace zakázky'!$49:$49</definedName>
    <definedName name="_xlnm._FilterDatabase" localSheetId="1" hidden="1">'Č11 - TSO 5.SK'!$C$85:$K$249</definedName>
    <definedName name="_xlnm.Print_Area" localSheetId="1">'Č11 - TSO 5.SK'!$C$4:$J$38,'Č11 - TSO 5.SK'!$C$44:$J$65,'Č11 - TSO 5.SK'!$C$71:$K$249</definedName>
    <definedName name="_xlnm.Print_Titles" localSheetId="1">'Č11 - TSO 5.SK'!$85:$85</definedName>
    <definedName name="_xlnm._FilterDatabase" localSheetId="2" hidden="1">'Č21 - VRN'!$C$82:$K$94</definedName>
    <definedName name="_xlnm.Print_Area" localSheetId="2">'Č21 - VRN'!$C$4:$J$38,'Č21 - VRN'!$C$44:$J$62,'Č21 - VRN'!$C$68:$K$94</definedName>
    <definedName name="_xlnm.Print_Titles" localSheetId="2">'Č21 - VRN'!$82:$82</definedName>
    <definedName name="_xlnm._FilterDatabase" localSheetId="3" hidden="1">'Č31 - Práce na zab.zař.'!$C$82:$K$100</definedName>
    <definedName name="_xlnm.Print_Area" localSheetId="3">'Č31 - Práce na zab.zař.'!$C$4:$J$38,'Č31 - Práce na zab.zař.'!$C$44:$J$62,'Č31 - Práce na zab.zař.'!$C$68:$K$100</definedName>
    <definedName name="_xlnm.Print_Titles" localSheetId="3">'Č31 - Práce na zab.zař.'!$82:$82</definedName>
    <definedName name="_xlnm._FilterDatabase" localSheetId="4" hidden="1">'Č41 - VRN'!$C$82:$K$95</definedName>
    <definedName name="_xlnm.Print_Area" localSheetId="4">'Č41 - VRN'!$C$4:$J$38,'Č41 - VRN'!$C$44:$J$62,'Č41 - VRN'!$C$68:$K$95</definedName>
    <definedName name="_xlnm.Print_Titles" localSheetId="4">'Č41 - VRN'!$82:$82</definedName>
  </definedNames>
  <calcPr/>
</workbook>
</file>

<file path=xl/calcChain.xml><?xml version="1.0" encoding="utf-8"?>
<calcChain xmlns="http://schemas.openxmlformats.org/spreadsheetml/2006/main">
  <c i="1" r="AY59"/>
  <c r="AX59"/>
  <c i="5" r="BI94"/>
  <c r="BH94"/>
  <c r="BF94"/>
  <c r="BE94"/>
  <c r="T94"/>
  <c r="R94"/>
  <c r="P94"/>
  <c r="BK94"/>
  <c r="J94"/>
  <c r="BG94"/>
  <c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89"/>
  <c r="BH89"/>
  <c r="BF89"/>
  <c r="BE89"/>
  <c r="T89"/>
  <c r="R89"/>
  <c r="P89"/>
  <c r="BK89"/>
  <c r="J89"/>
  <c r="BG89"/>
  <c r="BI88"/>
  <c r="BH88"/>
  <c r="BF88"/>
  <c r="BE88"/>
  <c r="T88"/>
  <c r="R88"/>
  <c r="P88"/>
  <c r="BK88"/>
  <c r="J88"/>
  <c r="BG88"/>
  <c r="BI87"/>
  <c r="BH87"/>
  <c r="BF87"/>
  <c r="BE87"/>
  <c r="T87"/>
  <c r="R87"/>
  <c r="P87"/>
  <c r="BK87"/>
  <c r="J87"/>
  <c r="BG87"/>
  <c r="BI86"/>
  <c r="BH86"/>
  <c r="BF86"/>
  <c r="BE86"/>
  <c r="T86"/>
  <c r="R86"/>
  <c r="P86"/>
  <c r="BK86"/>
  <c r="J86"/>
  <c r="BG86"/>
  <c r="BI85"/>
  <c r="F36"/>
  <c i="1" r="BD59"/>
  <c i="5" r="BH85"/>
  <c r="F35"/>
  <c i="1" r="BC59"/>
  <c i="5" r="BF85"/>
  <c r="J33"/>
  <c i="1" r="AW59"/>
  <c i="5" r="F33"/>
  <c i="1" r="BA59"/>
  <c i="5" r="BE85"/>
  <c r="J32"/>
  <c i="1" r="AV59"/>
  <c i="5" r="F32"/>
  <c i="1" r="AZ59"/>
  <c i="5" r="T85"/>
  <c r="T84"/>
  <c r="T83"/>
  <c r="R85"/>
  <c r="R84"/>
  <c r="R83"/>
  <c r="P85"/>
  <c r="P84"/>
  <c r="P83"/>
  <c i="1" r="AU59"/>
  <c i="5" r="BK85"/>
  <c r="BK84"/>
  <c r="J84"/>
  <c r="BK83"/>
  <c r="J83"/>
  <c r="J60"/>
  <c r="J29"/>
  <c i="1" r="AG59"/>
  <c i="5" r="J85"/>
  <c r="BG85"/>
  <c r="F34"/>
  <c i="1" r="BB59"/>
  <c i="5" r="J61"/>
  <c r="F79"/>
  <c r="F77"/>
  <c r="E75"/>
  <c r="F55"/>
  <c r="F53"/>
  <c r="E51"/>
  <c r="J38"/>
  <c r="J23"/>
  <c r="E23"/>
  <c r="J79"/>
  <c r="J55"/>
  <c r="J22"/>
  <c r="J20"/>
  <c r="E20"/>
  <c r="F80"/>
  <c r="F56"/>
  <c r="J19"/>
  <c r="J14"/>
  <c r="J77"/>
  <c r="J53"/>
  <c r="E7"/>
  <c r="E71"/>
  <c r="E47"/>
  <c i="1" r="AY57"/>
  <c r="AX57"/>
  <c i="4" r="BI100"/>
  <c r="BH100"/>
  <c r="BF100"/>
  <c r="BE100"/>
  <c r="T100"/>
  <c r="R100"/>
  <c r="P100"/>
  <c r="BK100"/>
  <c r="J100"/>
  <c r="BG100"/>
  <c r="BI99"/>
  <c r="BH99"/>
  <c r="BF99"/>
  <c r="BE99"/>
  <c r="T99"/>
  <c r="R99"/>
  <c r="P99"/>
  <c r="BK99"/>
  <c r="J99"/>
  <c r="BG99"/>
  <c r="BI98"/>
  <c r="BH98"/>
  <c r="BF98"/>
  <c r="BE98"/>
  <c r="T98"/>
  <c r="R98"/>
  <c r="P98"/>
  <c r="BK98"/>
  <c r="J98"/>
  <c r="BG98"/>
  <c r="BI97"/>
  <c r="BH97"/>
  <c r="BF97"/>
  <c r="BE97"/>
  <c r="T97"/>
  <c r="R97"/>
  <c r="P97"/>
  <c r="BK97"/>
  <c r="J97"/>
  <c r="BG97"/>
  <c r="BI96"/>
  <c r="BH96"/>
  <c r="BF96"/>
  <c r="BE96"/>
  <c r="T96"/>
  <c r="R96"/>
  <c r="P96"/>
  <c r="BK96"/>
  <c r="J96"/>
  <c r="BG96"/>
  <c r="BI95"/>
  <c r="BH95"/>
  <c r="BF95"/>
  <c r="BE95"/>
  <c r="T95"/>
  <c r="R95"/>
  <c r="P95"/>
  <c r="BK95"/>
  <c r="J95"/>
  <c r="BG95"/>
  <c r="BI94"/>
  <c r="BH94"/>
  <c r="BF94"/>
  <c r="BE94"/>
  <c r="T94"/>
  <c r="R94"/>
  <c r="P94"/>
  <c r="BK94"/>
  <c r="J94"/>
  <c r="BG94"/>
  <c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7"/>
  <c r="BH87"/>
  <c r="BF87"/>
  <c r="BE87"/>
  <c r="T87"/>
  <c r="R87"/>
  <c r="P87"/>
  <c r="BK87"/>
  <c r="J87"/>
  <c r="BG87"/>
  <c r="BI86"/>
  <c r="BH86"/>
  <c r="BF86"/>
  <c r="BE86"/>
  <c r="T86"/>
  <c r="R86"/>
  <c r="P86"/>
  <c r="BK86"/>
  <c r="J86"/>
  <c r="BG86"/>
  <c r="BI85"/>
  <c r="F36"/>
  <c i="1" r="BD57"/>
  <c i="4" r="BH85"/>
  <c r="F35"/>
  <c i="1" r="BC57"/>
  <c i="4" r="BF85"/>
  <c r="J33"/>
  <c i="1" r="AW57"/>
  <c i="4" r="F33"/>
  <c i="1" r="BA57"/>
  <c i="4" r="BE85"/>
  <c r="J32"/>
  <c i="1" r="AV57"/>
  <c i="4" r="F32"/>
  <c i="1" r="AZ57"/>
  <c i="4" r="T85"/>
  <c r="T84"/>
  <c r="T83"/>
  <c r="R85"/>
  <c r="R84"/>
  <c r="R83"/>
  <c r="P85"/>
  <c r="P84"/>
  <c r="P83"/>
  <c i="1" r="AU57"/>
  <c i="4" r="BK85"/>
  <c r="BK84"/>
  <c r="J84"/>
  <c r="BK83"/>
  <c r="J83"/>
  <c r="J60"/>
  <c r="J29"/>
  <c i="1" r="AG57"/>
  <c i="4" r="J85"/>
  <c r="BG85"/>
  <c r="F34"/>
  <c i="1" r="BB57"/>
  <c i="4" r="J61"/>
  <c r="F79"/>
  <c r="F77"/>
  <c r="E75"/>
  <c r="F55"/>
  <c r="F53"/>
  <c r="E51"/>
  <c r="J38"/>
  <c r="J23"/>
  <c r="E23"/>
  <c r="J79"/>
  <c r="J55"/>
  <c r="J22"/>
  <c r="J20"/>
  <c r="E20"/>
  <c r="F80"/>
  <c r="F56"/>
  <c r="J19"/>
  <c r="J14"/>
  <c r="J77"/>
  <c r="J53"/>
  <c r="E7"/>
  <c r="E71"/>
  <c r="E47"/>
  <c i="1" r="AY55"/>
  <c r="AX55"/>
  <c i="3" r="BI93"/>
  <c r="BH93"/>
  <c r="BF93"/>
  <c r="BE93"/>
  <c r="T93"/>
  <c r="R93"/>
  <c r="P93"/>
  <c r="BK93"/>
  <c r="J93"/>
  <c r="BG93"/>
  <c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BH88"/>
  <c r="BF88"/>
  <c r="BE88"/>
  <c r="T88"/>
  <c r="R88"/>
  <c r="P88"/>
  <c r="BK88"/>
  <c r="J88"/>
  <c r="BG88"/>
  <c r="BI87"/>
  <c r="BH87"/>
  <c r="BF87"/>
  <c r="BE87"/>
  <c r="T87"/>
  <c r="R87"/>
  <c r="P87"/>
  <c r="BK87"/>
  <c r="J87"/>
  <c r="BG87"/>
  <c r="BI85"/>
  <c r="F36"/>
  <c i="1" r="BD55"/>
  <c i="3" r="BH85"/>
  <c r="F35"/>
  <c i="1" r="BC55"/>
  <c i="3" r="BF85"/>
  <c r="J33"/>
  <c i="1" r="AW55"/>
  <c i="3" r="F33"/>
  <c i="1" r="BA55"/>
  <c i="3" r="BE85"/>
  <c r="J32"/>
  <c i="1" r="AV55"/>
  <c i="3" r="F32"/>
  <c i="1" r="AZ55"/>
  <c i="3" r="T85"/>
  <c r="T84"/>
  <c r="T83"/>
  <c r="R85"/>
  <c r="R84"/>
  <c r="R83"/>
  <c r="P85"/>
  <c r="P84"/>
  <c r="P83"/>
  <c i="1" r="AU55"/>
  <c i="3" r="BK85"/>
  <c r="BK84"/>
  <c r="J84"/>
  <c r="BK83"/>
  <c r="J83"/>
  <c r="J60"/>
  <c r="J29"/>
  <c i="1" r="AG55"/>
  <c i="3" r="J85"/>
  <c r="BG85"/>
  <c r="F34"/>
  <c i="1" r="BB55"/>
  <c i="3" r="J61"/>
  <c r="F79"/>
  <c r="F77"/>
  <c r="E75"/>
  <c r="F55"/>
  <c r="F53"/>
  <c r="E51"/>
  <c r="J38"/>
  <c r="J23"/>
  <c r="E23"/>
  <c r="J79"/>
  <c r="J55"/>
  <c r="J22"/>
  <c r="J20"/>
  <c r="E20"/>
  <c r="F80"/>
  <c r="F56"/>
  <c r="J19"/>
  <c r="J14"/>
  <c r="J77"/>
  <c r="J53"/>
  <c r="E7"/>
  <c r="E71"/>
  <c r="E47"/>
  <c i="1" r="AY53"/>
  <c r="AX53"/>
  <c i="2" r="BI248"/>
  <c r="BH248"/>
  <c r="BF248"/>
  <c r="BE248"/>
  <c r="T248"/>
  <c r="R248"/>
  <c r="P248"/>
  <c r="BK248"/>
  <c r="J248"/>
  <c r="BG248"/>
  <c r="BI246"/>
  <c r="BH246"/>
  <c r="BF246"/>
  <c r="BE246"/>
  <c r="T246"/>
  <c r="R246"/>
  <c r="P246"/>
  <c r="BK246"/>
  <c r="J246"/>
  <c r="BG246"/>
  <c r="BI244"/>
  <c r="BH244"/>
  <c r="BF244"/>
  <c r="BE244"/>
  <c r="T244"/>
  <c r="R244"/>
  <c r="P244"/>
  <c r="BK244"/>
  <c r="J244"/>
  <c r="BG244"/>
  <c r="BI240"/>
  <c r="BH240"/>
  <c r="BF240"/>
  <c r="BE240"/>
  <c r="T240"/>
  <c r="R240"/>
  <c r="P240"/>
  <c r="BK240"/>
  <c r="J240"/>
  <c r="BG240"/>
  <c r="BI235"/>
  <c r="BH235"/>
  <c r="BF235"/>
  <c r="BE235"/>
  <c r="T235"/>
  <c r="R235"/>
  <c r="P235"/>
  <c r="BK235"/>
  <c r="J235"/>
  <c r="BG235"/>
  <c r="BI230"/>
  <c r="BH230"/>
  <c r="BF230"/>
  <c r="BE230"/>
  <c r="T230"/>
  <c r="R230"/>
  <c r="P230"/>
  <c r="BK230"/>
  <c r="J230"/>
  <c r="BG230"/>
  <c r="BI227"/>
  <c r="BH227"/>
  <c r="BF227"/>
  <c r="BE227"/>
  <c r="T227"/>
  <c r="T226"/>
  <c r="R227"/>
  <c r="R226"/>
  <c r="P227"/>
  <c r="P226"/>
  <c r="BK227"/>
  <c r="BK226"/>
  <c r="J226"/>
  <c r="J227"/>
  <c r="BG227"/>
  <c r="J64"/>
  <c r="BI225"/>
  <c r="BH225"/>
  <c r="BF225"/>
  <c r="BE225"/>
  <c r="T225"/>
  <c r="R225"/>
  <c r="P225"/>
  <c r="BK225"/>
  <c r="J225"/>
  <c r="BG225"/>
  <c r="BI224"/>
  <c r="BH224"/>
  <c r="BF224"/>
  <c r="BE224"/>
  <c r="T224"/>
  <c r="R224"/>
  <c r="P224"/>
  <c r="BK224"/>
  <c r="J224"/>
  <c r="BG224"/>
  <c r="BI222"/>
  <c r="BH222"/>
  <c r="BF222"/>
  <c r="BE222"/>
  <c r="T222"/>
  <c r="R222"/>
  <c r="P222"/>
  <c r="BK222"/>
  <c r="J222"/>
  <c r="BG222"/>
  <c r="BI220"/>
  <c r="BH220"/>
  <c r="BF220"/>
  <c r="BE220"/>
  <c r="T220"/>
  <c r="R220"/>
  <c r="P220"/>
  <c r="BK220"/>
  <c r="J220"/>
  <c r="BG220"/>
  <c r="BI218"/>
  <c r="BH218"/>
  <c r="BF218"/>
  <c r="BE218"/>
  <c r="T218"/>
  <c r="R218"/>
  <c r="P218"/>
  <c r="BK218"/>
  <c r="J218"/>
  <c r="BG218"/>
  <c r="BI216"/>
  <c r="BH216"/>
  <c r="BF216"/>
  <c r="BE216"/>
  <c r="T216"/>
  <c r="R216"/>
  <c r="P216"/>
  <c r="BK216"/>
  <c r="J216"/>
  <c r="BG216"/>
  <c r="BI214"/>
  <c r="BH214"/>
  <c r="BF214"/>
  <c r="BE214"/>
  <c r="T214"/>
  <c r="R214"/>
  <c r="P214"/>
  <c r="BK214"/>
  <c r="J214"/>
  <c r="BG214"/>
  <c r="BI212"/>
  <c r="BH212"/>
  <c r="BF212"/>
  <c r="BE212"/>
  <c r="T212"/>
  <c r="R212"/>
  <c r="P212"/>
  <c r="BK212"/>
  <c r="J212"/>
  <c r="BG212"/>
  <c r="BI210"/>
  <c r="BH210"/>
  <c r="BF210"/>
  <c r="BE210"/>
  <c r="T210"/>
  <c r="R210"/>
  <c r="P210"/>
  <c r="BK210"/>
  <c r="J210"/>
  <c r="BG210"/>
  <c r="BI207"/>
  <c r="BH207"/>
  <c r="BF207"/>
  <c r="BE207"/>
  <c r="T207"/>
  <c r="R207"/>
  <c r="P207"/>
  <c r="BK207"/>
  <c r="J207"/>
  <c r="BG207"/>
  <c r="BI206"/>
  <c r="BH206"/>
  <c r="BF206"/>
  <c r="BE206"/>
  <c r="T206"/>
  <c r="R206"/>
  <c r="P206"/>
  <c r="BK206"/>
  <c r="J206"/>
  <c r="BG206"/>
  <c r="BI205"/>
  <c r="BH205"/>
  <c r="BF205"/>
  <c r="BE205"/>
  <c r="T205"/>
  <c r="R205"/>
  <c r="P205"/>
  <c r="BK205"/>
  <c r="J205"/>
  <c r="BG205"/>
  <c r="BI204"/>
  <c r="BH204"/>
  <c r="BF204"/>
  <c r="BE204"/>
  <c r="T204"/>
  <c r="R204"/>
  <c r="P204"/>
  <c r="BK204"/>
  <c r="J204"/>
  <c r="BG204"/>
  <c r="BI203"/>
  <c r="BH203"/>
  <c r="BF203"/>
  <c r="BE203"/>
  <c r="T203"/>
  <c r="R203"/>
  <c r="P203"/>
  <c r="BK203"/>
  <c r="J203"/>
  <c r="BG203"/>
  <c r="BI201"/>
  <c r="BH201"/>
  <c r="BF201"/>
  <c r="BE201"/>
  <c r="T201"/>
  <c r="R201"/>
  <c r="P201"/>
  <c r="BK201"/>
  <c r="J201"/>
  <c r="BG201"/>
  <c r="BI199"/>
  <c r="BH199"/>
  <c r="BF199"/>
  <c r="BE199"/>
  <c r="T199"/>
  <c r="R199"/>
  <c r="P199"/>
  <c r="BK199"/>
  <c r="J199"/>
  <c r="BG199"/>
  <c r="BI196"/>
  <c r="BH196"/>
  <c r="BF196"/>
  <c r="BE196"/>
  <c r="T196"/>
  <c r="R196"/>
  <c r="P196"/>
  <c r="BK196"/>
  <c r="J196"/>
  <c r="BG196"/>
  <c r="BI193"/>
  <c r="BH193"/>
  <c r="BF193"/>
  <c r="BE193"/>
  <c r="T193"/>
  <c r="R193"/>
  <c r="P193"/>
  <c r="BK193"/>
  <c r="J193"/>
  <c r="BG193"/>
  <c r="BI190"/>
  <c r="BH190"/>
  <c r="BF190"/>
  <c r="BE190"/>
  <c r="T190"/>
  <c r="T189"/>
  <c r="R190"/>
  <c r="R189"/>
  <c r="P190"/>
  <c r="P189"/>
  <c r="BK190"/>
  <c r="BK189"/>
  <c r="J189"/>
  <c r="J190"/>
  <c r="BG190"/>
  <c r="J63"/>
  <c r="BI185"/>
  <c r="BH185"/>
  <c r="BF185"/>
  <c r="BE185"/>
  <c r="T185"/>
  <c r="R185"/>
  <c r="P185"/>
  <c r="BK185"/>
  <c r="J185"/>
  <c r="BG185"/>
  <c r="BI183"/>
  <c r="BH183"/>
  <c r="BF183"/>
  <c r="BE183"/>
  <c r="T183"/>
  <c r="R183"/>
  <c r="P183"/>
  <c r="BK183"/>
  <c r="J183"/>
  <c r="BG183"/>
  <c r="BI179"/>
  <c r="BH179"/>
  <c r="BF179"/>
  <c r="BE179"/>
  <c r="T179"/>
  <c r="R179"/>
  <c r="P179"/>
  <c r="BK179"/>
  <c r="J179"/>
  <c r="BG179"/>
  <c r="BI176"/>
  <c r="BH176"/>
  <c r="BF176"/>
  <c r="BE176"/>
  <c r="T176"/>
  <c r="R176"/>
  <c r="P176"/>
  <c r="BK176"/>
  <c r="J176"/>
  <c r="BG176"/>
  <c r="BI173"/>
  <c r="BH173"/>
  <c r="BF173"/>
  <c r="BE173"/>
  <c r="T173"/>
  <c r="R173"/>
  <c r="P173"/>
  <c r="BK173"/>
  <c r="J173"/>
  <c r="BG173"/>
  <c r="BI170"/>
  <c r="BH170"/>
  <c r="BF170"/>
  <c r="BE170"/>
  <c r="T170"/>
  <c r="R170"/>
  <c r="P170"/>
  <c r="BK170"/>
  <c r="J170"/>
  <c r="BG170"/>
  <c r="BI166"/>
  <c r="BH166"/>
  <c r="BF166"/>
  <c r="BE166"/>
  <c r="T166"/>
  <c r="R166"/>
  <c r="P166"/>
  <c r="BK166"/>
  <c r="J166"/>
  <c r="BG166"/>
  <c r="BI162"/>
  <c r="BH162"/>
  <c r="BF162"/>
  <c r="BE162"/>
  <c r="T162"/>
  <c r="R162"/>
  <c r="P162"/>
  <c r="BK162"/>
  <c r="J162"/>
  <c r="BG162"/>
  <c r="BI159"/>
  <c r="BH159"/>
  <c r="BF159"/>
  <c r="BE159"/>
  <c r="T159"/>
  <c r="R159"/>
  <c r="P159"/>
  <c r="BK159"/>
  <c r="J159"/>
  <c r="BG159"/>
  <c r="BI153"/>
  <c r="BH153"/>
  <c r="BF153"/>
  <c r="BE153"/>
  <c r="T153"/>
  <c r="R153"/>
  <c r="P153"/>
  <c r="BK153"/>
  <c r="J153"/>
  <c r="BG153"/>
  <c r="BI149"/>
  <c r="BH149"/>
  <c r="BF149"/>
  <c r="BE149"/>
  <c r="T149"/>
  <c r="R149"/>
  <c r="P149"/>
  <c r="BK149"/>
  <c r="J149"/>
  <c r="BG149"/>
  <c r="BI145"/>
  <c r="BH145"/>
  <c r="BF145"/>
  <c r="BE145"/>
  <c r="T145"/>
  <c r="R145"/>
  <c r="P145"/>
  <c r="BK145"/>
  <c r="J145"/>
  <c r="BG145"/>
  <c r="BI141"/>
  <c r="BH141"/>
  <c r="BF141"/>
  <c r="BE141"/>
  <c r="T141"/>
  <c r="R141"/>
  <c r="P141"/>
  <c r="BK141"/>
  <c r="J141"/>
  <c r="BG141"/>
  <c r="BI137"/>
  <c r="BH137"/>
  <c r="BF137"/>
  <c r="BE137"/>
  <c r="T137"/>
  <c r="R137"/>
  <c r="P137"/>
  <c r="BK137"/>
  <c r="J137"/>
  <c r="BG137"/>
  <c r="BI132"/>
  <c r="BH132"/>
  <c r="BF132"/>
  <c r="BE132"/>
  <c r="T132"/>
  <c r="R132"/>
  <c r="P132"/>
  <c r="BK132"/>
  <c r="J132"/>
  <c r="BG132"/>
  <c r="BI129"/>
  <c r="BH129"/>
  <c r="BF129"/>
  <c r="BE129"/>
  <c r="T129"/>
  <c r="R129"/>
  <c r="P129"/>
  <c r="BK129"/>
  <c r="J129"/>
  <c r="BG129"/>
  <c r="BI121"/>
  <c r="BH121"/>
  <c r="BF121"/>
  <c r="BE121"/>
  <c r="T121"/>
  <c r="R121"/>
  <c r="P121"/>
  <c r="BK121"/>
  <c r="J121"/>
  <c r="BG121"/>
  <c r="BI115"/>
  <c r="BH115"/>
  <c r="BF115"/>
  <c r="BE115"/>
  <c r="T115"/>
  <c r="R115"/>
  <c r="P115"/>
  <c r="BK115"/>
  <c r="J115"/>
  <c r="BG115"/>
  <c r="BI112"/>
  <c r="BH112"/>
  <c r="BF112"/>
  <c r="BE112"/>
  <c r="T112"/>
  <c r="R112"/>
  <c r="P112"/>
  <c r="BK112"/>
  <c r="J112"/>
  <c r="BG112"/>
  <c r="BI109"/>
  <c r="BH109"/>
  <c r="BF109"/>
  <c r="BE109"/>
  <c r="T109"/>
  <c r="R109"/>
  <c r="P109"/>
  <c r="BK109"/>
  <c r="J109"/>
  <c r="BG109"/>
  <c r="BI106"/>
  <c r="BH106"/>
  <c r="BF106"/>
  <c r="BE106"/>
  <c r="T106"/>
  <c r="R106"/>
  <c r="P106"/>
  <c r="BK106"/>
  <c r="J106"/>
  <c r="BG106"/>
  <c r="BI101"/>
  <c r="BH101"/>
  <c r="BF101"/>
  <c r="BE101"/>
  <c r="T101"/>
  <c r="R101"/>
  <c r="P101"/>
  <c r="BK101"/>
  <c r="J101"/>
  <c r="BG101"/>
  <c r="BI98"/>
  <c r="BH98"/>
  <c r="BF98"/>
  <c r="BE98"/>
  <c r="T98"/>
  <c r="R98"/>
  <c r="P98"/>
  <c r="BK98"/>
  <c r="J98"/>
  <c r="BG98"/>
  <c r="BI94"/>
  <c r="BH94"/>
  <c r="BF94"/>
  <c r="BE94"/>
  <c r="T94"/>
  <c r="R94"/>
  <c r="P94"/>
  <c r="BK94"/>
  <c r="J94"/>
  <c r="BG94"/>
  <c r="BI89"/>
  <c r="F36"/>
  <c i="1" r="BD53"/>
  <c i="2" r="BH89"/>
  <c r="F35"/>
  <c i="1" r="BC53"/>
  <c i="2" r="BF89"/>
  <c r="J33"/>
  <c i="1" r="AW53"/>
  <c i="2" r="F33"/>
  <c i="1" r="BA53"/>
  <c i="2" r="BE89"/>
  <c r="J32"/>
  <c i="1" r="AV53"/>
  <c i="2" r="F32"/>
  <c i="1" r="AZ53"/>
  <c i="2" r="T89"/>
  <c r="T88"/>
  <c r="T87"/>
  <c r="T86"/>
  <c r="R89"/>
  <c r="R88"/>
  <c r="R87"/>
  <c r="R86"/>
  <c r="P89"/>
  <c r="P88"/>
  <c r="P87"/>
  <c r="P86"/>
  <c i="1" r="AU53"/>
  <c i="2" r="BK89"/>
  <c r="BK88"/>
  <c r="J88"/>
  <c r="BK87"/>
  <c r="J87"/>
  <c r="BK86"/>
  <c r="J86"/>
  <c r="J60"/>
  <c r="J29"/>
  <c i="1" r="AG53"/>
  <c i="2" r="J89"/>
  <c r="BG89"/>
  <c r="F34"/>
  <c i="1" r="BB53"/>
  <c i="2" r="J62"/>
  <c r="J61"/>
  <c r="F82"/>
  <c r="F80"/>
  <c r="E78"/>
  <c r="F55"/>
  <c r="F53"/>
  <c r="E51"/>
  <c r="J38"/>
  <c r="J23"/>
  <c r="E23"/>
  <c r="J82"/>
  <c r="J55"/>
  <c r="J22"/>
  <c r="J20"/>
  <c r="E20"/>
  <c r="F83"/>
  <c r="F56"/>
  <c r="J19"/>
  <c r="J14"/>
  <c r="J80"/>
  <c r="J53"/>
  <c r="E7"/>
  <c r="E74"/>
  <c r="E47"/>
  <c i="1" r="BD58"/>
  <c r="BC58"/>
  <c r="BB58"/>
  <c r="BA58"/>
  <c r="AZ58"/>
  <c r="AY58"/>
  <c r="AX58"/>
  <c r="AW58"/>
  <c r="AV58"/>
  <c r="AU58"/>
  <c r="AT58"/>
  <c r="AS58"/>
  <c r="AG58"/>
  <c r="BD56"/>
  <c r="BC56"/>
  <c r="BB56"/>
  <c r="BA56"/>
  <c r="AZ56"/>
  <c r="AY56"/>
  <c r="AX56"/>
  <c r="AW56"/>
  <c r="AV56"/>
  <c r="AU56"/>
  <c r="AT56"/>
  <c r="AS56"/>
  <c r="AG56"/>
  <c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9"/>
  <c r="AN59"/>
  <c r="AN58"/>
  <c r="AT57"/>
  <c r="AN57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<sst xmlns="http://schemas.openxmlformats.org/spreadsheetml/2006/main">
  <si>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</si>
  <si>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</si>
  <si>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</si>
  <si>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</si>
  <si>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</si>
  <si>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</si>
  <si>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</si>
  <si>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{5bee1060-6826-4657-8f7f-2ceb56f26c3e}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</si>
  <si>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</si>
  <si>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</si>
  <si>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</si>
  <si>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</si>
  <si>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</si>
  <si>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</si>
  <si>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</si>
  <si>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</si>
  <si>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65018127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</si>
  <si>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</si>
  <si>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</si>
  <si>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TSO 5.SK žst. Třebušice</t>
  </si>
  <si>
    <t>KSO:</t>
  </si>
  <si>
    <t>824 26</t>
  </si>
  <si>
    <t>CC-CZ:</t>
  </si>
  <si>
    <t>Místo:</t>
  </si>
  <si>
    <t>žst. Třebušice</t>
  </si>
  <si>
    <t>Datum:</t>
  </si>
  <si>
    <t>2. 10. 2018</t>
  </si>
  <si>
    <t>CZ-CPV:</t>
  </si>
  <si>
    <t>44212000-9</t>
  </si>
  <si>
    <t>CZ-CPA:</t>
  </si>
  <si>
    <t>42.12.10</t>
  </si>
  <si>
    <t>Zadavatel:</t>
  </si>
  <si>
    <t>IČ:</t>
  </si>
  <si>
    <t>70994234</t>
  </si>
  <si>
    <t>SŽDC s.o., OŘ UNL, ST Most</t>
  </si>
  <si>
    <t>DIČ:</t>
  </si>
  <si>
    <t/>
  </si>
  <si>
    <t>Uchazeč:</t>
  </si>
  <si>
    <t>Vyplň údaj</t>
  </si>
  <si>
    <t>Projektant:</t>
  </si>
  <si>
    <t xml:space="preserve">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</si>
  <si>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</si>
  <si>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</si>
  <si>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</si>
  <si>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</si>
  <si>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</si>
  <si>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</si>
  <si>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</si>
  <si>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</si>
  <si>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</si>
  <si>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</si>
  <si>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</si>
  <si>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</si>
  <si>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</si>
  <si>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</si>
  <si>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</si>
  <si>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</si>
  <si>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</si>
  <si>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</si>
  <si>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</si>
  <si>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</si>
  <si>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</si>
  <si>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</si>
  <si>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</si>
  <si>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</si>
  <si>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</si>
  <si>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</si>
  <si>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</si>
  <si>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</si>
  <si>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</si>
  <si>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</si>
  <si>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</si>
  <si>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</si>
  <si>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</si>
  <si>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</si>
  <si>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</si>
  <si>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</si>
  <si>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</si>
  <si>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</si>
  <si>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</si>
  <si>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</si>
  <si>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</si>
  <si>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O1</t>
  </si>
  <si>
    <t>TSO 5.SK Třebušice</t>
  </si>
  <si>
    <t>STA</t>
  </si>
  <si>
    <t>1</t>
  </si>
  <si>
    <t>{a8c7bcd0-7ce6-4617-8581-12e2fb655063}</t>
  </si>
  <si>
    <t>2</t>
  </si>
  <si>
    <t>/</t>
  </si>
  <si>
    <t>Č11</t>
  </si>
  <si>
    <t>TSO 5.SK</t>
  </si>
  <si>
    <t>Soupis</t>
  </si>
  <si>
    <t>{e12b9908-ef24-4ca9-baf3-7a68d09af412}</t>
  </si>
  <si>
    <t>O2</t>
  </si>
  <si>
    <t>Vedlejší rozpočtové náklady</t>
  </si>
  <si>
    <t>{4d2ce9db-ab10-4f4a-99d9-80e64da8d09e}</t>
  </si>
  <si>
    <t>Č21</t>
  </si>
  <si>
    <t>VRN</t>
  </si>
  <si>
    <t>{11f5efff-9110-4a0d-a4c9-6571b4c48c0c}</t>
  </si>
  <si>
    <t>O3</t>
  </si>
  <si>
    <t>Zabezpečovací zařízení</t>
  </si>
  <si>
    <t>{538770bf-d61e-42c4-9ef2-d4eb5f3ea035}</t>
  </si>
  <si>
    <t>Č31</t>
  </si>
  <si>
    <t>Práce na zab.zař.</t>
  </si>
  <si>
    <t>{6654a567-7e5a-4121-9263-dcbd101e329c}</t>
  </si>
  <si>
    <t>O4</t>
  </si>
  <si>
    <t>{1c355fbf-a742-45c6-b261-b48aed0e5ade}</t>
  </si>
  <si>
    <t>Č41</t>
  </si>
  <si>
    <t>{74b183ac-81ba-49d5-ae65-a32c483226a7}</t>
  </si>
  <si>
    <t>1) Krycí list soupisu</t>
  </si>
  <si>
    <t>2) Rekapitulace</t>
  </si>
  <si>
    <t>3) Soupis prací</t>
  </si>
  <si>
    <t>Zpět na list:</t>
  </si>
  <si>
    <t>Rekapitulace zakázky</t>
  </si>
  <si>
    <t>Stezka_drť</t>
  </si>
  <si>
    <t xml:space="preserve">Doplnění drtí  ( vrstva průměr 5 cm )</t>
  </si>
  <si>
    <t>m2</t>
  </si>
  <si>
    <t>1550</t>
  </si>
  <si>
    <t>Drť_4_8</t>
  </si>
  <si>
    <t>Doplnění</t>
  </si>
  <si>
    <t>m3</t>
  </si>
  <si>
    <t>77,5</t>
  </si>
  <si>
    <t>KRYCÍ LIST SOUPISU</t>
  </si>
  <si>
    <t>Štěrk_32_63</t>
  </si>
  <si>
    <t>Doplnění po čištění</t>
  </si>
  <si>
    <t>396</t>
  </si>
  <si>
    <t>Pražce_4_5</t>
  </si>
  <si>
    <t>Výhybkové pražce 4-5 m</t>
  </si>
  <si>
    <t>ks</t>
  </si>
  <si>
    <t>9</t>
  </si>
  <si>
    <t>Pražce_příčné</t>
  </si>
  <si>
    <t>Pražce příčné</t>
  </si>
  <si>
    <t>Pražce_SB6_už</t>
  </si>
  <si>
    <t>Pražce SB6 užité z Lenešic</t>
  </si>
  <si>
    <t>55</t>
  </si>
  <si>
    <t>Objekt:</t>
  </si>
  <si>
    <t>ASPV</t>
  </si>
  <si>
    <t>propracování výhybek 27,46</t>
  </si>
  <si>
    <t>m</t>
  </si>
  <si>
    <t>99,7</t>
  </si>
  <si>
    <t>O1 - TSO 5.SK Třebušice</t>
  </si>
  <si>
    <t>ASP</t>
  </si>
  <si>
    <t>Propracování koleje</t>
  </si>
  <si>
    <t>km</t>
  </si>
  <si>
    <t>0,838</t>
  </si>
  <si>
    <t>Soupis:</t>
  </si>
  <si>
    <t>Výměna_plochy</t>
  </si>
  <si>
    <t>Výměna upevnění - úložné plochy</t>
  </si>
  <si>
    <t>úl.pl.</t>
  </si>
  <si>
    <t>2532</t>
  </si>
  <si>
    <t>Č11 - TSO 5.SK</t>
  </si>
  <si>
    <t>Kolejnice</t>
  </si>
  <si>
    <t>Délka kolejnic</t>
  </si>
  <si>
    <t>1650</t>
  </si>
  <si>
    <t>Vrtule_R1</t>
  </si>
  <si>
    <t>Na dřevěné pražce</t>
  </si>
  <si>
    <t>216</t>
  </si>
  <si>
    <t>Pokladnice_S4pl</t>
  </si>
  <si>
    <t>Ploché za výhybku 27</t>
  </si>
  <si>
    <t>10</t>
  </si>
  <si>
    <t>Podkladnice_S4</t>
  </si>
  <si>
    <t>Podkladnice S4 na dřevěné pražce</t>
  </si>
  <si>
    <t>44</t>
  </si>
  <si>
    <t>Pryžovky</t>
  </si>
  <si>
    <t>PE</t>
  </si>
  <si>
    <t>54</t>
  </si>
  <si>
    <t>Odpad_dřevo</t>
  </si>
  <si>
    <t>t</t>
  </si>
  <si>
    <t>1,98</t>
  </si>
  <si>
    <t>Odpad_PE_a_pryž</t>
  </si>
  <si>
    <t>0,393</t>
  </si>
  <si>
    <t>Odpad_zemina</t>
  </si>
  <si>
    <t>804,95</t>
  </si>
  <si>
    <t>Mat_zadavatele_užitý</t>
  </si>
  <si>
    <t>Užitý materiál SŽDC deponovaný v Lenešicích</t>
  </si>
  <si>
    <t>33,352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</si>
  <si>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</si>
  <si>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</si>
  <si>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</si>
  <si>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</si>
  <si>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</si>
  <si>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</si>
  <si>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</si>
  <si>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</si>
  <si>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</si>
  <si>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</si>
  <si>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</si>
  <si>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</si>
  <si>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</si>
  <si>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</si>
  <si>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</si>
  <si>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</si>
  <si>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</si>
  <si>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</si>
  <si>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</si>
  <si>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</si>
  <si>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</si>
  <si>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</si>
  <si>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</si>
  <si>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</si>
  <si>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</si>
  <si>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</si>
  <si>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</si>
  <si>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</si>
  <si>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</si>
  <si>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5905020010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</si>
  <si>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</si>
  <si>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Sborník UOŽI 01 2018</t>
  </si>
  <si>
    <t>4</t>
  </si>
  <si>
    <t>2089514086</t>
  </si>
  <si>
    <t>PSC</t>
  </si>
  <si>
    <t>Poznámka k souboru cen:_x000d_
1. V cenách jsou započteny náklady na odtěžení nánosu stezky a rozprostření výzisku na terén nebo naložení na dopravní prostředek a úprava povrchu stezky.</t>
  </si>
  <si>
    <t>VV</t>
  </si>
  <si>
    <t xml:space="preserve">" mezi 3.-5.SK                  "1550</t>
  </si>
  <si>
    <t>Stezky_nános</t>
  </si>
  <si>
    <t>Součet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</si>
  <si>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</si>
  <si>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stav.2. V cenách nejsou obsaženy náklady na dodávku drtě její doplnění a rozprostření.</t>
  </si>
  <si>
    <t>419799996</t>
  </si>
  <si>
    <t>Poznámka k souboru cen:_x000d_
1. V cenách jsou započteny náklady na rozprostření a urovnání kameniva včetně zhutnění povrchu stezky. Platí pro nový i stávající stav. 2. V cenách nejsou obsaženy náklady na dodávku drtě její doplnění a rozprostření.</t>
  </si>
  <si>
    <t>3</t>
  </si>
  <si>
    <t>5905025110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</si>
  <si>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</si>
  <si>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-1395923876</t>
  </si>
  <si>
    <t>Poznámka k souboru cen:_x000d_
1. V cenách jsou započteny náklady na doplnění kameniva stezky ojediněle ručně z vozíku nebo souvisle mechanizací z vozíků nebo železničních vozů. 2. V cenách nejsou obsaženy náklady na dodávku kameniva.</t>
  </si>
  <si>
    <t>Stezka_drť*0,05</t>
  </si>
  <si>
    <t>5905035120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</si>
  <si>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pražce.2. V cenách nejsou obsaženy náklady na podbití pražce, dodávku a doplnění kameniva.</t>
  </si>
  <si>
    <t>1738660053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</si>
  <si>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</si>
  <si>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 xml:space="preserve">" 12 mezipražcových prostorů za KV 27 k námezníku              "7,64</t>
  </si>
  <si>
    <t xml:space="preserve">" 21 mezipražcových prostorů za KV 46                                        "14,91</t>
  </si>
  <si>
    <t>5905085040</t>
  </si>
  <si>
    <t>Souvislé čištění KL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pražců.2. V cenách nejsou obsaženy náklady na snížení KL pod patou kolejnice, následnou úpravu směrového a výškového uspořádání dodávku a doplnění kameniva.</t>
  </si>
  <si>
    <t>-295273315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</si>
  <si>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</si>
  <si>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Strojní_Čištění</t>
  </si>
  <si>
    <t xml:space="preserve">"naámezník výh.46 km " 48,322- " námezník výh.27  km "47,548</t>
  </si>
  <si>
    <t>6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</si>
  <si>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</si>
  <si>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</si>
  <si>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-143623706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</si>
  <si>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</si>
  <si>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"12 vozů "12*33</t>
  </si>
  <si>
    <t>7</t>
  </si>
  <si>
    <t>5906015020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</si>
  <si>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</si>
  <si>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kus</t>
  </si>
  <si>
    <t>-742020248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</si>
  <si>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</si>
  <si>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</t>
  </si>
  <si>
    <t>Poznámka k položce:
Pražec=kus</t>
  </si>
  <si>
    <t>8</t>
  </si>
  <si>
    <t>5906015050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</si>
  <si>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</si>
  <si>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-1909471109</t>
  </si>
  <si>
    <t>" společné za KV 27"5</t>
  </si>
  <si>
    <t>" společné za KV 46"4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</si>
  <si>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</si>
  <si>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</si>
  <si>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1664998938</t>
  </si>
  <si>
    <t xml:space="preserve">"za KVO 46 do 5.SK              "26</t>
  </si>
  <si>
    <t xml:space="preserve">" pod LIS Lc5                              "2</t>
  </si>
  <si>
    <t xml:space="preserve">" pod LIS S5                               "2            </t>
  </si>
  <si>
    <t xml:space="preserve">"za KVO 27 do 5.SK              "25</t>
  </si>
  <si>
    <t>5906080015</t>
  </si>
  <si>
    <t>Vystrojení pražce dřevěného s podkladnicovým upevněním čtyři vrtule. Poznámka: 1. V cenách jsou započteny náklady na montáž výstroje, potřebnou manipulaci a ošetření součástí mazivem.2. V cenách nejsou obsaženy náklady na vrtání dřevěných pražců a dodávku materiálu.</t>
  </si>
  <si>
    <t>-1856099201</t>
  </si>
  <si>
    <t>Poznámka k souboru cen:_x000d_
1. V cenách jsou započteny náklady na montáž výstroje, potřebnou manipulaci a ošetření součástí mazivem. 2. V cenách nejsou obsaženy náklady na vrtání dřevěných pražců a dodávku materiálu.</t>
  </si>
  <si>
    <t>Pražce_4_5*4+Pražce_příčné*2</t>
  </si>
  <si>
    <t>11</t>
  </si>
  <si>
    <t>5906105010</t>
  </si>
  <si>
    <t>Demontáž pražce dřevěný. Poznámka: 1. V cenách jsou započteny náklady na manipulaci, demontáž, odstrojení do součástí a uložení pražců.</t>
  </si>
  <si>
    <t>-1013477952</t>
  </si>
  <si>
    <t>Poznámka k souboru cen:_x000d_
1. V cenách jsou započteny náklady na manipulaci, demontáž, odstrojení do součástí a uložení pražců.</t>
  </si>
  <si>
    <t>12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</si>
  <si>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</si>
  <si>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</si>
  <si>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-1028713439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</si>
  <si>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</si>
  <si>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
Metr kolejnice=m</t>
  </si>
  <si>
    <t>Kolejnice_S49</t>
  </si>
  <si>
    <t>350</t>
  </si>
  <si>
    <t>13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</si>
  <si>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</si>
  <si>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</si>
  <si>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-1236546683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</si>
  <si>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</si>
  <si>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(ASP*1000-13)*2</t>
  </si>
  <si>
    <t>14</t>
  </si>
  <si>
    <t>5907050120</t>
  </si>
  <si>
    <t>Dělení kolejnic kyslíkem tv. S49. Poznámka: 1. V cenách jsou započteny náklady na manipulaci podložení, označení a provedení řezu kolejnice.</t>
  </si>
  <si>
    <t>-806810736</t>
  </si>
  <si>
    <t>Poznámka k souboru cen:_x000d_
1. V cenách jsou započteny náklady na manipulaci podložení, označení a provedení řezu kolejnice.</t>
  </si>
  <si>
    <t>Poznámka k položce:
Řez=kus</t>
  </si>
  <si>
    <t>"vyřezání svárů s předními děrami + defektoskopie " 240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</si>
  <si>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</si>
  <si>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prostředek.2. V cenách nejsou obsaženy náklady na vrtání pražce a dodávku materiálu.</t>
  </si>
  <si>
    <t>-1511393819</t>
  </si>
  <si>
    <t>Poznámka k souboru cen:_x000d_
1. V cenách jsou započteny náklady na demontáž, výměnu a montáž, ošetření součástí mazivem a naložení výzisku na dopravní prostředek. 2. V cenách nejsou obsaženy náklady na vrtání pražce a dodávku materiálu.</t>
  </si>
  <si>
    <t xml:space="preserve">Kolejnice/0,658+Pražce_4_5*2+6,401 "   (= zaokrouhlení)"</t>
  </si>
  <si>
    <t>16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</si>
  <si>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</si>
  <si>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</si>
  <si>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1785614028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</si>
  <si>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</si>
  <si>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
Kilometr koleje=km</t>
  </si>
  <si>
    <t xml:space="preserve">"km   "48,352-47,527</t>
  </si>
  <si>
    <t xml:space="preserve">"km   "47,494-47,481</t>
  </si>
  <si>
    <t>17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</si>
  <si>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</si>
  <si>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</si>
  <si>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1218957943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</si>
  <si>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</si>
  <si>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 xml:space="preserve">"výh. 27,46        "2*49,85</t>
  </si>
  <si>
    <t>18</t>
  </si>
  <si>
    <t>5909050010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</si>
  <si>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</si>
  <si>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-1496419502</t>
  </si>
  <si>
    <t>Poznámka k souboru cen:_x000d_
1. V cenách jsou započteny náklady na stabilizaci v režimu s řízeným (konstantním) poklesem včetně měření a předání tištěných výstupů.</t>
  </si>
  <si>
    <t>Poznámka k položce:
S3/1, Kilometr koleje=km</t>
  </si>
  <si>
    <t>19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</si>
  <si>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</si>
  <si>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</si>
  <si>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-1727217577</t>
  </si>
  <si>
    <t>20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</si>
  <si>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</si>
  <si>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</si>
  <si>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-1409885502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</si>
  <si>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</si>
  <si>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</si>
  <si>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</si>
  <si>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1967549188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</si>
  <si>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</si>
  <si>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Kolejnice/22</t>
  </si>
  <si>
    <t>22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</si>
  <si>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</si>
  <si>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</si>
  <si>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408970437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</si>
  <si>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</si>
  <si>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3*2</t>
  </si>
  <si>
    <t>23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</si>
  <si>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</si>
  <si>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dokumentace.2. V cenách nejsou obsaženy náklady na demontáž kolejnicových spojek.</t>
  </si>
  <si>
    <t>1774913474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</si>
  <si>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</si>
  <si>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24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</si>
  <si>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</si>
  <si>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</si>
  <si>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-1013289923</t>
  </si>
  <si>
    <t>Poznámka k souboru cen:_x000d_
1. V cenách jsou započteny náklady na hloubení a uložení výzisku na terén nebo naložení na dopravní prostředek a uložení na úložišti.</t>
  </si>
  <si>
    <t>25</t>
  </si>
  <si>
    <t>5999005010</t>
  </si>
  <si>
    <t>Třídění spojovacích a upevňovacích součástí. Poznámka: 1. V cenách jsou započteny náklady na manipulaci, vytřídění a uložení materiálu na úložiště nebo do skladu.</t>
  </si>
  <si>
    <t>-688224061</t>
  </si>
  <si>
    <t>Poznámka k souboru cen:_x000d_
1. V cenách jsou započteny náklady na manipulaci, vytřídění a uložení materiálu na úložiště nebo do skladu.</t>
  </si>
  <si>
    <t xml:space="preserve">"Svěrkové komplety ŽS3 jsou do šrotu                                "0</t>
  </si>
  <si>
    <t xml:space="preserve">" Podkladnice a vrtule z dřevěných pražců                        "(Pražce_4_5*4+Pražce_příčné*2)*(0,0085+0,00051*4+0,00009*4)/1,05</t>
  </si>
  <si>
    <t>OST</t>
  </si>
  <si>
    <t>Ostatní</t>
  </si>
  <si>
    <t>26</t>
  </si>
  <si>
    <t>M</t>
  </si>
  <si>
    <t>5955101005</t>
  </si>
  <si>
    <t>Železniční svršek-kolejové lože (KL) Kamenivo drcené štěrk frakce 31,5/63 třídy min. BII</t>
  </si>
  <si>
    <t>Sborník UOŽI 01 2017</t>
  </si>
  <si>
    <t>512</t>
  </si>
  <si>
    <t>1474983121</t>
  </si>
  <si>
    <t>Štěrk_32_63*1,425</t>
  </si>
  <si>
    <t>27</t>
  </si>
  <si>
    <t>5957201010</t>
  </si>
  <si>
    <t xml:space="preserve">NEOCEŇOVAT!!  Kolejnice užité tv. S49</t>
  </si>
  <si>
    <t>-421033449</t>
  </si>
  <si>
    <t>Poznámka k položce:
materiál SŽDC z Lenešic</t>
  </si>
  <si>
    <t>"Užité z Lenešic"350</t>
  </si>
  <si>
    <t>28</t>
  </si>
  <si>
    <t>5955101025</t>
  </si>
  <si>
    <t>Železniční svršek-kolejové lože (KL) Kamenivo drcené drť frakce 4/8</t>
  </si>
  <si>
    <t>-1563108484</t>
  </si>
  <si>
    <t>Drť_4_8*1,327</t>
  </si>
  <si>
    <t>29</t>
  </si>
  <si>
    <t>5956119015</t>
  </si>
  <si>
    <t>Pražec dřevěný výhybkový dub skupina 3 2500x260x160</t>
  </si>
  <si>
    <t>-162408251</t>
  </si>
  <si>
    <t>30</t>
  </si>
  <si>
    <t>5956119020</t>
  </si>
  <si>
    <t>Pražec dřevěný výhybkový dub skupina 3 2600x260x160</t>
  </si>
  <si>
    <t>1932152224</t>
  </si>
  <si>
    <t>31</t>
  </si>
  <si>
    <t>5956119115</t>
  </si>
  <si>
    <t>Pražec dřevěný výhybkový dub skupina 3 4500x260x160</t>
  </si>
  <si>
    <t>-957850511</t>
  </si>
  <si>
    <t>32</t>
  </si>
  <si>
    <t>5956119120</t>
  </si>
  <si>
    <t>Pražec dřevěný výhybkový dub skupina 3 4600x260x160</t>
  </si>
  <si>
    <t>1678945856</t>
  </si>
  <si>
    <t>33</t>
  </si>
  <si>
    <t>5956119125</t>
  </si>
  <si>
    <t>Pražec dřevěný výhybkový dub skupina 3 4700x260x160</t>
  </si>
  <si>
    <t>-123169583</t>
  </si>
  <si>
    <t>34</t>
  </si>
  <si>
    <t>5956119130</t>
  </si>
  <si>
    <t>Pražec dřevěný výhybkový dub skupina 3 4800x260x160</t>
  </si>
  <si>
    <t>1465361758</t>
  </si>
  <si>
    <t>35</t>
  </si>
  <si>
    <t>5956213005</t>
  </si>
  <si>
    <t xml:space="preserve">NEOCEŇOVAT!!  Pražec betonový příčný nevystrojený  užitý SB6</t>
  </si>
  <si>
    <t>390780130</t>
  </si>
  <si>
    <t>36</t>
  </si>
  <si>
    <t>5958128010</t>
  </si>
  <si>
    <t>Železniční svršek-upevňovadla Komplety ŽS 4 (šroub RS 1, matice M 24, podložka Fe6, svěrka ŽS4)</t>
  </si>
  <si>
    <t>197598519</t>
  </si>
  <si>
    <t>Výměna_plochy*2</t>
  </si>
  <si>
    <t>37</t>
  </si>
  <si>
    <t>5958134040</t>
  </si>
  <si>
    <t>Železniční svršek-upevňovadla Součásti upevňovací kroužek pružný dvojitý Fe 6</t>
  </si>
  <si>
    <t>479537080</t>
  </si>
  <si>
    <t>38</t>
  </si>
  <si>
    <t>5958134075</t>
  </si>
  <si>
    <t>Železniční svršek-upevňovadla Součásti upevňovací vrtule R1(145)</t>
  </si>
  <si>
    <t>-219570194</t>
  </si>
  <si>
    <t>(Pražce_4_5*4+Pražce_příčné*2)*4</t>
  </si>
  <si>
    <t>39</t>
  </si>
  <si>
    <t>5958140000</t>
  </si>
  <si>
    <t>Železniční svršek-upevňovadla Podkladnice žebrová tv. S4</t>
  </si>
  <si>
    <t>-1983306752</t>
  </si>
  <si>
    <t>(Pražce_4_5*4+Pražce_příčné*2)-Pokladnice_S4pl</t>
  </si>
  <si>
    <t>40</t>
  </si>
  <si>
    <t>5958140005</t>
  </si>
  <si>
    <t>Podkladnice žebrová tv. S4pl</t>
  </si>
  <si>
    <t>101316619</t>
  </si>
  <si>
    <t>41</t>
  </si>
  <si>
    <t>5958158005</t>
  </si>
  <si>
    <t>Železniční svršek-upevňovadla Podložka pryžová pod patu kolejnice S49 183/126/6</t>
  </si>
  <si>
    <t>-98975711</t>
  </si>
  <si>
    <t>42</t>
  </si>
  <si>
    <t>5958158070</t>
  </si>
  <si>
    <t>Železniční svršek-upevňovadla Podložka polyetylenová pod podkladnici 380/160/2 (S4, R4)</t>
  </si>
  <si>
    <t>636377724</t>
  </si>
  <si>
    <t>Podkladnice_S4+Pokladnice_S4pl</t>
  </si>
  <si>
    <t>43</t>
  </si>
  <si>
    <t>7497351560</t>
  </si>
  <si>
    <t>Montáž přímého ukolejnění na elektrizovaných tratích nebo v kolejových obvodech</t>
  </si>
  <si>
    <t>822397263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</si>
  <si>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</si>
  <si>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</si>
  <si>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2090770936</t>
  </si>
  <si>
    <t>45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</si>
  <si>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</si>
  <si>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</si>
  <si>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-315314109</t>
  </si>
  <si>
    <t>Poznámka k položce:
odvoz výzisku z čištění KL a stezek na skládku odpadů</t>
  </si>
  <si>
    <t>(Drť_4_8+Štěrk_32_63)*1,7</t>
  </si>
  <si>
    <t>46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</si>
  <si>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</si>
  <si>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</si>
  <si>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202375974</t>
  </si>
  <si>
    <t>Poznámka k položce:
odvoz dřev. pražců a pryže na skládku odpadů</t>
  </si>
  <si>
    <t>(Pryžovky*0,000169+PE*0,000080)/1,1</t>
  </si>
  <si>
    <t>Pražce_4_5*0,140+Pražce_příčné*0,080</t>
  </si>
  <si>
    <t>47</t>
  </si>
  <si>
    <t>9902201200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</si>
  <si>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</si>
  <si>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153937646</t>
  </si>
  <si>
    <t>Poznámka k položce:
přeprava kolejnic užitých S49 a užitých pražců SB6 z Lenešic na stavbu</t>
  </si>
  <si>
    <t>Pražce_SB6_už*(0,272+2*0,0085+4*0,0006)</t>
  </si>
  <si>
    <t>350*0,0495</t>
  </si>
  <si>
    <t>48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</si>
  <si>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</si>
  <si>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</si>
  <si>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-36691690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</si>
  <si>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</si>
  <si>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49</t>
  </si>
  <si>
    <t>9909000100</t>
  </si>
  <si>
    <t>Poplatek za uložení suti nebo hmot na oficiální skládku Poznámka: V cenách jsou započteny náklady na uložení stavebního odpadu na oficiální skládku.</t>
  </si>
  <si>
    <t>-2013950550</t>
  </si>
  <si>
    <t>50</t>
  </si>
  <si>
    <t>9909000300</t>
  </si>
  <si>
    <t>Poplatek za likvidaci dřevěných kolejnicových podpor Poznámka: V cenách jsou započteny náklady na uložení stavebního odpadu na oficiální skládku.</t>
  </si>
  <si>
    <t>1531352744</t>
  </si>
  <si>
    <t>51</t>
  </si>
  <si>
    <t>9909000400</t>
  </si>
  <si>
    <t>Poplatek za likvidaci plastových součástí Poznámka: V cenách jsou započteny náklady na uložení stavebního odpadu na oficiální skládku.</t>
  </si>
  <si>
    <t>-549283973</t>
  </si>
  <si>
    <t>O2 - Vedlejší rozpočtové náklady</t>
  </si>
  <si>
    <t>Č21 - VRN</t>
  </si>
  <si>
    <t>011403000</t>
  </si>
  <si>
    <t>Průzkum výskytu škodlivin kontaminace kameniva ropnými látkami</t>
  </si>
  <si>
    <t>-1456657415</t>
  </si>
  <si>
    <t>Poznámka k položce:
14. + 16. SK</t>
  </si>
  <si>
    <t>051002000</t>
  </si>
  <si>
    <t xml:space="preserve">Finanční náklady - pojistné </t>
  </si>
  <si>
    <t>%</t>
  </si>
  <si>
    <t>1439442317</t>
  </si>
  <si>
    <t>RV303001</t>
  </si>
  <si>
    <t>Zjednodušený projekt opravy koleje</t>
  </si>
  <si>
    <t>-666614373</t>
  </si>
  <si>
    <t>RV315003</t>
  </si>
  <si>
    <t>Zařízení staveniště</t>
  </si>
  <si>
    <t>-1587001784</t>
  </si>
  <si>
    <t>RV317003</t>
  </si>
  <si>
    <t>Vybavení staveniště</t>
  </si>
  <si>
    <t>-946175360</t>
  </si>
  <si>
    <t>RV324001</t>
  </si>
  <si>
    <t>Diagnostika technické infrastruktury - vytýčení trasy kabelové</t>
  </si>
  <si>
    <t>1674478442</t>
  </si>
  <si>
    <t>Poznámka k položce:
SSZT, SEE, ČD Tel.</t>
  </si>
  <si>
    <t>RV342</t>
  </si>
  <si>
    <t>Organizační zajištění prací při zřizování a udržování BK klejí a výhybek</t>
  </si>
  <si>
    <t>-377664857</t>
  </si>
  <si>
    <t>(47,527-48,352)*-1000</t>
  </si>
  <si>
    <t>O3 - Zabezpečovací zařízení</t>
  </si>
  <si>
    <t>Č31 - Práce na zab.zař.</t>
  </si>
  <si>
    <t>7594120875</t>
  </si>
  <si>
    <t>Lanová propojení s kombinací kolíkových a patkových ukončení LGI 2+1xFe20/400 norma 709639007 (HM0404223990777)</t>
  </si>
  <si>
    <t>10402565</t>
  </si>
  <si>
    <t>7594121360</t>
  </si>
  <si>
    <t>Lanová propojení s kombinací kolíkových a patkových ukončení LKI 2xFe20/190 norma 708659010 (HM0404223990506)</t>
  </si>
  <si>
    <t>128</t>
  </si>
  <si>
    <t>-1665970404</t>
  </si>
  <si>
    <t>7594121390</t>
  </si>
  <si>
    <t>Lanová propojení s kombinací kolíkových a patkových ukončení LKI 2xFe20/370</t>
  </si>
  <si>
    <t>-1415514736</t>
  </si>
  <si>
    <t>Poznámka k položce:
s prodlouženou patkou (výrobce ATE Cheb katalog kolejnicových propojek str.13) pro uchycení s jinou patkou na jeden vývod z tlumivky</t>
  </si>
  <si>
    <t>7594120815</t>
  </si>
  <si>
    <t>Lanová propojení s kombinací kolíkových a patkových ukončení LGI 2+1xFe20/190 norma 709639002 (HM0404223990772)</t>
  </si>
  <si>
    <t>-1028553098</t>
  </si>
  <si>
    <t>7594170610</t>
  </si>
  <si>
    <t>Propojovací příslušenství Příchytka lanová pro 3+3x20 280/170-SB5,6 norma 703339010 (HM0404223990094)</t>
  </si>
  <si>
    <t>-974019489</t>
  </si>
  <si>
    <t>7594170210</t>
  </si>
  <si>
    <t>Propojovací příslušenství Příchytka lanová 3Fe20 boční 270/135-SB 5,6 norma 703339007 (HM0404223990105)</t>
  </si>
  <si>
    <t>1272804727</t>
  </si>
  <si>
    <t>7594170220</t>
  </si>
  <si>
    <t>Propojovací příslušenství Příchytka lanová 3Fe20 vrch. 270/135-SB 5,6 norma 703339008 (HM0404223990106)</t>
  </si>
  <si>
    <t>1662837015</t>
  </si>
  <si>
    <t>7594170060</t>
  </si>
  <si>
    <t xml:space="preserve">Propojovací příslušenství Příchytka lanová  trojitá LPT 20 norma 703309008 (HM0404223990050)</t>
  </si>
  <si>
    <t>-1886567820</t>
  </si>
  <si>
    <t>7592005050</t>
  </si>
  <si>
    <t>Montáž počítacího bodu (senzoru) RSR 180 - uložení a připevnění na určené místo, seřízení polohy, přezkoušení</t>
  </si>
  <si>
    <t>1172822907</t>
  </si>
  <si>
    <t>7592007050</t>
  </si>
  <si>
    <t>Demontáž počítacího bodu (senzoru) RSR 180</t>
  </si>
  <si>
    <t>-671076535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</si>
  <si>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</si>
  <si>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</si>
  <si>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903692473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</si>
  <si>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</si>
  <si>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</si>
  <si>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-2009321042</t>
  </si>
  <si>
    <t>7594105390</t>
  </si>
  <si>
    <t>Montáž pražce nebo trámku pro upevnění lanového propojení - usazení pražce nebo trámku mezi koleje nebo podél koleje; připevnění lana k pražci nebo montážnímu trámku</t>
  </si>
  <si>
    <t>-1386123710</t>
  </si>
  <si>
    <t>7594107070</t>
  </si>
  <si>
    <t>Demontáž lanového propojení tlumivek z betonových pražců</t>
  </si>
  <si>
    <t>2099287926</t>
  </si>
  <si>
    <t>7594207010</t>
  </si>
  <si>
    <t>Demontáž stykového transformátoru DT olejového</t>
  </si>
  <si>
    <t>295541173</t>
  </si>
  <si>
    <t>O4 - Vedlejší rozpočtové náklady</t>
  </si>
  <si>
    <t>Č41 - VRN</t>
  </si>
  <si>
    <t>Sborník UOŽI 01 2016</t>
  </si>
  <si>
    <t>251441359</t>
  </si>
  <si>
    <t>012002000</t>
  </si>
  <si>
    <t>Geodetické práce</t>
  </si>
  <si>
    <t>-1745439827</t>
  </si>
  <si>
    <t>013003004</t>
  </si>
  <si>
    <t>Projektové práce v rozsahu ZRN přes 5 do 20 mil. Kč</t>
  </si>
  <si>
    <t>1164625401</t>
  </si>
  <si>
    <t>030001000</t>
  </si>
  <si>
    <t>Zařízení a vybavení staveniště</t>
  </si>
  <si>
    <t>-1560735857</t>
  </si>
  <si>
    <t>040001000</t>
  </si>
  <si>
    <t>Inženýrská činnost</t>
  </si>
  <si>
    <t>527226153</t>
  </si>
  <si>
    <t>Poznámka k položce:
vytýčení sítí</t>
  </si>
  <si>
    <t>045002000</t>
  </si>
  <si>
    <t>Koordinační a kompletační činnost</t>
  </si>
  <si>
    <t>1811036784</t>
  </si>
  <si>
    <t>Poznámka k položce:
Organizační zajištění prací při zřizování a udržování koleje. Činnosti podle př. S3/2, zejména technologická příprava pořízení schématu a projednání postupu s ST, kontrola stavební připravenosti a řízení postupu prací, předání prací a dokladů objednateli.</t>
  </si>
  <si>
    <t>-536811352</t>
  </si>
  <si>
    <t>-55010670</t>
  </si>
  <si>
    <t>825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</si>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</sst>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29.28" customHeight="1">
      <c r="B9" s="27"/>
      <c r="C9" s="28"/>
      <c r="D9" s="33" t="s">
        <v>27</v>
      </c>
      <c r="E9" s="28"/>
      <c r="F9" s="28"/>
      <c r="G9" s="28"/>
      <c r="H9" s="28"/>
      <c r="I9" s="28"/>
      <c r="J9" s="28"/>
      <c r="K9" s="41" t="s">
        <v>28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33" t="s">
        <v>29</v>
      </c>
      <c r="AL9" s="28"/>
      <c r="AM9" s="28"/>
      <c r="AN9" s="41" t="s">
        <v>30</v>
      </c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32</v>
      </c>
      <c r="AL10" s="28"/>
      <c r="AM10" s="28"/>
      <c r="AN10" s="34" t="s">
        <v>33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34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35</v>
      </c>
      <c r="AL11" s="28"/>
      <c r="AM11" s="28"/>
      <c r="AN11" s="34" t="s">
        <v>36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37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32</v>
      </c>
      <c r="AL13" s="28"/>
      <c r="AM13" s="28"/>
      <c r="AN13" s="42" t="s">
        <v>38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2" t="s">
        <v>38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39" t="s">
        <v>35</v>
      </c>
      <c r="AL14" s="28"/>
      <c r="AM14" s="28"/>
      <c r="AN14" s="42" t="s">
        <v>38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32</v>
      </c>
      <c r="AL16" s="28"/>
      <c r="AM16" s="28"/>
      <c r="AN16" s="34" t="s">
        <v>36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40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35</v>
      </c>
      <c r="AL17" s="28"/>
      <c r="AM17" s="28"/>
      <c r="AN17" s="34" t="s">
        <v>36</v>
      </c>
      <c r="AO17" s="28"/>
      <c r="AP17" s="28"/>
      <c r="AQ17" s="30"/>
      <c r="BE17" s="38"/>
      <c r="BS17" s="23" t="s">
        <v>41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42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57" customHeight="1">
      <c r="B20" s="27"/>
      <c r="C20" s="28"/>
      <c r="D20" s="28"/>
      <c r="E20" s="44" t="s">
        <v>43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8"/>
      <c r="AQ22" s="30"/>
      <c r="BE22" s="38"/>
    </row>
    <row r="23" s="1" customFormat="1" ht="25.92" customHeight="1">
      <c r="B23" s="46"/>
      <c r="C23" s="47"/>
      <c r="D23" s="48" t="s">
        <v>44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8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8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45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46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47</v>
      </c>
      <c r="AL25" s="52"/>
      <c r="AM25" s="52"/>
      <c r="AN25" s="52"/>
      <c r="AO25" s="52"/>
      <c r="AP25" s="47"/>
      <c r="AQ25" s="51"/>
      <c r="BE25" s="38"/>
    </row>
    <row r="26" hidden="1" s="2" customFormat="1" ht="14.4" customHeight="1">
      <c r="B26" s="53"/>
      <c r="C26" s="54"/>
      <c r="D26" s="55" t="s">
        <v>48</v>
      </c>
      <c r="E26" s="54"/>
      <c r="F26" s="55" t="s">
        <v>49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8"/>
    </row>
    <row r="27" hidden="1" s="2" customFormat="1" ht="14.4" customHeight="1">
      <c r="B27" s="53"/>
      <c r="C27" s="54"/>
      <c r="D27" s="54"/>
      <c r="E27" s="54"/>
      <c r="F27" s="55" t="s">
        <v>50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8"/>
    </row>
    <row r="28" s="2" customFormat="1" ht="14.4" customHeight="1">
      <c r="B28" s="53"/>
      <c r="C28" s="54"/>
      <c r="D28" s="55" t="s">
        <v>48</v>
      </c>
      <c r="E28" s="54"/>
      <c r="F28" s="55" t="s">
        <v>51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8"/>
    </row>
    <row r="29" s="2" customFormat="1" ht="14.4" customHeight="1">
      <c r="B29" s="53"/>
      <c r="C29" s="54"/>
      <c r="D29" s="54"/>
      <c r="E29" s="54"/>
      <c r="F29" s="55" t="s">
        <v>52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8"/>
    </row>
    <row r="30" hidden="1" s="2" customFormat="1" ht="14.4" customHeight="1">
      <c r="B30" s="53"/>
      <c r="C30" s="54"/>
      <c r="D30" s="54"/>
      <c r="E30" s="54"/>
      <c r="F30" s="55" t="s">
        <v>53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8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8"/>
    </row>
    <row r="32" s="1" customFormat="1" ht="25.92" customHeight="1">
      <c r="B32" s="46"/>
      <c r="C32" s="59"/>
      <c r="D32" s="60" t="s">
        <v>54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55</v>
      </c>
      <c r="U32" s="61"/>
      <c r="V32" s="61"/>
      <c r="W32" s="61"/>
      <c r="X32" s="63" t="s">
        <v>56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8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57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65018127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TSO 5.SK žst. Třebušice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žst. Třebušice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2. 10. 2018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31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SŽDC s.o., OŘ UNL, ST Most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39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58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37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59</v>
      </c>
      <c r="D49" s="97"/>
      <c r="E49" s="97"/>
      <c r="F49" s="97"/>
      <c r="G49" s="97"/>
      <c r="H49" s="98"/>
      <c r="I49" s="99" t="s">
        <v>60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61</v>
      </c>
      <c r="AH49" s="97"/>
      <c r="AI49" s="97"/>
      <c r="AJ49" s="97"/>
      <c r="AK49" s="97"/>
      <c r="AL49" s="97"/>
      <c r="AM49" s="97"/>
      <c r="AN49" s="99" t="s">
        <v>62</v>
      </c>
      <c r="AO49" s="97"/>
      <c r="AP49" s="97"/>
      <c r="AQ49" s="101" t="s">
        <v>63</v>
      </c>
      <c r="AR49" s="72"/>
      <c r="AS49" s="102" t="s">
        <v>64</v>
      </c>
      <c r="AT49" s="103" t="s">
        <v>65</v>
      </c>
      <c r="AU49" s="103" t="s">
        <v>66</v>
      </c>
      <c r="AV49" s="103" t="s">
        <v>67</v>
      </c>
      <c r="AW49" s="103" t="s">
        <v>68</v>
      </c>
      <c r="AX49" s="103" t="s">
        <v>69</v>
      </c>
      <c r="AY49" s="103" t="s">
        <v>70</v>
      </c>
      <c r="AZ49" s="103" t="s">
        <v>71</v>
      </c>
      <c r="BA49" s="103" t="s">
        <v>72</v>
      </c>
      <c r="BB49" s="103" t="s">
        <v>73</v>
      </c>
      <c r="BC49" s="103" t="s">
        <v>74</v>
      </c>
      <c r="BD49" s="104" t="s">
        <v>75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76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ROUND(AG52+AG54+AG56+AG58,2)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36</v>
      </c>
      <c r="AR51" s="83"/>
      <c r="AS51" s="113">
        <f>ROUND(AS52+AS54+AS56+AS58,2)</f>
        <v>0</v>
      </c>
      <c r="AT51" s="114">
        <f>ROUND(SUM(AV51:AW51),2)</f>
        <v>0</v>
      </c>
      <c r="AU51" s="115">
        <f>ROUND(AU52+AU54+AU56+AU58,5)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ROUND(AZ52+AZ54+AZ56+AZ58,2)</f>
        <v>0</v>
      </c>
      <c r="BA51" s="114">
        <f>ROUND(BA52+BA54+BA56+BA58,2)</f>
        <v>0</v>
      </c>
      <c r="BB51" s="114">
        <f>ROUND(BB52+BB54+BB56+BB58,2)</f>
        <v>0</v>
      </c>
      <c r="BC51" s="114">
        <f>ROUND(BC52+BC54+BC56+BC58,2)</f>
        <v>0</v>
      </c>
      <c r="BD51" s="116">
        <f>ROUND(BD52+BD54+BD56+BD58,2)</f>
        <v>0</v>
      </c>
      <c r="BS51" s="117" t="s">
        <v>77</v>
      </c>
      <c r="BT51" s="117" t="s">
        <v>78</v>
      </c>
      <c r="BU51" s="118" t="s">
        <v>79</v>
      </c>
      <c r="BV51" s="117" t="s">
        <v>80</v>
      </c>
      <c r="BW51" s="117" t="s">
        <v>7</v>
      </c>
      <c r="BX51" s="117" t="s">
        <v>81</v>
      </c>
      <c r="CL51" s="117" t="s">
        <v>21</v>
      </c>
    </row>
    <row r="52" s="5" customFormat="1" ht="16.5" customHeight="1">
      <c r="B52" s="119"/>
      <c r="C52" s="120"/>
      <c r="D52" s="121" t="s">
        <v>82</v>
      </c>
      <c r="E52" s="121"/>
      <c r="F52" s="121"/>
      <c r="G52" s="121"/>
      <c r="H52" s="121"/>
      <c r="I52" s="122"/>
      <c r="J52" s="121" t="s">
        <v>83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ROUND(AG53,2)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84</v>
      </c>
      <c r="AR52" s="126"/>
      <c r="AS52" s="127">
        <f>ROUND(AS53,2)</f>
        <v>0</v>
      </c>
      <c r="AT52" s="128">
        <f>ROUND(SUM(AV52:AW52),2)</f>
        <v>0</v>
      </c>
      <c r="AU52" s="129">
        <f>ROUND(AU53,5)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ROUND(AZ53,2)</f>
        <v>0</v>
      </c>
      <c r="BA52" s="128">
        <f>ROUND(BA53,2)</f>
        <v>0</v>
      </c>
      <c r="BB52" s="128">
        <f>ROUND(BB53,2)</f>
        <v>0</v>
      </c>
      <c r="BC52" s="128">
        <f>ROUND(BC53,2)</f>
        <v>0</v>
      </c>
      <c r="BD52" s="130">
        <f>ROUND(BD53,2)</f>
        <v>0</v>
      </c>
      <c r="BS52" s="131" t="s">
        <v>77</v>
      </c>
      <c r="BT52" s="131" t="s">
        <v>85</v>
      </c>
      <c r="BU52" s="131" t="s">
        <v>79</v>
      </c>
      <c r="BV52" s="131" t="s">
        <v>80</v>
      </c>
      <c r="BW52" s="131" t="s">
        <v>86</v>
      </c>
      <c r="BX52" s="131" t="s">
        <v>7</v>
      </c>
      <c r="CL52" s="131" t="s">
        <v>36</v>
      </c>
      <c r="CM52" s="131" t="s">
        <v>87</v>
      </c>
    </row>
    <row r="53" s="6" customFormat="1" ht="16.5" customHeight="1">
      <c r="A53" s="132" t="s">
        <v>88</v>
      </c>
      <c r="B53" s="133"/>
      <c r="C53" s="134"/>
      <c r="D53" s="134"/>
      <c r="E53" s="135" t="s">
        <v>89</v>
      </c>
      <c r="F53" s="135"/>
      <c r="G53" s="135"/>
      <c r="H53" s="135"/>
      <c r="I53" s="135"/>
      <c r="J53" s="134"/>
      <c r="K53" s="135" t="s">
        <v>90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'Č11 - TSO 5.SK'!J29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91</v>
      </c>
      <c r="AR53" s="138"/>
      <c r="AS53" s="139">
        <v>0</v>
      </c>
      <c r="AT53" s="140">
        <f>ROUND(SUM(AV53:AW53),2)</f>
        <v>0</v>
      </c>
      <c r="AU53" s="141">
        <f>'Č11 - TSO 5.SK'!P86</f>
        <v>0</v>
      </c>
      <c r="AV53" s="140">
        <f>'Č11 - TSO 5.SK'!J32</f>
        <v>0</v>
      </c>
      <c r="AW53" s="140">
        <f>'Č11 - TSO 5.SK'!J33</f>
        <v>0</v>
      </c>
      <c r="AX53" s="140">
        <f>'Č11 - TSO 5.SK'!J34</f>
        <v>0</v>
      </c>
      <c r="AY53" s="140">
        <f>'Č11 - TSO 5.SK'!J35</f>
        <v>0</v>
      </c>
      <c r="AZ53" s="140">
        <f>'Č11 - TSO 5.SK'!F32</f>
        <v>0</v>
      </c>
      <c r="BA53" s="140">
        <f>'Č11 - TSO 5.SK'!F33</f>
        <v>0</v>
      </c>
      <c r="BB53" s="140">
        <f>'Č11 - TSO 5.SK'!F34</f>
        <v>0</v>
      </c>
      <c r="BC53" s="140">
        <f>'Č11 - TSO 5.SK'!F35</f>
        <v>0</v>
      </c>
      <c r="BD53" s="142">
        <f>'Č11 - TSO 5.SK'!F36</f>
        <v>0</v>
      </c>
      <c r="BT53" s="143" t="s">
        <v>87</v>
      </c>
      <c r="BV53" s="143" t="s">
        <v>80</v>
      </c>
      <c r="BW53" s="143" t="s">
        <v>92</v>
      </c>
      <c r="BX53" s="143" t="s">
        <v>86</v>
      </c>
      <c r="CL53" s="143" t="s">
        <v>36</v>
      </c>
    </row>
    <row r="54" s="5" customFormat="1" ht="16.5" customHeight="1">
      <c r="B54" s="119"/>
      <c r="C54" s="120"/>
      <c r="D54" s="121" t="s">
        <v>93</v>
      </c>
      <c r="E54" s="121"/>
      <c r="F54" s="121"/>
      <c r="G54" s="121"/>
      <c r="H54" s="121"/>
      <c r="I54" s="122"/>
      <c r="J54" s="121" t="s">
        <v>94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ROUND(AG55,2)</f>
        <v>0</v>
      </c>
      <c r="AH54" s="122"/>
      <c r="AI54" s="122"/>
      <c r="AJ54" s="122"/>
      <c r="AK54" s="122"/>
      <c r="AL54" s="122"/>
      <c r="AM54" s="122"/>
      <c r="AN54" s="124">
        <f>SUM(AG54,AT54)</f>
        <v>0</v>
      </c>
      <c r="AO54" s="122"/>
      <c r="AP54" s="122"/>
      <c r="AQ54" s="125" t="s">
        <v>84</v>
      </c>
      <c r="AR54" s="126"/>
      <c r="AS54" s="127">
        <f>ROUND(AS55,2)</f>
        <v>0</v>
      </c>
      <c r="AT54" s="128">
        <f>ROUND(SUM(AV54:AW54),2)</f>
        <v>0</v>
      </c>
      <c r="AU54" s="129">
        <f>ROUND(AU55,5)</f>
        <v>0</v>
      </c>
      <c r="AV54" s="128">
        <f>ROUND(AZ54*L26,2)</f>
        <v>0</v>
      </c>
      <c r="AW54" s="128">
        <f>ROUND(BA54*L27,2)</f>
        <v>0</v>
      </c>
      <c r="AX54" s="128">
        <f>ROUND(BB54*L26,2)</f>
        <v>0</v>
      </c>
      <c r="AY54" s="128">
        <f>ROUND(BC54*L27,2)</f>
        <v>0</v>
      </c>
      <c r="AZ54" s="128">
        <f>ROUND(AZ55,2)</f>
        <v>0</v>
      </c>
      <c r="BA54" s="128">
        <f>ROUND(BA55,2)</f>
        <v>0</v>
      </c>
      <c r="BB54" s="128">
        <f>ROUND(BB55,2)</f>
        <v>0</v>
      </c>
      <c r="BC54" s="128">
        <f>ROUND(BC55,2)</f>
        <v>0</v>
      </c>
      <c r="BD54" s="130">
        <f>ROUND(BD55,2)</f>
        <v>0</v>
      </c>
      <c r="BS54" s="131" t="s">
        <v>77</v>
      </c>
      <c r="BT54" s="131" t="s">
        <v>85</v>
      </c>
      <c r="BU54" s="131" t="s">
        <v>79</v>
      </c>
      <c r="BV54" s="131" t="s">
        <v>80</v>
      </c>
      <c r="BW54" s="131" t="s">
        <v>95</v>
      </c>
      <c r="BX54" s="131" t="s">
        <v>7</v>
      </c>
      <c r="CL54" s="131" t="s">
        <v>36</v>
      </c>
      <c r="CM54" s="131" t="s">
        <v>87</v>
      </c>
    </row>
    <row r="55" s="6" customFormat="1" ht="16.5" customHeight="1">
      <c r="A55" s="132" t="s">
        <v>88</v>
      </c>
      <c r="B55" s="133"/>
      <c r="C55" s="134"/>
      <c r="D55" s="134"/>
      <c r="E55" s="135" t="s">
        <v>96</v>
      </c>
      <c r="F55" s="135"/>
      <c r="G55" s="135"/>
      <c r="H55" s="135"/>
      <c r="I55" s="135"/>
      <c r="J55" s="134"/>
      <c r="K55" s="135" t="s">
        <v>97</v>
      </c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6">
        <f>'Č21 - VRN'!J29</f>
        <v>0</v>
      </c>
      <c r="AH55" s="134"/>
      <c r="AI55" s="134"/>
      <c r="AJ55" s="134"/>
      <c r="AK55" s="134"/>
      <c r="AL55" s="134"/>
      <c r="AM55" s="134"/>
      <c r="AN55" s="136">
        <f>SUM(AG55,AT55)</f>
        <v>0</v>
      </c>
      <c r="AO55" s="134"/>
      <c r="AP55" s="134"/>
      <c r="AQ55" s="137" t="s">
        <v>91</v>
      </c>
      <c r="AR55" s="138"/>
      <c r="AS55" s="139">
        <v>0</v>
      </c>
      <c r="AT55" s="140">
        <f>ROUND(SUM(AV55:AW55),2)</f>
        <v>0</v>
      </c>
      <c r="AU55" s="141">
        <f>'Č21 - VRN'!P83</f>
        <v>0</v>
      </c>
      <c r="AV55" s="140">
        <f>'Č21 - VRN'!J32</f>
        <v>0</v>
      </c>
      <c r="AW55" s="140">
        <f>'Č21 - VRN'!J33</f>
        <v>0</v>
      </c>
      <c r="AX55" s="140">
        <f>'Č21 - VRN'!J34</f>
        <v>0</v>
      </c>
      <c r="AY55" s="140">
        <f>'Č21 - VRN'!J35</f>
        <v>0</v>
      </c>
      <c r="AZ55" s="140">
        <f>'Č21 - VRN'!F32</f>
        <v>0</v>
      </c>
      <c r="BA55" s="140">
        <f>'Č21 - VRN'!F33</f>
        <v>0</v>
      </c>
      <c r="BB55" s="140">
        <f>'Č21 - VRN'!F34</f>
        <v>0</v>
      </c>
      <c r="BC55" s="140">
        <f>'Č21 - VRN'!F35</f>
        <v>0</v>
      </c>
      <c r="BD55" s="142">
        <f>'Č21 - VRN'!F36</f>
        <v>0</v>
      </c>
      <c r="BT55" s="143" t="s">
        <v>87</v>
      </c>
      <c r="BV55" s="143" t="s">
        <v>80</v>
      </c>
      <c r="BW55" s="143" t="s">
        <v>98</v>
      </c>
      <c r="BX55" s="143" t="s">
        <v>95</v>
      </c>
      <c r="CL55" s="143" t="s">
        <v>36</v>
      </c>
    </row>
    <row r="56" s="5" customFormat="1" ht="16.5" customHeight="1">
      <c r="B56" s="119"/>
      <c r="C56" s="120"/>
      <c r="D56" s="121" t="s">
        <v>99</v>
      </c>
      <c r="E56" s="121"/>
      <c r="F56" s="121"/>
      <c r="G56" s="121"/>
      <c r="H56" s="121"/>
      <c r="I56" s="122"/>
      <c r="J56" s="121" t="s">
        <v>100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3">
        <f>ROUND(AG57,2)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84</v>
      </c>
      <c r="AR56" s="126"/>
      <c r="AS56" s="127">
        <f>ROUND(AS57,2)</f>
        <v>0</v>
      </c>
      <c r="AT56" s="128">
        <f>ROUND(SUM(AV56:AW56),2)</f>
        <v>0</v>
      </c>
      <c r="AU56" s="129">
        <f>ROUND(AU57,5)</f>
        <v>0</v>
      </c>
      <c r="AV56" s="128">
        <f>ROUND(AZ56*L26,2)</f>
        <v>0</v>
      </c>
      <c r="AW56" s="128">
        <f>ROUND(BA56*L27,2)</f>
        <v>0</v>
      </c>
      <c r="AX56" s="128">
        <f>ROUND(BB56*L26,2)</f>
        <v>0</v>
      </c>
      <c r="AY56" s="128">
        <f>ROUND(BC56*L27,2)</f>
        <v>0</v>
      </c>
      <c r="AZ56" s="128">
        <f>ROUND(AZ57,2)</f>
        <v>0</v>
      </c>
      <c r="BA56" s="128">
        <f>ROUND(BA57,2)</f>
        <v>0</v>
      </c>
      <c r="BB56" s="128">
        <f>ROUND(BB57,2)</f>
        <v>0</v>
      </c>
      <c r="BC56" s="128">
        <f>ROUND(BC57,2)</f>
        <v>0</v>
      </c>
      <c r="BD56" s="130">
        <f>ROUND(BD57,2)</f>
        <v>0</v>
      </c>
      <c r="BS56" s="131" t="s">
        <v>77</v>
      </c>
      <c r="BT56" s="131" t="s">
        <v>85</v>
      </c>
      <c r="BU56" s="131" t="s">
        <v>79</v>
      </c>
      <c r="BV56" s="131" t="s">
        <v>80</v>
      </c>
      <c r="BW56" s="131" t="s">
        <v>101</v>
      </c>
      <c r="BX56" s="131" t="s">
        <v>7</v>
      </c>
      <c r="CL56" s="131" t="s">
        <v>36</v>
      </c>
      <c r="CM56" s="131" t="s">
        <v>87</v>
      </c>
    </row>
    <row r="57" s="6" customFormat="1" ht="16.5" customHeight="1">
      <c r="A57" s="132" t="s">
        <v>88</v>
      </c>
      <c r="B57" s="133"/>
      <c r="C57" s="134"/>
      <c r="D57" s="134"/>
      <c r="E57" s="135" t="s">
        <v>102</v>
      </c>
      <c r="F57" s="135"/>
      <c r="G57" s="135"/>
      <c r="H57" s="135"/>
      <c r="I57" s="135"/>
      <c r="J57" s="134"/>
      <c r="K57" s="135" t="s">
        <v>103</v>
      </c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6">
        <f>'Č31 - Práce na zab.zař.'!J29</f>
        <v>0</v>
      </c>
      <c r="AH57" s="134"/>
      <c r="AI57" s="134"/>
      <c r="AJ57" s="134"/>
      <c r="AK57" s="134"/>
      <c r="AL57" s="134"/>
      <c r="AM57" s="134"/>
      <c r="AN57" s="136">
        <f>SUM(AG57,AT57)</f>
        <v>0</v>
      </c>
      <c r="AO57" s="134"/>
      <c r="AP57" s="134"/>
      <c r="AQ57" s="137" t="s">
        <v>91</v>
      </c>
      <c r="AR57" s="138"/>
      <c r="AS57" s="139">
        <v>0</v>
      </c>
      <c r="AT57" s="140">
        <f>ROUND(SUM(AV57:AW57),2)</f>
        <v>0</v>
      </c>
      <c r="AU57" s="141">
        <f>'Č31 - Práce na zab.zař.'!P83</f>
        <v>0</v>
      </c>
      <c r="AV57" s="140">
        <f>'Č31 - Práce na zab.zař.'!J32</f>
        <v>0</v>
      </c>
      <c r="AW57" s="140">
        <f>'Č31 - Práce na zab.zař.'!J33</f>
        <v>0</v>
      </c>
      <c r="AX57" s="140">
        <f>'Č31 - Práce na zab.zař.'!J34</f>
        <v>0</v>
      </c>
      <c r="AY57" s="140">
        <f>'Č31 - Práce na zab.zař.'!J35</f>
        <v>0</v>
      </c>
      <c r="AZ57" s="140">
        <f>'Č31 - Práce na zab.zař.'!F32</f>
        <v>0</v>
      </c>
      <c r="BA57" s="140">
        <f>'Č31 - Práce na zab.zař.'!F33</f>
        <v>0</v>
      </c>
      <c r="BB57" s="140">
        <f>'Č31 - Práce na zab.zař.'!F34</f>
        <v>0</v>
      </c>
      <c r="BC57" s="140">
        <f>'Č31 - Práce na zab.zař.'!F35</f>
        <v>0</v>
      </c>
      <c r="BD57" s="142">
        <f>'Č31 - Práce na zab.zař.'!F36</f>
        <v>0</v>
      </c>
      <c r="BT57" s="143" t="s">
        <v>87</v>
      </c>
      <c r="BV57" s="143" t="s">
        <v>80</v>
      </c>
      <c r="BW57" s="143" t="s">
        <v>104</v>
      </c>
      <c r="BX57" s="143" t="s">
        <v>101</v>
      </c>
      <c r="CL57" s="143" t="s">
        <v>36</v>
      </c>
    </row>
    <row r="58" s="5" customFormat="1" ht="16.5" customHeight="1">
      <c r="B58" s="119"/>
      <c r="C58" s="120"/>
      <c r="D58" s="121" t="s">
        <v>105</v>
      </c>
      <c r="E58" s="121"/>
      <c r="F58" s="121"/>
      <c r="G58" s="121"/>
      <c r="H58" s="121"/>
      <c r="I58" s="122"/>
      <c r="J58" s="121" t="s">
        <v>94</v>
      </c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3">
        <f>ROUND(AG59,2)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84</v>
      </c>
      <c r="AR58" s="126"/>
      <c r="AS58" s="127">
        <f>ROUND(AS59,2)</f>
        <v>0</v>
      </c>
      <c r="AT58" s="128">
        <f>ROUND(SUM(AV58:AW58),2)</f>
        <v>0</v>
      </c>
      <c r="AU58" s="129">
        <f>ROUND(AU59,5)</f>
        <v>0</v>
      </c>
      <c r="AV58" s="128">
        <f>ROUND(AZ58*L26,2)</f>
        <v>0</v>
      </c>
      <c r="AW58" s="128">
        <f>ROUND(BA58*L27,2)</f>
        <v>0</v>
      </c>
      <c r="AX58" s="128">
        <f>ROUND(BB58*L26,2)</f>
        <v>0</v>
      </c>
      <c r="AY58" s="128">
        <f>ROUND(BC58*L27,2)</f>
        <v>0</v>
      </c>
      <c r="AZ58" s="128">
        <f>ROUND(AZ59,2)</f>
        <v>0</v>
      </c>
      <c r="BA58" s="128">
        <f>ROUND(BA59,2)</f>
        <v>0</v>
      </c>
      <c r="BB58" s="128">
        <f>ROUND(BB59,2)</f>
        <v>0</v>
      </c>
      <c r="BC58" s="128">
        <f>ROUND(BC59,2)</f>
        <v>0</v>
      </c>
      <c r="BD58" s="130">
        <f>ROUND(BD59,2)</f>
        <v>0</v>
      </c>
      <c r="BS58" s="131" t="s">
        <v>77</v>
      </c>
      <c r="BT58" s="131" t="s">
        <v>85</v>
      </c>
      <c r="BU58" s="131" t="s">
        <v>79</v>
      </c>
      <c r="BV58" s="131" t="s">
        <v>80</v>
      </c>
      <c r="BW58" s="131" t="s">
        <v>106</v>
      </c>
      <c r="BX58" s="131" t="s">
        <v>7</v>
      </c>
      <c r="CL58" s="131" t="s">
        <v>36</v>
      </c>
      <c r="CM58" s="131" t="s">
        <v>87</v>
      </c>
    </row>
    <row r="59" s="6" customFormat="1" ht="16.5" customHeight="1">
      <c r="A59" s="132" t="s">
        <v>88</v>
      </c>
      <c r="B59" s="133"/>
      <c r="C59" s="134"/>
      <c r="D59" s="134"/>
      <c r="E59" s="135" t="s">
        <v>107</v>
      </c>
      <c r="F59" s="135"/>
      <c r="G59" s="135"/>
      <c r="H59" s="135"/>
      <c r="I59" s="135"/>
      <c r="J59" s="134"/>
      <c r="K59" s="135" t="s">
        <v>97</v>
      </c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6">
        <f>'Č41 - VRN'!J29</f>
        <v>0</v>
      </c>
      <c r="AH59" s="134"/>
      <c r="AI59" s="134"/>
      <c r="AJ59" s="134"/>
      <c r="AK59" s="134"/>
      <c r="AL59" s="134"/>
      <c r="AM59" s="134"/>
      <c r="AN59" s="136">
        <f>SUM(AG59,AT59)</f>
        <v>0</v>
      </c>
      <c r="AO59" s="134"/>
      <c r="AP59" s="134"/>
      <c r="AQ59" s="137" t="s">
        <v>91</v>
      </c>
      <c r="AR59" s="138"/>
      <c r="AS59" s="144">
        <v>0</v>
      </c>
      <c r="AT59" s="145">
        <f>ROUND(SUM(AV59:AW59),2)</f>
        <v>0</v>
      </c>
      <c r="AU59" s="146">
        <f>'Č41 - VRN'!P83</f>
        <v>0</v>
      </c>
      <c r="AV59" s="145">
        <f>'Č41 - VRN'!J32</f>
        <v>0</v>
      </c>
      <c r="AW59" s="145">
        <f>'Č41 - VRN'!J33</f>
        <v>0</v>
      </c>
      <c r="AX59" s="145">
        <f>'Č41 - VRN'!J34</f>
        <v>0</v>
      </c>
      <c r="AY59" s="145">
        <f>'Č41 - VRN'!J35</f>
        <v>0</v>
      </c>
      <c r="AZ59" s="145">
        <f>'Č41 - VRN'!F32</f>
        <v>0</v>
      </c>
      <c r="BA59" s="145">
        <f>'Č41 - VRN'!F33</f>
        <v>0</v>
      </c>
      <c r="BB59" s="145">
        <f>'Č41 - VRN'!F34</f>
        <v>0</v>
      </c>
      <c r="BC59" s="145">
        <f>'Č41 - VRN'!F35</f>
        <v>0</v>
      </c>
      <c r="BD59" s="147">
        <f>'Č41 - VRN'!F36</f>
        <v>0</v>
      </c>
      <c r="BT59" s="143" t="s">
        <v>87</v>
      </c>
      <c r="BV59" s="143" t="s">
        <v>80</v>
      </c>
      <c r="BW59" s="143" t="s">
        <v>108</v>
      </c>
      <c r="BX59" s="143" t="s">
        <v>106</v>
      </c>
      <c r="CL59" s="143" t="s">
        <v>36</v>
      </c>
    </row>
    <row r="60" s="1" customFormat="1" ht="30" customHeight="1">
      <c r="B60" s="46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2"/>
    </row>
    <row r="61" s="1" customFormat="1" ht="6.96" customHeight="1">
      <c r="B61" s="67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72"/>
    </row>
  </sheetData>
  <sheetProtection sheet="1" formatColumns="0" formatRows="0" objects="1" scenarios="1" spinCount="100000" saltValue="XzAkku4txpB//FfZeBjgl5n9ggivoH8ROy5Ym3sDijKHfpbej6j9Q3zNcTOvtTl5m81zBddF5IEDLa/GbHmchA==" hashValue="k6+9t7M6UzuPRXWdnq7oVnuy0t1F73CEpaKqHeAAE7M2EbwzuBL8BVazjAKAEUqFBhysSK2o5pN68sDdkchBPg==" algorithmName="SHA-512" password="CC35"/>
  <mergeCells count="6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Č11 - TSO 5.SK'!C2" display="/"/>
    <hyperlink ref="A55" location="'Č21 - VRN'!C2" display="/"/>
    <hyperlink ref="A57" location="'Č31 - Práce na zab.zař.'!C2" display="/"/>
    <hyperlink ref="A59" location="'Č41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9"/>
      <c r="C1" s="149"/>
      <c r="D1" s="150" t="s">
        <v>1</v>
      </c>
      <c r="E1" s="149"/>
      <c r="F1" s="151" t="s">
        <v>109</v>
      </c>
      <c r="G1" s="151" t="s">
        <v>110</v>
      </c>
      <c r="H1" s="151"/>
      <c r="I1" s="152"/>
      <c r="J1" s="151" t="s">
        <v>111</v>
      </c>
      <c r="K1" s="150" t="s">
        <v>112</v>
      </c>
      <c r="L1" s="151" t="s">
        <v>113</v>
      </c>
      <c r="M1" s="151"/>
      <c r="N1" s="151"/>
      <c r="O1" s="151"/>
      <c r="P1" s="151"/>
      <c r="Q1" s="151"/>
      <c r="R1" s="151"/>
      <c r="S1" s="151"/>
      <c r="T1" s="15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92</v>
      </c>
      <c r="AZ2" s="153" t="s">
        <v>114</v>
      </c>
      <c r="BA2" s="153" t="s">
        <v>115</v>
      </c>
      <c r="BB2" s="153" t="s">
        <v>116</v>
      </c>
      <c r="BC2" s="153" t="s">
        <v>117</v>
      </c>
      <c r="BD2" s="153" t="s">
        <v>87</v>
      </c>
    </row>
    <row r="3" ht="6.96" customHeight="1">
      <c r="B3" s="24"/>
      <c r="C3" s="25"/>
      <c r="D3" s="25"/>
      <c r="E3" s="25"/>
      <c r="F3" s="25"/>
      <c r="G3" s="25"/>
      <c r="H3" s="25"/>
      <c r="I3" s="154"/>
      <c r="J3" s="25"/>
      <c r="K3" s="26"/>
      <c r="AT3" s="23" t="s">
        <v>87</v>
      </c>
      <c r="AZ3" s="153" t="s">
        <v>118</v>
      </c>
      <c r="BA3" s="153" t="s">
        <v>119</v>
      </c>
      <c r="BB3" s="153" t="s">
        <v>120</v>
      </c>
      <c r="BC3" s="153" t="s">
        <v>121</v>
      </c>
      <c r="BD3" s="153" t="s">
        <v>87</v>
      </c>
    </row>
    <row r="4" ht="36.96" customHeight="1">
      <c r="B4" s="27"/>
      <c r="C4" s="28"/>
      <c r="D4" s="29" t="s">
        <v>122</v>
      </c>
      <c r="E4" s="28"/>
      <c r="F4" s="28"/>
      <c r="G4" s="28"/>
      <c r="H4" s="28"/>
      <c r="I4" s="155"/>
      <c r="J4" s="28"/>
      <c r="K4" s="30"/>
      <c r="M4" s="31" t="s">
        <v>12</v>
      </c>
      <c r="AT4" s="23" t="s">
        <v>41</v>
      </c>
      <c r="AZ4" s="153" t="s">
        <v>123</v>
      </c>
      <c r="BA4" s="153" t="s">
        <v>124</v>
      </c>
      <c r="BB4" s="153" t="s">
        <v>120</v>
      </c>
      <c r="BC4" s="153" t="s">
        <v>125</v>
      </c>
      <c r="BD4" s="153" t="s">
        <v>87</v>
      </c>
    </row>
    <row r="5" ht="6.96" customHeight="1">
      <c r="B5" s="27"/>
      <c r="C5" s="28"/>
      <c r="D5" s="28"/>
      <c r="E5" s="28"/>
      <c r="F5" s="28"/>
      <c r="G5" s="28"/>
      <c r="H5" s="28"/>
      <c r="I5" s="155"/>
      <c r="J5" s="28"/>
      <c r="K5" s="30"/>
      <c r="AZ5" s="153" t="s">
        <v>126</v>
      </c>
      <c r="BA5" s="153" t="s">
        <v>127</v>
      </c>
      <c r="BB5" s="153" t="s">
        <v>128</v>
      </c>
      <c r="BC5" s="153" t="s">
        <v>129</v>
      </c>
      <c r="BD5" s="153" t="s">
        <v>87</v>
      </c>
    </row>
    <row r="6">
      <c r="B6" s="27"/>
      <c r="C6" s="28"/>
      <c r="D6" s="39" t="s">
        <v>18</v>
      </c>
      <c r="E6" s="28"/>
      <c r="F6" s="28"/>
      <c r="G6" s="28"/>
      <c r="H6" s="28"/>
      <c r="I6" s="155"/>
      <c r="J6" s="28"/>
      <c r="K6" s="30"/>
      <c r="AZ6" s="153" t="s">
        <v>130</v>
      </c>
      <c r="BA6" s="153" t="s">
        <v>131</v>
      </c>
      <c r="BB6" s="153" t="s">
        <v>128</v>
      </c>
      <c r="BC6" s="153" t="s">
        <v>129</v>
      </c>
      <c r="BD6" s="153" t="s">
        <v>87</v>
      </c>
    </row>
    <row r="7" ht="16.5" customHeight="1">
      <c r="B7" s="27"/>
      <c r="C7" s="28"/>
      <c r="D7" s="28"/>
      <c r="E7" s="156" t="str">
        <f>'Rekapitulace zakázky'!K6</f>
        <v>TSO 5.SK žst. Třebušice</v>
      </c>
      <c r="F7" s="39"/>
      <c r="G7" s="39"/>
      <c r="H7" s="39"/>
      <c r="I7" s="155"/>
      <c r="J7" s="28"/>
      <c r="K7" s="30"/>
      <c r="AZ7" s="153" t="s">
        <v>132</v>
      </c>
      <c r="BA7" s="153" t="s">
        <v>133</v>
      </c>
      <c r="BB7" s="153" t="s">
        <v>128</v>
      </c>
      <c r="BC7" s="153" t="s">
        <v>134</v>
      </c>
      <c r="BD7" s="153" t="s">
        <v>87</v>
      </c>
    </row>
    <row r="8">
      <c r="B8" s="27"/>
      <c r="C8" s="28"/>
      <c r="D8" s="39" t="s">
        <v>135</v>
      </c>
      <c r="E8" s="28"/>
      <c r="F8" s="28"/>
      <c r="G8" s="28"/>
      <c r="H8" s="28"/>
      <c r="I8" s="155"/>
      <c r="J8" s="28"/>
      <c r="K8" s="30"/>
      <c r="AZ8" s="153" t="s">
        <v>136</v>
      </c>
      <c r="BA8" s="153" t="s">
        <v>137</v>
      </c>
      <c r="BB8" s="153" t="s">
        <v>138</v>
      </c>
      <c r="BC8" s="153" t="s">
        <v>139</v>
      </c>
      <c r="BD8" s="153" t="s">
        <v>87</v>
      </c>
    </row>
    <row r="9" s="1" customFormat="1" ht="16.5" customHeight="1">
      <c r="B9" s="46"/>
      <c r="C9" s="47"/>
      <c r="D9" s="47"/>
      <c r="E9" s="156" t="s">
        <v>140</v>
      </c>
      <c r="F9" s="47"/>
      <c r="G9" s="47"/>
      <c r="H9" s="47"/>
      <c r="I9" s="157"/>
      <c r="J9" s="47"/>
      <c r="K9" s="51"/>
      <c r="AZ9" s="153" t="s">
        <v>141</v>
      </c>
      <c r="BA9" s="153" t="s">
        <v>142</v>
      </c>
      <c r="BB9" s="153" t="s">
        <v>143</v>
      </c>
      <c r="BC9" s="153" t="s">
        <v>144</v>
      </c>
      <c r="BD9" s="153" t="s">
        <v>87</v>
      </c>
    </row>
    <row r="10" s="1" customFormat="1">
      <c r="B10" s="46"/>
      <c r="C10" s="47"/>
      <c r="D10" s="39" t="s">
        <v>145</v>
      </c>
      <c r="E10" s="47"/>
      <c r="F10" s="47"/>
      <c r="G10" s="47"/>
      <c r="H10" s="47"/>
      <c r="I10" s="157"/>
      <c r="J10" s="47"/>
      <c r="K10" s="51"/>
      <c r="AZ10" s="153" t="s">
        <v>146</v>
      </c>
      <c r="BA10" s="153" t="s">
        <v>147</v>
      </c>
      <c r="BB10" s="153" t="s">
        <v>148</v>
      </c>
      <c r="BC10" s="153" t="s">
        <v>149</v>
      </c>
      <c r="BD10" s="153" t="s">
        <v>87</v>
      </c>
    </row>
    <row r="11" s="1" customFormat="1" ht="36.96" customHeight="1">
      <c r="B11" s="46"/>
      <c r="C11" s="47"/>
      <c r="D11" s="47"/>
      <c r="E11" s="158" t="s">
        <v>150</v>
      </c>
      <c r="F11" s="47"/>
      <c r="G11" s="47"/>
      <c r="H11" s="47"/>
      <c r="I11" s="157"/>
      <c r="J11" s="47"/>
      <c r="K11" s="51"/>
      <c r="AZ11" s="153" t="s">
        <v>151</v>
      </c>
      <c r="BA11" s="153" t="s">
        <v>152</v>
      </c>
      <c r="BB11" s="153" t="s">
        <v>138</v>
      </c>
      <c r="BC11" s="153" t="s">
        <v>153</v>
      </c>
      <c r="BD11" s="153" t="s">
        <v>87</v>
      </c>
    </row>
    <row r="12" s="1" customFormat="1">
      <c r="B12" s="46"/>
      <c r="C12" s="47"/>
      <c r="D12" s="47"/>
      <c r="E12" s="47"/>
      <c r="F12" s="47"/>
      <c r="G12" s="47"/>
      <c r="H12" s="47"/>
      <c r="I12" s="157"/>
      <c r="J12" s="47"/>
      <c r="K12" s="51"/>
      <c r="AZ12" s="153" t="s">
        <v>154</v>
      </c>
      <c r="BA12" s="153" t="s">
        <v>155</v>
      </c>
      <c r="BB12" s="153" t="s">
        <v>128</v>
      </c>
      <c r="BC12" s="153" t="s">
        <v>156</v>
      </c>
      <c r="BD12" s="153" t="s">
        <v>87</v>
      </c>
    </row>
    <row r="13" s="1" customFormat="1" ht="14.4" customHeight="1">
      <c r="B13" s="46"/>
      <c r="C13" s="47"/>
      <c r="D13" s="39" t="s">
        <v>20</v>
      </c>
      <c r="E13" s="47"/>
      <c r="F13" s="34" t="s">
        <v>36</v>
      </c>
      <c r="G13" s="47"/>
      <c r="H13" s="47"/>
      <c r="I13" s="159" t="s">
        <v>22</v>
      </c>
      <c r="J13" s="34" t="s">
        <v>36</v>
      </c>
      <c r="K13" s="51"/>
      <c r="AZ13" s="153" t="s">
        <v>157</v>
      </c>
      <c r="BA13" s="153" t="s">
        <v>158</v>
      </c>
      <c r="BB13" s="153" t="s">
        <v>128</v>
      </c>
      <c r="BC13" s="153" t="s">
        <v>159</v>
      </c>
      <c r="BD13" s="153" t="s">
        <v>87</v>
      </c>
    </row>
    <row r="14" s="1" customFormat="1" ht="14.4" customHeight="1">
      <c r="B14" s="46"/>
      <c r="C14" s="47"/>
      <c r="D14" s="39" t="s">
        <v>23</v>
      </c>
      <c r="E14" s="47"/>
      <c r="F14" s="34" t="s">
        <v>24</v>
      </c>
      <c r="G14" s="47"/>
      <c r="H14" s="47"/>
      <c r="I14" s="159" t="s">
        <v>25</v>
      </c>
      <c r="J14" s="160" t="str">
        <f>'Rekapitulace zakázky'!AN8</f>
        <v>2. 10. 2018</v>
      </c>
      <c r="K14" s="51"/>
      <c r="AZ14" s="153" t="s">
        <v>160</v>
      </c>
      <c r="BA14" s="153" t="s">
        <v>161</v>
      </c>
      <c r="BB14" s="153" t="s">
        <v>128</v>
      </c>
      <c r="BC14" s="153" t="s">
        <v>162</v>
      </c>
      <c r="BD14" s="153" t="s">
        <v>87</v>
      </c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7"/>
      <c r="J15" s="47"/>
      <c r="K15" s="51"/>
      <c r="AZ15" s="153" t="s">
        <v>163</v>
      </c>
      <c r="BA15" s="153" t="s">
        <v>36</v>
      </c>
      <c r="BB15" s="153" t="s">
        <v>128</v>
      </c>
      <c r="BC15" s="153" t="s">
        <v>149</v>
      </c>
      <c r="BD15" s="153" t="s">
        <v>87</v>
      </c>
    </row>
    <row r="16" s="1" customFormat="1" ht="14.4" customHeight="1">
      <c r="B16" s="46"/>
      <c r="C16" s="47"/>
      <c r="D16" s="39" t="s">
        <v>31</v>
      </c>
      <c r="E16" s="47"/>
      <c r="F16" s="47"/>
      <c r="G16" s="47"/>
      <c r="H16" s="47"/>
      <c r="I16" s="159" t="s">
        <v>32</v>
      </c>
      <c r="J16" s="34" t="s">
        <v>33</v>
      </c>
      <c r="K16" s="51"/>
      <c r="AZ16" s="153" t="s">
        <v>164</v>
      </c>
      <c r="BA16" s="153" t="s">
        <v>36</v>
      </c>
      <c r="BB16" s="153" t="s">
        <v>128</v>
      </c>
      <c r="BC16" s="153" t="s">
        <v>165</v>
      </c>
      <c r="BD16" s="153" t="s">
        <v>87</v>
      </c>
    </row>
    <row r="17" s="1" customFormat="1" ht="18" customHeight="1">
      <c r="B17" s="46"/>
      <c r="C17" s="47"/>
      <c r="D17" s="47"/>
      <c r="E17" s="34" t="s">
        <v>34</v>
      </c>
      <c r="F17" s="47"/>
      <c r="G17" s="47"/>
      <c r="H17" s="47"/>
      <c r="I17" s="159" t="s">
        <v>35</v>
      </c>
      <c r="J17" s="34" t="s">
        <v>36</v>
      </c>
      <c r="K17" s="51"/>
      <c r="AZ17" s="153" t="s">
        <v>166</v>
      </c>
      <c r="BA17" s="153" t="s">
        <v>36</v>
      </c>
      <c r="BB17" s="153" t="s">
        <v>167</v>
      </c>
      <c r="BC17" s="153" t="s">
        <v>168</v>
      </c>
      <c r="BD17" s="153" t="s">
        <v>87</v>
      </c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7"/>
      <c r="J18" s="47"/>
      <c r="K18" s="51"/>
      <c r="AZ18" s="153" t="s">
        <v>169</v>
      </c>
      <c r="BA18" s="153" t="s">
        <v>36</v>
      </c>
      <c r="BB18" s="153" t="s">
        <v>167</v>
      </c>
      <c r="BC18" s="153" t="s">
        <v>170</v>
      </c>
      <c r="BD18" s="153" t="s">
        <v>87</v>
      </c>
    </row>
    <row r="19" s="1" customFormat="1" ht="14.4" customHeight="1">
      <c r="B19" s="46"/>
      <c r="C19" s="47"/>
      <c r="D19" s="39" t="s">
        <v>37</v>
      </c>
      <c r="E19" s="47"/>
      <c r="F19" s="47"/>
      <c r="G19" s="47"/>
      <c r="H19" s="47"/>
      <c r="I19" s="159" t="s">
        <v>32</v>
      </c>
      <c r="J19" s="34" t="str">
        <f>IF('Rekapitulace zakázky'!AN13="Vyplň údaj","",IF('Rekapitulace zakázky'!AN13="","",'Rekapitulace zakázky'!AN13))</f>
        <v/>
      </c>
      <c r="K19" s="51"/>
      <c r="AZ19" s="153" t="s">
        <v>171</v>
      </c>
      <c r="BA19" s="153" t="s">
        <v>36</v>
      </c>
      <c r="BB19" s="153" t="s">
        <v>167</v>
      </c>
      <c r="BC19" s="153" t="s">
        <v>172</v>
      </c>
      <c r="BD19" s="153" t="s">
        <v>87</v>
      </c>
    </row>
    <row r="20" s="1" customFormat="1" ht="18" customHeight="1">
      <c r="B20" s="46"/>
      <c r="C20" s="47"/>
      <c r="D20" s="47"/>
      <c r="E20" s="34" t="str">
        <f>IF('Rekapitulace zakázky'!E14="Vyplň údaj","",IF('Rekapitulace zakázky'!E14="","",'Rekapitulace zakázky'!E14))</f>
        <v/>
      </c>
      <c r="F20" s="47"/>
      <c r="G20" s="47"/>
      <c r="H20" s="47"/>
      <c r="I20" s="159" t="s">
        <v>35</v>
      </c>
      <c r="J20" s="34" t="str">
        <f>IF('Rekapitulace zakázky'!AN14="Vyplň údaj","",IF('Rekapitulace zakázky'!AN14="","",'Rekapitulace zakázky'!AN14))</f>
        <v/>
      </c>
      <c r="K20" s="51"/>
      <c r="AZ20" s="153" t="s">
        <v>173</v>
      </c>
      <c r="BA20" s="153" t="s">
        <v>174</v>
      </c>
      <c r="BB20" s="153" t="s">
        <v>167</v>
      </c>
      <c r="BC20" s="153" t="s">
        <v>175</v>
      </c>
      <c r="BD20" s="153" t="s">
        <v>87</v>
      </c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7"/>
      <c r="J21" s="47"/>
      <c r="K21" s="51"/>
    </row>
    <row r="22" s="1" customFormat="1" ht="14.4" customHeight="1">
      <c r="B22" s="46"/>
      <c r="C22" s="47"/>
      <c r="D22" s="39" t="s">
        <v>39</v>
      </c>
      <c r="E22" s="47"/>
      <c r="F22" s="47"/>
      <c r="G22" s="47"/>
      <c r="H22" s="47"/>
      <c r="I22" s="159" t="s">
        <v>32</v>
      </c>
      <c r="J22" s="34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4" t="str">
        <f>IF('Rekapitulace zakázky'!E17="","",'Rekapitulace zakázky'!E17)</f>
        <v xml:space="preserve"> </v>
      </c>
      <c r="F23" s="47"/>
      <c r="G23" s="47"/>
      <c r="H23" s="47"/>
      <c r="I23" s="159" t="s">
        <v>35</v>
      </c>
      <c r="J23" s="34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7"/>
      <c r="J24" s="47"/>
      <c r="K24" s="51"/>
    </row>
    <row r="25" s="1" customFormat="1" ht="14.4" customHeight="1">
      <c r="B25" s="46"/>
      <c r="C25" s="47"/>
      <c r="D25" s="39" t="s">
        <v>42</v>
      </c>
      <c r="E25" s="47"/>
      <c r="F25" s="47"/>
      <c r="G25" s="47"/>
      <c r="H25" s="47"/>
      <c r="I25" s="157"/>
      <c r="J25" s="47"/>
      <c r="K25" s="51"/>
    </row>
    <row r="26" s="7" customFormat="1" ht="71.25" customHeight="1">
      <c r="B26" s="161"/>
      <c r="C26" s="162"/>
      <c r="D26" s="162"/>
      <c r="E26" s="44" t="s">
        <v>43</v>
      </c>
      <c r="F26" s="44"/>
      <c r="G26" s="44"/>
      <c r="H26" s="44"/>
      <c r="I26" s="163"/>
      <c r="J26" s="162"/>
      <c r="K26" s="164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7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5"/>
      <c r="J28" s="106"/>
      <c r="K28" s="166"/>
    </row>
    <row r="29" s="1" customFormat="1" ht="25.44" customHeight="1">
      <c r="B29" s="46"/>
      <c r="C29" s="47"/>
      <c r="D29" s="167" t="s">
        <v>44</v>
      </c>
      <c r="E29" s="47"/>
      <c r="F29" s="47"/>
      <c r="G29" s="47"/>
      <c r="H29" s="47"/>
      <c r="I29" s="157"/>
      <c r="J29" s="168">
        <f>ROUND(J86,2)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5"/>
      <c r="J30" s="106"/>
      <c r="K30" s="166"/>
    </row>
    <row r="31" s="1" customFormat="1" ht="14.4" customHeight="1">
      <c r="B31" s="46"/>
      <c r="C31" s="47"/>
      <c r="D31" s="47"/>
      <c r="E31" s="47"/>
      <c r="F31" s="52" t="s">
        <v>46</v>
      </c>
      <c r="G31" s="47"/>
      <c r="H31" s="47"/>
      <c r="I31" s="169" t="s">
        <v>45</v>
      </c>
      <c r="J31" s="52" t="s">
        <v>47</v>
      </c>
      <c r="K31" s="51"/>
    </row>
    <row r="32" hidden="1" s="1" customFormat="1" ht="14.4" customHeight="1">
      <c r="B32" s="46"/>
      <c r="C32" s="47"/>
      <c r="D32" s="55" t="s">
        <v>48</v>
      </c>
      <c r="E32" s="55" t="s">
        <v>49</v>
      </c>
      <c r="F32" s="170">
        <f>ROUND(SUM(BE86:BE249), 2)</f>
        <v>0</v>
      </c>
      <c r="G32" s="47"/>
      <c r="H32" s="47"/>
      <c r="I32" s="171">
        <v>0.20999999999999999</v>
      </c>
      <c r="J32" s="170">
        <f>ROUND(ROUND((SUM(BE86:BE249)),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50</v>
      </c>
      <c r="F33" s="170">
        <f>ROUND(SUM(BF86:BF249), 2)</f>
        <v>0</v>
      </c>
      <c r="G33" s="47"/>
      <c r="H33" s="47"/>
      <c r="I33" s="171">
        <v>0.14999999999999999</v>
      </c>
      <c r="J33" s="170">
        <f>ROUND(ROUND((SUM(BF86:BF249)), 2)*I33, 2)</f>
        <v>0</v>
      </c>
      <c r="K33" s="51"/>
    </row>
    <row r="34" s="1" customFormat="1" ht="14.4" customHeight="1">
      <c r="B34" s="46"/>
      <c r="C34" s="47"/>
      <c r="D34" s="55" t="s">
        <v>48</v>
      </c>
      <c r="E34" s="55" t="s">
        <v>51</v>
      </c>
      <c r="F34" s="170">
        <f>ROUND(SUM(BG86:BG249), 2)</f>
        <v>0</v>
      </c>
      <c r="G34" s="47"/>
      <c r="H34" s="47"/>
      <c r="I34" s="171">
        <v>0.20999999999999999</v>
      </c>
      <c r="J34" s="170">
        <v>0</v>
      </c>
      <c r="K34" s="51"/>
    </row>
    <row r="35" s="1" customFormat="1" ht="14.4" customHeight="1">
      <c r="B35" s="46"/>
      <c r="C35" s="47"/>
      <c r="D35" s="47"/>
      <c r="E35" s="55" t="s">
        <v>52</v>
      </c>
      <c r="F35" s="170">
        <f>ROUND(SUM(BH86:BH249), 2)</f>
        <v>0</v>
      </c>
      <c r="G35" s="47"/>
      <c r="H35" s="47"/>
      <c r="I35" s="171">
        <v>0.14999999999999999</v>
      </c>
      <c r="J35" s="170">
        <v>0</v>
      </c>
      <c r="K35" s="51"/>
    </row>
    <row r="36" hidden="1" s="1" customFormat="1" ht="14.4" customHeight="1">
      <c r="B36" s="46"/>
      <c r="C36" s="47"/>
      <c r="D36" s="47"/>
      <c r="E36" s="55" t="s">
        <v>53</v>
      </c>
      <c r="F36" s="170">
        <f>ROUND(SUM(BI86:BI249), 2)</f>
        <v>0</v>
      </c>
      <c r="G36" s="47"/>
      <c r="H36" s="47"/>
      <c r="I36" s="171">
        <v>0</v>
      </c>
      <c r="J36" s="170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7"/>
      <c r="J37" s="47"/>
      <c r="K37" s="51"/>
    </row>
    <row r="38" s="1" customFormat="1" ht="25.44" customHeight="1">
      <c r="B38" s="46"/>
      <c r="C38" s="172"/>
      <c r="D38" s="173" t="s">
        <v>54</v>
      </c>
      <c r="E38" s="98"/>
      <c r="F38" s="98"/>
      <c r="G38" s="174" t="s">
        <v>55</v>
      </c>
      <c r="H38" s="175" t="s">
        <v>56</v>
      </c>
      <c r="I38" s="176"/>
      <c r="J38" s="177">
        <f>SUM(J29:J36)</f>
        <v>0</v>
      </c>
      <c r="K38" s="178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9"/>
      <c r="J39" s="68"/>
      <c r="K39" s="69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6"/>
      <c r="C44" s="29" t="s">
        <v>176</v>
      </c>
      <c r="D44" s="47"/>
      <c r="E44" s="47"/>
      <c r="F44" s="47"/>
      <c r="G44" s="47"/>
      <c r="H44" s="47"/>
      <c r="I44" s="157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7"/>
      <c r="J45" s="47"/>
      <c r="K45" s="51"/>
    </row>
    <row r="46" s="1" customFormat="1" ht="14.4" customHeight="1">
      <c r="B46" s="46"/>
      <c r="C46" s="39" t="s">
        <v>18</v>
      </c>
      <c r="D46" s="47"/>
      <c r="E46" s="47"/>
      <c r="F46" s="47"/>
      <c r="G46" s="47"/>
      <c r="H46" s="47"/>
      <c r="I46" s="157"/>
      <c r="J46" s="47"/>
      <c r="K46" s="51"/>
    </row>
    <row r="47" s="1" customFormat="1" ht="16.5" customHeight="1">
      <c r="B47" s="46"/>
      <c r="C47" s="47"/>
      <c r="D47" s="47"/>
      <c r="E47" s="156" t="str">
        <f>E7</f>
        <v>TSO 5.SK žst. Třebušice</v>
      </c>
      <c r="F47" s="39"/>
      <c r="G47" s="39"/>
      <c r="H47" s="39"/>
      <c r="I47" s="157"/>
      <c r="J47" s="47"/>
      <c r="K47" s="51"/>
    </row>
    <row r="48">
      <c r="B48" s="27"/>
      <c r="C48" s="39" t="s">
        <v>135</v>
      </c>
      <c r="D48" s="28"/>
      <c r="E48" s="28"/>
      <c r="F48" s="28"/>
      <c r="G48" s="28"/>
      <c r="H48" s="28"/>
      <c r="I48" s="155"/>
      <c r="J48" s="28"/>
      <c r="K48" s="30"/>
    </row>
    <row r="49" s="1" customFormat="1" ht="16.5" customHeight="1">
      <c r="B49" s="46"/>
      <c r="C49" s="47"/>
      <c r="D49" s="47"/>
      <c r="E49" s="156" t="s">
        <v>140</v>
      </c>
      <c r="F49" s="47"/>
      <c r="G49" s="47"/>
      <c r="H49" s="47"/>
      <c r="I49" s="157"/>
      <c r="J49" s="47"/>
      <c r="K49" s="51"/>
    </row>
    <row r="50" s="1" customFormat="1" ht="14.4" customHeight="1">
      <c r="B50" s="46"/>
      <c r="C50" s="39" t="s">
        <v>145</v>
      </c>
      <c r="D50" s="47"/>
      <c r="E50" s="47"/>
      <c r="F50" s="47"/>
      <c r="G50" s="47"/>
      <c r="H50" s="47"/>
      <c r="I50" s="157"/>
      <c r="J50" s="47"/>
      <c r="K50" s="51"/>
    </row>
    <row r="51" s="1" customFormat="1" ht="17.25" customHeight="1">
      <c r="B51" s="46"/>
      <c r="C51" s="47"/>
      <c r="D51" s="47"/>
      <c r="E51" s="158" t="str">
        <f>E11</f>
        <v>Č11 - TSO 5.SK</v>
      </c>
      <c r="F51" s="47"/>
      <c r="G51" s="47"/>
      <c r="H51" s="47"/>
      <c r="I51" s="157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7"/>
      <c r="J52" s="47"/>
      <c r="K52" s="51"/>
    </row>
    <row r="53" s="1" customFormat="1" ht="18" customHeight="1">
      <c r="B53" s="46"/>
      <c r="C53" s="39" t="s">
        <v>23</v>
      </c>
      <c r="D53" s="47"/>
      <c r="E53" s="47"/>
      <c r="F53" s="34" t="str">
        <f>F14</f>
        <v>žst. Třebušice</v>
      </c>
      <c r="G53" s="47"/>
      <c r="H53" s="47"/>
      <c r="I53" s="159" t="s">
        <v>25</v>
      </c>
      <c r="J53" s="160" t="str">
        <f>IF(J14="","",J14)</f>
        <v>2. 10. 2018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7"/>
      <c r="J54" s="47"/>
      <c r="K54" s="51"/>
    </row>
    <row r="55" s="1" customFormat="1">
      <c r="B55" s="46"/>
      <c r="C55" s="39" t="s">
        <v>31</v>
      </c>
      <c r="D55" s="47"/>
      <c r="E55" s="47"/>
      <c r="F55" s="34" t="str">
        <f>E17</f>
        <v>SŽDC s.o., OŘ UNL, ST Most</v>
      </c>
      <c r="G55" s="47"/>
      <c r="H55" s="47"/>
      <c r="I55" s="159" t="s">
        <v>39</v>
      </c>
      <c r="J55" s="44" t="str">
        <f>E23</f>
        <v xml:space="preserve"> </v>
      </c>
      <c r="K55" s="51"/>
    </row>
    <row r="56" s="1" customFormat="1" ht="14.4" customHeight="1">
      <c r="B56" s="46"/>
      <c r="C56" s="39" t="s">
        <v>37</v>
      </c>
      <c r="D56" s="47"/>
      <c r="E56" s="47"/>
      <c r="F56" s="34" t="str">
        <f>IF(E20="","",E20)</f>
        <v/>
      </c>
      <c r="G56" s="47"/>
      <c r="H56" s="47"/>
      <c r="I56" s="157"/>
      <c r="J56" s="184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7"/>
      <c r="J57" s="47"/>
      <c r="K57" s="51"/>
    </row>
    <row r="58" s="1" customFormat="1" ht="29.28" customHeight="1">
      <c r="B58" s="46"/>
      <c r="C58" s="185" t="s">
        <v>177</v>
      </c>
      <c r="D58" s="172"/>
      <c r="E58" s="172"/>
      <c r="F58" s="172"/>
      <c r="G58" s="172"/>
      <c r="H58" s="172"/>
      <c r="I58" s="186"/>
      <c r="J58" s="187" t="s">
        <v>178</v>
      </c>
      <c r="K58" s="188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7"/>
      <c r="J59" s="47"/>
      <c r="K59" s="51"/>
    </row>
    <row r="60" s="1" customFormat="1" ht="29.28" customHeight="1">
      <c r="B60" s="46"/>
      <c r="C60" s="189" t="s">
        <v>179</v>
      </c>
      <c r="D60" s="47"/>
      <c r="E60" s="47"/>
      <c r="F60" s="47"/>
      <c r="G60" s="47"/>
      <c r="H60" s="47"/>
      <c r="I60" s="157"/>
      <c r="J60" s="168">
        <f>J86</f>
        <v>0</v>
      </c>
      <c r="K60" s="51"/>
      <c r="AU60" s="23" t="s">
        <v>180</v>
      </c>
    </row>
    <row r="61" s="8" customFormat="1" ht="24.96" customHeight="1">
      <c r="B61" s="190"/>
      <c r="C61" s="191"/>
      <c r="D61" s="192" t="s">
        <v>181</v>
      </c>
      <c r="E61" s="193"/>
      <c r="F61" s="193"/>
      <c r="G61" s="193"/>
      <c r="H61" s="193"/>
      <c r="I61" s="194"/>
      <c r="J61" s="195">
        <f>J87</f>
        <v>0</v>
      </c>
      <c r="K61" s="196"/>
    </row>
    <row r="62" s="9" customFormat="1" ht="19.92" customHeight="1">
      <c r="B62" s="197"/>
      <c r="C62" s="198"/>
      <c r="D62" s="199" t="s">
        <v>182</v>
      </c>
      <c r="E62" s="200"/>
      <c r="F62" s="200"/>
      <c r="G62" s="200"/>
      <c r="H62" s="200"/>
      <c r="I62" s="201"/>
      <c r="J62" s="202">
        <f>J88</f>
        <v>0</v>
      </c>
      <c r="K62" s="203"/>
    </row>
    <row r="63" s="8" customFormat="1" ht="24.96" customHeight="1">
      <c r="B63" s="190"/>
      <c r="C63" s="191"/>
      <c r="D63" s="192" t="s">
        <v>183</v>
      </c>
      <c r="E63" s="193"/>
      <c r="F63" s="193"/>
      <c r="G63" s="193"/>
      <c r="H63" s="193"/>
      <c r="I63" s="194"/>
      <c r="J63" s="195">
        <f>J189</f>
        <v>0</v>
      </c>
      <c r="K63" s="196"/>
    </row>
    <row r="64" s="8" customFormat="1" ht="24.96" customHeight="1">
      <c r="B64" s="190"/>
      <c r="C64" s="191"/>
      <c r="D64" s="192" t="s">
        <v>184</v>
      </c>
      <c r="E64" s="193"/>
      <c r="F64" s="193"/>
      <c r="G64" s="193"/>
      <c r="H64" s="193"/>
      <c r="I64" s="194"/>
      <c r="J64" s="195">
        <f>J226</f>
        <v>0</v>
      </c>
      <c r="K64" s="196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7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9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2"/>
      <c r="J70" s="71"/>
      <c r="K70" s="71"/>
      <c r="L70" s="72"/>
    </row>
    <row r="71" s="1" customFormat="1" ht="36.96" customHeight="1">
      <c r="B71" s="46"/>
      <c r="C71" s="73" t="s">
        <v>185</v>
      </c>
      <c r="D71" s="74"/>
      <c r="E71" s="74"/>
      <c r="F71" s="74"/>
      <c r="G71" s="74"/>
      <c r="H71" s="74"/>
      <c r="I71" s="204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4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204"/>
      <c r="J73" s="74"/>
      <c r="K73" s="74"/>
      <c r="L73" s="72"/>
    </row>
    <row r="74" s="1" customFormat="1" ht="16.5" customHeight="1">
      <c r="B74" s="46"/>
      <c r="C74" s="74"/>
      <c r="D74" s="74"/>
      <c r="E74" s="205" t="str">
        <f>E7</f>
        <v>TSO 5.SK žst. Třebušice</v>
      </c>
      <c r="F74" s="76"/>
      <c r="G74" s="76"/>
      <c r="H74" s="76"/>
      <c r="I74" s="204"/>
      <c r="J74" s="74"/>
      <c r="K74" s="74"/>
      <c r="L74" s="72"/>
    </row>
    <row r="75">
      <c r="B75" s="27"/>
      <c r="C75" s="76" t="s">
        <v>135</v>
      </c>
      <c r="D75" s="206"/>
      <c r="E75" s="206"/>
      <c r="F75" s="206"/>
      <c r="G75" s="206"/>
      <c r="H75" s="206"/>
      <c r="I75" s="148"/>
      <c r="J75" s="206"/>
      <c r="K75" s="206"/>
      <c r="L75" s="207"/>
    </row>
    <row r="76" s="1" customFormat="1" ht="16.5" customHeight="1">
      <c r="B76" s="46"/>
      <c r="C76" s="74"/>
      <c r="D76" s="74"/>
      <c r="E76" s="205" t="s">
        <v>140</v>
      </c>
      <c r="F76" s="74"/>
      <c r="G76" s="74"/>
      <c r="H76" s="74"/>
      <c r="I76" s="204"/>
      <c r="J76" s="74"/>
      <c r="K76" s="74"/>
      <c r="L76" s="72"/>
    </row>
    <row r="77" s="1" customFormat="1" ht="14.4" customHeight="1">
      <c r="B77" s="46"/>
      <c r="C77" s="76" t="s">
        <v>145</v>
      </c>
      <c r="D77" s="74"/>
      <c r="E77" s="74"/>
      <c r="F77" s="74"/>
      <c r="G77" s="74"/>
      <c r="H77" s="74"/>
      <c r="I77" s="204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E11</f>
        <v>Č11 - TSO 5.SK</v>
      </c>
      <c r="F78" s="74"/>
      <c r="G78" s="74"/>
      <c r="H78" s="74"/>
      <c r="I78" s="204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4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208" t="str">
        <f>F14</f>
        <v>žst. Třebušice</v>
      </c>
      <c r="G80" s="74"/>
      <c r="H80" s="74"/>
      <c r="I80" s="209" t="s">
        <v>25</v>
      </c>
      <c r="J80" s="85" t="str">
        <f>IF(J14="","",J14)</f>
        <v>2. 10. 2018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4"/>
      <c r="J81" s="74"/>
      <c r="K81" s="74"/>
      <c r="L81" s="72"/>
    </row>
    <row r="82" s="1" customFormat="1">
      <c r="B82" s="46"/>
      <c r="C82" s="76" t="s">
        <v>31</v>
      </c>
      <c r="D82" s="74"/>
      <c r="E82" s="74"/>
      <c r="F82" s="208" t="str">
        <f>E17</f>
        <v>SŽDC s.o., OŘ UNL, ST Most</v>
      </c>
      <c r="G82" s="74"/>
      <c r="H82" s="74"/>
      <c r="I82" s="209" t="s">
        <v>39</v>
      </c>
      <c r="J82" s="208" t="str">
        <f>E23</f>
        <v xml:space="preserve"> </v>
      </c>
      <c r="K82" s="74"/>
      <c r="L82" s="72"/>
    </row>
    <row r="83" s="1" customFormat="1" ht="14.4" customHeight="1">
      <c r="B83" s="46"/>
      <c r="C83" s="76" t="s">
        <v>37</v>
      </c>
      <c r="D83" s="74"/>
      <c r="E83" s="74"/>
      <c r="F83" s="208" t="str">
        <f>IF(E20="","",E20)</f>
        <v/>
      </c>
      <c r="G83" s="74"/>
      <c r="H83" s="74"/>
      <c r="I83" s="204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204"/>
      <c r="J84" s="74"/>
      <c r="K84" s="74"/>
      <c r="L84" s="72"/>
    </row>
    <row r="85" s="10" customFormat="1" ht="29.28" customHeight="1">
      <c r="B85" s="210"/>
      <c r="C85" s="211" t="s">
        <v>186</v>
      </c>
      <c r="D85" s="212" t="s">
        <v>63</v>
      </c>
      <c r="E85" s="212" t="s">
        <v>59</v>
      </c>
      <c r="F85" s="212" t="s">
        <v>187</v>
      </c>
      <c r="G85" s="212" t="s">
        <v>188</v>
      </c>
      <c r="H85" s="212" t="s">
        <v>189</v>
      </c>
      <c r="I85" s="213" t="s">
        <v>190</v>
      </c>
      <c r="J85" s="212" t="s">
        <v>178</v>
      </c>
      <c r="K85" s="214" t="s">
        <v>191</v>
      </c>
      <c r="L85" s="215"/>
      <c r="M85" s="102" t="s">
        <v>192</v>
      </c>
      <c r="N85" s="103" t="s">
        <v>48</v>
      </c>
      <c r="O85" s="103" t="s">
        <v>193</v>
      </c>
      <c r="P85" s="103" t="s">
        <v>194</v>
      </c>
      <c r="Q85" s="103" t="s">
        <v>195</v>
      </c>
      <c r="R85" s="103" t="s">
        <v>196</v>
      </c>
      <c r="S85" s="103" t="s">
        <v>197</v>
      </c>
      <c r="T85" s="104" t="s">
        <v>198</v>
      </c>
    </row>
    <row r="86" s="1" customFormat="1" ht="29.28" customHeight="1">
      <c r="B86" s="46"/>
      <c r="C86" s="108" t="s">
        <v>179</v>
      </c>
      <c r="D86" s="74"/>
      <c r="E86" s="74"/>
      <c r="F86" s="74"/>
      <c r="G86" s="74"/>
      <c r="H86" s="74"/>
      <c r="I86" s="204"/>
      <c r="J86" s="216">
        <f>BK86</f>
        <v>0</v>
      </c>
      <c r="K86" s="74"/>
      <c r="L86" s="72"/>
      <c r="M86" s="105"/>
      <c r="N86" s="106"/>
      <c r="O86" s="106"/>
      <c r="P86" s="217">
        <f>P87+P189+P226</f>
        <v>0</v>
      </c>
      <c r="Q86" s="106"/>
      <c r="R86" s="217">
        <f>R87+R189+R226</f>
        <v>676.98816999999997</v>
      </c>
      <c r="S86" s="106"/>
      <c r="T86" s="218">
        <f>T87+T189+T226</f>
        <v>0</v>
      </c>
      <c r="AT86" s="23" t="s">
        <v>77</v>
      </c>
      <c r="AU86" s="23" t="s">
        <v>180</v>
      </c>
      <c r="BK86" s="219">
        <f>BK87+BK189+BK226</f>
        <v>0</v>
      </c>
    </row>
    <row r="87" s="11" customFormat="1" ht="37.44" customHeight="1">
      <c r="B87" s="220"/>
      <c r="C87" s="221"/>
      <c r="D87" s="222" t="s">
        <v>77</v>
      </c>
      <c r="E87" s="223" t="s">
        <v>199</v>
      </c>
      <c r="F87" s="223" t="s">
        <v>200</v>
      </c>
      <c r="G87" s="221"/>
      <c r="H87" s="221"/>
      <c r="I87" s="224"/>
      <c r="J87" s="225">
        <f>BK87</f>
        <v>0</v>
      </c>
      <c r="K87" s="221"/>
      <c r="L87" s="226"/>
      <c r="M87" s="227"/>
      <c r="N87" s="228"/>
      <c r="O87" s="228"/>
      <c r="P87" s="229">
        <f>P88</f>
        <v>0</v>
      </c>
      <c r="Q87" s="228"/>
      <c r="R87" s="229">
        <f>R88</f>
        <v>0</v>
      </c>
      <c r="S87" s="228"/>
      <c r="T87" s="230">
        <f>T88</f>
        <v>0</v>
      </c>
      <c r="AR87" s="231" t="s">
        <v>85</v>
      </c>
      <c r="AT87" s="232" t="s">
        <v>77</v>
      </c>
      <c r="AU87" s="232" t="s">
        <v>78</v>
      </c>
      <c r="AY87" s="231" t="s">
        <v>201</v>
      </c>
      <c r="BK87" s="233">
        <f>BK88</f>
        <v>0</v>
      </c>
    </row>
    <row r="88" s="11" customFormat="1" ht="19.92" customHeight="1">
      <c r="B88" s="220"/>
      <c r="C88" s="221"/>
      <c r="D88" s="222" t="s">
        <v>77</v>
      </c>
      <c r="E88" s="234" t="s">
        <v>202</v>
      </c>
      <c r="F88" s="234" t="s">
        <v>203</v>
      </c>
      <c r="G88" s="221"/>
      <c r="H88" s="221"/>
      <c r="I88" s="224"/>
      <c r="J88" s="235">
        <f>BK88</f>
        <v>0</v>
      </c>
      <c r="K88" s="221"/>
      <c r="L88" s="226"/>
      <c r="M88" s="227"/>
      <c r="N88" s="228"/>
      <c r="O88" s="228"/>
      <c r="P88" s="229">
        <f>SUM(P89:P188)</f>
        <v>0</v>
      </c>
      <c r="Q88" s="228"/>
      <c r="R88" s="229">
        <f>SUM(R89:R188)</f>
        <v>0</v>
      </c>
      <c r="S88" s="228"/>
      <c r="T88" s="230">
        <f>SUM(T89:T188)</f>
        <v>0</v>
      </c>
      <c r="AR88" s="231" t="s">
        <v>85</v>
      </c>
      <c r="AT88" s="232" t="s">
        <v>77</v>
      </c>
      <c r="AU88" s="232" t="s">
        <v>85</v>
      </c>
      <c r="AY88" s="231" t="s">
        <v>201</v>
      </c>
      <c r="BK88" s="233">
        <f>SUM(BK89:BK188)</f>
        <v>0</v>
      </c>
    </row>
    <row r="89" s="1" customFormat="1" ht="51" customHeight="1">
      <c r="B89" s="46"/>
      <c r="C89" s="236" t="s">
        <v>85</v>
      </c>
      <c r="D89" s="236" t="s">
        <v>204</v>
      </c>
      <c r="E89" s="237" t="s">
        <v>205</v>
      </c>
      <c r="F89" s="238" t="s">
        <v>206</v>
      </c>
      <c r="G89" s="239" t="s">
        <v>116</v>
      </c>
      <c r="H89" s="240">
        <v>3100</v>
      </c>
      <c r="I89" s="241"/>
      <c r="J89" s="242">
        <f>ROUND(I89*H89,2)</f>
        <v>0</v>
      </c>
      <c r="K89" s="238" t="s">
        <v>207</v>
      </c>
      <c r="L89" s="72"/>
      <c r="M89" s="243" t="s">
        <v>36</v>
      </c>
      <c r="N89" s="244" t="s">
        <v>51</v>
      </c>
      <c r="O89" s="47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3" t="s">
        <v>208</v>
      </c>
      <c r="AT89" s="23" t="s">
        <v>204</v>
      </c>
      <c r="AU89" s="23" t="s">
        <v>87</v>
      </c>
      <c r="AY89" s="23" t="s">
        <v>201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3" t="s">
        <v>208</v>
      </c>
      <c r="BK89" s="247">
        <f>ROUND(I89*H89,2)</f>
        <v>0</v>
      </c>
      <c r="BL89" s="23" t="s">
        <v>208</v>
      </c>
      <c r="BM89" s="23" t="s">
        <v>209</v>
      </c>
    </row>
    <row r="90" s="1" customFormat="1">
      <c r="B90" s="46"/>
      <c r="C90" s="74"/>
      <c r="D90" s="248" t="s">
        <v>210</v>
      </c>
      <c r="E90" s="74"/>
      <c r="F90" s="249" t="s">
        <v>211</v>
      </c>
      <c r="G90" s="74"/>
      <c r="H90" s="74"/>
      <c r="I90" s="204"/>
      <c r="J90" s="74"/>
      <c r="K90" s="74"/>
      <c r="L90" s="72"/>
      <c r="M90" s="250"/>
      <c r="N90" s="47"/>
      <c r="O90" s="47"/>
      <c r="P90" s="47"/>
      <c r="Q90" s="47"/>
      <c r="R90" s="47"/>
      <c r="S90" s="47"/>
      <c r="T90" s="95"/>
      <c r="AT90" s="23" t="s">
        <v>210</v>
      </c>
      <c r="AU90" s="23" t="s">
        <v>87</v>
      </c>
    </row>
    <row r="91" s="12" customFormat="1">
      <c r="B91" s="251"/>
      <c r="C91" s="252"/>
      <c r="D91" s="248" t="s">
        <v>212</v>
      </c>
      <c r="E91" s="253" t="s">
        <v>36</v>
      </c>
      <c r="F91" s="254" t="s">
        <v>213</v>
      </c>
      <c r="G91" s="252"/>
      <c r="H91" s="255">
        <v>1550</v>
      </c>
      <c r="I91" s="256"/>
      <c r="J91" s="252"/>
      <c r="K91" s="252"/>
      <c r="L91" s="257"/>
      <c r="M91" s="258"/>
      <c r="N91" s="259"/>
      <c r="O91" s="259"/>
      <c r="P91" s="259"/>
      <c r="Q91" s="259"/>
      <c r="R91" s="259"/>
      <c r="S91" s="259"/>
      <c r="T91" s="260"/>
      <c r="AT91" s="261" t="s">
        <v>212</v>
      </c>
      <c r="AU91" s="261" t="s">
        <v>87</v>
      </c>
      <c r="AV91" s="12" t="s">
        <v>87</v>
      </c>
      <c r="AW91" s="12" t="s">
        <v>41</v>
      </c>
      <c r="AX91" s="12" t="s">
        <v>78</v>
      </c>
      <c r="AY91" s="261" t="s">
        <v>201</v>
      </c>
    </row>
    <row r="92" s="12" customFormat="1">
      <c r="B92" s="251"/>
      <c r="C92" s="252"/>
      <c r="D92" s="248" t="s">
        <v>212</v>
      </c>
      <c r="E92" s="253" t="s">
        <v>36</v>
      </c>
      <c r="F92" s="254" t="s">
        <v>213</v>
      </c>
      <c r="G92" s="252"/>
      <c r="H92" s="255">
        <v>1550</v>
      </c>
      <c r="I92" s="256"/>
      <c r="J92" s="252"/>
      <c r="K92" s="252"/>
      <c r="L92" s="257"/>
      <c r="M92" s="258"/>
      <c r="N92" s="259"/>
      <c r="O92" s="259"/>
      <c r="P92" s="259"/>
      <c r="Q92" s="259"/>
      <c r="R92" s="259"/>
      <c r="S92" s="259"/>
      <c r="T92" s="260"/>
      <c r="AT92" s="261" t="s">
        <v>212</v>
      </c>
      <c r="AU92" s="261" t="s">
        <v>87</v>
      </c>
      <c r="AV92" s="12" t="s">
        <v>87</v>
      </c>
      <c r="AW92" s="12" t="s">
        <v>41</v>
      </c>
      <c r="AX92" s="12" t="s">
        <v>78</v>
      </c>
      <c r="AY92" s="261" t="s">
        <v>201</v>
      </c>
    </row>
    <row r="93" s="13" customFormat="1">
      <c r="B93" s="262"/>
      <c r="C93" s="263"/>
      <c r="D93" s="248" t="s">
        <v>212</v>
      </c>
      <c r="E93" s="264" t="s">
        <v>214</v>
      </c>
      <c r="F93" s="265" t="s">
        <v>215</v>
      </c>
      <c r="G93" s="263"/>
      <c r="H93" s="266">
        <v>3100</v>
      </c>
      <c r="I93" s="267"/>
      <c r="J93" s="263"/>
      <c r="K93" s="263"/>
      <c r="L93" s="268"/>
      <c r="M93" s="269"/>
      <c r="N93" s="270"/>
      <c r="O93" s="270"/>
      <c r="P93" s="270"/>
      <c r="Q93" s="270"/>
      <c r="R93" s="270"/>
      <c r="S93" s="270"/>
      <c r="T93" s="271"/>
      <c r="AT93" s="272" t="s">
        <v>212</v>
      </c>
      <c r="AU93" s="272" t="s">
        <v>87</v>
      </c>
      <c r="AV93" s="13" t="s">
        <v>208</v>
      </c>
      <c r="AW93" s="13" t="s">
        <v>41</v>
      </c>
      <c r="AX93" s="13" t="s">
        <v>85</v>
      </c>
      <c r="AY93" s="272" t="s">
        <v>201</v>
      </c>
    </row>
    <row r="94" s="1" customFormat="1" ht="63.75" customHeight="1">
      <c r="B94" s="46"/>
      <c r="C94" s="236" t="s">
        <v>87</v>
      </c>
      <c r="D94" s="236" t="s">
        <v>204</v>
      </c>
      <c r="E94" s="237" t="s">
        <v>216</v>
      </c>
      <c r="F94" s="238" t="s">
        <v>217</v>
      </c>
      <c r="G94" s="239" t="s">
        <v>116</v>
      </c>
      <c r="H94" s="240">
        <v>1550</v>
      </c>
      <c r="I94" s="241"/>
      <c r="J94" s="242">
        <f>ROUND(I94*H94,2)</f>
        <v>0</v>
      </c>
      <c r="K94" s="238" t="s">
        <v>207</v>
      </c>
      <c r="L94" s="72"/>
      <c r="M94" s="243" t="s">
        <v>36</v>
      </c>
      <c r="N94" s="244" t="s">
        <v>51</v>
      </c>
      <c r="O94" s="47"/>
      <c r="P94" s="245">
        <f>O94*H94</f>
        <v>0</v>
      </c>
      <c r="Q94" s="245">
        <v>0</v>
      </c>
      <c r="R94" s="245">
        <f>Q94*H94</f>
        <v>0</v>
      </c>
      <c r="S94" s="245">
        <v>0</v>
      </c>
      <c r="T94" s="246">
        <f>S94*H94</f>
        <v>0</v>
      </c>
      <c r="AR94" s="23" t="s">
        <v>208</v>
      </c>
      <c r="AT94" s="23" t="s">
        <v>204</v>
      </c>
      <c r="AU94" s="23" t="s">
        <v>87</v>
      </c>
      <c r="AY94" s="23" t="s">
        <v>201</v>
      </c>
      <c r="BE94" s="247">
        <f>IF(N94="základní",J94,0)</f>
        <v>0</v>
      </c>
      <c r="BF94" s="247">
        <f>IF(N94="snížená",J94,0)</f>
        <v>0</v>
      </c>
      <c r="BG94" s="247">
        <f>IF(N94="zákl. přenesená",J94,0)</f>
        <v>0</v>
      </c>
      <c r="BH94" s="247">
        <f>IF(N94="sníž. přenesená",J94,0)</f>
        <v>0</v>
      </c>
      <c r="BI94" s="247">
        <f>IF(N94="nulová",J94,0)</f>
        <v>0</v>
      </c>
      <c r="BJ94" s="23" t="s">
        <v>208</v>
      </c>
      <c r="BK94" s="247">
        <f>ROUND(I94*H94,2)</f>
        <v>0</v>
      </c>
      <c r="BL94" s="23" t="s">
        <v>208</v>
      </c>
      <c r="BM94" s="23" t="s">
        <v>218</v>
      </c>
    </row>
    <row r="95" s="1" customFormat="1">
      <c r="B95" s="46"/>
      <c r="C95" s="74"/>
      <c r="D95" s="248" t="s">
        <v>210</v>
      </c>
      <c r="E95" s="74"/>
      <c r="F95" s="249" t="s">
        <v>219</v>
      </c>
      <c r="G95" s="74"/>
      <c r="H95" s="74"/>
      <c r="I95" s="204"/>
      <c r="J95" s="74"/>
      <c r="K95" s="74"/>
      <c r="L95" s="72"/>
      <c r="M95" s="250"/>
      <c r="N95" s="47"/>
      <c r="O95" s="47"/>
      <c r="P95" s="47"/>
      <c r="Q95" s="47"/>
      <c r="R95" s="47"/>
      <c r="S95" s="47"/>
      <c r="T95" s="95"/>
      <c r="AT95" s="23" t="s">
        <v>210</v>
      </c>
      <c r="AU95" s="23" t="s">
        <v>87</v>
      </c>
    </row>
    <row r="96" s="12" customFormat="1">
      <c r="B96" s="251"/>
      <c r="C96" s="252"/>
      <c r="D96" s="248" t="s">
        <v>212</v>
      </c>
      <c r="E96" s="253" t="s">
        <v>36</v>
      </c>
      <c r="F96" s="254" t="s">
        <v>213</v>
      </c>
      <c r="G96" s="252"/>
      <c r="H96" s="255">
        <v>1550</v>
      </c>
      <c r="I96" s="256"/>
      <c r="J96" s="252"/>
      <c r="K96" s="252"/>
      <c r="L96" s="257"/>
      <c r="M96" s="258"/>
      <c r="N96" s="259"/>
      <c r="O96" s="259"/>
      <c r="P96" s="259"/>
      <c r="Q96" s="259"/>
      <c r="R96" s="259"/>
      <c r="S96" s="259"/>
      <c r="T96" s="260"/>
      <c r="AT96" s="261" t="s">
        <v>212</v>
      </c>
      <c r="AU96" s="261" t="s">
        <v>87</v>
      </c>
      <c r="AV96" s="12" t="s">
        <v>87</v>
      </c>
      <c r="AW96" s="12" t="s">
        <v>41</v>
      </c>
      <c r="AX96" s="12" t="s">
        <v>78</v>
      </c>
      <c r="AY96" s="261" t="s">
        <v>201</v>
      </c>
    </row>
    <row r="97" s="13" customFormat="1">
      <c r="B97" s="262"/>
      <c r="C97" s="263"/>
      <c r="D97" s="248" t="s">
        <v>212</v>
      </c>
      <c r="E97" s="264" t="s">
        <v>114</v>
      </c>
      <c r="F97" s="265" t="s">
        <v>215</v>
      </c>
      <c r="G97" s="263"/>
      <c r="H97" s="266">
        <v>1550</v>
      </c>
      <c r="I97" s="267"/>
      <c r="J97" s="263"/>
      <c r="K97" s="263"/>
      <c r="L97" s="268"/>
      <c r="M97" s="269"/>
      <c r="N97" s="270"/>
      <c r="O97" s="270"/>
      <c r="P97" s="270"/>
      <c r="Q97" s="270"/>
      <c r="R97" s="270"/>
      <c r="S97" s="270"/>
      <c r="T97" s="271"/>
      <c r="AT97" s="272" t="s">
        <v>212</v>
      </c>
      <c r="AU97" s="272" t="s">
        <v>87</v>
      </c>
      <c r="AV97" s="13" t="s">
        <v>208</v>
      </c>
      <c r="AW97" s="13" t="s">
        <v>41</v>
      </c>
      <c r="AX97" s="13" t="s">
        <v>85</v>
      </c>
      <c r="AY97" s="272" t="s">
        <v>201</v>
      </c>
    </row>
    <row r="98" s="1" customFormat="1" ht="51" customHeight="1">
      <c r="B98" s="46"/>
      <c r="C98" s="236" t="s">
        <v>220</v>
      </c>
      <c r="D98" s="236" t="s">
        <v>204</v>
      </c>
      <c r="E98" s="237" t="s">
        <v>221</v>
      </c>
      <c r="F98" s="238" t="s">
        <v>222</v>
      </c>
      <c r="G98" s="239" t="s">
        <v>120</v>
      </c>
      <c r="H98" s="240">
        <v>77.5</v>
      </c>
      <c r="I98" s="241"/>
      <c r="J98" s="242">
        <f>ROUND(I98*H98,2)</f>
        <v>0</v>
      </c>
      <c r="K98" s="238" t="s">
        <v>207</v>
      </c>
      <c r="L98" s="72"/>
      <c r="M98" s="243" t="s">
        <v>36</v>
      </c>
      <c r="N98" s="244" t="s">
        <v>51</v>
      </c>
      <c r="O98" s="47"/>
      <c r="P98" s="245">
        <f>O98*H98</f>
        <v>0</v>
      </c>
      <c r="Q98" s="245">
        <v>0</v>
      </c>
      <c r="R98" s="245">
        <f>Q98*H98</f>
        <v>0</v>
      </c>
      <c r="S98" s="245">
        <v>0</v>
      </c>
      <c r="T98" s="246">
        <f>S98*H98</f>
        <v>0</v>
      </c>
      <c r="AR98" s="23" t="s">
        <v>208</v>
      </c>
      <c r="AT98" s="23" t="s">
        <v>204</v>
      </c>
      <c r="AU98" s="23" t="s">
        <v>87</v>
      </c>
      <c r="AY98" s="23" t="s">
        <v>201</v>
      </c>
      <c r="BE98" s="247">
        <f>IF(N98="základní",J98,0)</f>
        <v>0</v>
      </c>
      <c r="BF98" s="247">
        <f>IF(N98="snížená",J98,0)</f>
        <v>0</v>
      </c>
      <c r="BG98" s="247">
        <f>IF(N98="zákl. přenesená",J98,0)</f>
        <v>0</v>
      </c>
      <c r="BH98" s="247">
        <f>IF(N98="sníž. přenesená",J98,0)</f>
        <v>0</v>
      </c>
      <c r="BI98" s="247">
        <f>IF(N98="nulová",J98,0)</f>
        <v>0</v>
      </c>
      <c r="BJ98" s="23" t="s">
        <v>208</v>
      </c>
      <c r="BK98" s="247">
        <f>ROUND(I98*H98,2)</f>
        <v>0</v>
      </c>
      <c r="BL98" s="23" t="s">
        <v>208</v>
      </c>
      <c r="BM98" s="23" t="s">
        <v>223</v>
      </c>
    </row>
    <row r="99" s="1" customFormat="1">
      <c r="B99" s="46"/>
      <c r="C99" s="74"/>
      <c r="D99" s="248" t="s">
        <v>210</v>
      </c>
      <c r="E99" s="74"/>
      <c r="F99" s="249" t="s">
        <v>224</v>
      </c>
      <c r="G99" s="74"/>
      <c r="H99" s="74"/>
      <c r="I99" s="204"/>
      <c r="J99" s="74"/>
      <c r="K99" s="74"/>
      <c r="L99" s="72"/>
      <c r="M99" s="250"/>
      <c r="N99" s="47"/>
      <c r="O99" s="47"/>
      <c r="P99" s="47"/>
      <c r="Q99" s="47"/>
      <c r="R99" s="47"/>
      <c r="S99" s="47"/>
      <c r="T99" s="95"/>
      <c r="AT99" s="23" t="s">
        <v>210</v>
      </c>
      <c r="AU99" s="23" t="s">
        <v>87</v>
      </c>
    </row>
    <row r="100" s="12" customFormat="1">
      <c r="B100" s="251"/>
      <c r="C100" s="252"/>
      <c r="D100" s="248" t="s">
        <v>212</v>
      </c>
      <c r="E100" s="253" t="s">
        <v>118</v>
      </c>
      <c r="F100" s="254" t="s">
        <v>225</v>
      </c>
      <c r="G100" s="252"/>
      <c r="H100" s="255">
        <v>77.5</v>
      </c>
      <c r="I100" s="256"/>
      <c r="J100" s="252"/>
      <c r="K100" s="252"/>
      <c r="L100" s="257"/>
      <c r="M100" s="258"/>
      <c r="N100" s="259"/>
      <c r="O100" s="259"/>
      <c r="P100" s="259"/>
      <c r="Q100" s="259"/>
      <c r="R100" s="259"/>
      <c r="S100" s="259"/>
      <c r="T100" s="260"/>
      <c r="AT100" s="261" t="s">
        <v>212</v>
      </c>
      <c r="AU100" s="261" t="s">
        <v>87</v>
      </c>
      <c r="AV100" s="12" t="s">
        <v>87</v>
      </c>
      <c r="AW100" s="12" t="s">
        <v>41</v>
      </c>
      <c r="AX100" s="12" t="s">
        <v>85</v>
      </c>
      <c r="AY100" s="261" t="s">
        <v>201</v>
      </c>
    </row>
    <row r="101" s="1" customFormat="1" ht="89.25" customHeight="1">
      <c r="B101" s="46"/>
      <c r="C101" s="236" t="s">
        <v>208</v>
      </c>
      <c r="D101" s="236" t="s">
        <v>204</v>
      </c>
      <c r="E101" s="237" t="s">
        <v>226</v>
      </c>
      <c r="F101" s="238" t="s">
        <v>227</v>
      </c>
      <c r="G101" s="239" t="s">
        <v>120</v>
      </c>
      <c r="H101" s="240">
        <v>22.550000000000001</v>
      </c>
      <c r="I101" s="241"/>
      <c r="J101" s="242">
        <f>ROUND(I101*H101,2)</f>
        <v>0</v>
      </c>
      <c r="K101" s="238" t="s">
        <v>207</v>
      </c>
      <c r="L101" s="72"/>
      <c r="M101" s="243" t="s">
        <v>36</v>
      </c>
      <c r="N101" s="244" t="s">
        <v>51</v>
      </c>
      <c r="O101" s="47"/>
      <c r="P101" s="245">
        <f>O101*H101</f>
        <v>0</v>
      </c>
      <c r="Q101" s="245">
        <v>0</v>
      </c>
      <c r="R101" s="245">
        <f>Q101*H101</f>
        <v>0</v>
      </c>
      <c r="S101" s="245">
        <v>0</v>
      </c>
      <c r="T101" s="246">
        <f>S101*H101</f>
        <v>0</v>
      </c>
      <c r="AR101" s="23" t="s">
        <v>208</v>
      </c>
      <c r="AT101" s="23" t="s">
        <v>204</v>
      </c>
      <c r="AU101" s="23" t="s">
        <v>87</v>
      </c>
      <c r="AY101" s="23" t="s">
        <v>201</v>
      </c>
      <c r="BE101" s="247">
        <f>IF(N101="základní",J101,0)</f>
        <v>0</v>
      </c>
      <c r="BF101" s="247">
        <f>IF(N101="snížená",J101,0)</f>
        <v>0</v>
      </c>
      <c r="BG101" s="247">
        <f>IF(N101="zákl. přenesená",J101,0)</f>
        <v>0</v>
      </c>
      <c r="BH101" s="247">
        <f>IF(N101="sníž. přenesená",J101,0)</f>
        <v>0</v>
      </c>
      <c r="BI101" s="247">
        <f>IF(N101="nulová",J101,0)</f>
        <v>0</v>
      </c>
      <c r="BJ101" s="23" t="s">
        <v>208</v>
      </c>
      <c r="BK101" s="247">
        <f>ROUND(I101*H101,2)</f>
        <v>0</v>
      </c>
      <c r="BL101" s="23" t="s">
        <v>208</v>
      </c>
      <c r="BM101" s="23" t="s">
        <v>228</v>
      </c>
    </row>
    <row r="102" s="1" customFormat="1">
      <c r="B102" s="46"/>
      <c r="C102" s="74"/>
      <c r="D102" s="248" t="s">
        <v>210</v>
      </c>
      <c r="E102" s="74"/>
      <c r="F102" s="249" t="s">
        <v>229</v>
      </c>
      <c r="G102" s="74"/>
      <c r="H102" s="74"/>
      <c r="I102" s="204"/>
      <c r="J102" s="74"/>
      <c r="K102" s="74"/>
      <c r="L102" s="72"/>
      <c r="M102" s="250"/>
      <c r="N102" s="47"/>
      <c r="O102" s="47"/>
      <c r="P102" s="47"/>
      <c r="Q102" s="47"/>
      <c r="R102" s="47"/>
      <c r="S102" s="47"/>
      <c r="T102" s="95"/>
      <c r="AT102" s="23" t="s">
        <v>210</v>
      </c>
      <c r="AU102" s="23" t="s">
        <v>87</v>
      </c>
    </row>
    <row r="103" s="12" customFormat="1">
      <c r="B103" s="251"/>
      <c r="C103" s="252"/>
      <c r="D103" s="248" t="s">
        <v>212</v>
      </c>
      <c r="E103" s="253" t="s">
        <v>36</v>
      </c>
      <c r="F103" s="254" t="s">
        <v>230</v>
      </c>
      <c r="G103" s="252"/>
      <c r="H103" s="255">
        <v>7.6399999999999997</v>
      </c>
      <c r="I103" s="256"/>
      <c r="J103" s="252"/>
      <c r="K103" s="252"/>
      <c r="L103" s="257"/>
      <c r="M103" s="258"/>
      <c r="N103" s="259"/>
      <c r="O103" s="259"/>
      <c r="P103" s="259"/>
      <c r="Q103" s="259"/>
      <c r="R103" s="259"/>
      <c r="S103" s="259"/>
      <c r="T103" s="260"/>
      <c r="AT103" s="261" t="s">
        <v>212</v>
      </c>
      <c r="AU103" s="261" t="s">
        <v>87</v>
      </c>
      <c r="AV103" s="12" t="s">
        <v>87</v>
      </c>
      <c r="AW103" s="12" t="s">
        <v>41</v>
      </c>
      <c r="AX103" s="12" t="s">
        <v>78</v>
      </c>
      <c r="AY103" s="261" t="s">
        <v>201</v>
      </c>
    </row>
    <row r="104" s="12" customFormat="1">
      <c r="B104" s="251"/>
      <c r="C104" s="252"/>
      <c r="D104" s="248" t="s">
        <v>212</v>
      </c>
      <c r="E104" s="253" t="s">
        <v>36</v>
      </c>
      <c r="F104" s="254" t="s">
        <v>231</v>
      </c>
      <c r="G104" s="252"/>
      <c r="H104" s="255">
        <v>14.91</v>
      </c>
      <c r="I104" s="256"/>
      <c r="J104" s="252"/>
      <c r="K104" s="252"/>
      <c r="L104" s="257"/>
      <c r="M104" s="258"/>
      <c r="N104" s="259"/>
      <c r="O104" s="259"/>
      <c r="P104" s="259"/>
      <c r="Q104" s="259"/>
      <c r="R104" s="259"/>
      <c r="S104" s="259"/>
      <c r="T104" s="260"/>
      <c r="AT104" s="261" t="s">
        <v>212</v>
      </c>
      <c r="AU104" s="261" t="s">
        <v>87</v>
      </c>
      <c r="AV104" s="12" t="s">
        <v>87</v>
      </c>
      <c r="AW104" s="12" t="s">
        <v>41</v>
      </c>
      <c r="AX104" s="12" t="s">
        <v>78</v>
      </c>
      <c r="AY104" s="261" t="s">
        <v>201</v>
      </c>
    </row>
    <row r="105" s="13" customFormat="1">
      <c r="B105" s="262"/>
      <c r="C105" s="263"/>
      <c r="D105" s="248" t="s">
        <v>212</v>
      </c>
      <c r="E105" s="264" t="s">
        <v>36</v>
      </c>
      <c r="F105" s="265" t="s">
        <v>215</v>
      </c>
      <c r="G105" s="263"/>
      <c r="H105" s="266">
        <v>22.550000000000001</v>
      </c>
      <c r="I105" s="267"/>
      <c r="J105" s="263"/>
      <c r="K105" s="263"/>
      <c r="L105" s="268"/>
      <c r="M105" s="269"/>
      <c r="N105" s="270"/>
      <c r="O105" s="270"/>
      <c r="P105" s="270"/>
      <c r="Q105" s="270"/>
      <c r="R105" s="270"/>
      <c r="S105" s="270"/>
      <c r="T105" s="271"/>
      <c r="AT105" s="272" t="s">
        <v>212</v>
      </c>
      <c r="AU105" s="272" t="s">
        <v>87</v>
      </c>
      <c r="AV105" s="13" t="s">
        <v>208</v>
      </c>
      <c r="AW105" s="13" t="s">
        <v>41</v>
      </c>
      <c r="AX105" s="13" t="s">
        <v>85</v>
      </c>
      <c r="AY105" s="272" t="s">
        <v>201</v>
      </c>
    </row>
    <row r="106" s="1" customFormat="1" ht="114.75" customHeight="1">
      <c r="B106" s="46"/>
      <c r="C106" s="236" t="s">
        <v>202</v>
      </c>
      <c r="D106" s="236" t="s">
        <v>204</v>
      </c>
      <c r="E106" s="237" t="s">
        <v>232</v>
      </c>
      <c r="F106" s="238" t="s">
        <v>233</v>
      </c>
      <c r="G106" s="239" t="s">
        <v>143</v>
      </c>
      <c r="H106" s="240">
        <v>0.77400000000000002</v>
      </c>
      <c r="I106" s="241"/>
      <c r="J106" s="242">
        <f>ROUND(I106*H106,2)</f>
        <v>0</v>
      </c>
      <c r="K106" s="238" t="s">
        <v>207</v>
      </c>
      <c r="L106" s="72"/>
      <c r="M106" s="243" t="s">
        <v>36</v>
      </c>
      <c r="N106" s="244" t="s">
        <v>51</v>
      </c>
      <c r="O106" s="47"/>
      <c r="P106" s="245">
        <f>O106*H106</f>
        <v>0</v>
      </c>
      <c r="Q106" s="245">
        <v>0</v>
      </c>
      <c r="R106" s="245">
        <f>Q106*H106</f>
        <v>0</v>
      </c>
      <c r="S106" s="245">
        <v>0</v>
      </c>
      <c r="T106" s="246">
        <f>S106*H106</f>
        <v>0</v>
      </c>
      <c r="AR106" s="23" t="s">
        <v>208</v>
      </c>
      <c r="AT106" s="23" t="s">
        <v>204</v>
      </c>
      <c r="AU106" s="23" t="s">
        <v>87</v>
      </c>
      <c r="AY106" s="23" t="s">
        <v>201</v>
      </c>
      <c r="BE106" s="247">
        <f>IF(N106="základní",J106,0)</f>
        <v>0</v>
      </c>
      <c r="BF106" s="247">
        <f>IF(N106="snížená",J106,0)</f>
        <v>0</v>
      </c>
      <c r="BG106" s="247">
        <f>IF(N106="zákl. přenesená",J106,0)</f>
        <v>0</v>
      </c>
      <c r="BH106" s="247">
        <f>IF(N106="sníž. přenesená",J106,0)</f>
        <v>0</v>
      </c>
      <c r="BI106" s="247">
        <f>IF(N106="nulová",J106,0)</f>
        <v>0</v>
      </c>
      <c r="BJ106" s="23" t="s">
        <v>208</v>
      </c>
      <c r="BK106" s="247">
        <f>ROUND(I106*H106,2)</f>
        <v>0</v>
      </c>
      <c r="BL106" s="23" t="s">
        <v>208</v>
      </c>
      <c r="BM106" s="23" t="s">
        <v>234</v>
      </c>
    </row>
    <row r="107" s="1" customFormat="1">
      <c r="B107" s="46"/>
      <c r="C107" s="74"/>
      <c r="D107" s="248" t="s">
        <v>210</v>
      </c>
      <c r="E107" s="74"/>
      <c r="F107" s="249" t="s">
        <v>235</v>
      </c>
      <c r="G107" s="74"/>
      <c r="H107" s="74"/>
      <c r="I107" s="204"/>
      <c r="J107" s="74"/>
      <c r="K107" s="74"/>
      <c r="L107" s="72"/>
      <c r="M107" s="250"/>
      <c r="N107" s="47"/>
      <c r="O107" s="47"/>
      <c r="P107" s="47"/>
      <c r="Q107" s="47"/>
      <c r="R107" s="47"/>
      <c r="S107" s="47"/>
      <c r="T107" s="95"/>
      <c r="AT107" s="23" t="s">
        <v>210</v>
      </c>
      <c r="AU107" s="23" t="s">
        <v>87</v>
      </c>
    </row>
    <row r="108" s="12" customFormat="1">
      <c r="B108" s="251"/>
      <c r="C108" s="252"/>
      <c r="D108" s="248" t="s">
        <v>212</v>
      </c>
      <c r="E108" s="253" t="s">
        <v>236</v>
      </c>
      <c r="F108" s="254" t="s">
        <v>237</v>
      </c>
      <c r="G108" s="252"/>
      <c r="H108" s="255">
        <v>0.77400000000000002</v>
      </c>
      <c r="I108" s="256"/>
      <c r="J108" s="252"/>
      <c r="K108" s="252"/>
      <c r="L108" s="257"/>
      <c r="M108" s="258"/>
      <c r="N108" s="259"/>
      <c r="O108" s="259"/>
      <c r="P108" s="259"/>
      <c r="Q108" s="259"/>
      <c r="R108" s="259"/>
      <c r="S108" s="259"/>
      <c r="T108" s="260"/>
      <c r="AT108" s="261" t="s">
        <v>212</v>
      </c>
      <c r="AU108" s="261" t="s">
        <v>87</v>
      </c>
      <c r="AV108" s="12" t="s">
        <v>87</v>
      </c>
      <c r="AW108" s="12" t="s">
        <v>41</v>
      </c>
      <c r="AX108" s="12" t="s">
        <v>85</v>
      </c>
      <c r="AY108" s="261" t="s">
        <v>201</v>
      </c>
    </row>
    <row r="109" s="1" customFormat="1" ht="51" customHeight="1">
      <c r="B109" s="46"/>
      <c r="C109" s="236" t="s">
        <v>238</v>
      </c>
      <c r="D109" s="236" t="s">
        <v>204</v>
      </c>
      <c r="E109" s="237" t="s">
        <v>239</v>
      </c>
      <c r="F109" s="238" t="s">
        <v>240</v>
      </c>
      <c r="G109" s="239" t="s">
        <v>120</v>
      </c>
      <c r="H109" s="240">
        <v>396</v>
      </c>
      <c r="I109" s="241"/>
      <c r="J109" s="242">
        <f>ROUND(I109*H109,2)</f>
        <v>0</v>
      </c>
      <c r="K109" s="238" t="s">
        <v>207</v>
      </c>
      <c r="L109" s="72"/>
      <c r="M109" s="243" t="s">
        <v>36</v>
      </c>
      <c r="N109" s="244" t="s">
        <v>51</v>
      </c>
      <c r="O109" s="47"/>
      <c r="P109" s="245">
        <f>O109*H109</f>
        <v>0</v>
      </c>
      <c r="Q109" s="245">
        <v>0</v>
      </c>
      <c r="R109" s="245">
        <f>Q109*H109</f>
        <v>0</v>
      </c>
      <c r="S109" s="245">
        <v>0</v>
      </c>
      <c r="T109" s="246">
        <f>S109*H109</f>
        <v>0</v>
      </c>
      <c r="AR109" s="23" t="s">
        <v>208</v>
      </c>
      <c r="AT109" s="23" t="s">
        <v>204</v>
      </c>
      <c r="AU109" s="23" t="s">
        <v>87</v>
      </c>
      <c r="AY109" s="23" t="s">
        <v>201</v>
      </c>
      <c r="BE109" s="247">
        <f>IF(N109="základní",J109,0)</f>
        <v>0</v>
      </c>
      <c r="BF109" s="247">
        <f>IF(N109="snížená",J109,0)</f>
        <v>0</v>
      </c>
      <c r="BG109" s="247">
        <f>IF(N109="zákl. přenesená",J109,0)</f>
        <v>0</v>
      </c>
      <c r="BH109" s="247">
        <f>IF(N109="sníž. přenesená",J109,0)</f>
        <v>0</v>
      </c>
      <c r="BI109" s="247">
        <f>IF(N109="nulová",J109,0)</f>
        <v>0</v>
      </c>
      <c r="BJ109" s="23" t="s">
        <v>208</v>
      </c>
      <c r="BK109" s="247">
        <f>ROUND(I109*H109,2)</f>
        <v>0</v>
      </c>
      <c r="BL109" s="23" t="s">
        <v>208</v>
      </c>
      <c r="BM109" s="23" t="s">
        <v>241</v>
      </c>
    </row>
    <row r="110" s="1" customFormat="1">
      <c r="B110" s="46"/>
      <c r="C110" s="74"/>
      <c r="D110" s="248" t="s">
        <v>210</v>
      </c>
      <c r="E110" s="74"/>
      <c r="F110" s="249" t="s">
        <v>242</v>
      </c>
      <c r="G110" s="74"/>
      <c r="H110" s="74"/>
      <c r="I110" s="204"/>
      <c r="J110" s="74"/>
      <c r="K110" s="74"/>
      <c r="L110" s="72"/>
      <c r="M110" s="250"/>
      <c r="N110" s="47"/>
      <c r="O110" s="47"/>
      <c r="P110" s="47"/>
      <c r="Q110" s="47"/>
      <c r="R110" s="47"/>
      <c r="S110" s="47"/>
      <c r="T110" s="95"/>
      <c r="AT110" s="23" t="s">
        <v>210</v>
      </c>
      <c r="AU110" s="23" t="s">
        <v>87</v>
      </c>
    </row>
    <row r="111" s="12" customFormat="1">
      <c r="B111" s="251"/>
      <c r="C111" s="252"/>
      <c r="D111" s="248" t="s">
        <v>212</v>
      </c>
      <c r="E111" s="253" t="s">
        <v>123</v>
      </c>
      <c r="F111" s="254" t="s">
        <v>243</v>
      </c>
      <c r="G111" s="252"/>
      <c r="H111" s="255">
        <v>396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AT111" s="261" t="s">
        <v>212</v>
      </c>
      <c r="AU111" s="261" t="s">
        <v>87</v>
      </c>
      <c r="AV111" s="12" t="s">
        <v>87</v>
      </c>
      <c r="AW111" s="12" t="s">
        <v>41</v>
      </c>
      <c r="AX111" s="12" t="s">
        <v>85</v>
      </c>
      <c r="AY111" s="261" t="s">
        <v>201</v>
      </c>
    </row>
    <row r="112" s="1" customFormat="1" ht="114.75" customHeight="1">
      <c r="B112" s="46"/>
      <c r="C112" s="236" t="s">
        <v>244</v>
      </c>
      <c r="D112" s="236" t="s">
        <v>204</v>
      </c>
      <c r="E112" s="237" t="s">
        <v>245</v>
      </c>
      <c r="F112" s="238" t="s">
        <v>246</v>
      </c>
      <c r="G112" s="239" t="s">
        <v>247</v>
      </c>
      <c r="H112" s="240">
        <v>9</v>
      </c>
      <c r="I112" s="241"/>
      <c r="J112" s="242">
        <f>ROUND(I112*H112,2)</f>
        <v>0</v>
      </c>
      <c r="K112" s="238" t="s">
        <v>207</v>
      </c>
      <c r="L112" s="72"/>
      <c r="M112" s="243" t="s">
        <v>36</v>
      </c>
      <c r="N112" s="244" t="s">
        <v>51</v>
      </c>
      <c r="O112" s="47"/>
      <c r="P112" s="245">
        <f>O112*H112</f>
        <v>0</v>
      </c>
      <c r="Q112" s="245">
        <v>0</v>
      </c>
      <c r="R112" s="245">
        <f>Q112*H112</f>
        <v>0</v>
      </c>
      <c r="S112" s="245">
        <v>0</v>
      </c>
      <c r="T112" s="246">
        <f>S112*H112</f>
        <v>0</v>
      </c>
      <c r="AR112" s="23" t="s">
        <v>208</v>
      </c>
      <c r="AT112" s="23" t="s">
        <v>204</v>
      </c>
      <c r="AU112" s="23" t="s">
        <v>87</v>
      </c>
      <c r="AY112" s="23" t="s">
        <v>201</v>
      </c>
      <c r="BE112" s="247">
        <f>IF(N112="základní",J112,0)</f>
        <v>0</v>
      </c>
      <c r="BF112" s="247">
        <f>IF(N112="snížená",J112,0)</f>
        <v>0</v>
      </c>
      <c r="BG112" s="247">
        <f>IF(N112="zákl. přenesená",J112,0)</f>
        <v>0</v>
      </c>
      <c r="BH112" s="247">
        <f>IF(N112="sníž. přenesená",J112,0)</f>
        <v>0</v>
      </c>
      <c r="BI112" s="247">
        <f>IF(N112="nulová",J112,0)</f>
        <v>0</v>
      </c>
      <c r="BJ112" s="23" t="s">
        <v>208</v>
      </c>
      <c r="BK112" s="247">
        <f>ROUND(I112*H112,2)</f>
        <v>0</v>
      </c>
      <c r="BL112" s="23" t="s">
        <v>208</v>
      </c>
      <c r="BM112" s="23" t="s">
        <v>248</v>
      </c>
    </row>
    <row r="113" s="1" customFormat="1">
      <c r="B113" s="46"/>
      <c r="C113" s="74"/>
      <c r="D113" s="248" t="s">
        <v>210</v>
      </c>
      <c r="E113" s="74"/>
      <c r="F113" s="249" t="s">
        <v>249</v>
      </c>
      <c r="G113" s="74"/>
      <c r="H113" s="74"/>
      <c r="I113" s="204"/>
      <c r="J113" s="74"/>
      <c r="K113" s="74"/>
      <c r="L113" s="72"/>
      <c r="M113" s="250"/>
      <c r="N113" s="47"/>
      <c r="O113" s="47"/>
      <c r="P113" s="47"/>
      <c r="Q113" s="47"/>
      <c r="R113" s="47"/>
      <c r="S113" s="47"/>
      <c r="T113" s="95"/>
      <c r="AT113" s="23" t="s">
        <v>210</v>
      </c>
      <c r="AU113" s="23" t="s">
        <v>87</v>
      </c>
    </row>
    <row r="114" s="1" customFormat="1">
      <c r="B114" s="46"/>
      <c r="C114" s="74"/>
      <c r="D114" s="248" t="s">
        <v>250</v>
      </c>
      <c r="E114" s="74"/>
      <c r="F114" s="249" t="s">
        <v>251</v>
      </c>
      <c r="G114" s="74"/>
      <c r="H114" s="74"/>
      <c r="I114" s="204"/>
      <c r="J114" s="74"/>
      <c r="K114" s="74"/>
      <c r="L114" s="72"/>
      <c r="M114" s="250"/>
      <c r="N114" s="47"/>
      <c r="O114" s="47"/>
      <c r="P114" s="47"/>
      <c r="Q114" s="47"/>
      <c r="R114" s="47"/>
      <c r="S114" s="47"/>
      <c r="T114" s="95"/>
      <c r="AT114" s="23" t="s">
        <v>250</v>
      </c>
      <c r="AU114" s="23" t="s">
        <v>87</v>
      </c>
    </row>
    <row r="115" s="1" customFormat="1" ht="127.5" customHeight="1">
      <c r="B115" s="46"/>
      <c r="C115" s="236" t="s">
        <v>252</v>
      </c>
      <c r="D115" s="236" t="s">
        <v>204</v>
      </c>
      <c r="E115" s="237" t="s">
        <v>253</v>
      </c>
      <c r="F115" s="238" t="s">
        <v>254</v>
      </c>
      <c r="G115" s="239" t="s">
        <v>247</v>
      </c>
      <c r="H115" s="240">
        <v>9</v>
      </c>
      <c r="I115" s="241"/>
      <c r="J115" s="242">
        <f>ROUND(I115*H115,2)</f>
        <v>0</v>
      </c>
      <c r="K115" s="238" t="s">
        <v>207</v>
      </c>
      <c r="L115" s="72"/>
      <c r="M115" s="243" t="s">
        <v>36</v>
      </c>
      <c r="N115" s="244" t="s">
        <v>51</v>
      </c>
      <c r="O115" s="47"/>
      <c r="P115" s="245">
        <f>O115*H115</f>
        <v>0</v>
      </c>
      <c r="Q115" s="245">
        <v>0</v>
      </c>
      <c r="R115" s="245">
        <f>Q115*H115</f>
        <v>0</v>
      </c>
      <c r="S115" s="245">
        <v>0</v>
      </c>
      <c r="T115" s="246">
        <f>S115*H115</f>
        <v>0</v>
      </c>
      <c r="AR115" s="23" t="s">
        <v>208</v>
      </c>
      <c r="AT115" s="23" t="s">
        <v>204</v>
      </c>
      <c r="AU115" s="23" t="s">
        <v>87</v>
      </c>
      <c r="AY115" s="23" t="s">
        <v>201</v>
      </c>
      <c r="BE115" s="247">
        <f>IF(N115="základní",J115,0)</f>
        <v>0</v>
      </c>
      <c r="BF115" s="247">
        <f>IF(N115="snížená",J115,0)</f>
        <v>0</v>
      </c>
      <c r="BG115" s="247">
        <f>IF(N115="zákl. přenesená",J115,0)</f>
        <v>0</v>
      </c>
      <c r="BH115" s="247">
        <f>IF(N115="sníž. přenesená",J115,0)</f>
        <v>0</v>
      </c>
      <c r="BI115" s="247">
        <f>IF(N115="nulová",J115,0)</f>
        <v>0</v>
      </c>
      <c r="BJ115" s="23" t="s">
        <v>208</v>
      </c>
      <c r="BK115" s="247">
        <f>ROUND(I115*H115,2)</f>
        <v>0</v>
      </c>
      <c r="BL115" s="23" t="s">
        <v>208</v>
      </c>
      <c r="BM115" s="23" t="s">
        <v>255</v>
      </c>
    </row>
    <row r="116" s="1" customFormat="1">
      <c r="B116" s="46"/>
      <c r="C116" s="74"/>
      <c r="D116" s="248" t="s">
        <v>210</v>
      </c>
      <c r="E116" s="74"/>
      <c r="F116" s="249" t="s">
        <v>249</v>
      </c>
      <c r="G116" s="74"/>
      <c r="H116" s="74"/>
      <c r="I116" s="204"/>
      <c r="J116" s="74"/>
      <c r="K116" s="74"/>
      <c r="L116" s="72"/>
      <c r="M116" s="250"/>
      <c r="N116" s="47"/>
      <c r="O116" s="47"/>
      <c r="P116" s="47"/>
      <c r="Q116" s="47"/>
      <c r="R116" s="47"/>
      <c r="S116" s="47"/>
      <c r="T116" s="95"/>
      <c r="AT116" s="23" t="s">
        <v>210</v>
      </c>
      <c r="AU116" s="23" t="s">
        <v>87</v>
      </c>
    </row>
    <row r="117" s="1" customFormat="1">
      <c r="B117" s="46"/>
      <c r="C117" s="74"/>
      <c r="D117" s="248" t="s">
        <v>250</v>
      </c>
      <c r="E117" s="74"/>
      <c r="F117" s="249" t="s">
        <v>251</v>
      </c>
      <c r="G117" s="74"/>
      <c r="H117" s="74"/>
      <c r="I117" s="204"/>
      <c r="J117" s="74"/>
      <c r="K117" s="74"/>
      <c r="L117" s="72"/>
      <c r="M117" s="250"/>
      <c r="N117" s="47"/>
      <c r="O117" s="47"/>
      <c r="P117" s="47"/>
      <c r="Q117" s="47"/>
      <c r="R117" s="47"/>
      <c r="S117" s="47"/>
      <c r="T117" s="95"/>
      <c r="AT117" s="23" t="s">
        <v>250</v>
      </c>
      <c r="AU117" s="23" t="s">
        <v>87</v>
      </c>
    </row>
    <row r="118" s="12" customFormat="1">
      <c r="B118" s="251"/>
      <c r="C118" s="252"/>
      <c r="D118" s="248" t="s">
        <v>212</v>
      </c>
      <c r="E118" s="253" t="s">
        <v>36</v>
      </c>
      <c r="F118" s="254" t="s">
        <v>256</v>
      </c>
      <c r="G118" s="252"/>
      <c r="H118" s="255">
        <v>5</v>
      </c>
      <c r="I118" s="256"/>
      <c r="J118" s="252"/>
      <c r="K118" s="252"/>
      <c r="L118" s="257"/>
      <c r="M118" s="258"/>
      <c r="N118" s="259"/>
      <c r="O118" s="259"/>
      <c r="P118" s="259"/>
      <c r="Q118" s="259"/>
      <c r="R118" s="259"/>
      <c r="S118" s="259"/>
      <c r="T118" s="260"/>
      <c r="AT118" s="261" t="s">
        <v>212</v>
      </c>
      <c r="AU118" s="261" t="s">
        <v>87</v>
      </c>
      <c r="AV118" s="12" t="s">
        <v>87</v>
      </c>
      <c r="AW118" s="12" t="s">
        <v>41</v>
      </c>
      <c r="AX118" s="12" t="s">
        <v>78</v>
      </c>
      <c r="AY118" s="261" t="s">
        <v>201</v>
      </c>
    </row>
    <row r="119" s="12" customFormat="1">
      <c r="B119" s="251"/>
      <c r="C119" s="252"/>
      <c r="D119" s="248" t="s">
        <v>212</v>
      </c>
      <c r="E119" s="253" t="s">
        <v>36</v>
      </c>
      <c r="F119" s="254" t="s">
        <v>257</v>
      </c>
      <c r="G119" s="252"/>
      <c r="H119" s="255">
        <v>4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AT119" s="261" t="s">
        <v>212</v>
      </c>
      <c r="AU119" s="261" t="s">
        <v>87</v>
      </c>
      <c r="AV119" s="12" t="s">
        <v>87</v>
      </c>
      <c r="AW119" s="12" t="s">
        <v>41</v>
      </c>
      <c r="AX119" s="12" t="s">
        <v>78</v>
      </c>
      <c r="AY119" s="261" t="s">
        <v>201</v>
      </c>
    </row>
    <row r="120" s="13" customFormat="1">
      <c r="B120" s="262"/>
      <c r="C120" s="263"/>
      <c r="D120" s="248" t="s">
        <v>212</v>
      </c>
      <c r="E120" s="264" t="s">
        <v>126</v>
      </c>
      <c r="F120" s="265" t="s">
        <v>215</v>
      </c>
      <c r="G120" s="263"/>
      <c r="H120" s="266">
        <v>9</v>
      </c>
      <c r="I120" s="267"/>
      <c r="J120" s="263"/>
      <c r="K120" s="263"/>
      <c r="L120" s="268"/>
      <c r="M120" s="269"/>
      <c r="N120" s="270"/>
      <c r="O120" s="270"/>
      <c r="P120" s="270"/>
      <c r="Q120" s="270"/>
      <c r="R120" s="270"/>
      <c r="S120" s="270"/>
      <c r="T120" s="271"/>
      <c r="AT120" s="272" t="s">
        <v>212</v>
      </c>
      <c r="AU120" s="272" t="s">
        <v>87</v>
      </c>
      <c r="AV120" s="13" t="s">
        <v>208</v>
      </c>
      <c r="AW120" s="13" t="s">
        <v>41</v>
      </c>
      <c r="AX120" s="13" t="s">
        <v>85</v>
      </c>
      <c r="AY120" s="272" t="s">
        <v>201</v>
      </c>
    </row>
    <row r="121" s="1" customFormat="1" ht="114.75" customHeight="1">
      <c r="B121" s="46"/>
      <c r="C121" s="236" t="s">
        <v>129</v>
      </c>
      <c r="D121" s="236" t="s">
        <v>204</v>
      </c>
      <c r="E121" s="237" t="s">
        <v>258</v>
      </c>
      <c r="F121" s="238" t="s">
        <v>259</v>
      </c>
      <c r="G121" s="239" t="s">
        <v>247</v>
      </c>
      <c r="H121" s="240">
        <v>55</v>
      </c>
      <c r="I121" s="241"/>
      <c r="J121" s="242">
        <f>ROUND(I121*H121,2)</f>
        <v>0</v>
      </c>
      <c r="K121" s="238" t="s">
        <v>207</v>
      </c>
      <c r="L121" s="72"/>
      <c r="M121" s="243" t="s">
        <v>36</v>
      </c>
      <c r="N121" s="244" t="s">
        <v>51</v>
      </c>
      <c r="O121" s="47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AR121" s="23" t="s">
        <v>208</v>
      </c>
      <c r="AT121" s="23" t="s">
        <v>204</v>
      </c>
      <c r="AU121" s="23" t="s">
        <v>87</v>
      </c>
      <c r="AY121" s="23" t="s">
        <v>201</v>
      </c>
      <c r="BE121" s="247">
        <f>IF(N121="základní",J121,0)</f>
        <v>0</v>
      </c>
      <c r="BF121" s="247">
        <f>IF(N121="snížená",J121,0)</f>
        <v>0</v>
      </c>
      <c r="BG121" s="247">
        <f>IF(N121="zákl. přenesená",J121,0)</f>
        <v>0</v>
      </c>
      <c r="BH121" s="247">
        <f>IF(N121="sníž. přenesená",J121,0)</f>
        <v>0</v>
      </c>
      <c r="BI121" s="247">
        <f>IF(N121="nulová",J121,0)</f>
        <v>0</v>
      </c>
      <c r="BJ121" s="23" t="s">
        <v>208</v>
      </c>
      <c r="BK121" s="247">
        <f>ROUND(I121*H121,2)</f>
        <v>0</v>
      </c>
      <c r="BL121" s="23" t="s">
        <v>208</v>
      </c>
      <c r="BM121" s="23" t="s">
        <v>260</v>
      </c>
    </row>
    <row r="122" s="1" customFormat="1">
      <c r="B122" s="46"/>
      <c r="C122" s="74"/>
      <c r="D122" s="248" t="s">
        <v>210</v>
      </c>
      <c r="E122" s="74"/>
      <c r="F122" s="249" t="s">
        <v>249</v>
      </c>
      <c r="G122" s="74"/>
      <c r="H122" s="74"/>
      <c r="I122" s="204"/>
      <c r="J122" s="74"/>
      <c r="K122" s="74"/>
      <c r="L122" s="72"/>
      <c r="M122" s="250"/>
      <c r="N122" s="47"/>
      <c r="O122" s="47"/>
      <c r="P122" s="47"/>
      <c r="Q122" s="47"/>
      <c r="R122" s="47"/>
      <c r="S122" s="47"/>
      <c r="T122" s="95"/>
      <c r="AT122" s="23" t="s">
        <v>210</v>
      </c>
      <c r="AU122" s="23" t="s">
        <v>87</v>
      </c>
    </row>
    <row r="123" s="1" customFormat="1">
      <c r="B123" s="46"/>
      <c r="C123" s="74"/>
      <c r="D123" s="248" t="s">
        <v>250</v>
      </c>
      <c r="E123" s="74"/>
      <c r="F123" s="249" t="s">
        <v>251</v>
      </c>
      <c r="G123" s="74"/>
      <c r="H123" s="74"/>
      <c r="I123" s="204"/>
      <c r="J123" s="74"/>
      <c r="K123" s="74"/>
      <c r="L123" s="72"/>
      <c r="M123" s="250"/>
      <c r="N123" s="47"/>
      <c r="O123" s="47"/>
      <c r="P123" s="47"/>
      <c r="Q123" s="47"/>
      <c r="R123" s="47"/>
      <c r="S123" s="47"/>
      <c r="T123" s="95"/>
      <c r="AT123" s="23" t="s">
        <v>250</v>
      </c>
      <c r="AU123" s="23" t="s">
        <v>87</v>
      </c>
    </row>
    <row r="124" s="12" customFormat="1">
      <c r="B124" s="251"/>
      <c r="C124" s="252"/>
      <c r="D124" s="248" t="s">
        <v>212</v>
      </c>
      <c r="E124" s="253" t="s">
        <v>36</v>
      </c>
      <c r="F124" s="254" t="s">
        <v>261</v>
      </c>
      <c r="G124" s="252"/>
      <c r="H124" s="255">
        <v>26</v>
      </c>
      <c r="I124" s="256"/>
      <c r="J124" s="252"/>
      <c r="K124" s="252"/>
      <c r="L124" s="257"/>
      <c r="M124" s="258"/>
      <c r="N124" s="259"/>
      <c r="O124" s="259"/>
      <c r="P124" s="259"/>
      <c r="Q124" s="259"/>
      <c r="R124" s="259"/>
      <c r="S124" s="259"/>
      <c r="T124" s="260"/>
      <c r="AT124" s="261" t="s">
        <v>212</v>
      </c>
      <c r="AU124" s="261" t="s">
        <v>87</v>
      </c>
      <c r="AV124" s="12" t="s">
        <v>87</v>
      </c>
      <c r="AW124" s="12" t="s">
        <v>41</v>
      </c>
      <c r="AX124" s="12" t="s">
        <v>78</v>
      </c>
      <c r="AY124" s="261" t="s">
        <v>201</v>
      </c>
    </row>
    <row r="125" s="12" customFormat="1">
      <c r="B125" s="251"/>
      <c r="C125" s="252"/>
      <c r="D125" s="248" t="s">
        <v>212</v>
      </c>
      <c r="E125" s="253" t="s">
        <v>36</v>
      </c>
      <c r="F125" s="254" t="s">
        <v>262</v>
      </c>
      <c r="G125" s="252"/>
      <c r="H125" s="255">
        <v>2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AT125" s="261" t="s">
        <v>212</v>
      </c>
      <c r="AU125" s="261" t="s">
        <v>87</v>
      </c>
      <c r="AV125" s="12" t="s">
        <v>87</v>
      </c>
      <c r="AW125" s="12" t="s">
        <v>41</v>
      </c>
      <c r="AX125" s="12" t="s">
        <v>78</v>
      </c>
      <c r="AY125" s="261" t="s">
        <v>201</v>
      </c>
    </row>
    <row r="126" s="12" customFormat="1">
      <c r="B126" s="251"/>
      <c r="C126" s="252"/>
      <c r="D126" s="248" t="s">
        <v>212</v>
      </c>
      <c r="E126" s="253" t="s">
        <v>36</v>
      </c>
      <c r="F126" s="254" t="s">
        <v>263</v>
      </c>
      <c r="G126" s="252"/>
      <c r="H126" s="255">
        <v>2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AT126" s="261" t="s">
        <v>212</v>
      </c>
      <c r="AU126" s="261" t="s">
        <v>87</v>
      </c>
      <c r="AV126" s="12" t="s">
        <v>87</v>
      </c>
      <c r="AW126" s="12" t="s">
        <v>41</v>
      </c>
      <c r="AX126" s="12" t="s">
        <v>78</v>
      </c>
      <c r="AY126" s="261" t="s">
        <v>201</v>
      </c>
    </row>
    <row r="127" s="12" customFormat="1">
      <c r="B127" s="251"/>
      <c r="C127" s="252"/>
      <c r="D127" s="248" t="s">
        <v>212</v>
      </c>
      <c r="E127" s="253" t="s">
        <v>36</v>
      </c>
      <c r="F127" s="254" t="s">
        <v>264</v>
      </c>
      <c r="G127" s="252"/>
      <c r="H127" s="255">
        <v>25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AT127" s="261" t="s">
        <v>212</v>
      </c>
      <c r="AU127" s="261" t="s">
        <v>87</v>
      </c>
      <c r="AV127" s="12" t="s">
        <v>87</v>
      </c>
      <c r="AW127" s="12" t="s">
        <v>41</v>
      </c>
      <c r="AX127" s="12" t="s">
        <v>78</v>
      </c>
      <c r="AY127" s="261" t="s">
        <v>201</v>
      </c>
    </row>
    <row r="128" s="13" customFormat="1">
      <c r="B128" s="262"/>
      <c r="C128" s="263"/>
      <c r="D128" s="248" t="s">
        <v>212</v>
      </c>
      <c r="E128" s="264" t="s">
        <v>132</v>
      </c>
      <c r="F128" s="265" t="s">
        <v>215</v>
      </c>
      <c r="G128" s="263"/>
      <c r="H128" s="266">
        <v>55</v>
      </c>
      <c r="I128" s="267"/>
      <c r="J128" s="263"/>
      <c r="K128" s="263"/>
      <c r="L128" s="268"/>
      <c r="M128" s="269"/>
      <c r="N128" s="270"/>
      <c r="O128" s="270"/>
      <c r="P128" s="270"/>
      <c r="Q128" s="270"/>
      <c r="R128" s="270"/>
      <c r="S128" s="270"/>
      <c r="T128" s="271"/>
      <c r="AT128" s="272" t="s">
        <v>212</v>
      </c>
      <c r="AU128" s="272" t="s">
        <v>87</v>
      </c>
      <c r="AV128" s="13" t="s">
        <v>208</v>
      </c>
      <c r="AW128" s="13" t="s">
        <v>41</v>
      </c>
      <c r="AX128" s="13" t="s">
        <v>85</v>
      </c>
      <c r="AY128" s="272" t="s">
        <v>201</v>
      </c>
    </row>
    <row r="129" s="1" customFormat="1" ht="51" customHeight="1">
      <c r="B129" s="46"/>
      <c r="C129" s="236" t="s">
        <v>159</v>
      </c>
      <c r="D129" s="236" t="s">
        <v>204</v>
      </c>
      <c r="E129" s="237" t="s">
        <v>265</v>
      </c>
      <c r="F129" s="238" t="s">
        <v>266</v>
      </c>
      <c r="G129" s="239" t="s">
        <v>148</v>
      </c>
      <c r="H129" s="240">
        <v>54</v>
      </c>
      <c r="I129" s="241"/>
      <c r="J129" s="242">
        <f>ROUND(I129*H129,2)</f>
        <v>0</v>
      </c>
      <c r="K129" s="238" t="s">
        <v>207</v>
      </c>
      <c r="L129" s="72"/>
      <c r="M129" s="243" t="s">
        <v>36</v>
      </c>
      <c r="N129" s="244" t="s">
        <v>51</v>
      </c>
      <c r="O129" s="47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AR129" s="23" t="s">
        <v>208</v>
      </c>
      <c r="AT129" s="23" t="s">
        <v>204</v>
      </c>
      <c r="AU129" s="23" t="s">
        <v>87</v>
      </c>
      <c r="AY129" s="23" t="s">
        <v>201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23" t="s">
        <v>208</v>
      </c>
      <c r="BK129" s="247">
        <f>ROUND(I129*H129,2)</f>
        <v>0</v>
      </c>
      <c r="BL129" s="23" t="s">
        <v>208</v>
      </c>
      <c r="BM129" s="23" t="s">
        <v>267</v>
      </c>
    </row>
    <row r="130" s="1" customFormat="1">
      <c r="B130" s="46"/>
      <c r="C130" s="74"/>
      <c r="D130" s="248" t="s">
        <v>210</v>
      </c>
      <c r="E130" s="74"/>
      <c r="F130" s="249" t="s">
        <v>268</v>
      </c>
      <c r="G130" s="74"/>
      <c r="H130" s="74"/>
      <c r="I130" s="204"/>
      <c r="J130" s="74"/>
      <c r="K130" s="74"/>
      <c r="L130" s="72"/>
      <c r="M130" s="250"/>
      <c r="N130" s="47"/>
      <c r="O130" s="47"/>
      <c r="P130" s="47"/>
      <c r="Q130" s="47"/>
      <c r="R130" s="47"/>
      <c r="S130" s="47"/>
      <c r="T130" s="95"/>
      <c r="AT130" s="23" t="s">
        <v>210</v>
      </c>
      <c r="AU130" s="23" t="s">
        <v>87</v>
      </c>
    </row>
    <row r="131" s="12" customFormat="1">
      <c r="B131" s="251"/>
      <c r="C131" s="252"/>
      <c r="D131" s="248" t="s">
        <v>212</v>
      </c>
      <c r="E131" s="253" t="s">
        <v>36</v>
      </c>
      <c r="F131" s="254" t="s">
        <v>269</v>
      </c>
      <c r="G131" s="252"/>
      <c r="H131" s="255">
        <v>54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AT131" s="261" t="s">
        <v>212</v>
      </c>
      <c r="AU131" s="261" t="s">
        <v>87</v>
      </c>
      <c r="AV131" s="12" t="s">
        <v>87</v>
      </c>
      <c r="AW131" s="12" t="s">
        <v>41</v>
      </c>
      <c r="AX131" s="12" t="s">
        <v>85</v>
      </c>
      <c r="AY131" s="261" t="s">
        <v>201</v>
      </c>
    </row>
    <row r="132" s="1" customFormat="1" ht="25.5" customHeight="1">
      <c r="B132" s="46"/>
      <c r="C132" s="236" t="s">
        <v>270</v>
      </c>
      <c r="D132" s="236" t="s">
        <v>204</v>
      </c>
      <c r="E132" s="237" t="s">
        <v>271</v>
      </c>
      <c r="F132" s="238" t="s">
        <v>272</v>
      </c>
      <c r="G132" s="239" t="s">
        <v>247</v>
      </c>
      <c r="H132" s="240">
        <v>18</v>
      </c>
      <c r="I132" s="241"/>
      <c r="J132" s="242">
        <f>ROUND(I132*H132,2)</f>
        <v>0</v>
      </c>
      <c r="K132" s="238" t="s">
        <v>207</v>
      </c>
      <c r="L132" s="72"/>
      <c r="M132" s="243" t="s">
        <v>36</v>
      </c>
      <c r="N132" s="244" t="s">
        <v>51</v>
      </c>
      <c r="O132" s="47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AR132" s="23" t="s">
        <v>208</v>
      </c>
      <c r="AT132" s="23" t="s">
        <v>204</v>
      </c>
      <c r="AU132" s="23" t="s">
        <v>87</v>
      </c>
      <c r="AY132" s="23" t="s">
        <v>201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23" t="s">
        <v>208</v>
      </c>
      <c r="BK132" s="247">
        <f>ROUND(I132*H132,2)</f>
        <v>0</v>
      </c>
      <c r="BL132" s="23" t="s">
        <v>208</v>
      </c>
      <c r="BM132" s="23" t="s">
        <v>273</v>
      </c>
    </row>
    <row r="133" s="1" customFormat="1">
      <c r="B133" s="46"/>
      <c r="C133" s="74"/>
      <c r="D133" s="248" t="s">
        <v>210</v>
      </c>
      <c r="E133" s="74"/>
      <c r="F133" s="249" t="s">
        <v>274</v>
      </c>
      <c r="G133" s="74"/>
      <c r="H133" s="74"/>
      <c r="I133" s="204"/>
      <c r="J133" s="74"/>
      <c r="K133" s="74"/>
      <c r="L133" s="72"/>
      <c r="M133" s="250"/>
      <c r="N133" s="47"/>
      <c r="O133" s="47"/>
      <c r="P133" s="47"/>
      <c r="Q133" s="47"/>
      <c r="R133" s="47"/>
      <c r="S133" s="47"/>
      <c r="T133" s="95"/>
      <c r="AT133" s="23" t="s">
        <v>210</v>
      </c>
      <c r="AU133" s="23" t="s">
        <v>87</v>
      </c>
    </row>
    <row r="134" s="12" customFormat="1">
      <c r="B134" s="251"/>
      <c r="C134" s="252"/>
      <c r="D134" s="248" t="s">
        <v>212</v>
      </c>
      <c r="E134" s="253" t="s">
        <v>36</v>
      </c>
      <c r="F134" s="254" t="s">
        <v>126</v>
      </c>
      <c r="G134" s="252"/>
      <c r="H134" s="255">
        <v>9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AT134" s="261" t="s">
        <v>212</v>
      </c>
      <c r="AU134" s="261" t="s">
        <v>87</v>
      </c>
      <c r="AV134" s="12" t="s">
        <v>87</v>
      </c>
      <c r="AW134" s="12" t="s">
        <v>41</v>
      </c>
      <c r="AX134" s="12" t="s">
        <v>78</v>
      </c>
      <c r="AY134" s="261" t="s">
        <v>201</v>
      </c>
    </row>
    <row r="135" s="12" customFormat="1">
      <c r="B135" s="251"/>
      <c r="C135" s="252"/>
      <c r="D135" s="248" t="s">
        <v>212</v>
      </c>
      <c r="E135" s="253" t="s">
        <v>36</v>
      </c>
      <c r="F135" s="254" t="s">
        <v>130</v>
      </c>
      <c r="G135" s="252"/>
      <c r="H135" s="255">
        <v>9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AT135" s="261" t="s">
        <v>212</v>
      </c>
      <c r="AU135" s="261" t="s">
        <v>87</v>
      </c>
      <c r="AV135" s="12" t="s">
        <v>87</v>
      </c>
      <c r="AW135" s="12" t="s">
        <v>41</v>
      </c>
      <c r="AX135" s="12" t="s">
        <v>78</v>
      </c>
      <c r="AY135" s="261" t="s">
        <v>201</v>
      </c>
    </row>
    <row r="136" s="13" customFormat="1">
      <c r="B136" s="262"/>
      <c r="C136" s="263"/>
      <c r="D136" s="248" t="s">
        <v>212</v>
      </c>
      <c r="E136" s="264" t="s">
        <v>36</v>
      </c>
      <c r="F136" s="265" t="s">
        <v>215</v>
      </c>
      <c r="G136" s="263"/>
      <c r="H136" s="266">
        <v>18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AT136" s="272" t="s">
        <v>212</v>
      </c>
      <c r="AU136" s="272" t="s">
        <v>87</v>
      </c>
      <c r="AV136" s="13" t="s">
        <v>208</v>
      </c>
      <c r="AW136" s="13" t="s">
        <v>41</v>
      </c>
      <c r="AX136" s="13" t="s">
        <v>85</v>
      </c>
      <c r="AY136" s="272" t="s">
        <v>201</v>
      </c>
    </row>
    <row r="137" s="1" customFormat="1" ht="76.5" customHeight="1">
      <c r="B137" s="46"/>
      <c r="C137" s="236" t="s">
        <v>275</v>
      </c>
      <c r="D137" s="236" t="s">
        <v>204</v>
      </c>
      <c r="E137" s="237" t="s">
        <v>276</v>
      </c>
      <c r="F137" s="238" t="s">
        <v>277</v>
      </c>
      <c r="G137" s="239" t="s">
        <v>138</v>
      </c>
      <c r="H137" s="240">
        <v>350</v>
      </c>
      <c r="I137" s="241"/>
      <c r="J137" s="242">
        <f>ROUND(I137*H137,2)</f>
        <v>0</v>
      </c>
      <c r="K137" s="238" t="s">
        <v>207</v>
      </c>
      <c r="L137" s="72"/>
      <c r="M137" s="243" t="s">
        <v>36</v>
      </c>
      <c r="N137" s="244" t="s">
        <v>51</v>
      </c>
      <c r="O137" s="47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AR137" s="23" t="s">
        <v>208</v>
      </c>
      <c r="AT137" s="23" t="s">
        <v>204</v>
      </c>
      <c r="AU137" s="23" t="s">
        <v>87</v>
      </c>
      <c r="AY137" s="23" t="s">
        <v>201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23" t="s">
        <v>208</v>
      </c>
      <c r="BK137" s="247">
        <f>ROUND(I137*H137,2)</f>
        <v>0</v>
      </c>
      <c r="BL137" s="23" t="s">
        <v>208</v>
      </c>
      <c r="BM137" s="23" t="s">
        <v>278</v>
      </c>
    </row>
    <row r="138" s="1" customFormat="1">
      <c r="B138" s="46"/>
      <c r="C138" s="74"/>
      <c r="D138" s="248" t="s">
        <v>210</v>
      </c>
      <c r="E138" s="74"/>
      <c r="F138" s="249" t="s">
        <v>279</v>
      </c>
      <c r="G138" s="74"/>
      <c r="H138" s="74"/>
      <c r="I138" s="204"/>
      <c r="J138" s="74"/>
      <c r="K138" s="74"/>
      <c r="L138" s="72"/>
      <c r="M138" s="250"/>
      <c r="N138" s="47"/>
      <c r="O138" s="47"/>
      <c r="P138" s="47"/>
      <c r="Q138" s="47"/>
      <c r="R138" s="47"/>
      <c r="S138" s="47"/>
      <c r="T138" s="95"/>
      <c r="AT138" s="23" t="s">
        <v>210</v>
      </c>
      <c r="AU138" s="23" t="s">
        <v>87</v>
      </c>
    </row>
    <row r="139" s="1" customFormat="1">
      <c r="B139" s="46"/>
      <c r="C139" s="74"/>
      <c r="D139" s="248" t="s">
        <v>250</v>
      </c>
      <c r="E139" s="74"/>
      <c r="F139" s="249" t="s">
        <v>280</v>
      </c>
      <c r="G139" s="74"/>
      <c r="H139" s="74"/>
      <c r="I139" s="204"/>
      <c r="J139" s="74"/>
      <c r="K139" s="74"/>
      <c r="L139" s="72"/>
      <c r="M139" s="250"/>
      <c r="N139" s="47"/>
      <c r="O139" s="47"/>
      <c r="P139" s="47"/>
      <c r="Q139" s="47"/>
      <c r="R139" s="47"/>
      <c r="S139" s="47"/>
      <c r="T139" s="95"/>
      <c r="AT139" s="23" t="s">
        <v>250</v>
      </c>
      <c r="AU139" s="23" t="s">
        <v>87</v>
      </c>
    </row>
    <row r="140" s="12" customFormat="1">
      <c r="B140" s="251"/>
      <c r="C140" s="252"/>
      <c r="D140" s="248" t="s">
        <v>212</v>
      </c>
      <c r="E140" s="253" t="s">
        <v>281</v>
      </c>
      <c r="F140" s="254" t="s">
        <v>282</v>
      </c>
      <c r="G140" s="252"/>
      <c r="H140" s="255">
        <v>350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AT140" s="261" t="s">
        <v>212</v>
      </c>
      <c r="AU140" s="261" t="s">
        <v>87</v>
      </c>
      <c r="AV140" s="12" t="s">
        <v>87</v>
      </c>
      <c r="AW140" s="12" t="s">
        <v>41</v>
      </c>
      <c r="AX140" s="12" t="s">
        <v>85</v>
      </c>
      <c r="AY140" s="261" t="s">
        <v>201</v>
      </c>
    </row>
    <row r="141" s="1" customFormat="1" ht="63.75" customHeight="1">
      <c r="B141" s="46"/>
      <c r="C141" s="236" t="s">
        <v>283</v>
      </c>
      <c r="D141" s="236" t="s">
        <v>204</v>
      </c>
      <c r="E141" s="237" t="s">
        <v>284</v>
      </c>
      <c r="F141" s="238" t="s">
        <v>285</v>
      </c>
      <c r="G141" s="239" t="s">
        <v>138</v>
      </c>
      <c r="H141" s="240">
        <v>1650</v>
      </c>
      <c r="I141" s="241"/>
      <c r="J141" s="242">
        <f>ROUND(I141*H141,2)</f>
        <v>0</v>
      </c>
      <c r="K141" s="238" t="s">
        <v>207</v>
      </c>
      <c r="L141" s="72"/>
      <c r="M141" s="243" t="s">
        <v>36</v>
      </c>
      <c r="N141" s="244" t="s">
        <v>51</v>
      </c>
      <c r="O141" s="47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AR141" s="23" t="s">
        <v>208</v>
      </c>
      <c r="AT141" s="23" t="s">
        <v>204</v>
      </c>
      <c r="AU141" s="23" t="s">
        <v>87</v>
      </c>
      <c r="AY141" s="23" t="s">
        <v>201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23" t="s">
        <v>208</v>
      </c>
      <c r="BK141" s="247">
        <f>ROUND(I141*H141,2)</f>
        <v>0</v>
      </c>
      <c r="BL141" s="23" t="s">
        <v>208</v>
      </c>
      <c r="BM141" s="23" t="s">
        <v>286</v>
      </c>
    </row>
    <row r="142" s="1" customFormat="1">
      <c r="B142" s="46"/>
      <c r="C142" s="74"/>
      <c r="D142" s="248" t="s">
        <v>210</v>
      </c>
      <c r="E142" s="74"/>
      <c r="F142" s="249" t="s">
        <v>287</v>
      </c>
      <c r="G142" s="74"/>
      <c r="H142" s="74"/>
      <c r="I142" s="204"/>
      <c r="J142" s="74"/>
      <c r="K142" s="74"/>
      <c r="L142" s="72"/>
      <c r="M142" s="250"/>
      <c r="N142" s="47"/>
      <c r="O142" s="47"/>
      <c r="P142" s="47"/>
      <c r="Q142" s="47"/>
      <c r="R142" s="47"/>
      <c r="S142" s="47"/>
      <c r="T142" s="95"/>
      <c r="AT142" s="23" t="s">
        <v>210</v>
      </c>
      <c r="AU142" s="23" t="s">
        <v>87</v>
      </c>
    </row>
    <row r="143" s="1" customFormat="1">
      <c r="B143" s="46"/>
      <c r="C143" s="74"/>
      <c r="D143" s="248" t="s">
        <v>250</v>
      </c>
      <c r="E143" s="74"/>
      <c r="F143" s="249" t="s">
        <v>280</v>
      </c>
      <c r="G143" s="74"/>
      <c r="H143" s="74"/>
      <c r="I143" s="204"/>
      <c r="J143" s="74"/>
      <c r="K143" s="74"/>
      <c r="L143" s="72"/>
      <c r="M143" s="250"/>
      <c r="N143" s="47"/>
      <c r="O143" s="47"/>
      <c r="P143" s="47"/>
      <c r="Q143" s="47"/>
      <c r="R143" s="47"/>
      <c r="S143" s="47"/>
      <c r="T143" s="95"/>
      <c r="AT143" s="23" t="s">
        <v>250</v>
      </c>
      <c r="AU143" s="23" t="s">
        <v>87</v>
      </c>
    </row>
    <row r="144" s="12" customFormat="1">
      <c r="B144" s="251"/>
      <c r="C144" s="252"/>
      <c r="D144" s="248" t="s">
        <v>212</v>
      </c>
      <c r="E144" s="253" t="s">
        <v>151</v>
      </c>
      <c r="F144" s="254" t="s">
        <v>288</v>
      </c>
      <c r="G144" s="252"/>
      <c r="H144" s="255">
        <v>1650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AT144" s="261" t="s">
        <v>212</v>
      </c>
      <c r="AU144" s="261" t="s">
        <v>87</v>
      </c>
      <c r="AV144" s="12" t="s">
        <v>87</v>
      </c>
      <c r="AW144" s="12" t="s">
        <v>41</v>
      </c>
      <c r="AX144" s="12" t="s">
        <v>85</v>
      </c>
      <c r="AY144" s="261" t="s">
        <v>201</v>
      </c>
    </row>
    <row r="145" s="1" customFormat="1" ht="25.5" customHeight="1">
      <c r="B145" s="46"/>
      <c r="C145" s="236" t="s">
        <v>289</v>
      </c>
      <c r="D145" s="236" t="s">
        <v>204</v>
      </c>
      <c r="E145" s="237" t="s">
        <v>290</v>
      </c>
      <c r="F145" s="238" t="s">
        <v>291</v>
      </c>
      <c r="G145" s="239" t="s">
        <v>247</v>
      </c>
      <c r="H145" s="240">
        <v>240</v>
      </c>
      <c r="I145" s="241"/>
      <c r="J145" s="242">
        <f>ROUND(I145*H145,2)</f>
        <v>0</v>
      </c>
      <c r="K145" s="238" t="s">
        <v>207</v>
      </c>
      <c r="L145" s="72"/>
      <c r="M145" s="243" t="s">
        <v>36</v>
      </c>
      <c r="N145" s="244" t="s">
        <v>51</v>
      </c>
      <c r="O145" s="47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AR145" s="23" t="s">
        <v>208</v>
      </c>
      <c r="AT145" s="23" t="s">
        <v>204</v>
      </c>
      <c r="AU145" s="23" t="s">
        <v>87</v>
      </c>
      <c r="AY145" s="23" t="s">
        <v>201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23" t="s">
        <v>208</v>
      </c>
      <c r="BK145" s="247">
        <f>ROUND(I145*H145,2)</f>
        <v>0</v>
      </c>
      <c r="BL145" s="23" t="s">
        <v>208</v>
      </c>
      <c r="BM145" s="23" t="s">
        <v>292</v>
      </c>
    </row>
    <row r="146" s="1" customFormat="1">
      <c r="B146" s="46"/>
      <c r="C146" s="74"/>
      <c r="D146" s="248" t="s">
        <v>210</v>
      </c>
      <c r="E146" s="74"/>
      <c r="F146" s="249" t="s">
        <v>293</v>
      </c>
      <c r="G146" s="74"/>
      <c r="H146" s="74"/>
      <c r="I146" s="204"/>
      <c r="J146" s="74"/>
      <c r="K146" s="74"/>
      <c r="L146" s="72"/>
      <c r="M146" s="250"/>
      <c r="N146" s="47"/>
      <c r="O146" s="47"/>
      <c r="P146" s="47"/>
      <c r="Q146" s="47"/>
      <c r="R146" s="47"/>
      <c r="S146" s="47"/>
      <c r="T146" s="95"/>
      <c r="AT146" s="23" t="s">
        <v>210</v>
      </c>
      <c r="AU146" s="23" t="s">
        <v>87</v>
      </c>
    </row>
    <row r="147" s="1" customFormat="1">
      <c r="B147" s="46"/>
      <c r="C147" s="74"/>
      <c r="D147" s="248" t="s">
        <v>250</v>
      </c>
      <c r="E147" s="74"/>
      <c r="F147" s="249" t="s">
        <v>294</v>
      </c>
      <c r="G147" s="74"/>
      <c r="H147" s="74"/>
      <c r="I147" s="204"/>
      <c r="J147" s="74"/>
      <c r="K147" s="74"/>
      <c r="L147" s="72"/>
      <c r="M147" s="250"/>
      <c r="N147" s="47"/>
      <c r="O147" s="47"/>
      <c r="P147" s="47"/>
      <c r="Q147" s="47"/>
      <c r="R147" s="47"/>
      <c r="S147" s="47"/>
      <c r="T147" s="95"/>
      <c r="AT147" s="23" t="s">
        <v>250</v>
      </c>
      <c r="AU147" s="23" t="s">
        <v>87</v>
      </c>
    </row>
    <row r="148" s="12" customFormat="1">
      <c r="B148" s="251"/>
      <c r="C148" s="252"/>
      <c r="D148" s="248" t="s">
        <v>212</v>
      </c>
      <c r="E148" s="253" t="s">
        <v>36</v>
      </c>
      <c r="F148" s="254" t="s">
        <v>295</v>
      </c>
      <c r="G148" s="252"/>
      <c r="H148" s="255">
        <v>240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AT148" s="261" t="s">
        <v>212</v>
      </c>
      <c r="AU148" s="261" t="s">
        <v>87</v>
      </c>
      <c r="AV148" s="12" t="s">
        <v>87</v>
      </c>
      <c r="AW148" s="12" t="s">
        <v>41</v>
      </c>
      <c r="AX148" s="12" t="s">
        <v>85</v>
      </c>
      <c r="AY148" s="261" t="s">
        <v>201</v>
      </c>
    </row>
    <row r="149" s="1" customFormat="1" ht="51" customHeight="1">
      <c r="B149" s="46"/>
      <c r="C149" s="236" t="s">
        <v>10</v>
      </c>
      <c r="D149" s="236" t="s">
        <v>204</v>
      </c>
      <c r="E149" s="237" t="s">
        <v>296</v>
      </c>
      <c r="F149" s="238" t="s">
        <v>297</v>
      </c>
      <c r="G149" s="239" t="s">
        <v>148</v>
      </c>
      <c r="H149" s="240">
        <v>2532</v>
      </c>
      <c r="I149" s="241"/>
      <c r="J149" s="242">
        <f>ROUND(I149*H149,2)</f>
        <v>0</v>
      </c>
      <c r="K149" s="238" t="s">
        <v>207</v>
      </c>
      <c r="L149" s="72"/>
      <c r="M149" s="243" t="s">
        <v>36</v>
      </c>
      <c r="N149" s="244" t="s">
        <v>51</v>
      </c>
      <c r="O149" s="47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AR149" s="23" t="s">
        <v>208</v>
      </c>
      <c r="AT149" s="23" t="s">
        <v>204</v>
      </c>
      <c r="AU149" s="23" t="s">
        <v>87</v>
      </c>
      <c r="AY149" s="23" t="s">
        <v>201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23" t="s">
        <v>208</v>
      </c>
      <c r="BK149" s="247">
        <f>ROUND(I149*H149,2)</f>
        <v>0</v>
      </c>
      <c r="BL149" s="23" t="s">
        <v>208</v>
      </c>
      <c r="BM149" s="23" t="s">
        <v>298</v>
      </c>
    </row>
    <row r="150" s="1" customFormat="1">
      <c r="B150" s="46"/>
      <c r="C150" s="74"/>
      <c r="D150" s="248" t="s">
        <v>210</v>
      </c>
      <c r="E150" s="74"/>
      <c r="F150" s="249" t="s">
        <v>299</v>
      </c>
      <c r="G150" s="74"/>
      <c r="H150" s="74"/>
      <c r="I150" s="204"/>
      <c r="J150" s="74"/>
      <c r="K150" s="74"/>
      <c r="L150" s="72"/>
      <c r="M150" s="250"/>
      <c r="N150" s="47"/>
      <c r="O150" s="47"/>
      <c r="P150" s="47"/>
      <c r="Q150" s="47"/>
      <c r="R150" s="47"/>
      <c r="S150" s="47"/>
      <c r="T150" s="95"/>
      <c r="AT150" s="23" t="s">
        <v>210</v>
      </c>
      <c r="AU150" s="23" t="s">
        <v>87</v>
      </c>
    </row>
    <row r="151" s="12" customFormat="1">
      <c r="B151" s="251"/>
      <c r="C151" s="252"/>
      <c r="D151" s="248" t="s">
        <v>212</v>
      </c>
      <c r="E151" s="253" t="s">
        <v>36</v>
      </c>
      <c r="F151" s="254" t="s">
        <v>300</v>
      </c>
      <c r="G151" s="252"/>
      <c r="H151" s="255">
        <v>2532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AT151" s="261" t="s">
        <v>212</v>
      </c>
      <c r="AU151" s="261" t="s">
        <v>87</v>
      </c>
      <c r="AV151" s="12" t="s">
        <v>87</v>
      </c>
      <c r="AW151" s="12" t="s">
        <v>41</v>
      </c>
      <c r="AX151" s="12" t="s">
        <v>78</v>
      </c>
      <c r="AY151" s="261" t="s">
        <v>201</v>
      </c>
    </row>
    <row r="152" s="13" customFormat="1">
      <c r="B152" s="262"/>
      <c r="C152" s="263"/>
      <c r="D152" s="248" t="s">
        <v>212</v>
      </c>
      <c r="E152" s="264" t="s">
        <v>146</v>
      </c>
      <c r="F152" s="265" t="s">
        <v>215</v>
      </c>
      <c r="G152" s="263"/>
      <c r="H152" s="266">
        <v>2532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AT152" s="272" t="s">
        <v>212</v>
      </c>
      <c r="AU152" s="272" t="s">
        <v>87</v>
      </c>
      <c r="AV152" s="13" t="s">
        <v>208</v>
      </c>
      <c r="AW152" s="13" t="s">
        <v>41</v>
      </c>
      <c r="AX152" s="13" t="s">
        <v>85</v>
      </c>
      <c r="AY152" s="272" t="s">
        <v>201</v>
      </c>
    </row>
    <row r="153" s="1" customFormat="1" ht="89.25" customHeight="1">
      <c r="B153" s="46"/>
      <c r="C153" s="236" t="s">
        <v>301</v>
      </c>
      <c r="D153" s="236" t="s">
        <v>204</v>
      </c>
      <c r="E153" s="237" t="s">
        <v>302</v>
      </c>
      <c r="F153" s="238" t="s">
        <v>303</v>
      </c>
      <c r="G153" s="239" t="s">
        <v>143</v>
      </c>
      <c r="H153" s="240">
        <v>0.83799999999999997</v>
      </c>
      <c r="I153" s="241"/>
      <c r="J153" s="242">
        <f>ROUND(I153*H153,2)</f>
        <v>0</v>
      </c>
      <c r="K153" s="238" t="s">
        <v>207</v>
      </c>
      <c r="L153" s="72"/>
      <c r="M153" s="243" t="s">
        <v>36</v>
      </c>
      <c r="N153" s="244" t="s">
        <v>51</v>
      </c>
      <c r="O153" s="47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AR153" s="23" t="s">
        <v>208</v>
      </c>
      <c r="AT153" s="23" t="s">
        <v>204</v>
      </c>
      <c r="AU153" s="23" t="s">
        <v>87</v>
      </c>
      <c r="AY153" s="23" t="s">
        <v>201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23" t="s">
        <v>208</v>
      </c>
      <c r="BK153" s="247">
        <f>ROUND(I153*H153,2)</f>
        <v>0</v>
      </c>
      <c r="BL153" s="23" t="s">
        <v>208</v>
      </c>
      <c r="BM153" s="23" t="s">
        <v>304</v>
      </c>
    </row>
    <row r="154" s="1" customFormat="1">
      <c r="B154" s="46"/>
      <c r="C154" s="74"/>
      <c r="D154" s="248" t="s">
        <v>210</v>
      </c>
      <c r="E154" s="74"/>
      <c r="F154" s="249" t="s">
        <v>305</v>
      </c>
      <c r="G154" s="74"/>
      <c r="H154" s="74"/>
      <c r="I154" s="204"/>
      <c r="J154" s="74"/>
      <c r="K154" s="74"/>
      <c r="L154" s="72"/>
      <c r="M154" s="250"/>
      <c r="N154" s="47"/>
      <c r="O154" s="47"/>
      <c r="P154" s="47"/>
      <c r="Q154" s="47"/>
      <c r="R154" s="47"/>
      <c r="S154" s="47"/>
      <c r="T154" s="95"/>
      <c r="AT154" s="23" t="s">
        <v>210</v>
      </c>
      <c r="AU154" s="23" t="s">
        <v>87</v>
      </c>
    </row>
    <row r="155" s="1" customFormat="1">
      <c r="B155" s="46"/>
      <c r="C155" s="74"/>
      <c r="D155" s="248" t="s">
        <v>250</v>
      </c>
      <c r="E155" s="74"/>
      <c r="F155" s="249" t="s">
        <v>306</v>
      </c>
      <c r="G155" s="74"/>
      <c r="H155" s="74"/>
      <c r="I155" s="204"/>
      <c r="J155" s="74"/>
      <c r="K155" s="74"/>
      <c r="L155" s="72"/>
      <c r="M155" s="250"/>
      <c r="N155" s="47"/>
      <c r="O155" s="47"/>
      <c r="P155" s="47"/>
      <c r="Q155" s="47"/>
      <c r="R155" s="47"/>
      <c r="S155" s="47"/>
      <c r="T155" s="95"/>
      <c r="AT155" s="23" t="s">
        <v>250</v>
      </c>
      <c r="AU155" s="23" t="s">
        <v>87</v>
      </c>
    </row>
    <row r="156" s="12" customFormat="1">
      <c r="B156" s="251"/>
      <c r="C156" s="252"/>
      <c r="D156" s="248" t="s">
        <v>212</v>
      </c>
      <c r="E156" s="253" t="s">
        <v>36</v>
      </c>
      <c r="F156" s="254" t="s">
        <v>307</v>
      </c>
      <c r="G156" s="252"/>
      <c r="H156" s="255">
        <v>0.82499999999999996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AT156" s="261" t="s">
        <v>212</v>
      </c>
      <c r="AU156" s="261" t="s">
        <v>87</v>
      </c>
      <c r="AV156" s="12" t="s">
        <v>87</v>
      </c>
      <c r="AW156" s="12" t="s">
        <v>41</v>
      </c>
      <c r="AX156" s="12" t="s">
        <v>78</v>
      </c>
      <c r="AY156" s="261" t="s">
        <v>201</v>
      </c>
    </row>
    <row r="157" s="12" customFormat="1">
      <c r="B157" s="251"/>
      <c r="C157" s="252"/>
      <c r="D157" s="248" t="s">
        <v>212</v>
      </c>
      <c r="E157" s="253" t="s">
        <v>36</v>
      </c>
      <c r="F157" s="254" t="s">
        <v>308</v>
      </c>
      <c r="G157" s="252"/>
      <c r="H157" s="255">
        <v>0.012999999999999999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AT157" s="261" t="s">
        <v>212</v>
      </c>
      <c r="AU157" s="261" t="s">
        <v>87</v>
      </c>
      <c r="AV157" s="12" t="s">
        <v>87</v>
      </c>
      <c r="AW157" s="12" t="s">
        <v>41</v>
      </c>
      <c r="AX157" s="12" t="s">
        <v>78</v>
      </c>
      <c r="AY157" s="261" t="s">
        <v>201</v>
      </c>
    </row>
    <row r="158" s="13" customFormat="1">
      <c r="B158" s="262"/>
      <c r="C158" s="263"/>
      <c r="D158" s="248" t="s">
        <v>212</v>
      </c>
      <c r="E158" s="264" t="s">
        <v>141</v>
      </c>
      <c r="F158" s="265" t="s">
        <v>215</v>
      </c>
      <c r="G158" s="263"/>
      <c r="H158" s="266">
        <v>0.83799999999999997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AT158" s="272" t="s">
        <v>212</v>
      </c>
      <c r="AU158" s="272" t="s">
        <v>87</v>
      </c>
      <c r="AV158" s="13" t="s">
        <v>208</v>
      </c>
      <c r="AW158" s="13" t="s">
        <v>41</v>
      </c>
      <c r="AX158" s="13" t="s">
        <v>85</v>
      </c>
      <c r="AY158" s="272" t="s">
        <v>201</v>
      </c>
    </row>
    <row r="159" s="1" customFormat="1" ht="89.25" customHeight="1">
      <c r="B159" s="46"/>
      <c r="C159" s="236" t="s">
        <v>309</v>
      </c>
      <c r="D159" s="236" t="s">
        <v>204</v>
      </c>
      <c r="E159" s="237" t="s">
        <v>310</v>
      </c>
      <c r="F159" s="238" t="s">
        <v>311</v>
      </c>
      <c r="G159" s="239" t="s">
        <v>138</v>
      </c>
      <c r="H159" s="240">
        <v>99.700000000000003</v>
      </c>
      <c r="I159" s="241"/>
      <c r="J159" s="242">
        <f>ROUND(I159*H159,2)</f>
        <v>0</v>
      </c>
      <c r="K159" s="238" t="s">
        <v>207</v>
      </c>
      <c r="L159" s="72"/>
      <c r="M159" s="243" t="s">
        <v>36</v>
      </c>
      <c r="N159" s="244" t="s">
        <v>51</v>
      </c>
      <c r="O159" s="47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AR159" s="23" t="s">
        <v>208</v>
      </c>
      <c r="AT159" s="23" t="s">
        <v>204</v>
      </c>
      <c r="AU159" s="23" t="s">
        <v>87</v>
      </c>
      <c r="AY159" s="23" t="s">
        <v>201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23" t="s">
        <v>208</v>
      </c>
      <c r="BK159" s="247">
        <f>ROUND(I159*H159,2)</f>
        <v>0</v>
      </c>
      <c r="BL159" s="23" t="s">
        <v>208</v>
      </c>
      <c r="BM159" s="23" t="s">
        <v>312</v>
      </c>
    </row>
    <row r="160" s="1" customFormat="1">
      <c r="B160" s="46"/>
      <c r="C160" s="74"/>
      <c r="D160" s="248" t="s">
        <v>210</v>
      </c>
      <c r="E160" s="74"/>
      <c r="F160" s="249" t="s">
        <v>313</v>
      </c>
      <c r="G160" s="74"/>
      <c r="H160" s="74"/>
      <c r="I160" s="204"/>
      <c r="J160" s="74"/>
      <c r="K160" s="74"/>
      <c r="L160" s="72"/>
      <c r="M160" s="250"/>
      <c r="N160" s="47"/>
      <c r="O160" s="47"/>
      <c r="P160" s="47"/>
      <c r="Q160" s="47"/>
      <c r="R160" s="47"/>
      <c r="S160" s="47"/>
      <c r="T160" s="95"/>
      <c r="AT160" s="23" t="s">
        <v>210</v>
      </c>
      <c r="AU160" s="23" t="s">
        <v>87</v>
      </c>
    </row>
    <row r="161" s="12" customFormat="1">
      <c r="B161" s="251"/>
      <c r="C161" s="252"/>
      <c r="D161" s="248" t="s">
        <v>212</v>
      </c>
      <c r="E161" s="253" t="s">
        <v>136</v>
      </c>
      <c r="F161" s="254" t="s">
        <v>314</v>
      </c>
      <c r="G161" s="252"/>
      <c r="H161" s="255">
        <v>99.700000000000003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AT161" s="261" t="s">
        <v>212</v>
      </c>
      <c r="AU161" s="261" t="s">
        <v>87</v>
      </c>
      <c r="AV161" s="12" t="s">
        <v>87</v>
      </c>
      <c r="AW161" s="12" t="s">
        <v>41</v>
      </c>
      <c r="AX161" s="12" t="s">
        <v>85</v>
      </c>
      <c r="AY161" s="261" t="s">
        <v>201</v>
      </c>
    </row>
    <row r="162" s="1" customFormat="1" ht="38.25" customHeight="1">
      <c r="B162" s="46"/>
      <c r="C162" s="236" t="s">
        <v>315</v>
      </c>
      <c r="D162" s="236" t="s">
        <v>204</v>
      </c>
      <c r="E162" s="237" t="s">
        <v>316</v>
      </c>
      <c r="F162" s="238" t="s">
        <v>317</v>
      </c>
      <c r="G162" s="239" t="s">
        <v>143</v>
      </c>
      <c r="H162" s="240">
        <v>0.83799999999999997</v>
      </c>
      <c r="I162" s="241"/>
      <c r="J162" s="242">
        <f>ROUND(I162*H162,2)</f>
        <v>0</v>
      </c>
      <c r="K162" s="238" t="s">
        <v>207</v>
      </c>
      <c r="L162" s="72"/>
      <c r="M162" s="243" t="s">
        <v>36</v>
      </c>
      <c r="N162" s="244" t="s">
        <v>51</v>
      </c>
      <c r="O162" s="47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AR162" s="23" t="s">
        <v>208</v>
      </c>
      <c r="AT162" s="23" t="s">
        <v>204</v>
      </c>
      <c r="AU162" s="23" t="s">
        <v>87</v>
      </c>
      <c r="AY162" s="23" t="s">
        <v>201</v>
      </c>
      <c r="BE162" s="247">
        <f>IF(N162="základní",J162,0)</f>
        <v>0</v>
      </c>
      <c r="BF162" s="247">
        <f>IF(N162="snížená",J162,0)</f>
        <v>0</v>
      </c>
      <c r="BG162" s="247">
        <f>IF(N162="zákl. přenesená",J162,0)</f>
        <v>0</v>
      </c>
      <c r="BH162" s="247">
        <f>IF(N162="sníž. přenesená",J162,0)</f>
        <v>0</v>
      </c>
      <c r="BI162" s="247">
        <f>IF(N162="nulová",J162,0)</f>
        <v>0</v>
      </c>
      <c r="BJ162" s="23" t="s">
        <v>208</v>
      </c>
      <c r="BK162" s="247">
        <f>ROUND(I162*H162,2)</f>
        <v>0</v>
      </c>
      <c r="BL162" s="23" t="s">
        <v>208</v>
      </c>
      <c r="BM162" s="23" t="s">
        <v>318</v>
      </c>
    </row>
    <row r="163" s="1" customFormat="1">
      <c r="B163" s="46"/>
      <c r="C163" s="74"/>
      <c r="D163" s="248" t="s">
        <v>210</v>
      </c>
      <c r="E163" s="74"/>
      <c r="F163" s="249" t="s">
        <v>319</v>
      </c>
      <c r="G163" s="74"/>
      <c r="H163" s="74"/>
      <c r="I163" s="204"/>
      <c r="J163" s="74"/>
      <c r="K163" s="74"/>
      <c r="L163" s="72"/>
      <c r="M163" s="250"/>
      <c r="N163" s="47"/>
      <c r="O163" s="47"/>
      <c r="P163" s="47"/>
      <c r="Q163" s="47"/>
      <c r="R163" s="47"/>
      <c r="S163" s="47"/>
      <c r="T163" s="95"/>
      <c r="AT163" s="23" t="s">
        <v>210</v>
      </c>
      <c r="AU163" s="23" t="s">
        <v>87</v>
      </c>
    </row>
    <row r="164" s="1" customFormat="1">
      <c r="B164" s="46"/>
      <c r="C164" s="74"/>
      <c r="D164" s="248" t="s">
        <v>250</v>
      </c>
      <c r="E164" s="74"/>
      <c r="F164" s="249" t="s">
        <v>320</v>
      </c>
      <c r="G164" s="74"/>
      <c r="H164" s="74"/>
      <c r="I164" s="204"/>
      <c r="J164" s="74"/>
      <c r="K164" s="74"/>
      <c r="L164" s="72"/>
      <c r="M164" s="250"/>
      <c r="N164" s="47"/>
      <c r="O164" s="47"/>
      <c r="P164" s="47"/>
      <c r="Q164" s="47"/>
      <c r="R164" s="47"/>
      <c r="S164" s="47"/>
      <c r="T164" s="95"/>
      <c r="AT164" s="23" t="s">
        <v>250</v>
      </c>
      <c r="AU164" s="23" t="s">
        <v>87</v>
      </c>
    </row>
    <row r="165" s="12" customFormat="1">
      <c r="B165" s="251"/>
      <c r="C165" s="252"/>
      <c r="D165" s="248" t="s">
        <v>212</v>
      </c>
      <c r="E165" s="253" t="s">
        <v>36</v>
      </c>
      <c r="F165" s="254" t="s">
        <v>141</v>
      </c>
      <c r="G165" s="252"/>
      <c r="H165" s="255">
        <v>0.83799999999999997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AT165" s="261" t="s">
        <v>212</v>
      </c>
      <c r="AU165" s="261" t="s">
        <v>87</v>
      </c>
      <c r="AV165" s="12" t="s">
        <v>87</v>
      </c>
      <c r="AW165" s="12" t="s">
        <v>41</v>
      </c>
      <c r="AX165" s="12" t="s">
        <v>85</v>
      </c>
      <c r="AY165" s="261" t="s">
        <v>201</v>
      </c>
    </row>
    <row r="166" s="1" customFormat="1" ht="38.25" customHeight="1">
      <c r="B166" s="46"/>
      <c r="C166" s="236" t="s">
        <v>321</v>
      </c>
      <c r="D166" s="236" t="s">
        <v>204</v>
      </c>
      <c r="E166" s="237" t="s">
        <v>322</v>
      </c>
      <c r="F166" s="238" t="s">
        <v>323</v>
      </c>
      <c r="G166" s="239" t="s">
        <v>143</v>
      </c>
      <c r="H166" s="240">
        <v>0.83799999999999997</v>
      </c>
      <c r="I166" s="241"/>
      <c r="J166" s="242">
        <f>ROUND(I166*H166,2)</f>
        <v>0</v>
      </c>
      <c r="K166" s="238" t="s">
        <v>207</v>
      </c>
      <c r="L166" s="72"/>
      <c r="M166" s="243" t="s">
        <v>36</v>
      </c>
      <c r="N166" s="244" t="s">
        <v>51</v>
      </c>
      <c r="O166" s="47"/>
      <c r="P166" s="245">
        <f>O166*H166</f>
        <v>0</v>
      </c>
      <c r="Q166" s="245">
        <v>0</v>
      </c>
      <c r="R166" s="245">
        <f>Q166*H166</f>
        <v>0</v>
      </c>
      <c r="S166" s="245">
        <v>0</v>
      </c>
      <c r="T166" s="246">
        <f>S166*H166</f>
        <v>0</v>
      </c>
      <c r="AR166" s="23" t="s">
        <v>208</v>
      </c>
      <c r="AT166" s="23" t="s">
        <v>204</v>
      </c>
      <c r="AU166" s="23" t="s">
        <v>87</v>
      </c>
      <c r="AY166" s="23" t="s">
        <v>201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23" t="s">
        <v>208</v>
      </c>
      <c r="BK166" s="247">
        <f>ROUND(I166*H166,2)</f>
        <v>0</v>
      </c>
      <c r="BL166" s="23" t="s">
        <v>208</v>
      </c>
      <c r="BM166" s="23" t="s">
        <v>324</v>
      </c>
    </row>
    <row r="167" s="1" customFormat="1">
      <c r="B167" s="46"/>
      <c r="C167" s="74"/>
      <c r="D167" s="248" t="s">
        <v>210</v>
      </c>
      <c r="E167" s="74"/>
      <c r="F167" s="249" t="s">
        <v>319</v>
      </c>
      <c r="G167" s="74"/>
      <c r="H167" s="74"/>
      <c r="I167" s="204"/>
      <c r="J167" s="74"/>
      <c r="K167" s="74"/>
      <c r="L167" s="72"/>
      <c r="M167" s="250"/>
      <c r="N167" s="47"/>
      <c r="O167" s="47"/>
      <c r="P167" s="47"/>
      <c r="Q167" s="47"/>
      <c r="R167" s="47"/>
      <c r="S167" s="47"/>
      <c r="T167" s="95"/>
      <c r="AT167" s="23" t="s">
        <v>210</v>
      </c>
      <c r="AU167" s="23" t="s">
        <v>87</v>
      </c>
    </row>
    <row r="168" s="1" customFormat="1">
      <c r="B168" s="46"/>
      <c r="C168" s="74"/>
      <c r="D168" s="248" t="s">
        <v>250</v>
      </c>
      <c r="E168" s="74"/>
      <c r="F168" s="249" t="s">
        <v>320</v>
      </c>
      <c r="G168" s="74"/>
      <c r="H168" s="74"/>
      <c r="I168" s="204"/>
      <c r="J168" s="74"/>
      <c r="K168" s="74"/>
      <c r="L168" s="72"/>
      <c r="M168" s="250"/>
      <c r="N168" s="47"/>
      <c r="O168" s="47"/>
      <c r="P168" s="47"/>
      <c r="Q168" s="47"/>
      <c r="R168" s="47"/>
      <c r="S168" s="47"/>
      <c r="T168" s="95"/>
      <c r="AT168" s="23" t="s">
        <v>250</v>
      </c>
      <c r="AU168" s="23" t="s">
        <v>87</v>
      </c>
    </row>
    <row r="169" s="12" customFormat="1">
      <c r="B169" s="251"/>
      <c r="C169" s="252"/>
      <c r="D169" s="248" t="s">
        <v>212</v>
      </c>
      <c r="E169" s="253" t="s">
        <v>36</v>
      </c>
      <c r="F169" s="254" t="s">
        <v>141</v>
      </c>
      <c r="G169" s="252"/>
      <c r="H169" s="255">
        <v>0.83799999999999997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AT169" s="261" t="s">
        <v>212</v>
      </c>
      <c r="AU169" s="261" t="s">
        <v>87</v>
      </c>
      <c r="AV169" s="12" t="s">
        <v>87</v>
      </c>
      <c r="AW169" s="12" t="s">
        <v>41</v>
      </c>
      <c r="AX169" s="12" t="s">
        <v>85</v>
      </c>
      <c r="AY169" s="261" t="s">
        <v>201</v>
      </c>
    </row>
    <row r="170" s="1" customFormat="1" ht="38.25" customHeight="1">
      <c r="B170" s="46"/>
      <c r="C170" s="236" t="s">
        <v>325</v>
      </c>
      <c r="D170" s="236" t="s">
        <v>204</v>
      </c>
      <c r="E170" s="237" t="s">
        <v>326</v>
      </c>
      <c r="F170" s="238" t="s">
        <v>327</v>
      </c>
      <c r="G170" s="239" t="s">
        <v>138</v>
      </c>
      <c r="H170" s="240">
        <v>99.700000000000003</v>
      </c>
      <c r="I170" s="241"/>
      <c r="J170" s="242">
        <f>ROUND(I170*H170,2)</f>
        <v>0</v>
      </c>
      <c r="K170" s="238" t="s">
        <v>207</v>
      </c>
      <c r="L170" s="72"/>
      <c r="M170" s="243" t="s">
        <v>36</v>
      </c>
      <c r="N170" s="244" t="s">
        <v>51</v>
      </c>
      <c r="O170" s="47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AR170" s="23" t="s">
        <v>208</v>
      </c>
      <c r="AT170" s="23" t="s">
        <v>204</v>
      </c>
      <c r="AU170" s="23" t="s">
        <v>87</v>
      </c>
      <c r="AY170" s="23" t="s">
        <v>201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23" t="s">
        <v>208</v>
      </c>
      <c r="BK170" s="247">
        <f>ROUND(I170*H170,2)</f>
        <v>0</v>
      </c>
      <c r="BL170" s="23" t="s">
        <v>208</v>
      </c>
      <c r="BM170" s="23" t="s">
        <v>328</v>
      </c>
    </row>
    <row r="171" s="1" customFormat="1">
      <c r="B171" s="46"/>
      <c r="C171" s="74"/>
      <c r="D171" s="248" t="s">
        <v>210</v>
      </c>
      <c r="E171" s="74"/>
      <c r="F171" s="249" t="s">
        <v>319</v>
      </c>
      <c r="G171" s="74"/>
      <c r="H171" s="74"/>
      <c r="I171" s="204"/>
      <c r="J171" s="74"/>
      <c r="K171" s="74"/>
      <c r="L171" s="72"/>
      <c r="M171" s="250"/>
      <c r="N171" s="47"/>
      <c r="O171" s="47"/>
      <c r="P171" s="47"/>
      <c r="Q171" s="47"/>
      <c r="R171" s="47"/>
      <c r="S171" s="47"/>
      <c r="T171" s="95"/>
      <c r="AT171" s="23" t="s">
        <v>210</v>
      </c>
      <c r="AU171" s="23" t="s">
        <v>87</v>
      </c>
    </row>
    <row r="172" s="12" customFormat="1">
      <c r="B172" s="251"/>
      <c r="C172" s="252"/>
      <c r="D172" s="248" t="s">
        <v>212</v>
      </c>
      <c r="E172" s="253" t="s">
        <v>36</v>
      </c>
      <c r="F172" s="254" t="s">
        <v>136</v>
      </c>
      <c r="G172" s="252"/>
      <c r="H172" s="255">
        <v>99.700000000000003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AT172" s="261" t="s">
        <v>212</v>
      </c>
      <c r="AU172" s="261" t="s">
        <v>87</v>
      </c>
      <c r="AV172" s="12" t="s">
        <v>87</v>
      </c>
      <c r="AW172" s="12" t="s">
        <v>41</v>
      </c>
      <c r="AX172" s="12" t="s">
        <v>85</v>
      </c>
      <c r="AY172" s="261" t="s">
        <v>201</v>
      </c>
    </row>
    <row r="173" s="1" customFormat="1" ht="76.5" customHeight="1">
      <c r="B173" s="46"/>
      <c r="C173" s="236" t="s">
        <v>9</v>
      </c>
      <c r="D173" s="236" t="s">
        <v>204</v>
      </c>
      <c r="E173" s="237" t="s">
        <v>329</v>
      </c>
      <c r="F173" s="238" t="s">
        <v>330</v>
      </c>
      <c r="G173" s="239" t="s">
        <v>331</v>
      </c>
      <c r="H173" s="240">
        <v>75</v>
      </c>
      <c r="I173" s="241"/>
      <c r="J173" s="242">
        <f>ROUND(I173*H173,2)</f>
        <v>0</v>
      </c>
      <c r="K173" s="238" t="s">
        <v>207</v>
      </c>
      <c r="L173" s="72"/>
      <c r="M173" s="243" t="s">
        <v>36</v>
      </c>
      <c r="N173" s="244" t="s">
        <v>51</v>
      </c>
      <c r="O173" s="47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AR173" s="23" t="s">
        <v>208</v>
      </c>
      <c r="AT173" s="23" t="s">
        <v>204</v>
      </c>
      <c r="AU173" s="23" t="s">
        <v>87</v>
      </c>
      <c r="AY173" s="23" t="s">
        <v>201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23" t="s">
        <v>208</v>
      </c>
      <c r="BK173" s="247">
        <f>ROUND(I173*H173,2)</f>
        <v>0</v>
      </c>
      <c r="BL173" s="23" t="s">
        <v>208</v>
      </c>
      <c r="BM173" s="23" t="s">
        <v>332</v>
      </c>
    </row>
    <row r="174" s="1" customFormat="1">
      <c r="B174" s="46"/>
      <c r="C174" s="74"/>
      <c r="D174" s="248" t="s">
        <v>210</v>
      </c>
      <c r="E174" s="74"/>
      <c r="F174" s="249" t="s">
        <v>333</v>
      </c>
      <c r="G174" s="74"/>
      <c r="H174" s="74"/>
      <c r="I174" s="204"/>
      <c r="J174" s="74"/>
      <c r="K174" s="74"/>
      <c r="L174" s="72"/>
      <c r="M174" s="250"/>
      <c r="N174" s="47"/>
      <c r="O174" s="47"/>
      <c r="P174" s="47"/>
      <c r="Q174" s="47"/>
      <c r="R174" s="47"/>
      <c r="S174" s="47"/>
      <c r="T174" s="95"/>
      <c r="AT174" s="23" t="s">
        <v>210</v>
      </c>
      <c r="AU174" s="23" t="s">
        <v>87</v>
      </c>
    </row>
    <row r="175" s="12" customFormat="1">
      <c r="B175" s="251"/>
      <c r="C175" s="252"/>
      <c r="D175" s="248" t="s">
        <v>212</v>
      </c>
      <c r="E175" s="253" t="s">
        <v>36</v>
      </c>
      <c r="F175" s="254" t="s">
        <v>334</v>
      </c>
      <c r="G175" s="252"/>
      <c r="H175" s="255">
        <v>75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AT175" s="261" t="s">
        <v>212</v>
      </c>
      <c r="AU175" s="261" t="s">
        <v>87</v>
      </c>
      <c r="AV175" s="12" t="s">
        <v>87</v>
      </c>
      <c r="AW175" s="12" t="s">
        <v>41</v>
      </c>
      <c r="AX175" s="12" t="s">
        <v>85</v>
      </c>
      <c r="AY175" s="261" t="s">
        <v>201</v>
      </c>
    </row>
    <row r="176" s="1" customFormat="1" ht="63.75" customHeight="1">
      <c r="B176" s="46"/>
      <c r="C176" s="236" t="s">
        <v>335</v>
      </c>
      <c r="D176" s="236" t="s">
        <v>204</v>
      </c>
      <c r="E176" s="237" t="s">
        <v>336</v>
      </c>
      <c r="F176" s="238" t="s">
        <v>337</v>
      </c>
      <c r="G176" s="239" t="s">
        <v>331</v>
      </c>
      <c r="H176" s="240">
        <v>6</v>
      </c>
      <c r="I176" s="241"/>
      <c r="J176" s="242">
        <f>ROUND(I176*H176,2)</f>
        <v>0</v>
      </c>
      <c r="K176" s="238" t="s">
        <v>207</v>
      </c>
      <c r="L176" s="72"/>
      <c r="M176" s="243" t="s">
        <v>36</v>
      </c>
      <c r="N176" s="244" t="s">
        <v>51</v>
      </c>
      <c r="O176" s="47"/>
      <c r="P176" s="245">
        <f>O176*H176</f>
        <v>0</v>
      </c>
      <c r="Q176" s="245">
        <v>0</v>
      </c>
      <c r="R176" s="245">
        <f>Q176*H176</f>
        <v>0</v>
      </c>
      <c r="S176" s="245">
        <v>0</v>
      </c>
      <c r="T176" s="246">
        <f>S176*H176</f>
        <v>0</v>
      </c>
      <c r="AR176" s="23" t="s">
        <v>208</v>
      </c>
      <c r="AT176" s="23" t="s">
        <v>204</v>
      </c>
      <c r="AU176" s="23" t="s">
        <v>87</v>
      </c>
      <c r="AY176" s="23" t="s">
        <v>201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23" t="s">
        <v>208</v>
      </c>
      <c r="BK176" s="247">
        <f>ROUND(I176*H176,2)</f>
        <v>0</v>
      </c>
      <c r="BL176" s="23" t="s">
        <v>208</v>
      </c>
      <c r="BM176" s="23" t="s">
        <v>338</v>
      </c>
    </row>
    <row r="177" s="1" customFormat="1">
      <c r="B177" s="46"/>
      <c r="C177" s="74"/>
      <c r="D177" s="248" t="s">
        <v>210</v>
      </c>
      <c r="E177" s="74"/>
      <c r="F177" s="249" t="s">
        <v>339</v>
      </c>
      <c r="G177" s="74"/>
      <c r="H177" s="74"/>
      <c r="I177" s="204"/>
      <c r="J177" s="74"/>
      <c r="K177" s="74"/>
      <c r="L177" s="72"/>
      <c r="M177" s="250"/>
      <c r="N177" s="47"/>
      <c r="O177" s="47"/>
      <c r="P177" s="47"/>
      <c r="Q177" s="47"/>
      <c r="R177" s="47"/>
      <c r="S177" s="47"/>
      <c r="T177" s="95"/>
      <c r="AT177" s="23" t="s">
        <v>210</v>
      </c>
      <c r="AU177" s="23" t="s">
        <v>87</v>
      </c>
    </row>
    <row r="178" s="12" customFormat="1">
      <c r="B178" s="251"/>
      <c r="C178" s="252"/>
      <c r="D178" s="248" t="s">
        <v>212</v>
      </c>
      <c r="E178" s="253" t="s">
        <v>36</v>
      </c>
      <c r="F178" s="254" t="s">
        <v>340</v>
      </c>
      <c r="G178" s="252"/>
      <c r="H178" s="255">
        <v>6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AT178" s="261" t="s">
        <v>212</v>
      </c>
      <c r="AU178" s="261" t="s">
        <v>87</v>
      </c>
      <c r="AV178" s="12" t="s">
        <v>87</v>
      </c>
      <c r="AW178" s="12" t="s">
        <v>41</v>
      </c>
      <c r="AX178" s="12" t="s">
        <v>85</v>
      </c>
      <c r="AY178" s="261" t="s">
        <v>201</v>
      </c>
    </row>
    <row r="179" s="1" customFormat="1" ht="76.5" customHeight="1">
      <c r="B179" s="46"/>
      <c r="C179" s="236" t="s">
        <v>341</v>
      </c>
      <c r="D179" s="236" t="s">
        <v>204</v>
      </c>
      <c r="E179" s="237" t="s">
        <v>342</v>
      </c>
      <c r="F179" s="238" t="s">
        <v>343</v>
      </c>
      <c r="G179" s="239" t="s">
        <v>138</v>
      </c>
      <c r="H179" s="240">
        <v>1650</v>
      </c>
      <c r="I179" s="241"/>
      <c r="J179" s="242">
        <f>ROUND(I179*H179,2)</f>
        <v>0</v>
      </c>
      <c r="K179" s="238" t="s">
        <v>207</v>
      </c>
      <c r="L179" s="72"/>
      <c r="M179" s="243" t="s">
        <v>36</v>
      </c>
      <c r="N179" s="244" t="s">
        <v>51</v>
      </c>
      <c r="O179" s="47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AR179" s="23" t="s">
        <v>208</v>
      </c>
      <c r="AT179" s="23" t="s">
        <v>204</v>
      </c>
      <c r="AU179" s="23" t="s">
        <v>87</v>
      </c>
      <c r="AY179" s="23" t="s">
        <v>201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23" t="s">
        <v>208</v>
      </c>
      <c r="BK179" s="247">
        <f>ROUND(I179*H179,2)</f>
        <v>0</v>
      </c>
      <c r="BL179" s="23" t="s">
        <v>208</v>
      </c>
      <c r="BM179" s="23" t="s">
        <v>344</v>
      </c>
    </row>
    <row r="180" s="1" customFormat="1">
      <c r="B180" s="46"/>
      <c r="C180" s="74"/>
      <c r="D180" s="248" t="s">
        <v>210</v>
      </c>
      <c r="E180" s="74"/>
      <c r="F180" s="249" t="s">
        <v>345</v>
      </c>
      <c r="G180" s="74"/>
      <c r="H180" s="74"/>
      <c r="I180" s="204"/>
      <c r="J180" s="74"/>
      <c r="K180" s="74"/>
      <c r="L180" s="72"/>
      <c r="M180" s="250"/>
      <c r="N180" s="47"/>
      <c r="O180" s="47"/>
      <c r="P180" s="47"/>
      <c r="Q180" s="47"/>
      <c r="R180" s="47"/>
      <c r="S180" s="47"/>
      <c r="T180" s="95"/>
      <c r="AT180" s="23" t="s">
        <v>210</v>
      </c>
      <c r="AU180" s="23" t="s">
        <v>87</v>
      </c>
    </row>
    <row r="181" s="1" customFormat="1">
      <c r="B181" s="46"/>
      <c r="C181" s="74"/>
      <c r="D181" s="248" t="s">
        <v>250</v>
      </c>
      <c r="E181" s="74"/>
      <c r="F181" s="249" t="s">
        <v>280</v>
      </c>
      <c r="G181" s="74"/>
      <c r="H181" s="74"/>
      <c r="I181" s="204"/>
      <c r="J181" s="74"/>
      <c r="K181" s="74"/>
      <c r="L181" s="72"/>
      <c r="M181" s="250"/>
      <c r="N181" s="47"/>
      <c r="O181" s="47"/>
      <c r="P181" s="47"/>
      <c r="Q181" s="47"/>
      <c r="R181" s="47"/>
      <c r="S181" s="47"/>
      <c r="T181" s="95"/>
      <c r="AT181" s="23" t="s">
        <v>250</v>
      </c>
      <c r="AU181" s="23" t="s">
        <v>87</v>
      </c>
    </row>
    <row r="182" s="12" customFormat="1">
      <c r="B182" s="251"/>
      <c r="C182" s="252"/>
      <c r="D182" s="248" t="s">
        <v>212</v>
      </c>
      <c r="E182" s="253" t="s">
        <v>36</v>
      </c>
      <c r="F182" s="254" t="s">
        <v>151</v>
      </c>
      <c r="G182" s="252"/>
      <c r="H182" s="255">
        <v>1650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AT182" s="261" t="s">
        <v>212</v>
      </c>
      <c r="AU182" s="261" t="s">
        <v>87</v>
      </c>
      <c r="AV182" s="12" t="s">
        <v>87</v>
      </c>
      <c r="AW182" s="12" t="s">
        <v>41</v>
      </c>
      <c r="AX182" s="12" t="s">
        <v>85</v>
      </c>
      <c r="AY182" s="261" t="s">
        <v>201</v>
      </c>
    </row>
    <row r="183" s="1" customFormat="1" ht="38.25" customHeight="1">
      <c r="B183" s="46"/>
      <c r="C183" s="236" t="s">
        <v>346</v>
      </c>
      <c r="D183" s="236" t="s">
        <v>204</v>
      </c>
      <c r="E183" s="237" t="s">
        <v>347</v>
      </c>
      <c r="F183" s="238" t="s">
        <v>348</v>
      </c>
      <c r="G183" s="239" t="s">
        <v>120</v>
      </c>
      <c r="H183" s="240">
        <v>1</v>
      </c>
      <c r="I183" s="241"/>
      <c r="J183" s="242">
        <f>ROUND(I183*H183,2)</f>
        <v>0</v>
      </c>
      <c r="K183" s="238" t="s">
        <v>207</v>
      </c>
      <c r="L183" s="72"/>
      <c r="M183" s="243" t="s">
        <v>36</v>
      </c>
      <c r="N183" s="244" t="s">
        <v>51</v>
      </c>
      <c r="O183" s="47"/>
      <c r="P183" s="245">
        <f>O183*H183</f>
        <v>0</v>
      </c>
      <c r="Q183" s="245">
        <v>0</v>
      </c>
      <c r="R183" s="245">
        <f>Q183*H183</f>
        <v>0</v>
      </c>
      <c r="S183" s="245">
        <v>0</v>
      </c>
      <c r="T183" s="246">
        <f>S183*H183</f>
        <v>0</v>
      </c>
      <c r="AR183" s="23" t="s">
        <v>208</v>
      </c>
      <c r="AT183" s="23" t="s">
        <v>204</v>
      </c>
      <c r="AU183" s="23" t="s">
        <v>87</v>
      </c>
      <c r="AY183" s="23" t="s">
        <v>201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23" t="s">
        <v>208</v>
      </c>
      <c r="BK183" s="247">
        <f>ROUND(I183*H183,2)</f>
        <v>0</v>
      </c>
      <c r="BL183" s="23" t="s">
        <v>208</v>
      </c>
      <c r="BM183" s="23" t="s">
        <v>349</v>
      </c>
    </row>
    <row r="184" s="1" customFormat="1">
      <c r="B184" s="46"/>
      <c r="C184" s="74"/>
      <c r="D184" s="248" t="s">
        <v>210</v>
      </c>
      <c r="E184" s="74"/>
      <c r="F184" s="249" t="s">
        <v>350</v>
      </c>
      <c r="G184" s="74"/>
      <c r="H184" s="74"/>
      <c r="I184" s="204"/>
      <c r="J184" s="74"/>
      <c r="K184" s="74"/>
      <c r="L184" s="72"/>
      <c r="M184" s="250"/>
      <c r="N184" s="47"/>
      <c r="O184" s="47"/>
      <c r="P184" s="47"/>
      <c r="Q184" s="47"/>
      <c r="R184" s="47"/>
      <c r="S184" s="47"/>
      <c r="T184" s="95"/>
      <c r="AT184" s="23" t="s">
        <v>210</v>
      </c>
      <c r="AU184" s="23" t="s">
        <v>87</v>
      </c>
    </row>
    <row r="185" s="1" customFormat="1" ht="38.25" customHeight="1">
      <c r="B185" s="46"/>
      <c r="C185" s="236" t="s">
        <v>351</v>
      </c>
      <c r="D185" s="236" t="s">
        <v>204</v>
      </c>
      <c r="E185" s="237" t="s">
        <v>352</v>
      </c>
      <c r="F185" s="238" t="s">
        <v>353</v>
      </c>
      <c r="G185" s="239" t="s">
        <v>167</v>
      </c>
      <c r="H185" s="240">
        <v>0.56100000000000005</v>
      </c>
      <c r="I185" s="241"/>
      <c r="J185" s="242">
        <f>ROUND(I185*H185,2)</f>
        <v>0</v>
      </c>
      <c r="K185" s="238" t="s">
        <v>207</v>
      </c>
      <c r="L185" s="72"/>
      <c r="M185" s="243" t="s">
        <v>36</v>
      </c>
      <c r="N185" s="244" t="s">
        <v>51</v>
      </c>
      <c r="O185" s="47"/>
      <c r="P185" s="245">
        <f>O185*H185</f>
        <v>0</v>
      </c>
      <c r="Q185" s="245">
        <v>0</v>
      </c>
      <c r="R185" s="245">
        <f>Q185*H185</f>
        <v>0</v>
      </c>
      <c r="S185" s="245">
        <v>0</v>
      </c>
      <c r="T185" s="246">
        <f>S185*H185</f>
        <v>0</v>
      </c>
      <c r="AR185" s="23" t="s">
        <v>208</v>
      </c>
      <c r="AT185" s="23" t="s">
        <v>204</v>
      </c>
      <c r="AU185" s="23" t="s">
        <v>87</v>
      </c>
      <c r="AY185" s="23" t="s">
        <v>201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23" t="s">
        <v>208</v>
      </c>
      <c r="BK185" s="247">
        <f>ROUND(I185*H185,2)</f>
        <v>0</v>
      </c>
      <c r="BL185" s="23" t="s">
        <v>208</v>
      </c>
      <c r="BM185" s="23" t="s">
        <v>354</v>
      </c>
    </row>
    <row r="186" s="1" customFormat="1">
      <c r="B186" s="46"/>
      <c r="C186" s="74"/>
      <c r="D186" s="248" t="s">
        <v>210</v>
      </c>
      <c r="E186" s="74"/>
      <c r="F186" s="249" t="s">
        <v>355</v>
      </c>
      <c r="G186" s="74"/>
      <c r="H186" s="74"/>
      <c r="I186" s="204"/>
      <c r="J186" s="74"/>
      <c r="K186" s="74"/>
      <c r="L186" s="72"/>
      <c r="M186" s="250"/>
      <c r="N186" s="47"/>
      <c r="O186" s="47"/>
      <c r="P186" s="47"/>
      <c r="Q186" s="47"/>
      <c r="R186" s="47"/>
      <c r="S186" s="47"/>
      <c r="T186" s="95"/>
      <c r="AT186" s="23" t="s">
        <v>210</v>
      </c>
      <c r="AU186" s="23" t="s">
        <v>87</v>
      </c>
    </row>
    <row r="187" s="12" customFormat="1">
      <c r="B187" s="251"/>
      <c r="C187" s="252"/>
      <c r="D187" s="248" t="s">
        <v>212</v>
      </c>
      <c r="E187" s="253" t="s">
        <v>36</v>
      </c>
      <c r="F187" s="254" t="s">
        <v>356</v>
      </c>
      <c r="G187" s="252"/>
      <c r="H187" s="255">
        <v>0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AT187" s="261" t="s">
        <v>212</v>
      </c>
      <c r="AU187" s="261" t="s">
        <v>87</v>
      </c>
      <c r="AV187" s="12" t="s">
        <v>87</v>
      </c>
      <c r="AW187" s="12" t="s">
        <v>41</v>
      </c>
      <c r="AX187" s="12" t="s">
        <v>78</v>
      </c>
      <c r="AY187" s="261" t="s">
        <v>201</v>
      </c>
    </row>
    <row r="188" s="12" customFormat="1">
      <c r="B188" s="251"/>
      <c r="C188" s="252"/>
      <c r="D188" s="248" t="s">
        <v>212</v>
      </c>
      <c r="E188" s="253" t="s">
        <v>36</v>
      </c>
      <c r="F188" s="254" t="s">
        <v>357</v>
      </c>
      <c r="G188" s="252"/>
      <c r="H188" s="255">
        <v>0.56100000000000005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AT188" s="261" t="s">
        <v>212</v>
      </c>
      <c r="AU188" s="261" t="s">
        <v>87</v>
      </c>
      <c r="AV188" s="12" t="s">
        <v>87</v>
      </c>
      <c r="AW188" s="12" t="s">
        <v>41</v>
      </c>
      <c r="AX188" s="12" t="s">
        <v>85</v>
      </c>
      <c r="AY188" s="261" t="s">
        <v>201</v>
      </c>
    </row>
    <row r="189" s="11" customFormat="1" ht="37.44" customHeight="1">
      <c r="B189" s="220"/>
      <c r="C189" s="221"/>
      <c r="D189" s="222" t="s">
        <v>77</v>
      </c>
      <c r="E189" s="223" t="s">
        <v>358</v>
      </c>
      <c r="F189" s="223" t="s">
        <v>359</v>
      </c>
      <c r="G189" s="221"/>
      <c r="H189" s="221"/>
      <c r="I189" s="224"/>
      <c r="J189" s="225">
        <f>BK189</f>
        <v>0</v>
      </c>
      <c r="K189" s="221"/>
      <c r="L189" s="226"/>
      <c r="M189" s="227"/>
      <c r="N189" s="228"/>
      <c r="O189" s="228"/>
      <c r="P189" s="229">
        <f>SUM(P190:P225)</f>
        <v>0</v>
      </c>
      <c r="Q189" s="228"/>
      <c r="R189" s="229">
        <f>SUM(R190:R225)</f>
        <v>676.98816999999997</v>
      </c>
      <c r="S189" s="228"/>
      <c r="T189" s="230">
        <f>SUM(T190:T225)</f>
        <v>0</v>
      </c>
      <c r="AR189" s="231" t="s">
        <v>208</v>
      </c>
      <c r="AT189" s="232" t="s">
        <v>77</v>
      </c>
      <c r="AU189" s="232" t="s">
        <v>78</v>
      </c>
      <c r="AY189" s="231" t="s">
        <v>201</v>
      </c>
      <c r="BK189" s="233">
        <f>SUM(BK190:BK225)</f>
        <v>0</v>
      </c>
    </row>
    <row r="190" s="1" customFormat="1" ht="25.5" customHeight="1">
      <c r="B190" s="46"/>
      <c r="C190" s="273" t="s">
        <v>360</v>
      </c>
      <c r="D190" s="273" t="s">
        <v>361</v>
      </c>
      <c r="E190" s="274" t="s">
        <v>362</v>
      </c>
      <c r="F190" s="275" t="s">
        <v>363</v>
      </c>
      <c r="G190" s="276" t="s">
        <v>167</v>
      </c>
      <c r="H190" s="277">
        <v>564.29999999999995</v>
      </c>
      <c r="I190" s="278"/>
      <c r="J190" s="279">
        <f>ROUND(I190*H190,2)</f>
        <v>0</v>
      </c>
      <c r="K190" s="275" t="s">
        <v>364</v>
      </c>
      <c r="L190" s="280"/>
      <c r="M190" s="281" t="s">
        <v>36</v>
      </c>
      <c r="N190" s="282" t="s">
        <v>51</v>
      </c>
      <c r="O190" s="47"/>
      <c r="P190" s="245">
        <f>O190*H190</f>
        <v>0</v>
      </c>
      <c r="Q190" s="245">
        <v>1</v>
      </c>
      <c r="R190" s="245">
        <f>Q190*H190</f>
        <v>564.29999999999995</v>
      </c>
      <c r="S190" s="245">
        <v>0</v>
      </c>
      <c r="T190" s="246">
        <f>S190*H190</f>
        <v>0</v>
      </c>
      <c r="AR190" s="23" t="s">
        <v>365</v>
      </c>
      <c r="AT190" s="23" t="s">
        <v>361</v>
      </c>
      <c r="AU190" s="23" t="s">
        <v>85</v>
      </c>
      <c r="AY190" s="23" t="s">
        <v>201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23" t="s">
        <v>208</v>
      </c>
      <c r="BK190" s="247">
        <f>ROUND(I190*H190,2)</f>
        <v>0</v>
      </c>
      <c r="BL190" s="23" t="s">
        <v>365</v>
      </c>
      <c r="BM190" s="23" t="s">
        <v>366</v>
      </c>
    </row>
    <row r="191" s="12" customFormat="1">
      <c r="B191" s="251"/>
      <c r="C191" s="252"/>
      <c r="D191" s="248" t="s">
        <v>212</v>
      </c>
      <c r="E191" s="253" t="s">
        <v>36</v>
      </c>
      <c r="F191" s="254" t="s">
        <v>367</v>
      </c>
      <c r="G191" s="252"/>
      <c r="H191" s="255">
        <v>564.29999999999995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AT191" s="261" t="s">
        <v>212</v>
      </c>
      <c r="AU191" s="261" t="s">
        <v>85</v>
      </c>
      <c r="AV191" s="12" t="s">
        <v>87</v>
      </c>
      <c r="AW191" s="12" t="s">
        <v>41</v>
      </c>
      <c r="AX191" s="12" t="s">
        <v>78</v>
      </c>
      <c r="AY191" s="261" t="s">
        <v>201</v>
      </c>
    </row>
    <row r="192" s="13" customFormat="1">
      <c r="B192" s="262"/>
      <c r="C192" s="263"/>
      <c r="D192" s="248" t="s">
        <v>212</v>
      </c>
      <c r="E192" s="264" t="s">
        <v>36</v>
      </c>
      <c r="F192" s="265" t="s">
        <v>215</v>
      </c>
      <c r="G192" s="263"/>
      <c r="H192" s="266">
        <v>564.29999999999995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AT192" s="272" t="s">
        <v>212</v>
      </c>
      <c r="AU192" s="272" t="s">
        <v>85</v>
      </c>
      <c r="AV192" s="13" t="s">
        <v>208</v>
      </c>
      <c r="AW192" s="13" t="s">
        <v>41</v>
      </c>
      <c r="AX192" s="13" t="s">
        <v>85</v>
      </c>
      <c r="AY192" s="272" t="s">
        <v>201</v>
      </c>
    </row>
    <row r="193" s="1" customFormat="1" ht="16.5" customHeight="1">
      <c r="B193" s="46"/>
      <c r="C193" s="273" t="s">
        <v>368</v>
      </c>
      <c r="D193" s="273" t="s">
        <v>361</v>
      </c>
      <c r="E193" s="274" t="s">
        <v>369</v>
      </c>
      <c r="F193" s="275" t="s">
        <v>370</v>
      </c>
      <c r="G193" s="276" t="s">
        <v>138</v>
      </c>
      <c r="H193" s="277">
        <v>350</v>
      </c>
      <c r="I193" s="278"/>
      <c r="J193" s="279">
        <f>ROUND(I193*H193,2)</f>
        <v>0</v>
      </c>
      <c r="K193" s="275" t="s">
        <v>207</v>
      </c>
      <c r="L193" s="280"/>
      <c r="M193" s="281" t="s">
        <v>36</v>
      </c>
      <c r="N193" s="282" t="s">
        <v>51</v>
      </c>
      <c r="O193" s="47"/>
      <c r="P193" s="245">
        <f>O193*H193</f>
        <v>0</v>
      </c>
      <c r="Q193" s="245">
        <v>0</v>
      </c>
      <c r="R193" s="245">
        <f>Q193*H193</f>
        <v>0</v>
      </c>
      <c r="S193" s="245">
        <v>0</v>
      </c>
      <c r="T193" s="246">
        <f>S193*H193</f>
        <v>0</v>
      </c>
      <c r="AR193" s="23" t="s">
        <v>365</v>
      </c>
      <c r="AT193" s="23" t="s">
        <v>361</v>
      </c>
      <c r="AU193" s="23" t="s">
        <v>85</v>
      </c>
      <c r="AY193" s="23" t="s">
        <v>201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23" t="s">
        <v>208</v>
      </c>
      <c r="BK193" s="247">
        <f>ROUND(I193*H193,2)</f>
        <v>0</v>
      </c>
      <c r="BL193" s="23" t="s">
        <v>365</v>
      </c>
      <c r="BM193" s="23" t="s">
        <v>371</v>
      </c>
    </row>
    <row r="194" s="1" customFormat="1">
      <c r="B194" s="46"/>
      <c r="C194" s="74"/>
      <c r="D194" s="248" t="s">
        <v>250</v>
      </c>
      <c r="E194" s="74"/>
      <c r="F194" s="249" t="s">
        <v>372</v>
      </c>
      <c r="G194" s="74"/>
      <c r="H194" s="74"/>
      <c r="I194" s="204"/>
      <c r="J194" s="74"/>
      <c r="K194" s="74"/>
      <c r="L194" s="72"/>
      <c r="M194" s="250"/>
      <c r="N194" s="47"/>
      <c r="O194" s="47"/>
      <c r="P194" s="47"/>
      <c r="Q194" s="47"/>
      <c r="R194" s="47"/>
      <c r="S194" s="47"/>
      <c r="T194" s="95"/>
      <c r="AT194" s="23" t="s">
        <v>250</v>
      </c>
      <c r="AU194" s="23" t="s">
        <v>85</v>
      </c>
    </row>
    <row r="195" s="12" customFormat="1">
      <c r="B195" s="251"/>
      <c r="C195" s="252"/>
      <c r="D195" s="248" t="s">
        <v>212</v>
      </c>
      <c r="E195" s="253" t="s">
        <v>36</v>
      </c>
      <c r="F195" s="254" t="s">
        <v>373</v>
      </c>
      <c r="G195" s="252"/>
      <c r="H195" s="255">
        <v>350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AT195" s="261" t="s">
        <v>212</v>
      </c>
      <c r="AU195" s="261" t="s">
        <v>85</v>
      </c>
      <c r="AV195" s="12" t="s">
        <v>87</v>
      </c>
      <c r="AW195" s="12" t="s">
        <v>41</v>
      </c>
      <c r="AX195" s="12" t="s">
        <v>85</v>
      </c>
      <c r="AY195" s="261" t="s">
        <v>201</v>
      </c>
    </row>
    <row r="196" s="1" customFormat="1" ht="16.5" customHeight="1">
      <c r="B196" s="46"/>
      <c r="C196" s="273" t="s">
        <v>374</v>
      </c>
      <c r="D196" s="273" t="s">
        <v>361</v>
      </c>
      <c r="E196" s="274" t="s">
        <v>375</v>
      </c>
      <c r="F196" s="275" t="s">
        <v>376</v>
      </c>
      <c r="G196" s="276" t="s">
        <v>167</v>
      </c>
      <c r="H196" s="277">
        <v>102.843</v>
      </c>
      <c r="I196" s="278"/>
      <c r="J196" s="279">
        <f>ROUND(I196*H196,2)</f>
        <v>0</v>
      </c>
      <c r="K196" s="275" t="s">
        <v>364</v>
      </c>
      <c r="L196" s="280"/>
      <c r="M196" s="281" t="s">
        <v>36</v>
      </c>
      <c r="N196" s="282" t="s">
        <v>51</v>
      </c>
      <c r="O196" s="47"/>
      <c r="P196" s="245">
        <f>O196*H196</f>
        <v>0</v>
      </c>
      <c r="Q196" s="245">
        <v>1</v>
      </c>
      <c r="R196" s="245">
        <f>Q196*H196</f>
        <v>102.843</v>
      </c>
      <c r="S196" s="245">
        <v>0</v>
      </c>
      <c r="T196" s="246">
        <f>S196*H196</f>
        <v>0</v>
      </c>
      <c r="AR196" s="23" t="s">
        <v>365</v>
      </c>
      <c r="AT196" s="23" t="s">
        <v>361</v>
      </c>
      <c r="AU196" s="23" t="s">
        <v>85</v>
      </c>
      <c r="AY196" s="23" t="s">
        <v>201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23" t="s">
        <v>208</v>
      </c>
      <c r="BK196" s="247">
        <f>ROUND(I196*H196,2)</f>
        <v>0</v>
      </c>
      <c r="BL196" s="23" t="s">
        <v>365</v>
      </c>
      <c r="BM196" s="23" t="s">
        <v>377</v>
      </c>
    </row>
    <row r="197" s="12" customFormat="1">
      <c r="B197" s="251"/>
      <c r="C197" s="252"/>
      <c r="D197" s="248" t="s">
        <v>212</v>
      </c>
      <c r="E197" s="253" t="s">
        <v>36</v>
      </c>
      <c r="F197" s="254" t="s">
        <v>378</v>
      </c>
      <c r="G197" s="252"/>
      <c r="H197" s="255">
        <v>102.843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AT197" s="261" t="s">
        <v>212</v>
      </c>
      <c r="AU197" s="261" t="s">
        <v>85</v>
      </c>
      <c r="AV197" s="12" t="s">
        <v>87</v>
      </c>
      <c r="AW197" s="12" t="s">
        <v>41</v>
      </c>
      <c r="AX197" s="12" t="s">
        <v>78</v>
      </c>
      <c r="AY197" s="261" t="s">
        <v>201</v>
      </c>
    </row>
    <row r="198" s="13" customFormat="1">
      <c r="B198" s="262"/>
      <c r="C198" s="263"/>
      <c r="D198" s="248" t="s">
        <v>212</v>
      </c>
      <c r="E198" s="264" t="s">
        <v>36</v>
      </c>
      <c r="F198" s="265" t="s">
        <v>215</v>
      </c>
      <c r="G198" s="263"/>
      <c r="H198" s="266">
        <v>102.843</v>
      </c>
      <c r="I198" s="267"/>
      <c r="J198" s="263"/>
      <c r="K198" s="263"/>
      <c r="L198" s="268"/>
      <c r="M198" s="269"/>
      <c r="N198" s="270"/>
      <c r="O198" s="270"/>
      <c r="P198" s="270"/>
      <c r="Q198" s="270"/>
      <c r="R198" s="270"/>
      <c r="S198" s="270"/>
      <c r="T198" s="271"/>
      <c r="AT198" s="272" t="s">
        <v>212</v>
      </c>
      <c r="AU198" s="272" t="s">
        <v>85</v>
      </c>
      <c r="AV198" s="13" t="s">
        <v>208</v>
      </c>
      <c r="AW198" s="13" t="s">
        <v>41</v>
      </c>
      <c r="AX198" s="13" t="s">
        <v>85</v>
      </c>
      <c r="AY198" s="272" t="s">
        <v>201</v>
      </c>
    </row>
    <row r="199" s="1" customFormat="1" ht="16.5" customHeight="1">
      <c r="B199" s="46"/>
      <c r="C199" s="273" t="s">
        <v>379</v>
      </c>
      <c r="D199" s="273" t="s">
        <v>361</v>
      </c>
      <c r="E199" s="274" t="s">
        <v>380</v>
      </c>
      <c r="F199" s="275" t="s">
        <v>381</v>
      </c>
      <c r="G199" s="276" t="s">
        <v>247</v>
      </c>
      <c r="H199" s="277">
        <v>4</v>
      </c>
      <c r="I199" s="278"/>
      <c r="J199" s="279">
        <f>ROUND(I199*H199,2)</f>
        <v>0</v>
      </c>
      <c r="K199" s="275" t="s">
        <v>207</v>
      </c>
      <c r="L199" s="280"/>
      <c r="M199" s="281" t="s">
        <v>36</v>
      </c>
      <c r="N199" s="282" t="s">
        <v>51</v>
      </c>
      <c r="O199" s="47"/>
      <c r="P199" s="245">
        <f>O199*H199</f>
        <v>0</v>
      </c>
      <c r="Q199" s="245">
        <v>0.099040000000000003</v>
      </c>
      <c r="R199" s="245">
        <f>Q199*H199</f>
        <v>0.39616000000000001</v>
      </c>
      <c r="S199" s="245">
        <v>0</v>
      </c>
      <c r="T199" s="246">
        <f>S199*H199</f>
        <v>0</v>
      </c>
      <c r="AR199" s="23" t="s">
        <v>365</v>
      </c>
      <c r="AT199" s="23" t="s">
        <v>361</v>
      </c>
      <c r="AU199" s="23" t="s">
        <v>85</v>
      </c>
      <c r="AY199" s="23" t="s">
        <v>201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23" t="s">
        <v>208</v>
      </c>
      <c r="BK199" s="247">
        <f>ROUND(I199*H199,2)</f>
        <v>0</v>
      </c>
      <c r="BL199" s="23" t="s">
        <v>365</v>
      </c>
      <c r="BM199" s="23" t="s">
        <v>382</v>
      </c>
    </row>
    <row r="200" s="12" customFormat="1">
      <c r="B200" s="251"/>
      <c r="C200" s="252"/>
      <c r="D200" s="248" t="s">
        <v>212</v>
      </c>
      <c r="E200" s="253" t="s">
        <v>36</v>
      </c>
      <c r="F200" s="254" t="s">
        <v>208</v>
      </c>
      <c r="G200" s="252"/>
      <c r="H200" s="255">
        <v>4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AT200" s="261" t="s">
        <v>212</v>
      </c>
      <c r="AU200" s="261" t="s">
        <v>85</v>
      </c>
      <c r="AV200" s="12" t="s">
        <v>87</v>
      </c>
      <c r="AW200" s="12" t="s">
        <v>41</v>
      </c>
      <c r="AX200" s="12" t="s">
        <v>85</v>
      </c>
      <c r="AY200" s="261" t="s">
        <v>201</v>
      </c>
    </row>
    <row r="201" s="1" customFormat="1" ht="16.5" customHeight="1">
      <c r="B201" s="46"/>
      <c r="C201" s="273" t="s">
        <v>383</v>
      </c>
      <c r="D201" s="273" t="s">
        <v>361</v>
      </c>
      <c r="E201" s="274" t="s">
        <v>384</v>
      </c>
      <c r="F201" s="275" t="s">
        <v>385</v>
      </c>
      <c r="G201" s="276" t="s">
        <v>247</v>
      </c>
      <c r="H201" s="277">
        <v>5</v>
      </c>
      <c r="I201" s="278"/>
      <c r="J201" s="279">
        <f>ROUND(I201*H201,2)</f>
        <v>0</v>
      </c>
      <c r="K201" s="275" t="s">
        <v>207</v>
      </c>
      <c r="L201" s="280"/>
      <c r="M201" s="281" t="s">
        <v>36</v>
      </c>
      <c r="N201" s="282" t="s">
        <v>51</v>
      </c>
      <c r="O201" s="47"/>
      <c r="P201" s="245">
        <f>O201*H201</f>
        <v>0</v>
      </c>
      <c r="Q201" s="245">
        <v>0.10299999999999999</v>
      </c>
      <c r="R201" s="245">
        <f>Q201*H201</f>
        <v>0.51500000000000001</v>
      </c>
      <c r="S201" s="245">
        <v>0</v>
      </c>
      <c r="T201" s="246">
        <f>S201*H201</f>
        <v>0</v>
      </c>
      <c r="AR201" s="23" t="s">
        <v>365</v>
      </c>
      <c r="AT201" s="23" t="s">
        <v>361</v>
      </c>
      <c r="AU201" s="23" t="s">
        <v>85</v>
      </c>
      <c r="AY201" s="23" t="s">
        <v>201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23" t="s">
        <v>208</v>
      </c>
      <c r="BK201" s="247">
        <f>ROUND(I201*H201,2)</f>
        <v>0</v>
      </c>
      <c r="BL201" s="23" t="s">
        <v>365</v>
      </c>
      <c r="BM201" s="23" t="s">
        <v>386</v>
      </c>
    </row>
    <row r="202" s="12" customFormat="1">
      <c r="B202" s="251"/>
      <c r="C202" s="252"/>
      <c r="D202" s="248" t="s">
        <v>212</v>
      </c>
      <c r="E202" s="253" t="s">
        <v>36</v>
      </c>
      <c r="F202" s="254" t="s">
        <v>202</v>
      </c>
      <c r="G202" s="252"/>
      <c r="H202" s="255">
        <v>5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AT202" s="261" t="s">
        <v>212</v>
      </c>
      <c r="AU202" s="261" t="s">
        <v>85</v>
      </c>
      <c r="AV202" s="12" t="s">
        <v>87</v>
      </c>
      <c r="AW202" s="12" t="s">
        <v>41</v>
      </c>
      <c r="AX202" s="12" t="s">
        <v>85</v>
      </c>
      <c r="AY202" s="261" t="s">
        <v>201</v>
      </c>
    </row>
    <row r="203" s="1" customFormat="1" ht="16.5" customHeight="1">
      <c r="B203" s="46"/>
      <c r="C203" s="273" t="s">
        <v>387</v>
      </c>
      <c r="D203" s="273" t="s">
        <v>361</v>
      </c>
      <c r="E203" s="274" t="s">
        <v>388</v>
      </c>
      <c r="F203" s="275" t="s">
        <v>389</v>
      </c>
      <c r="G203" s="276" t="s">
        <v>247</v>
      </c>
      <c r="H203" s="277">
        <v>1</v>
      </c>
      <c r="I203" s="278"/>
      <c r="J203" s="279">
        <f>ROUND(I203*H203,2)</f>
        <v>0</v>
      </c>
      <c r="K203" s="275" t="s">
        <v>207</v>
      </c>
      <c r="L203" s="280"/>
      <c r="M203" s="281" t="s">
        <v>36</v>
      </c>
      <c r="N203" s="282" t="s">
        <v>51</v>
      </c>
      <c r="O203" s="47"/>
      <c r="P203" s="245">
        <f>O203*H203</f>
        <v>0</v>
      </c>
      <c r="Q203" s="245">
        <v>0.17827000000000001</v>
      </c>
      <c r="R203" s="245">
        <f>Q203*H203</f>
        <v>0.17827000000000001</v>
      </c>
      <c r="S203" s="245">
        <v>0</v>
      </c>
      <c r="T203" s="246">
        <f>S203*H203</f>
        <v>0</v>
      </c>
      <c r="AR203" s="23" t="s">
        <v>365</v>
      </c>
      <c r="AT203" s="23" t="s">
        <v>361</v>
      </c>
      <c r="AU203" s="23" t="s">
        <v>85</v>
      </c>
      <c r="AY203" s="23" t="s">
        <v>201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23" t="s">
        <v>208</v>
      </c>
      <c r="BK203" s="247">
        <f>ROUND(I203*H203,2)</f>
        <v>0</v>
      </c>
      <c r="BL203" s="23" t="s">
        <v>365</v>
      </c>
      <c r="BM203" s="23" t="s">
        <v>390</v>
      </c>
    </row>
    <row r="204" s="1" customFormat="1" ht="16.5" customHeight="1">
      <c r="B204" s="46"/>
      <c r="C204" s="273" t="s">
        <v>391</v>
      </c>
      <c r="D204" s="273" t="s">
        <v>361</v>
      </c>
      <c r="E204" s="274" t="s">
        <v>392</v>
      </c>
      <c r="F204" s="275" t="s">
        <v>393</v>
      </c>
      <c r="G204" s="276" t="s">
        <v>247</v>
      </c>
      <c r="H204" s="277">
        <v>3</v>
      </c>
      <c r="I204" s="278"/>
      <c r="J204" s="279">
        <f>ROUND(I204*H204,2)</f>
        <v>0</v>
      </c>
      <c r="K204" s="275" t="s">
        <v>207</v>
      </c>
      <c r="L204" s="280"/>
      <c r="M204" s="281" t="s">
        <v>36</v>
      </c>
      <c r="N204" s="282" t="s">
        <v>51</v>
      </c>
      <c r="O204" s="47"/>
      <c r="P204" s="245">
        <f>O204*H204</f>
        <v>0</v>
      </c>
      <c r="Q204" s="245">
        <v>0.18223</v>
      </c>
      <c r="R204" s="245">
        <f>Q204*H204</f>
        <v>0.54669000000000001</v>
      </c>
      <c r="S204" s="245">
        <v>0</v>
      </c>
      <c r="T204" s="246">
        <f>S204*H204</f>
        <v>0</v>
      </c>
      <c r="AR204" s="23" t="s">
        <v>365</v>
      </c>
      <c r="AT204" s="23" t="s">
        <v>361</v>
      </c>
      <c r="AU204" s="23" t="s">
        <v>85</v>
      </c>
      <c r="AY204" s="23" t="s">
        <v>201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23" t="s">
        <v>208</v>
      </c>
      <c r="BK204" s="247">
        <f>ROUND(I204*H204,2)</f>
        <v>0</v>
      </c>
      <c r="BL204" s="23" t="s">
        <v>365</v>
      </c>
      <c r="BM204" s="23" t="s">
        <v>394</v>
      </c>
    </row>
    <row r="205" s="1" customFormat="1" ht="16.5" customHeight="1">
      <c r="B205" s="46"/>
      <c r="C205" s="273" t="s">
        <v>395</v>
      </c>
      <c r="D205" s="273" t="s">
        <v>361</v>
      </c>
      <c r="E205" s="274" t="s">
        <v>396</v>
      </c>
      <c r="F205" s="275" t="s">
        <v>397</v>
      </c>
      <c r="G205" s="276" t="s">
        <v>247</v>
      </c>
      <c r="H205" s="277">
        <v>3</v>
      </c>
      <c r="I205" s="278"/>
      <c r="J205" s="279">
        <f>ROUND(I205*H205,2)</f>
        <v>0</v>
      </c>
      <c r="K205" s="275" t="s">
        <v>207</v>
      </c>
      <c r="L205" s="280"/>
      <c r="M205" s="281" t="s">
        <v>36</v>
      </c>
      <c r="N205" s="282" t="s">
        <v>51</v>
      </c>
      <c r="O205" s="47"/>
      <c r="P205" s="245">
        <f>O205*H205</f>
        <v>0</v>
      </c>
      <c r="Q205" s="245">
        <v>0.18618999999999999</v>
      </c>
      <c r="R205" s="245">
        <f>Q205*H205</f>
        <v>0.55857000000000001</v>
      </c>
      <c r="S205" s="245">
        <v>0</v>
      </c>
      <c r="T205" s="246">
        <f>S205*H205</f>
        <v>0</v>
      </c>
      <c r="AR205" s="23" t="s">
        <v>365</v>
      </c>
      <c r="AT205" s="23" t="s">
        <v>361</v>
      </c>
      <c r="AU205" s="23" t="s">
        <v>85</v>
      </c>
      <c r="AY205" s="23" t="s">
        <v>201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23" t="s">
        <v>208</v>
      </c>
      <c r="BK205" s="247">
        <f>ROUND(I205*H205,2)</f>
        <v>0</v>
      </c>
      <c r="BL205" s="23" t="s">
        <v>365</v>
      </c>
      <c r="BM205" s="23" t="s">
        <v>398</v>
      </c>
    </row>
    <row r="206" s="1" customFormat="1" ht="16.5" customHeight="1">
      <c r="B206" s="46"/>
      <c r="C206" s="273" t="s">
        <v>399</v>
      </c>
      <c r="D206" s="273" t="s">
        <v>361</v>
      </c>
      <c r="E206" s="274" t="s">
        <v>400</v>
      </c>
      <c r="F206" s="275" t="s">
        <v>401</v>
      </c>
      <c r="G206" s="276" t="s">
        <v>247</v>
      </c>
      <c r="H206" s="277">
        <v>2</v>
      </c>
      <c r="I206" s="278"/>
      <c r="J206" s="279">
        <f>ROUND(I206*H206,2)</f>
        <v>0</v>
      </c>
      <c r="K206" s="275" t="s">
        <v>207</v>
      </c>
      <c r="L206" s="280"/>
      <c r="M206" s="281" t="s">
        <v>36</v>
      </c>
      <c r="N206" s="282" t="s">
        <v>51</v>
      </c>
      <c r="O206" s="47"/>
      <c r="P206" s="245">
        <f>O206*H206</f>
        <v>0</v>
      </c>
      <c r="Q206" s="245">
        <v>0.19015000000000001</v>
      </c>
      <c r="R206" s="245">
        <f>Q206*H206</f>
        <v>0.38030000000000003</v>
      </c>
      <c r="S206" s="245">
        <v>0</v>
      </c>
      <c r="T206" s="246">
        <f>S206*H206</f>
        <v>0</v>
      </c>
      <c r="AR206" s="23" t="s">
        <v>365</v>
      </c>
      <c r="AT206" s="23" t="s">
        <v>361</v>
      </c>
      <c r="AU206" s="23" t="s">
        <v>85</v>
      </c>
      <c r="AY206" s="23" t="s">
        <v>201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23" t="s">
        <v>208</v>
      </c>
      <c r="BK206" s="247">
        <f>ROUND(I206*H206,2)</f>
        <v>0</v>
      </c>
      <c r="BL206" s="23" t="s">
        <v>365</v>
      </c>
      <c r="BM206" s="23" t="s">
        <v>402</v>
      </c>
    </row>
    <row r="207" s="1" customFormat="1" ht="16.5" customHeight="1">
      <c r="B207" s="46"/>
      <c r="C207" s="273" t="s">
        <v>403</v>
      </c>
      <c r="D207" s="273" t="s">
        <v>361</v>
      </c>
      <c r="E207" s="274" t="s">
        <v>404</v>
      </c>
      <c r="F207" s="275" t="s">
        <v>405</v>
      </c>
      <c r="G207" s="276" t="s">
        <v>247</v>
      </c>
      <c r="H207" s="277">
        <v>55</v>
      </c>
      <c r="I207" s="278"/>
      <c r="J207" s="279">
        <f>ROUND(I207*H207,2)</f>
        <v>0</v>
      </c>
      <c r="K207" s="275" t="s">
        <v>207</v>
      </c>
      <c r="L207" s="280"/>
      <c r="M207" s="281" t="s">
        <v>36</v>
      </c>
      <c r="N207" s="282" t="s">
        <v>51</v>
      </c>
      <c r="O207" s="47"/>
      <c r="P207" s="245">
        <f>O207*H207</f>
        <v>0</v>
      </c>
      <c r="Q207" s="245">
        <v>0</v>
      </c>
      <c r="R207" s="245">
        <f>Q207*H207</f>
        <v>0</v>
      </c>
      <c r="S207" s="245">
        <v>0</v>
      </c>
      <c r="T207" s="246">
        <f>S207*H207</f>
        <v>0</v>
      </c>
      <c r="AR207" s="23" t="s">
        <v>365</v>
      </c>
      <c r="AT207" s="23" t="s">
        <v>361</v>
      </c>
      <c r="AU207" s="23" t="s">
        <v>85</v>
      </c>
      <c r="AY207" s="23" t="s">
        <v>201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23" t="s">
        <v>208</v>
      </c>
      <c r="BK207" s="247">
        <f>ROUND(I207*H207,2)</f>
        <v>0</v>
      </c>
      <c r="BL207" s="23" t="s">
        <v>365</v>
      </c>
      <c r="BM207" s="23" t="s">
        <v>406</v>
      </c>
    </row>
    <row r="208" s="1" customFormat="1">
      <c r="B208" s="46"/>
      <c r="C208" s="74"/>
      <c r="D208" s="248" t="s">
        <v>250</v>
      </c>
      <c r="E208" s="74"/>
      <c r="F208" s="249" t="s">
        <v>372</v>
      </c>
      <c r="G208" s="74"/>
      <c r="H208" s="74"/>
      <c r="I208" s="204"/>
      <c r="J208" s="74"/>
      <c r="K208" s="74"/>
      <c r="L208" s="72"/>
      <c r="M208" s="250"/>
      <c r="N208" s="47"/>
      <c r="O208" s="47"/>
      <c r="P208" s="47"/>
      <c r="Q208" s="47"/>
      <c r="R208" s="47"/>
      <c r="S208" s="47"/>
      <c r="T208" s="95"/>
      <c r="AT208" s="23" t="s">
        <v>250</v>
      </c>
      <c r="AU208" s="23" t="s">
        <v>85</v>
      </c>
    </row>
    <row r="209" s="12" customFormat="1">
      <c r="B209" s="251"/>
      <c r="C209" s="252"/>
      <c r="D209" s="248" t="s">
        <v>212</v>
      </c>
      <c r="E209" s="253" t="s">
        <v>36</v>
      </c>
      <c r="F209" s="254" t="s">
        <v>132</v>
      </c>
      <c r="G209" s="252"/>
      <c r="H209" s="255">
        <v>55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AT209" s="261" t="s">
        <v>212</v>
      </c>
      <c r="AU209" s="261" t="s">
        <v>85</v>
      </c>
      <c r="AV209" s="12" t="s">
        <v>87</v>
      </c>
      <c r="AW209" s="12" t="s">
        <v>41</v>
      </c>
      <c r="AX209" s="12" t="s">
        <v>85</v>
      </c>
      <c r="AY209" s="261" t="s">
        <v>201</v>
      </c>
    </row>
    <row r="210" s="1" customFormat="1" ht="25.5" customHeight="1">
      <c r="B210" s="46"/>
      <c r="C210" s="273" t="s">
        <v>407</v>
      </c>
      <c r="D210" s="273" t="s">
        <v>361</v>
      </c>
      <c r="E210" s="274" t="s">
        <v>408</v>
      </c>
      <c r="F210" s="275" t="s">
        <v>409</v>
      </c>
      <c r="G210" s="276" t="s">
        <v>247</v>
      </c>
      <c r="H210" s="277">
        <v>5064</v>
      </c>
      <c r="I210" s="278"/>
      <c r="J210" s="279">
        <f>ROUND(I210*H210,2)</f>
        <v>0</v>
      </c>
      <c r="K210" s="275" t="s">
        <v>364</v>
      </c>
      <c r="L210" s="280"/>
      <c r="M210" s="281" t="s">
        <v>36</v>
      </c>
      <c r="N210" s="282" t="s">
        <v>51</v>
      </c>
      <c r="O210" s="47"/>
      <c r="P210" s="245">
        <f>O210*H210</f>
        <v>0</v>
      </c>
      <c r="Q210" s="245">
        <v>0.00123</v>
      </c>
      <c r="R210" s="245">
        <f>Q210*H210</f>
        <v>6.22872</v>
      </c>
      <c r="S210" s="245">
        <v>0</v>
      </c>
      <c r="T210" s="246">
        <f>S210*H210</f>
        <v>0</v>
      </c>
      <c r="AR210" s="23" t="s">
        <v>365</v>
      </c>
      <c r="AT210" s="23" t="s">
        <v>361</v>
      </c>
      <c r="AU210" s="23" t="s">
        <v>85</v>
      </c>
      <c r="AY210" s="23" t="s">
        <v>201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23" t="s">
        <v>208</v>
      </c>
      <c r="BK210" s="247">
        <f>ROUND(I210*H210,2)</f>
        <v>0</v>
      </c>
      <c r="BL210" s="23" t="s">
        <v>365</v>
      </c>
      <c r="BM210" s="23" t="s">
        <v>410</v>
      </c>
    </row>
    <row r="211" s="12" customFormat="1">
      <c r="B211" s="251"/>
      <c r="C211" s="252"/>
      <c r="D211" s="248" t="s">
        <v>212</v>
      </c>
      <c r="E211" s="253" t="s">
        <v>36</v>
      </c>
      <c r="F211" s="254" t="s">
        <v>411</v>
      </c>
      <c r="G211" s="252"/>
      <c r="H211" s="255">
        <v>5064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AT211" s="261" t="s">
        <v>212</v>
      </c>
      <c r="AU211" s="261" t="s">
        <v>85</v>
      </c>
      <c r="AV211" s="12" t="s">
        <v>87</v>
      </c>
      <c r="AW211" s="12" t="s">
        <v>41</v>
      </c>
      <c r="AX211" s="12" t="s">
        <v>85</v>
      </c>
      <c r="AY211" s="261" t="s">
        <v>201</v>
      </c>
    </row>
    <row r="212" s="1" customFormat="1" ht="25.5" customHeight="1">
      <c r="B212" s="46"/>
      <c r="C212" s="273" t="s">
        <v>412</v>
      </c>
      <c r="D212" s="273" t="s">
        <v>361</v>
      </c>
      <c r="E212" s="274" t="s">
        <v>413</v>
      </c>
      <c r="F212" s="275" t="s">
        <v>414</v>
      </c>
      <c r="G212" s="276" t="s">
        <v>247</v>
      </c>
      <c r="H212" s="277">
        <v>216</v>
      </c>
      <c r="I212" s="278"/>
      <c r="J212" s="279">
        <f>ROUND(I212*H212,2)</f>
        <v>0</v>
      </c>
      <c r="K212" s="275" t="s">
        <v>364</v>
      </c>
      <c r="L212" s="280"/>
      <c r="M212" s="281" t="s">
        <v>36</v>
      </c>
      <c r="N212" s="282" t="s">
        <v>51</v>
      </c>
      <c r="O212" s="47"/>
      <c r="P212" s="245">
        <f>O212*H212</f>
        <v>0</v>
      </c>
      <c r="Q212" s="245">
        <v>9.0000000000000006E-05</v>
      </c>
      <c r="R212" s="245">
        <f>Q212*H212</f>
        <v>0.019440000000000002</v>
      </c>
      <c r="S212" s="245">
        <v>0</v>
      </c>
      <c r="T212" s="246">
        <f>S212*H212</f>
        <v>0</v>
      </c>
      <c r="AR212" s="23" t="s">
        <v>252</v>
      </c>
      <c r="AT212" s="23" t="s">
        <v>361</v>
      </c>
      <c r="AU212" s="23" t="s">
        <v>85</v>
      </c>
      <c r="AY212" s="23" t="s">
        <v>201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23" t="s">
        <v>208</v>
      </c>
      <c r="BK212" s="247">
        <f>ROUND(I212*H212,2)</f>
        <v>0</v>
      </c>
      <c r="BL212" s="23" t="s">
        <v>208</v>
      </c>
      <c r="BM212" s="23" t="s">
        <v>415</v>
      </c>
    </row>
    <row r="213" s="12" customFormat="1">
      <c r="B213" s="251"/>
      <c r="C213" s="252"/>
      <c r="D213" s="248" t="s">
        <v>212</v>
      </c>
      <c r="E213" s="253" t="s">
        <v>36</v>
      </c>
      <c r="F213" s="254" t="s">
        <v>154</v>
      </c>
      <c r="G213" s="252"/>
      <c r="H213" s="255">
        <v>216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AT213" s="261" t="s">
        <v>212</v>
      </c>
      <c r="AU213" s="261" t="s">
        <v>85</v>
      </c>
      <c r="AV213" s="12" t="s">
        <v>87</v>
      </c>
      <c r="AW213" s="12" t="s">
        <v>41</v>
      </c>
      <c r="AX213" s="12" t="s">
        <v>85</v>
      </c>
      <c r="AY213" s="261" t="s">
        <v>201</v>
      </c>
    </row>
    <row r="214" s="1" customFormat="1" ht="16.5" customHeight="1">
      <c r="B214" s="46"/>
      <c r="C214" s="273" t="s">
        <v>416</v>
      </c>
      <c r="D214" s="273" t="s">
        <v>361</v>
      </c>
      <c r="E214" s="274" t="s">
        <v>417</v>
      </c>
      <c r="F214" s="275" t="s">
        <v>418</v>
      </c>
      <c r="G214" s="276" t="s">
        <v>247</v>
      </c>
      <c r="H214" s="277">
        <v>216</v>
      </c>
      <c r="I214" s="278"/>
      <c r="J214" s="279">
        <f>ROUND(I214*H214,2)</f>
        <v>0</v>
      </c>
      <c r="K214" s="275" t="s">
        <v>364</v>
      </c>
      <c r="L214" s="280"/>
      <c r="M214" s="281" t="s">
        <v>36</v>
      </c>
      <c r="N214" s="282" t="s">
        <v>51</v>
      </c>
      <c r="O214" s="47"/>
      <c r="P214" s="245">
        <f>O214*H214</f>
        <v>0</v>
      </c>
      <c r="Q214" s="245">
        <v>0.00051999999999999995</v>
      </c>
      <c r="R214" s="245">
        <f>Q214*H214</f>
        <v>0.11231999999999999</v>
      </c>
      <c r="S214" s="245">
        <v>0</v>
      </c>
      <c r="T214" s="246">
        <f>S214*H214</f>
        <v>0</v>
      </c>
      <c r="AR214" s="23" t="s">
        <v>252</v>
      </c>
      <c r="AT214" s="23" t="s">
        <v>361</v>
      </c>
      <c r="AU214" s="23" t="s">
        <v>85</v>
      </c>
      <c r="AY214" s="23" t="s">
        <v>201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23" t="s">
        <v>208</v>
      </c>
      <c r="BK214" s="247">
        <f>ROUND(I214*H214,2)</f>
        <v>0</v>
      </c>
      <c r="BL214" s="23" t="s">
        <v>208</v>
      </c>
      <c r="BM214" s="23" t="s">
        <v>419</v>
      </c>
    </row>
    <row r="215" s="12" customFormat="1">
      <c r="B215" s="251"/>
      <c r="C215" s="252"/>
      <c r="D215" s="248" t="s">
        <v>212</v>
      </c>
      <c r="E215" s="253" t="s">
        <v>154</v>
      </c>
      <c r="F215" s="254" t="s">
        <v>420</v>
      </c>
      <c r="G215" s="252"/>
      <c r="H215" s="255">
        <v>216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AT215" s="261" t="s">
        <v>212</v>
      </c>
      <c r="AU215" s="261" t="s">
        <v>85</v>
      </c>
      <c r="AV215" s="12" t="s">
        <v>87</v>
      </c>
      <c r="AW215" s="12" t="s">
        <v>41</v>
      </c>
      <c r="AX215" s="12" t="s">
        <v>85</v>
      </c>
      <c r="AY215" s="261" t="s">
        <v>201</v>
      </c>
    </row>
    <row r="216" s="1" customFormat="1" ht="16.5" customHeight="1">
      <c r="B216" s="46"/>
      <c r="C216" s="273" t="s">
        <v>421</v>
      </c>
      <c r="D216" s="273" t="s">
        <v>361</v>
      </c>
      <c r="E216" s="274" t="s">
        <v>422</v>
      </c>
      <c r="F216" s="275" t="s">
        <v>423</v>
      </c>
      <c r="G216" s="276" t="s">
        <v>247</v>
      </c>
      <c r="H216" s="277">
        <v>44</v>
      </c>
      <c r="I216" s="278"/>
      <c r="J216" s="279">
        <f>ROUND(I216*H216,2)</f>
        <v>0</v>
      </c>
      <c r="K216" s="275" t="s">
        <v>364</v>
      </c>
      <c r="L216" s="280"/>
      <c r="M216" s="281" t="s">
        <v>36</v>
      </c>
      <c r="N216" s="282" t="s">
        <v>51</v>
      </c>
      <c r="O216" s="47"/>
      <c r="P216" s="245">
        <f>O216*H216</f>
        <v>0</v>
      </c>
      <c r="Q216" s="245">
        <v>0.0085199999999999998</v>
      </c>
      <c r="R216" s="245">
        <f>Q216*H216</f>
        <v>0.37487999999999999</v>
      </c>
      <c r="S216" s="245">
        <v>0</v>
      </c>
      <c r="T216" s="246">
        <f>S216*H216</f>
        <v>0</v>
      </c>
      <c r="AR216" s="23" t="s">
        <v>252</v>
      </c>
      <c r="AT216" s="23" t="s">
        <v>361</v>
      </c>
      <c r="AU216" s="23" t="s">
        <v>85</v>
      </c>
      <c r="AY216" s="23" t="s">
        <v>201</v>
      </c>
      <c r="BE216" s="247">
        <f>IF(N216="základní",J216,0)</f>
        <v>0</v>
      </c>
      <c r="BF216" s="247">
        <f>IF(N216="snížená",J216,0)</f>
        <v>0</v>
      </c>
      <c r="BG216" s="247">
        <f>IF(N216="zákl. přenesená",J216,0)</f>
        <v>0</v>
      </c>
      <c r="BH216" s="247">
        <f>IF(N216="sníž. přenesená",J216,0)</f>
        <v>0</v>
      </c>
      <c r="BI216" s="247">
        <f>IF(N216="nulová",J216,0)</f>
        <v>0</v>
      </c>
      <c r="BJ216" s="23" t="s">
        <v>208</v>
      </c>
      <c r="BK216" s="247">
        <f>ROUND(I216*H216,2)</f>
        <v>0</v>
      </c>
      <c r="BL216" s="23" t="s">
        <v>208</v>
      </c>
      <c r="BM216" s="23" t="s">
        <v>424</v>
      </c>
    </row>
    <row r="217" s="12" customFormat="1">
      <c r="B217" s="251"/>
      <c r="C217" s="252"/>
      <c r="D217" s="248" t="s">
        <v>212</v>
      </c>
      <c r="E217" s="253" t="s">
        <v>160</v>
      </c>
      <c r="F217" s="254" t="s">
        <v>425</v>
      </c>
      <c r="G217" s="252"/>
      <c r="H217" s="255">
        <v>44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AT217" s="261" t="s">
        <v>212</v>
      </c>
      <c r="AU217" s="261" t="s">
        <v>85</v>
      </c>
      <c r="AV217" s="12" t="s">
        <v>87</v>
      </c>
      <c r="AW217" s="12" t="s">
        <v>41</v>
      </c>
      <c r="AX217" s="12" t="s">
        <v>85</v>
      </c>
      <c r="AY217" s="261" t="s">
        <v>201</v>
      </c>
    </row>
    <row r="218" s="1" customFormat="1" ht="16.5" customHeight="1">
      <c r="B218" s="46"/>
      <c r="C218" s="273" t="s">
        <v>426</v>
      </c>
      <c r="D218" s="273" t="s">
        <v>361</v>
      </c>
      <c r="E218" s="274" t="s">
        <v>427</v>
      </c>
      <c r="F218" s="275" t="s">
        <v>428</v>
      </c>
      <c r="G218" s="276" t="s">
        <v>247</v>
      </c>
      <c r="H218" s="277">
        <v>10</v>
      </c>
      <c r="I218" s="278"/>
      <c r="J218" s="279">
        <f>ROUND(I218*H218,2)</f>
        <v>0</v>
      </c>
      <c r="K218" s="275" t="s">
        <v>207</v>
      </c>
      <c r="L218" s="280"/>
      <c r="M218" s="281" t="s">
        <v>36</v>
      </c>
      <c r="N218" s="282" t="s">
        <v>51</v>
      </c>
      <c r="O218" s="47"/>
      <c r="P218" s="245">
        <f>O218*H218</f>
        <v>0</v>
      </c>
      <c r="Q218" s="245">
        <v>0.0074200000000000004</v>
      </c>
      <c r="R218" s="245">
        <f>Q218*H218</f>
        <v>0.074200000000000002</v>
      </c>
      <c r="S218" s="245">
        <v>0</v>
      </c>
      <c r="T218" s="246">
        <f>S218*H218</f>
        <v>0</v>
      </c>
      <c r="AR218" s="23" t="s">
        <v>252</v>
      </c>
      <c r="AT218" s="23" t="s">
        <v>361</v>
      </c>
      <c r="AU218" s="23" t="s">
        <v>85</v>
      </c>
      <c r="AY218" s="23" t="s">
        <v>201</v>
      </c>
      <c r="BE218" s="247">
        <f>IF(N218="základní",J218,0)</f>
        <v>0</v>
      </c>
      <c r="BF218" s="247">
        <f>IF(N218="snížená",J218,0)</f>
        <v>0</v>
      </c>
      <c r="BG218" s="247">
        <f>IF(N218="zákl. přenesená",J218,0)</f>
        <v>0</v>
      </c>
      <c r="BH218" s="247">
        <f>IF(N218="sníž. přenesená",J218,0)</f>
        <v>0</v>
      </c>
      <c r="BI218" s="247">
        <f>IF(N218="nulová",J218,0)</f>
        <v>0</v>
      </c>
      <c r="BJ218" s="23" t="s">
        <v>208</v>
      </c>
      <c r="BK218" s="247">
        <f>ROUND(I218*H218,2)</f>
        <v>0</v>
      </c>
      <c r="BL218" s="23" t="s">
        <v>208</v>
      </c>
      <c r="BM218" s="23" t="s">
        <v>429</v>
      </c>
    </row>
    <row r="219" s="12" customFormat="1">
      <c r="B219" s="251"/>
      <c r="C219" s="252"/>
      <c r="D219" s="248" t="s">
        <v>212</v>
      </c>
      <c r="E219" s="253" t="s">
        <v>157</v>
      </c>
      <c r="F219" s="254" t="s">
        <v>159</v>
      </c>
      <c r="G219" s="252"/>
      <c r="H219" s="255">
        <v>10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AT219" s="261" t="s">
        <v>212</v>
      </c>
      <c r="AU219" s="261" t="s">
        <v>85</v>
      </c>
      <c r="AV219" s="12" t="s">
        <v>87</v>
      </c>
      <c r="AW219" s="12" t="s">
        <v>41</v>
      </c>
      <c r="AX219" s="12" t="s">
        <v>85</v>
      </c>
      <c r="AY219" s="261" t="s">
        <v>201</v>
      </c>
    </row>
    <row r="220" s="1" customFormat="1" ht="25.5" customHeight="1">
      <c r="B220" s="46"/>
      <c r="C220" s="273" t="s">
        <v>430</v>
      </c>
      <c r="D220" s="273" t="s">
        <v>361</v>
      </c>
      <c r="E220" s="274" t="s">
        <v>431</v>
      </c>
      <c r="F220" s="275" t="s">
        <v>432</v>
      </c>
      <c r="G220" s="276" t="s">
        <v>247</v>
      </c>
      <c r="H220" s="277">
        <v>2532</v>
      </c>
      <c r="I220" s="278"/>
      <c r="J220" s="279">
        <f>ROUND(I220*H220,2)</f>
        <v>0</v>
      </c>
      <c r="K220" s="275" t="s">
        <v>364</v>
      </c>
      <c r="L220" s="280"/>
      <c r="M220" s="281" t="s">
        <v>36</v>
      </c>
      <c r="N220" s="282" t="s">
        <v>51</v>
      </c>
      <c r="O220" s="47"/>
      <c r="P220" s="245">
        <f>O220*H220</f>
        <v>0</v>
      </c>
      <c r="Q220" s="245">
        <v>0.00018000000000000001</v>
      </c>
      <c r="R220" s="245">
        <f>Q220*H220</f>
        <v>0.45576000000000005</v>
      </c>
      <c r="S220" s="245">
        <v>0</v>
      </c>
      <c r="T220" s="246">
        <f>S220*H220</f>
        <v>0</v>
      </c>
      <c r="AR220" s="23" t="s">
        <v>252</v>
      </c>
      <c r="AT220" s="23" t="s">
        <v>361</v>
      </c>
      <c r="AU220" s="23" t="s">
        <v>85</v>
      </c>
      <c r="AY220" s="23" t="s">
        <v>201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23" t="s">
        <v>208</v>
      </c>
      <c r="BK220" s="247">
        <f>ROUND(I220*H220,2)</f>
        <v>0</v>
      </c>
      <c r="BL220" s="23" t="s">
        <v>208</v>
      </c>
      <c r="BM220" s="23" t="s">
        <v>433</v>
      </c>
    </row>
    <row r="221" s="12" customFormat="1">
      <c r="B221" s="251"/>
      <c r="C221" s="252"/>
      <c r="D221" s="248" t="s">
        <v>212</v>
      </c>
      <c r="E221" s="253" t="s">
        <v>163</v>
      </c>
      <c r="F221" s="254" t="s">
        <v>146</v>
      </c>
      <c r="G221" s="252"/>
      <c r="H221" s="255">
        <v>2532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AT221" s="261" t="s">
        <v>212</v>
      </c>
      <c r="AU221" s="261" t="s">
        <v>85</v>
      </c>
      <c r="AV221" s="12" t="s">
        <v>87</v>
      </c>
      <c r="AW221" s="12" t="s">
        <v>41</v>
      </c>
      <c r="AX221" s="12" t="s">
        <v>85</v>
      </c>
      <c r="AY221" s="261" t="s">
        <v>201</v>
      </c>
    </row>
    <row r="222" s="1" customFormat="1" ht="25.5" customHeight="1">
      <c r="B222" s="46"/>
      <c r="C222" s="273" t="s">
        <v>434</v>
      </c>
      <c r="D222" s="273" t="s">
        <v>361</v>
      </c>
      <c r="E222" s="274" t="s">
        <v>435</v>
      </c>
      <c r="F222" s="275" t="s">
        <v>436</v>
      </c>
      <c r="G222" s="276" t="s">
        <v>247</v>
      </c>
      <c r="H222" s="277">
        <v>54</v>
      </c>
      <c r="I222" s="278"/>
      <c r="J222" s="279">
        <f>ROUND(I222*H222,2)</f>
        <v>0</v>
      </c>
      <c r="K222" s="275" t="s">
        <v>364</v>
      </c>
      <c r="L222" s="280"/>
      <c r="M222" s="281" t="s">
        <v>36</v>
      </c>
      <c r="N222" s="282" t="s">
        <v>51</v>
      </c>
      <c r="O222" s="47"/>
      <c r="P222" s="245">
        <f>O222*H222</f>
        <v>0</v>
      </c>
      <c r="Q222" s="245">
        <v>9.0000000000000006E-05</v>
      </c>
      <c r="R222" s="245">
        <f>Q222*H222</f>
        <v>0.0048600000000000006</v>
      </c>
      <c r="S222" s="245">
        <v>0</v>
      </c>
      <c r="T222" s="246">
        <f>S222*H222</f>
        <v>0</v>
      </c>
      <c r="AR222" s="23" t="s">
        <v>252</v>
      </c>
      <c r="AT222" s="23" t="s">
        <v>361</v>
      </c>
      <c r="AU222" s="23" t="s">
        <v>85</v>
      </c>
      <c r="AY222" s="23" t="s">
        <v>201</v>
      </c>
      <c r="BE222" s="247">
        <f>IF(N222="základní",J222,0)</f>
        <v>0</v>
      </c>
      <c r="BF222" s="247">
        <f>IF(N222="snížená",J222,0)</f>
        <v>0</v>
      </c>
      <c r="BG222" s="247">
        <f>IF(N222="zákl. přenesená",J222,0)</f>
        <v>0</v>
      </c>
      <c r="BH222" s="247">
        <f>IF(N222="sníž. přenesená",J222,0)</f>
        <v>0</v>
      </c>
      <c r="BI222" s="247">
        <f>IF(N222="nulová",J222,0)</f>
        <v>0</v>
      </c>
      <c r="BJ222" s="23" t="s">
        <v>208</v>
      </c>
      <c r="BK222" s="247">
        <f>ROUND(I222*H222,2)</f>
        <v>0</v>
      </c>
      <c r="BL222" s="23" t="s">
        <v>208</v>
      </c>
      <c r="BM222" s="23" t="s">
        <v>437</v>
      </c>
    </row>
    <row r="223" s="12" customFormat="1">
      <c r="B223" s="251"/>
      <c r="C223" s="252"/>
      <c r="D223" s="248" t="s">
        <v>212</v>
      </c>
      <c r="E223" s="253" t="s">
        <v>164</v>
      </c>
      <c r="F223" s="254" t="s">
        <v>438</v>
      </c>
      <c r="G223" s="252"/>
      <c r="H223" s="255">
        <v>54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AT223" s="261" t="s">
        <v>212</v>
      </c>
      <c r="AU223" s="261" t="s">
        <v>85</v>
      </c>
      <c r="AV223" s="12" t="s">
        <v>87</v>
      </c>
      <c r="AW223" s="12" t="s">
        <v>41</v>
      </c>
      <c r="AX223" s="12" t="s">
        <v>85</v>
      </c>
      <c r="AY223" s="261" t="s">
        <v>201</v>
      </c>
    </row>
    <row r="224" s="1" customFormat="1" ht="25.5" customHeight="1">
      <c r="B224" s="46"/>
      <c r="C224" s="236" t="s">
        <v>439</v>
      </c>
      <c r="D224" s="236" t="s">
        <v>204</v>
      </c>
      <c r="E224" s="237" t="s">
        <v>440</v>
      </c>
      <c r="F224" s="238" t="s">
        <v>441</v>
      </c>
      <c r="G224" s="239" t="s">
        <v>247</v>
      </c>
      <c r="H224" s="240">
        <v>2</v>
      </c>
      <c r="I224" s="241"/>
      <c r="J224" s="242">
        <f>ROUND(I224*H224,2)</f>
        <v>0</v>
      </c>
      <c r="K224" s="238" t="s">
        <v>207</v>
      </c>
      <c r="L224" s="72"/>
      <c r="M224" s="243" t="s">
        <v>36</v>
      </c>
      <c r="N224" s="244" t="s">
        <v>51</v>
      </c>
      <c r="O224" s="47"/>
      <c r="P224" s="245">
        <f>O224*H224</f>
        <v>0</v>
      </c>
      <c r="Q224" s="245">
        <v>0</v>
      </c>
      <c r="R224" s="245">
        <f>Q224*H224</f>
        <v>0</v>
      </c>
      <c r="S224" s="245">
        <v>0</v>
      </c>
      <c r="T224" s="246">
        <f>S224*H224</f>
        <v>0</v>
      </c>
      <c r="AR224" s="23" t="s">
        <v>365</v>
      </c>
      <c r="AT224" s="23" t="s">
        <v>204</v>
      </c>
      <c r="AU224" s="23" t="s">
        <v>85</v>
      </c>
      <c r="AY224" s="23" t="s">
        <v>201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23" t="s">
        <v>208</v>
      </c>
      <c r="BK224" s="247">
        <f>ROUND(I224*H224,2)</f>
        <v>0</v>
      </c>
      <c r="BL224" s="23" t="s">
        <v>365</v>
      </c>
      <c r="BM224" s="23" t="s">
        <v>442</v>
      </c>
    </row>
    <row r="225" s="1" customFormat="1" ht="38.25" customHeight="1">
      <c r="B225" s="46"/>
      <c r="C225" s="236" t="s">
        <v>162</v>
      </c>
      <c r="D225" s="236" t="s">
        <v>204</v>
      </c>
      <c r="E225" s="237" t="s">
        <v>443</v>
      </c>
      <c r="F225" s="238" t="s">
        <v>444</v>
      </c>
      <c r="G225" s="239" t="s">
        <v>247</v>
      </c>
      <c r="H225" s="240">
        <v>2</v>
      </c>
      <c r="I225" s="241"/>
      <c r="J225" s="242">
        <f>ROUND(I225*H225,2)</f>
        <v>0</v>
      </c>
      <c r="K225" s="238" t="s">
        <v>207</v>
      </c>
      <c r="L225" s="72"/>
      <c r="M225" s="243" t="s">
        <v>36</v>
      </c>
      <c r="N225" s="244" t="s">
        <v>51</v>
      </c>
      <c r="O225" s="47"/>
      <c r="P225" s="245">
        <f>O225*H225</f>
        <v>0</v>
      </c>
      <c r="Q225" s="245">
        <v>0</v>
      </c>
      <c r="R225" s="245">
        <f>Q225*H225</f>
        <v>0</v>
      </c>
      <c r="S225" s="245">
        <v>0</v>
      </c>
      <c r="T225" s="246">
        <f>S225*H225</f>
        <v>0</v>
      </c>
      <c r="AR225" s="23" t="s">
        <v>365</v>
      </c>
      <c r="AT225" s="23" t="s">
        <v>204</v>
      </c>
      <c r="AU225" s="23" t="s">
        <v>85</v>
      </c>
      <c r="AY225" s="23" t="s">
        <v>201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23" t="s">
        <v>208</v>
      </c>
      <c r="BK225" s="247">
        <f>ROUND(I225*H225,2)</f>
        <v>0</v>
      </c>
      <c r="BL225" s="23" t="s">
        <v>365</v>
      </c>
      <c r="BM225" s="23" t="s">
        <v>445</v>
      </c>
    </row>
    <row r="226" s="11" customFormat="1" ht="37.44" customHeight="1">
      <c r="B226" s="220"/>
      <c r="C226" s="221"/>
      <c r="D226" s="222" t="s">
        <v>77</v>
      </c>
      <c r="E226" s="223" t="s">
        <v>97</v>
      </c>
      <c r="F226" s="223" t="s">
        <v>94</v>
      </c>
      <c r="G226" s="221"/>
      <c r="H226" s="221"/>
      <c r="I226" s="224"/>
      <c r="J226" s="225">
        <f>BK226</f>
        <v>0</v>
      </c>
      <c r="K226" s="221"/>
      <c r="L226" s="226"/>
      <c r="M226" s="227"/>
      <c r="N226" s="228"/>
      <c r="O226" s="228"/>
      <c r="P226" s="229">
        <f>SUM(P227:P249)</f>
        <v>0</v>
      </c>
      <c r="Q226" s="228"/>
      <c r="R226" s="229">
        <f>SUM(R227:R249)</f>
        <v>0</v>
      </c>
      <c r="S226" s="228"/>
      <c r="T226" s="230">
        <f>SUM(T227:T249)</f>
        <v>0</v>
      </c>
      <c r="AR226" s="231" t="s">
        <v>202</v>
      </c>
      <c r="AT226" s="232" t="s">
        <v>77</v>
      </c>
      <c r="AU226" s="232" t="s">
        <v>78</v>
      </c>
      <c r="AY226" s="231" t="s">
        <v>201</v>
      </c>
      <c r="BK226" s="233">
        <f>SUM(BK227:BK249)</f>
        <v>0</v>
      </c>
    </row>
    <row r="227" s="1" customFormat="1" ht="127.5" customHeight="1">
      <c r="B227" s="46"/>
      <c r="C227" s="236" t="s">
        <v>446</v>
      </c>
      <c r="D227" s="236" t="s">
        <v>204</v>
      </c>
      <c r="E227" s="237" t="s">
        <v>447</v>
      </c>
      <c r="F227" s="238" t="s">
        <v>448</v>
      </c>
      <c r="G227" s="239" t="s">
        <v>167</v>
      </c>
      <c r="H227" s="240">
        <v>804.95000000000005</v>
      </c>
      <c r="I227" s="241"/>
      <c r="J227" s="242">
        <f>ROUND(I227*H227,2)</f>
        <v>0</v>
      </c>
      <c r="K227" s="238" t="s">
        <v>364</v>
      </c>
      <c r="L227" s="72"/>
      <c r="M227" s="243" t="s">
        <v>36</v>
      </c>
      <c r="N227" s="244" t="s">
        <v>51</v>
      </c>
      <c r="O227" s="47"/>
      <c r="P227" s="245">
        <f>O227*H227</f>
        <v>0</v>
      </c>
      <c r="Q227" s="245">
        <v>0</v>
      </c>
      <c r="R227" s="245">
        <f>Q227*H227</f>
        <v>0</v>
      </c>
      <c r="S227" s="245">
        <v>0</v>
      </c>
      <c r="T227" s="246">
        <f>S227*H227</f>
        <v>0</v>
      </c>
      <c r="AR227" s="23" t="s">
        <v>208</v>
      </c>
      <c r="AT227" s="23" t="s">
        <v>204</v>
      </c>
      <c r="AU227" s="23" t="s">
        <v>85</v>
      </c>
      <c r="AY227" s="23" t="s">
        <v>201</v>
      </c>
      <c r="BE227" s="247">
        <f>IF(N227="základní",J227,0)</f>
        <v>0</v>
      </c>
      <c r="BF227" s="247">
        <f>IF(N227="snížená",J227,0)</f>
        <v>0</v>
      </c>
      <c r="BG227" s="247">
        <f>IF(N227="zákl. přenesená",J227,0)</f>
        <v>0</v>
      </c>
      <c r="BH227" s="247">
        <f>IF(N227="sníž. přenesená",J227,0)</f>
        <v>0</v>
      </c>
      <c r="BI227" s="247">
        <f>IF(N227="nulová",J227,0)</f>
        <v>0</v>
      </c>
      <c r="BJ227" s="23" t="s">
        <v>208</v>
      </c>
      <c r="BK227" s="247">
        <f>ROUND(I227*H227,2)</f>
        <v>0</v>
      </c>
      <c r="BL227" s="23" t="s">
        <v>208</v>
      </c>
      <c r="BM227" s="23" t="s">
        <v>449</v>
      </c>
    </row>
    <row r="228" s="1" customFormat="1">
      <c r="B228" s="46"/>
      <c r="C228" s="74"/>
      <c r="D228" s="248" t="s">
        <v>250</v>
      </c>
      <c r="E228" s="74"/>
      <c r="F228" s="249" t="s">
        <v>450</v>
      </c>
      <c r="G228" s="74"/>
      <c r="H228" s="74"/>
      <c r="I228" s="204"/>
      <c r="J228" s="74"/>
      <c r="K228" s="74"/>
      <c r="L228" s="72"/>
      <c r="M228" s="250"/>
      <c r="N228" s="47"/>
      <c r="O228" s="47"/>
      <c r="P228" s="47"/>
      <c r="Q228" s="47"/>
      <c r="R228" s="47"/>
      <c r="S228" s="47"/>
      <c r="T228" s="95"/>
      <c r="AT228" s="23" t="s">
        <v>250</v>
      </c>
      <c r="AU228" s="23" t="s">
        <v>85</v>
      </c>
    </row>
    <row r="229" s="12" customFormat="1">
      <c r="B229" s="251"/>
      <c r="C229" s="252"/>
      <c r="D229" s="248" t="s">
        <v>212</v>
      </c>
      <c r="E229" s="253" t="s">
        <v>171</v>
      </c>
      <c r="F229" s="254" t="s">
        <v>451</v>
      </c>
      <c r="G229" s="252"/>
      <c r="H229" s="255">
        <v>804.95000000000005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AT229" s="261" t="s">
        <v>212</v>
      </c>
      <c r="AU229" s="261" t="s">
        <v>85</v>
      </c>
      <c r="AV229" s="12" t="s">
        <v>87</v>
      </c>
      <c r="AW229" s="12" t="s">
        <v>41</v>
      </c>
      <c r="AX229" s="12" t="s">
        <v>85</v>
      </c>
      <c r="AY229" s="261" t="s">
        <v>201</v>
      </c>
    </row>
    <row r="230" s="1" customFormat="1" ht="127.5" customHeight="1">
      <c r="B230" s="46"/>
      <c r="C230" s="236" t="s">
        <v>452</v>
      </c>
      <c r="D230" s="236" t="s">
        <v>204</v>
      </c>
      <c r="E230" s="237" t="s">
        <v>453</v>
      </c>
      <c r="F230" s="238" t="s">
        <v>454</v>
      </c>
      <c r="G230" s="239" t="s">
        <v>167</v>
      </c>
      <c r="H230" s="240">
        <v>2.3730000000000002</v>
      </c>
      <c r="I230" s="241"/>
      <c r="J230" s="242">
        <f>ROUND(I230*H230,2)</f>
        <v>0</v>
      </c>
      <c r="K230" s="238" t="s">
        <v>364</v>
      </c>
      <c r="L230" s="72"/>
      <c r="M230" s="243" t="s">
        <v>36</v>
      </c>
      <c r="N230" s="244" t="s">
        <v>51</v>
      </c>
      <c r="O230" s="47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AR230" s="23" t="s">
        <v>208</v>
      </c>
      <c r="AT230" s="23" t="s">
        <v>204</v>
      </c>
      <c r="AU230" s="23" t="s">
        <v>85</v>
      </c>
      <c r="AY230" s="23" t="s">
        <v>201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23" t="s">
        <v>208</v>
      </c>
      <c r="BK230" s="247">
        <f>ROUND(I230*H230,2)</f>
        <v>0</v>
      </c>
      <c r="BL230" s="23" t="s">
        <v>208</v>
      </c>
      <c r="BM230" s="23" t="s">
        <v>455</v>
      </c>
    </row>
    <row r="231" s="1" customFormat="1">
      <c r="B231" s="46"/>
      <c r="C231" s="74"/>
      <c r="D231" s="248" t="s">
        <v>250</v>
      </c>
      <c r="E231" s="74"/>
      <c r="F231" s="249" t="s">
        <v>456</v>
      </c>
      <c r="G231" s="74"/>
      <c r="H231" s="74"/>
      <c r="I231" s="204"/>
      <c r="J231" s="74"/>
      <c r="K231" s="74"/>
      <c r="L231" s="72"/>
      <c r="M231" s="250"/>
      <c r="N231" s="47"/>
      <c r="O231" s="47"/>
      <c r="P231" s="47"/>
      <c r="Q231" s="47"/>
      <c r="R231" s="47"/>
      <c r="S231" s="47"/>
      <c r="T231" s="95"/>
      <c r="AT231" s="23" t="s">
        <v>250</v>
      </c>
      <c r="AU231" s="23" t="s">
        <v>85</v>
      </c>
    </row>
    <row r="232" s="12" customFormat="1">
      <c r="B232" s="251"/>
      <c r="C232" s="252"/>
      <c r="D232" s="248" t="s">
        <v>212</v>
      </c>
      <c r="E232" s="253" t="s">
        <v>169</v>
      </c>
      <c r="F232" s="254" t="s">
        <v>457</v>
      </c>
      <c r="G232" s="252"/>
      <c r="H232" s="255">
        <v>0.39300000000000002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AT232" s="261" t="s">
        <v>212</v>
      </c>
      <c r="AU232" s="261" t="s">
        <v>85</v>
      </c>
      <c r="AV232" s="12" t="s">
        <v>87</v>
      </c>
      <c r="AW232" s="12" t="s">
        <v>41</v>
      </c>
      <c r="AX232" s="12" t="s">
        <v>78</v>
      </c>
      <c r="AY232" s="261" t="s">
        <v>201</v>
      </c>
    </row>
    <row r="233" s="12" customFormat="1">
      <c r="B233" s="251"/>
      <c r="C233" s="252"/>
      <c r="D233" s="248" t="s">
        <v>212</v>
      </c>
      <c r="E233" s="253" t="s">
        <v>166</v>
      </c>
      <c r="F233" s="254" t="s">
        <v>458</v>
      </c>
      <c r="G233" s="252"/>
      <c r="H233" s="255">
        <v>1.98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AT233" s="261" t="s">
        <v>212</v>
      </c>
      <c r="AU233" s="261" t="s">
        <v>85</v>
      </c>
      <c r="AV233" s="12" t="s">
        <v>87</v>
      </c>
      <c r="AW233" s="12" t="s">
        <v>41</v>
      </c>
      <c r="AX233" s="12" t="s">
        <v>78</v>
      </c>
      <c r="AY233" s="261" t="s">
        <v>201</v>
      </c>
    </row>
    <row r="234" s="13" customFormat="1">
      <c r="B234" s="262"/>
      <c r="C234" s="263"/>
      <c r="D234" s="248" t="s">
        <v>212</v>
      </c>
      <c r="E234" s="264" t="s">
        <v>36</v>
      </c>
      <c r="F234" s="265" t="s">
        <v>215</v>
      </c>
      <c r="G234" s="263"/>
      <c r="H234" s="266">
        <v>2.3730000000000002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AT234" s="272" t="s">
        <v>212</v>
      </c>
      <c r="AU234" s="272" t="s">
        <v>85</v>
      </c>
      <c r="AV234" s="13" t="s">
        <v>208</v>
      </c>
      <c r="AW234" s="13" t="s">
        <v>41</v>
      </c>
      <c r="AX234" s="13" t="s">
        <v>85</v>
      </c>
      <c r="AY234" s="272" t="s">
        <v>201</v>
      </c>
    </row>
    <row r="235" s="1" customFormat="1" ht="127.5" customHeight="1">
      <c r="B235" s="46"/>
      <c r="C235" s="236" t="s">
        <v>459</v>
      </c>
      <c r="D235" s="236" t="s">
        <v>204</v>
      </c>
      <c r="E235" s="237" t="s">
        <v>460</v>
      </c>
      <c r="F235" s="238" t="s">
        <v>461</v>
      </c>
      <c r="G235" s="239" t="s">
        <v>167</v>
      </c>
      <c r="H235" s="240">
        <v>33.351999999999997</v>
      </c>
      <c r="I235" s="241"/>
      <c r="J235" s="242">
        <f>ROUND(I235*H235,2)</f>
        <v>0</v>
      </c>
      <c r="K235" s="238" t="s">
        <v>364</v>
      </c>
      <c r="L235" s="72"/>
      <c r="M235" s="243" t="s">
        <v>36</v>
      </c>
      <c r="N235" s="244" t="s">
        <v>51</v>
      </c>
      <c r="O235" s="47"/>
      <c r="P235" s="245">
        <f>O235*H235</f>
        <v>0</v>
      </c>
      <c r="Q235" s="245">
        <v>0</v>
      </c>
      <c r="R235" s="245">
        <f>Q235*H235</f>
        <v>0</v>
      </c>
      <c r="S235" s="245">
        <v>0</v>
      </c>
      <c r="T235" s="246">
        <f>S235*H235</f>
        <v>0</v>
      </c>
      <c r="AR235" s="23" t="s">
        <v>208</v>
      </c>
      <c r="AT235" s="23" t="s">
        <v>204</v>
      </c>
      <c r="AU235" s="23" t="s">
        <v>85</v>
      </c>
      <c r="AY235" s="23" t="s">
        <v>201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23" t="s">
        <v>208</v>
      </c>
      <c r="BK235" s="247">
        <f>ROUND(I235*H235,2)</f>
        <v>0</v>
      </c>
      <c r="BL235" s="23" t="s">
        <v>208</v>
      </c>
      <c r="BM235" s="23" t="s">
        <v>462</v>
      </c>
    </row>
    <row r="236" s="1" customFormat="1">
      <c r="B236" s="46"/>
      <c r="C236" s="74"/>
      <c r="D236" s="248" t="s">
        <v>250</v>
      </c>
      <c r="E236" s="74"/>
      <c r="F236" s="249" t="s">
        <v>463</v>
      </c>
      <c r="G236" s="74"/>
      <c r="H236" s="74"/>
      <c r="I236" s="204"/>
      <c r="J236" s="74"/>
      <c r="K236" s="74"/>
      <c r="L236" s="72"/>
      <c r="M236" s="250"/>
      <c r="N236" s="47"/>
      <c r="O236" s="47"/>
      <c r="P236" s="47"/>
      <c r="Q236" s="47"/>
      <c r="R236" s="47"/>
      <c r="S236" s="47"/>
      <c r="T236" s="95"/>
      <c r="AT236" s="23" t="s">
        <v>250</v>
      </c>
      <c r="AU236" s="23" t="s">
        <v>85</v>
      </c>
    </row>
    <row r="237" s="12" customFormat="1">
      <c r="B237" s="251"/>
      <c r="C237" s="252"/>
      <c r="D237" s="248" t="s">
        <v>212</v>
      </c>
      <c r="E237" s="253" t="s">
        <v>36</v>
      </c>
      <c r="F237" s="254" t="s">
        <v>464</v>
      </c>
      <c r="G237" s="252"/>
      <c r="H237" s="255">
        <v>16.027000000000001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AT237" s="261" t="s">
        <v>212</v>
      </c>
      <c r="AU237" s="261" t="s">
        <v>85</v>
      </c>
      <c r="AV237" s="12" t="s">
        <v>87</v>
      </c>
      <c r="AW237" s="12" t="s">
        <v>41</v>
      </c>
      <c r="AX237" s="12" t="s">
        <v>78</v>
      </c>
      <c r="AY237" s="261" t="s">
        <v>201</v>
      </c>
    </row>
    <row r="238" s="12" customFormat="1">
      <c r="B238" s="251"/>
      <c r="C238" s="252"/>
      <c r="D238" s="248" t="s">
        <v>212</v>
      </c>
      <c r="E238" s="253" t="s">
        <v>36</v>
      </c>
      <c r="F238" s="254" t="s">
        <v>465</v>
      </c>
      <c r="G238" s="252"/>
      <c r="H238" s="255">
        <v>17.324999999999999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AT238" s="261" t="s">
        <v>212</v>
      </c>
      <c r="AU238" s="261" t="s">
        <v>85</v>
      </c>
      <c r="AV238" s="12" t="s">
        <v>87</v>
      </c>
      <c r="AW238" s="12" t="s">
        <v>41</v>
      </c>
      <c r="AX238" s="12" t="s">
        <v>78</v>
      </c>
      <c r="AY238" s="261" t="s">
        <v>201</v>
      </c>
    </row>
    <row r="239" s="13" customFormat="1">
      <c r="B239" s="262"/>
      <c r="C239" s="263"/>
      <c r="D239" s="248" t="s">
        <v>212</v>
      </c>
      <c r="E239" s="264" t="s">
        <v>173</v>
      </c>
      <c r="F239" s="265" t="s">
        <v>215</v>
      </c>
      <c r="G239" s="263"/>
      <c r="H239" s="266">
        <v>33.351999999999997</v>
      </c>
      <c r="I239" s="267"/>
      <c r="J239" s="263"/>
      <c r="K239" s="263"/>
      <c r="L239" s="268"/>
      <c r="M239" s="269"/>
      <c r="N239" s="270"/>
      <c r="O239" s="270"/>
      <c r="P239" s="270"/>
      <c r="Q239" s="270"/>
      <c r="R239" s="270"/>
      <c r="S239" s="270"/>
      <c r="T239" s="271"/>
      <c r="AT239" s="272" t="s">
        <v>212</v>
      </c>
      <c r="AU239" s="272" t="s">
        <v>85</v>
      </c>
      <c r="AV239" s="13" t="s">
        <v>208</v>
      </c>
      <c r="AW239" s="13" t="s">
        <v>41</v>
      </c>
      <c r="AX239" s="13" t="s">
        <v>85</v>
      </c>
      <c r="AY239" s="272" t="s">
        <v>201</v>
      </c>
    </row>
    <row r="240" s="1" customFormat="1" ht="63.75" customHeight="1">
      <c r="B240" s="46"/>
      <c r="C240" s="236" t="s">
        <v>466</v>
      </c>
      <c r="D240" s="236" t="s">
        <v>204</v>
      </c>
      <c r="E240" s="237" t="s">
        <v>467</v>
      </c>
      <c r="F240" s="238" t="s">
        <v>468</v>
      </c>
      <c r="G240" s="239" t="s">
        <v>167</v>
      </c>
      <c r="H240" s="240">
        <v>33.351999999999997</v>
      </c>
      <c r="I240" s="241"/>
      <c r="J240" s="242">
        <f>ROUND(I240*H240,2)</f>
        <v>0</v>
      </c>
      <c r="K240" s="238" t="s">
        <v>207</v>
      </c>
      <c r="L240" s="72"/>
      <c r="M240" s="243" t="s">
        <v>36</v>
      </c>
      <c r="N240" s="244" t="s">
        <v>51</v>
      </c>
      <c r="O240" s="47"/>
      <c r="P240" s="245">
        <f>O240*H240</f>
        <v>0</v>
      </c>
      <c r="Q240" s="245">
        <v>0</v>
      </c>
      <c r="R240" s="245">
        <f>Q240*H240</f>
        <v>0</v>
      </c>
      <c r="S240" s="245">
        <v>0</v>
      </c>
      <c r="T240" s="246">
        <f>S240*H240</f>
        <v>0</v>
      </c>
      <c r="AR240" s="23" t="s">
        <v>208</v>
      </c>
      <c r="AT240" s="23" t="s">
        <v>204</v>
      </c>
      <c r="AU240" s="23" t="s">
        <v>85</v>
      </c>
      <c r="AY240" s="23" t="s">
        <v>201</v>
      </c>
      <c r="BE240" s="247">
        <f>IF(N240="základní",J240,0)</f>
        <v>0</v>
      </c>
      <c r="BF240" s="247">
        <f>IF(N240="snížená",J240,0)</f>
        <v>0</v>
      </c>
      <c r="BG240" s="247">
        <f>IF(N240="zákl. přenesená",J240,0)</f>
        <v>0</v>
      </c>
      <c r="BH240" s="247">
        <f>IF(N240="sníž. přenesená",J240,0)</f>
        <v>0</v>
      </c>
      <c r="BI240" s="247">
        <f>IF(N240="nulová",J240,0)</f>
        <v>0</v>
      </c>
      <c r="BJ240" s="23" t="s">
        <v>208</v>
      </c>
      <c r="BK240" s="247">
        <f>ROUND(I240*H240,2)</f>
        <v>0</v>
      </c>
      <c r="BL240" s="23" t="s">
        <v>208</v>
      </c>
      <c r="BM240" s="23" t="s">
        <v>469</v>
      </c>
    </row>
    <row r="241" s="1" customFormat="1">
      <c r="B241" s="46"/>
      <c r="C241" s="74"/>
      <c r="D241" s="248" t="s">
        <v>210</v>
      </c>
      <c r="E241" s="74"/>
      <c r="F241" s="249" t="s">
        <v>470</v>
      </c>
      <c r="G241" s="74"/>
      <c r="H241" s="74"/>
      <c r="I241" s="204"/>
      <c r="J241" s="74"/>
      <c r="K241" s="74"/>
      <c r="L241" s="72"/>
      <c r="M241" s="250"/>
      <c r="N241" s="47"/>
      <c r="O241" s="47"/>
      <c r="P241" s="47"/>
      <c r="Q241" s="47"/>
      <c r="R241" s="47"/>
      <c r="S241" s="47"/>
      <c r="T241" s="95"/>
      <c r="AT241" s="23" t="s">
        <v>210</v>
      </c>
      <c r="AU241" s="23" t="s">
        <v>85</v>
      </c>
    </row>
    <row r="242" s="12" customFormat="1">
      <c r="B242" s="251"/>
      <c r="C242" s="252"/>
      <c r="D242" s="248" t="s">
        <v>212</v>
      </c>
      <c r="E242" s="253" t="s">
        <v>36</v>
      </c>
      <c r="F242" s="254" t="s">
        <v>173</v>
      </c>
      <c r="G242" s="252"/>
      <c r="H242" s="255">
        <v>33.351999999999997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AT242" s="261" t="s">
        <v>212</v>
      </c>
      <c r="AU242" s="261" t="s">
        <v>85</v>
      </c>
      <c r="AV242" s="12" t="s">
        <v>87</v>
      </c>
      <c r="AW242" s="12" t="s">
        <v>41</v>
      </c>
      <c r="AX242" s="12" t="s">
        <v>78</v>
      </c>
      <c r="AY242" s="261" t="s">
        <v>201</v>
      </c>
    </row>
    <row r="243" s="13" customFormat="1">
      <c r="B243" s="262"/>
      <c r="C243" s="263"/>
      <c r="D243" s="248" t="s">
        <v>212</v>
      </c>
      <c r="E243" s="264" t="s">
        <v>36</v>
      </c>
      <c r="F243" s="265" t="s">
        <v>215</v>
      </c>
      <c r="G243" s="263"/>
      <c r="H243" s="266">
        <v>33.351999999999997</v>
      </c>
      <c r="I243" s="267"/>
      <c r="J243" s="263"/>
      <c r="K243" s="263"/>
      <c r="L243" s="268"/>
      <c r="M243" s="269"/>
      <c r="N243" s="270"/>
      <c r="O243" s="270"/>
      <c r="P243" s="270"/>
      <c r="Q243" s="270"/>
      <c r="R243" s="270"/>
      <c r="S243" s="270"/>
      <c r="T243" s="271"/>
      <c r="AT243" s="272" t="s">
        <v>212</v>
      </c>
      <c r="AU243" s="272" t="s">
        <v>85</v>
      </c>
      <c r="AV243" s="13" t="s">
        <v>208</v>
      </c>
      <c r="AW243" s="13" t="s">
        <v>41</v>
      </c>
      <c r="AX243" s="13" t="s">
        <v>85</v>
      </c>
      <c r="AY243" s="272" t="s">
        <v>201</v>
      </c>
    </row>
    <row r="244" s="1" customFormat="1" ht="25.5" customHeight="1">
      <c r="B244" s="46"/>
      <c r="C244" s="236" t="s">
        <v>471</v>
      </c>
      <c r="D244" s="236" t="s">
        <v>204</v>
      </c>
      <c r="E244" s="237" t="s">
        <v>472</v>
      </c>
      <c r="F244" s="238" t="s">
        <v>473</v>
      </c>
      <c r="G244" s="239" t="s">
        <v>167</v>
      </c>
      <c r="H244" s="240">
        <v>804.95000000000005</v>
      </c>
      <c r="I244" s="241"/>
      <c r="J244" s="242">
        <f>ROUND(I244*H244,2)</f>
        <v>0</v>
      </c>
      <c r="K244" s="238" t="s">
        <v>364</v>
      </c>
      <c r="L244" s="72"/>
      <c r="M244" s="243" t="s">
        <v>36</v>
      </c>
      <c r="N244" s="244" t="s">
        <v>51</v>
      </c>
      <c r="O244" s="47"/>
      <c r="P244" s="245">
        <f>O244*H244</f>
        <v>0</v>
      </c>
      <c r="Q244" s="245">
        <v>0</v>
      </c>
      <c r="R244" s="245">
        <f>Q244*H244</f>
        <v>0</v>
      </c>
      <c r="S244" s="245">
        <v>0</v>
      </c>
      <c r="T244" s="246">
        <f>S244*H244</f>
        <v>0</v>
      </c>
      <c r="AR244" s="23" t="s">
        <v>208</v>
      </c>
      <c r="AT244" s="23" t="s">
        <v>204</v>
      </c>
      <c r="AU244" s="23" t="s">
        <v>85</v>
      </c>
      <c r="AY244" s="23" t="s">
        <v>201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23" t="s">
        <v>208</v>
      </c>
      <c r="BK244" s="247">
        <f>ROUND(I244*H244,2)</f>
        <v>0</v>
      </c>
      <c r="BL244" s="23" t="s">
        <v>208</v>
      </c>
      <c r="BM244" s="23" t="s">
        <v>474</v>
      </c>
    </row>
    <row r="245" s="12" customFormat="1">
      <c r="B245" s="251"/>
      <c r="C245" s="252"/>
      <c r="D245" s="248" t="s">
        <v>212</v>
      </c>
      <c r="E245" s="253" t="s">
        <v>36</v>
      </c>
      <c r="F245" s="254" t="s">
        <v>171</v>
      </c>
      <c r="G245" s="252"/>
      <c r="H245" s="255">
        <v>804.95000000000005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AT245" s="261" t="s">
        <v>212</v>
      </c>
      <c r="AU245" s="261" t="s">
        <v>85</v>
      </c>
      <c r="AV245" s="12" t="s">
        <v>87</v>
      </c>
      <c r="AW245" s="12" t="s">
        <v>41</v>
      </c>
      <c r="AX245" s="12" t="s">
        <v>85</v>
      </c>
      <c r="AY245" s="261" t="s">
        <v>201</v>
      </c>
    </row>
    <row r="246" s="1" customFormat="1" ht="25.5" customHeight="1">
      <c r="B246" s="46"/>
      <c r="C246" s="236" t="s">
        <v>475</v>
      </c>
      <c r="D246" s="236" t="s">
        <v>204</v>
      </c>
      <c r="E246" s="237" t="s">
        <v>476</v>
      </c>
      <c r="F246" s="238" t="s">
        <v>477</v>
      </c>
      <c r="G246" s="239" t="s">
        <v>167</v>
      </c>
      <c r="H246" s="240">
        <v>1.98</v>
      </c>
      <c r="I246" s="241"/>
      <c r="J246" s="242">
        <f>ROUND(I246*H246,2)</f>
        <v>0</v>
      </c>
      <c r="K246" s="238" t="s">
        <v>364</v>
      </c>
      <c r="L246" s="72"/>
      <c r="M246" s="243" t="s">
        <v>36</v>
      </c>
      <c r="N246" s="244" t="s">
        <v>51</v>
      </c>
      <c r="O246" s="47"/>
      <c r="P246" s="245">
        <f>O246*H246</f>
        <v>0</v>
      </c>
      <c r="Q246" s="245">
        <v>0</v>
      </c>
      <c r="R246" s="245">
        <f>Q246*H246</f>
        <v>0</v>
      </c>
      <c r="S246" s="245">
        <v>0</v>
      </c>
      <c r="T246" s="246">
        <f>S246*H246</f>
        <v>0</v>
      </c>
      <c r="AR246" s="23" t="s">
        <v>208</v>
      </c>
      <c r="AT246" s="23" t="s">
        <v>204</v>
      </c>
      <c r="AU246" s="23" t="s">
        <v>85</v>
      </c>
      <c r="AY246" s="23" t="s">
        <v>201</v>
      </c>
      <c r="BE246" s="247">
        <f>IF(N246="základní",J246,0)</f>
        <v>0</v>
      </c>
      <c r="BF246" s="247">
        <f>IF(N246="snížená",J246,0)</f>
        <v>0</v>
      </c>
      <c r="BG246" s="247">
        <f>IF(N246="zákl. přenesená",J246,0)</f>
        <v>0</v>
      </c>
      <c r="BH246" s="247">
        <f>IF(N246="sníž. přenesená",J246,0)</f>
        <v>0</v>
      </c>
      <c r="BI246" s="247">
        <f>IF(N246="nulová",J246,0)</f>
        <v>0</v>
      </c>
      <c r="BJ246" s="23" t="s">
        <v>208</v>
      </c>
      <c r="BK246" s="247">
        <f>ROUND(I246*H246,2)</f>
        <v>0</v>
      </c>
      <c r="BL246" s="23" t="s">
        <v>208</v>
      </c>
      <c r="BM246" s="23" t="s">
        <v>478</v>
      </c>
    </row>
    <row r="247" s="12" customFormat="1">
      <c r="B247" s="251"/>
      <c r="C247" s="252"/>
      <c r="D247" s="248" t="s">
        <v>212</v>
      </c>
      <c r="E247" s="253" t="s">
        <v>36</v>
      </c>
      <c r="F247" s="254" t="s">
        <v>166</v>
      </c>
      <c r="G247" s="252"/>
      <c r="H247" s="255">
        <v>1.98</v>
      </c>
      <c r="I247" s="256"/>
      <c r="J247" s="252"/>
      <c r="K247" s="252"/>
      <c r="L247" s="257"/>
      <c r="M247" s="258"/>
      <c r="N247" s="259"/>
      <c r="O247" s="259"/>
      <c r="P247" s="259"/>
      <c r="Q247" s="259"/>
      <c r="R247" s="259"/>
      <c r="S247" s="259"/>
      <c r="T247" s="260"/>
      <c r="AT247" s="261" t="s">
        <v>212</v>
      </c>
      <c r="AU247" s="261" t="s">
        <v>85</v>
      </c>
      <c r="AV247" s="12" t="s">
        <v>87</v>
      </c>
      <c r="AW247" s="12" t="s">
        <v>41</v>
      </c>
      <c r="AX247" s="12" t="s">
        <v>85</v>
      </c>
      <c r="AY247" s="261" t="s">
        <v>201</v>
      </c>
    </row>
    <row r="248" s="1" customFormat="1" ht="25.5" customHeight="1">
      <c r="B248" s="46"/>
      <c r="C248" s="236" t="s">
        <v>479</v>
      </c>
      <c r="D248" s="236" t="s">
        <v>204</v>
      </c>
      <c r="E248" s="237" t="s">
        <v>480</v>
      </c>
      <c r="F248" s="238" t="s">
        <v>481</v>
      </c>
      <c r="G248" s="239" t="s">
        <v>167</v>
      </c>
      <c r="H248" s="240">
        <v>0.39300000000000002</v>
      </c>
      <c r="I248" s="241"/>
      <c r="J248" s="242">
        <f>ROUND(I248*H248,2)</f>
        <v>0</v>
      </c>
      <c r="K248" s="238" t="s">
        <v>364</v>
      </c>
      <c r="L248" s="72"/>
      <c r="M248" s="243" t="s">
        <v>36</v>
      </c>
      <c r="N248" s="244" t="s">
        <v>51</v>
      </c>
      <c r="O248" s="47"/>
      <c r="P248" s="245">
        <f>O248*H248</f>
        <v>0</v>
      </c>
      <c r="Q248" s="245">
        <v>0</v>
      </c>
      <c r="R248" s="245">
        <f>Q248*H248</f>
        <v>0</v>
      </c>
      <c r="S248" s="245">
        <v>0</v>
      </c>
      <c r="T248" s="246">
        <f>S248*H248</f>
        <v>0</v>
      </c>
      <c r="AR248" s="23" t="s">
        <v>208</v>
      </c>
      <c r="AT248" s="23" t="s">
        <v>204</v>
      </c>
      <c r="AU248" s="23" t="s">
        <v>85</v>
      </c>
      <c r="AY248" s="23" t="s">
        <v>201</v>
      </c>
      <c r="BE248" s="247">
        <f>IF(N248="základní",J248,0)</f>
        <v>0</v>
      </c>
      <c r="BF248" s="247">
        <f>IF(N248="snížená",J248,0)</f>
        <v>0</v>
      </c>
      <c r="BG248" s="247">
        <f>IF(N248="zákl. přenesená",J248,0)</f>
        <v>0</v>
      </c>
      <c r="BH248" s="247">
        <f>IF(N248="sníž. přenesená",J248,0)</f>
        <v>0</v>
      </c>
      <c r="BI248" s="247">
        <f>IF(N248="nulová",J248,0)</f>
        <v>0</v>
      </c>
      <c r="BJ248" s="23" t="s">
        <v>208</v>
      </c>
      <c r="BK248" s="247">
        <f>ROUND(I248*H248,2)</f>
        <v>0</v>
      </c>
      <c r="BL248" s="23" t="s">
        <v>208</v>
      </c>
      <c r="BM248" s="23" t="s">
        <v>482</v>
      </c>
    </row>
    <row r="249" s="12" customFormat="1">
      <c r="B249" s="251"/>
      <c r="C249" s="252"/>
      <c r="D249" s="248" t="s">
        <v>212</v>
      </c>
      <c r="E249" s="253" t="s">
        <v>36</v>
      </c>
      <c r="F249" s="254" t="s">
        <v>169</v>
      </c>
      <c r="G249" s="252"/>
      <c r="H249" s="255">
        <v>0.39300000000000002</v>
      </c>
      <c r="I249" s="256"/>
      <c r="J249" s="252"/>
      <c r="K249" s="252"/>
      <c r="L249" s="257"/>
      <c r="M249" s="283"/>
      <c r="N249" s="284"/>
      <c r="O249" s="284"/>
      <c r="P249" s="284"/>
      <c r="Q249" s="284"/>
      <c r="R249" s="284"/>
      <c r="S249" s="284"/>
      <c r="T249" s="285"/>
      <c r="AT249" s="261" t="s">
        <v>212</v>
      </c>
      <c r="AU249" s="261" t="s">
        <v>85</v>
      </c>
      <c r="AV249" s="12" t="s">
        <v>87</v>
      </c>
      <c r="AW249" s="12" t="s">
        <v>41</v>
      </c>
      <c r="AX249" s="12" t="s">
        <v>85</v>
      </c>
      <c r="AY249" s="261" t="s">
        <v>201</v>
      </c>
    </row>
    <row r="250" s="1" customFormat="1" ht="6.96" customHeight="1">
      <c r="B250" s="67"/>
      <c r="C250" s="68"/>
      <c r="D250" s="68"/>
      <c r="E250" s="68"/>
      <c r="F250" s="68"/>
      <c r="G250" s="68"/>
      <c r="H250" s="68"/>
      <c r="I250" s="179"/>
      <c r="J250" s="68"/>
      <c r="K250" s="68"/>
      <c r="L250" s="72"/>
    </row>
  </sheetData>
  <sheetProtection sheet="1" autoFilter="0" formatColumns="0" formatRows="0" objects="1" scenarios="1" spinCount="100000" saltValue="sRasP7pM/7AuCPcdzOUcMk8WpBOs7sl7YUJLZ5xGyK8TRpVH9qS69+JhXUBMX0t8YyZRkQjDrm6RM1S6s0wHeQ==" hashValue="ti7v2EWGcz52ux9CeKDJAISZe45nfrPqk4W5y8dH5Uqj35Z36J21TnHKnQeBXWBrNip8VnbrawURKokS8YJgLw==" algorithmName="SHA-512" password="CC35"/>
  <autoFilter ref="C85:K24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9"/>
      <c r="C1" s="149"/>
      <c r="D1" s="150" t="s">
        <v>1</v>
      </c>
      <c r="E1" s="149"/>
      <c r="F1" s="151" t="s">
        <v>109</v>
      </c>
      <c r="G1" s="151" t="s">
        <v>110</v>
      </c>
      <c r="H1" s="151"/>
      <c r="I1" s="152"/>
      <c r="J1" s="151" t="s">
        <v>111</v>
      </c>
      <c r="K1" s="150" t="s">
        <v>112</v>
      </c>
      <c r="L1" s="151" t="s">
        <v>113</v>
      </c>
      <c r="M1" s="151"/>
      <c r="N1" s="151"/>
      <c r="O1" s="151"/>
      <c r="P1" s="151"/>
      <c r="Q1" s="151"/>
      <c r="R1" s="151"/>
      <c r="S1" s="151"/>
      <c r="T1" s="15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98</v>
      </c>
    </row>
    <row r="3" ht="6.96" customHeight="1">
      <c r="B3" s="24"/>
      <c r="C3" s="25"/>
      <c r="D3" s="25"/>
      <c r="E3" s="25"/>
      <c r="F3" s="25"/>
      <c r="G3" s="25"/>
      <c r="H3" s="25"/>
      <c r="I3" s="154"/>
      <c r="J3" s="25"/>
      <c r="K3" s="26"/>
      <c r="AT3" s="23" t="s">
        <v>87</v>
      </c>
    </row>
    <row r="4" ht="36.96" customHeight="1">
      <c r="B4" s="27"/>
      <c r="C4" s="28"/>
      <c r="D4" s="29" t="s">
        <v>122</v>
      </c>
      <c r="E4" s="28"/>
      <c r="F4" s="28"/>
      <c r="G4" s="28"/>
      <c r="H4" s="28"/>
      <c r="I4" s="155"/>
      <c r="J4" s="28"/>
      <c r="K4" s="30"/>
      <c r="M4" s="31" t="s">
        <v>12</v>
      </c>
      <c r="AT4" s="23" t="s">
        <v>41</v>
      </c>
    </row>
    <row r="5" ht="6.96" customHeight="1">
      <c r="B5" s="27"/>
      <c r="C5" s="28"/>
      <c r="D5" s="28"/>
      <c r="E5" s="28"/>
      <c r="F5" s="28"/>
      <c r="G5" s="28"/>
      <c r="H5" s="28"/>
      <c r="I5" s="155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5"/>
      <c r="J6" s="28"/>
      <c r="K6" s="30"/>
    </row>
    <row r="7" ht="16.5" customHeight="1">
      <c r="B7" s="27"/>
      <c r="C7" s="28"/>
      <c r="D7" s="28"/>
      <c r="E7" s="156" t="str">
        <f>'Rekapitulace zakázky'!K6</f>
        <v>TSO 5.SK žst. Třebušice</v>
      </c>
      <c r="F7" s="39"/>
      <c r="G7" s="39"/>
      <c r="H7" s="39"/>
      <c r="I7" s="155"/>
      <c r="J7" s="28"/>
      <c r="K7" s="30"/>
    </row>
    <row r="8">
      <c r="B8" s="27"/>
      <c r="C8" s="28"/>
      <c r="D8" s="39" t="s">
        <v>135</v>
      </c>
      <c r="E8" s="28"/>
      <c r="F8" s="28"/>
      <c r="G8" s="28"/>
      <c r="H8" s="28"/>
      <c r="I8" s="155"/>
      <c r="J8" s="28"/>
      <c r="K8" s="30"/>
    </row>
    <row r="9" s="1" customFormat="1" ht="16.5" customHeight="1">
      <c r="B9" s="46"/>
      <c r="C9" s="47"/>
      <c r="D9" s="47"/>
      <c r="E9" s="156" t="s">
        <v>483</v>
      </c>
      <c r="F9" s="47"/>
      <c r="G9" s="47"/>
      <c r="H9" s="47"/>
      <c r="I9" s="157"/>
      <c r="J9" s="47"/>
      <c r="K9" s="51"/>
    </row>
    <row r="10" s="1" customFormat="1">
      <c r="B10" s="46"/>
      <c r="C10" s="47"/>
      <c r="D10" s="39" t="s">
        <v>145</v>
      </c>
      <c r="E10" s="47"/>
      <c r="F10" s="47"/>
      <c r="G10" s="47"/>
      <c r="H10" s="47"/>
      <c r="I10" s="157"/>
      <c r="J10" s="47"/>
      <c r="K10" s="51"/>
    </row>
    <row r="11" s="1" customFormat="1" ht="36.96" customHeight="1">
      <c r="B11" s="46"/>
      <c r="C11" s="47"/>
      <c r="D11" s="47"/>
      <c r="E11" s="158" t="s">
        <v>484</v>
      </c>
      <c r="F11" s="47"/>
      <c r="G11" s="47"/>
      <c r="H11" s="47"/>
      <c r="I11" s="157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7"/>
      <c r="J12" s="47"/>
      <c r="K12" s="51"/>
    </row>
    <row r="13" s="1" customFormat="1" ht="14.4" customHeight="1">
      <c r="B13" s="46"/>
      <c r="C13" s="47"/>
      <c r="D13" s="39" t="s">
        <v>20</v>
      </c>
      <c r="E13" s="47"/>
      <c r="F13" s="34" t="s">
        <v>36</v>
      </c>
      <c r="G13" s="47"/>
      <c r="H13" s="47"/>
      <c r="I13" s="159" t="s">
        <v>22</v>
      </c>
      <c r="J13" s="34" t="s">
        <v>36</v>
      </c>
      <c r="K13" s="51"/>
    </row>
    <row r="14" s="1" customFormat="1" ht="14.4" customHeight="1">
      <c r="B14" s="46"/>
      <c r="C14" s="47"/>
      <c r="D14" s="39" t="s">
        <v>23</v>
      </c>
      <c r="E14" s="47"/>
      <c r="F14" s="34" t="s">
        <v>24</v>
      </c>
      <c r="G14" s="47"/>
      <c r="H14" s="47"/>
      <c r="I14" s="159" t="s">
        <v>25</v>
      </c>
      <c r="J14" s="160" t="str">
        <f>'Rekapitulace zakázky'!AN8</f>
        <v>2. 10. 2018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7"/>
      <c r="J15" s="47"/>
      <c r="K15" s="51"/>
    </row>
    <row r="16" s="1" customFormat="1" ht="14.4" customHeight="1">
      <c r="B16" s="46"/>
      <c r="C16" s="47"/>
      <c r="D16" s="39" t="s">
        <v>31</v>
      </c>
      <c r="E16" s="47"/>
      <c r="F16" s="47"/>
      <c r="G16" s="47"/>
      <c r="H16" s="47"/>
      <c r="I16" s="159" t="s">
        <v>32</v>
      </c>
      <c r="J16" s="34" t="s">
        <v>33</v>
      </c>
      <c r="K16" s="51"/>
    </row>
    <row r="17" s="1" customFormat="1" ht="18" customHeight="1">
      <c r="B17" s="46"/>
      <c r="C17" s="47"/>
      <c r="D17" s="47"/>
      <c r="E17" s="34" t="s">
        <v>34</v>
      </c>
      <c r="F17" s="47"/>
      <c r="G17" s="47"/>
      <c r="H17" s="47"/>
      <c r="I17" s="159" t="s">
        <v>35</v>
      </c>
      <c r="J17" s="34" t="s">
        <v>36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7"/>
      <c r="J18" s="47"/>
      <c r="K18" s="51"/>
    </row>
    <row r="19" s="1" customFormat="1" ht="14.4" customHeight="1">
      <c r="B19" s="46"/>
      <c r="C19" s="47"/>
      <c r="D19" s="39" t="s">
        <v>37</v>
      </c>
      <c r="E19" s="47"/>
      <c r="F19" s="47"/>
      <c r="G19" s="47"/>
      <c r="H19" s="47"/>
      <c r="I19" s="159" t="s">
        <v>32</v>
      </c>
      <c r="J19" s="34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4" t="str">
        <f>IF('Rekapitulace zakázky'!E14="Vyplň údaj","",IF('Rekapitulace zakázky'!E14="","",'Rekapitulace zakázky'!E14))</f>
        <v/>
      </c>
      <c r="F20" s="47"/>
      <c r="G20" s="47"/>
      <c r="H20" s="47"/>
      <c r="I20" s="159" t="s">
        <v>35</v>
      </c>
      <c r="J20" s="34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7"/>
      <c r="J21" s="47"/>
      <c r="K21" s="51"/>
    </row>
    <row r="22" s="1" customFormat="1" ht="14.4" customHeight="1">
      <c r="B22" s="46"/>
      <c r="C22" s="47"/>
      <c r="D22" s="39" t="s">
        <v>39</v>
      </c>
      <c r="E22" s="47"/>
      <c r="F22" s="47"/>
      <c r="G22" s="47"/>
      <c r="H22" s="47"/>
      <c r="I22" s="159" t="s">
        <v>32</v>
      </c>
      <c r="J22" s="34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4" t="str">
        <f>IF('Rekapitulace zakázky'!E17="","",'Rekapitulace zakázky'!E17)</f>
        <v xml:space="preserve"> </v>
      </c>
      <c r="F23" s="47"/>
      <c r="G23" s="47"/>
      <c r="H23" s="47"/>
      <c r="I23" s="159" t="s">
        <v>35</v>
      </c>
      <c r="J23" s="34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7"/>
      <c r="J24" s="47"/>
      <c r="K24" s="51"/>
    </row>
    <row r="25" s="1" customFormat="1" ht="14.4" customHeight="1">
      <c r="B25" s="46"/>
      <c r="C25" s="47"/>
      <c r="D25" s="39" t="s">
        <v>42</v>
      </c>
      <c r="E25" s="47"/>
      <c r="F25" s="47"/>
      <c r="G25" s="47"/>
      <c r="H25" s="47"/>
      <c r="I25" s="157"/>
      <c r="J25" s="47"/>
      <c r="K25" s="51"/>
    </row>
    <row r="26" s="7" customFormat="1" ht="71.25" customHeight="1">
      <c r="B26" s="161"/>
      <c r="C26" s="162"/>
      <c r="D26" s="162"/>
      <c r="E26" s="44" t="s">
        <v>43</v>
      </c>
      <c r="F26" s="44"/>
      <c r="G26" s="44"/>
      <c r="H26" s="44"/>
      <c r="I26" s="163"/>
      <c r="J26" s="162"/>
      <c r="K26" s="164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7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5"/>
      <c r="J28" s="106"/>
      <c r="K28" s="166"/>
    </row>
    <row r="29" s="1" customFormat="1" ht="25.44" customHeight="1">
      <c r="B29" s="46"/>
      <c r="C29" s="47"/>
      <c r="D29" s="167" t="s">
        <v>44</v>
      </c>
      <c r="E29" s="47"/>
      <c r="F29" s="47"/>
      <c r="G29" s="47"/>
      <c r="H29" s="47"/>
      <c r="I29" s="157"/>
      <c r="J29" s="168">
        <f>ROUND(J83,2)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5"/>
      <c r="J30" s="106"/>
      <c r="K30" s="166"/>
    </row>
    <row r="31" s="1" customFormat="1" ht="14.4" customHeight="1">
      <c r="B31" s="46"/>
      <c r="C31" s="47"/>
      <c r="D31" s="47"/>
      <c r="E31" s="47"/>
      <c r="F31" s="52" t="s">
        <v>46</v>
      </c>
      <c r="G31" s="47"/>
      <c r="H31" s="47"/>
      <c r="I31" s="169" t="s">
        <v>45</v>
      </c>
      <c r="J31" s="52" t="s">
        <v>47</v>
      </c>
      <c r="K31" s="51"/>
    </row>
    <row r="32" hidden="1" s="1" customFormat="1" ht="14.4" customHeight="1">
      <c r="B32" s="46"/>
      <c r="C32" s="47"/>
      <c r="D32" s="55" t="s">
        <v>48</v>
      </c>
      <c r="E32" s="55" t="s">
        <v>49</v>
      </c>
      <c r="F32" s="170">
        <f>ROUND(SUM(BE83:BE94), 2)</f>
        <v>0</v>
      </c>
      <c r="G32" s="47"/>
      <c r="H32" s="47"/>
      <c r="I32" s="171">
        <v>0.20999999999999999</v>
      </c>
      <c r="J32" s="170">
        <f>ROUND(ROUND((SUM(BE83:BE94)),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50</v>
      </c>
      <c r="F33" s="170">
        <f>ROUND(SUM(BF83:BF94), 2)</f>
        <v>0</v>
      </c>
      <c r="G33" s="47"/>
      <c r="H33" s="47"/>
      <c r="I33" s="171">
        <v>0.14999999999999999</v>
      </c>
      <c r="J33" s="170">
        <f>ROUND(ROUND((SUM(BF83:BF94)), 2)*I33, 2)</f>
        <v>0</v>
      </c>
      <c r="K33" s="51"/>
    </row>
    <row r="34" s="1" customFormat="1" ht="14.4" customHeight="1">
      <c r="B34" s="46"/>
      <c r="C34" s="47"/>
      <c r="D34" s="55" t="s">
        <v>48</v>
      </c>
      <c r="E34" s="55" t="s">
        <v>51</v>
      </c>
      <c r="F34" s="170">
        <f>ROUND(SUM(BG83:BG94), 2)</f>
        <v>0</v>
      </c>
      <c r="G34" s="47"/>
      <c r="H34" s="47"/>
      <c r="I34" s="171">
        <v>0.20999999999999999</v>
      </c>
      <c r="J34" s="170">
        <v>0</v>
      </c>
      <c r="K34" s="51"/>
    </row>
    <row r="35" s="1" customFormat="1" ht="14.4" customHeight="1">
      <c r="B35" s="46"/>
      <c r="C35" s="47"/>
      <c r="D35" s="47"/>
      <c r="E35" s="55" t="s">
        <v>52</v>
      </c>
      <c r="F35" s="170">
        <f>ROUND(SUM(BH83:BH94), 2)</f>
        <v>0</v>
      </c>
      <c r="G35" s="47"/>
      <c r="H35" s="47"/>
      <c r="I35" s="171">
        <v>0.14999999999999999</v>
      </c>
      <c r="J35" s="170">
        <v>0</v>
      </c>
      <c r="K35" s="51"/>
    </row>
    <row r="36" hidden="1" s="1" customFormat="1" ht="14.4" customHeight="1">
      <c r="B36" s="46"/>
      <c r="C36" s="47"/>
      <c r="D36" s="47"/>
      <c r="E36" s="55" t="s">
        <v>53</v>
      </c>
      <c r="F36" s="170">
        <f>ROUND(SUM(BI83:BI94), 2)</f>
        <v>0</v>
      </c>
      <c r="G36" s="47"/>
      <c r="H36" s="47"/>
      <c r="I36" s="171">
        <v>0</v>
      </c>
      <c r="J36" s="170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7"/>
      <c r="J37" s="47"/>
      <c r="K37" s="51"/>
    </row>
    <row r="38" s="1" customFormat="1" ht="25.44" customHeight="1">
      <c r="B38" s="46"/>
      <c r="C38" s="172"/>
      <c r="D38" s="173" t="s">
        <v>54</v>
      </c>
      <c r="E38" s="98"/>
      <c r="F38" s="98"/>
      <c r="G38" s="174" t="s">
        <v>55</v>
      </c>
      <c r="H38" s="175" t="s">
        <v>56</v>
      </c>
      <c r="I38" s="176"/>
      <c r="J38" s="177">
        <f>SUM(J29:J36)</f>
        <v>0</v>
      </c>
      <c r="K38" s="178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9"/>
      <c r="J39" s="68"/>
      <c r="K39" s="69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6"/>
      <c r="C44" s="29" t="s">
        <v>176</v>
      </c>
      <c r="D44" s="47"/>
      <c r="E44" s="47"/>
      <c r="F44" s="47"/>
      <c r="G44" s="47"/>
      <c r="H44" s="47"/>
      <c r="I44" s="157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7"/>
      <c r="J45" s="47"/>
      <c r="K45" s="51"/>
    </row>
    <row r="46" s="1" customFormat="1" ht="14.4" customHeight="1">
      <c r="B46" s="46"/>
      <c r="C46" s="39" t="s">
        <v>18</v>
      </c>
      <c r="D46" s="47"/>
      <c r="E46" s="47"/>
      <c r="F46" s="47"/>
      <c r="G46" s="47"/>
      <c r="H46" s="47"/>
      <c r="I46" s="157"/>
      <c r="J46" s="47"/>
      <c r="K46" s="51"/>
    </row>
    <row r="47" s="1" customFormat="1" ht="16.5" customHeight="1">
      <c r="B47" s="46"/>
      <c r="C47" s="47"/>
      <c r="D47" s="47"/>
      <c r="E47" s="156" t="str">
        <f>E7</f>
        <v>TSO 5.SK žst. Třebušice</v>
      </c>
      <c r="F47" s="39"/>
      <c r="G47" s="39"/>
      <c r="H47" s="39"/>
      <c r="I47" s="157"/>
      <c r="J47" s="47"/>
      <c r="K47" s="51"/>
    </row>
    <row r="48">
      <c r="B48" s="27"/>
      <c r="C48" s="39" t="s">
        <v>135</v>
      </c>
      <c r="D48" s="28"/>
      <c r="E48" s="28"/>
      <c r="F48" s="28"/>
      <c r="G48" s="28"/>
      <c r="H48" s="28"/>
      <c r="I48" s="155"/>
      <c r="J48" s="28"/>
      <c r="K48" s="30"/>
    </row>
    <row r="49" s="1" customFormat="1" ht="16.5" customHeight="1">
      <c r="B49" s="46"/>
      <c r="C49" s="47"/>
      <c r="D49" s="47"/>
      <c r="E49" s="156" t="s">
        <v>483</v>
      </c>
      <c r="F49" s="47"/>
      <c r="G49" s="47"/>
      <c r="H49" s="47"/>
      <c r="I49" s="157"/>
      <c r="J49" s="47"/>
      <c r="K49" s="51"/>
    </row>
    <row r="50" s="1" customFormat="1" ht="14.4" customHeight="1">
      <c r="B50" s="46"/>
      <c r="C50" s="39" t="s">
        <v>145</v>
      </c>
      <c r="D50" s="47"/>
      <c r="E50" s="47"/>
      <c r="F50" s="47"/>
      <c r="G50" s="47"/>
      <c r="H50" s="47"/>
      <c r="I50" s="157"/>
      <c r="J50" s="47"/>
      <c r="K50" s="51"/>
    </row>
    <row r="51" s="1" customFormat="1" ht="17.25" customHeight="1">
      <c r="B51" s="46"/>
      <c r="C51" s="47"/>
      <c r="D51" s="47"/>
      <c r="E51" s="158" t="str">
        <f>E11</f>
        <v>Č21 - VRN</v>
      </c>
      <c r="F51" s="47"/>
      <c r="G51" s="47"/>
      <c r="H51" s="47"/>
      <c r="I51" s="157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7"/>
      <c r="J52" s="47"/>
      <c r="K52" s="51"/>
    </row>
    <row r="53" s="1" customFormat="1" ht="18" customHeight="1">
      <c r="B53" s="46"/>
      <c r="C53" s="39" t="s">
        <v>23</v>
      </c>
      <c r="D53" s="47"/>
      <c r="E53" s="47"/>
      <c r="F53" s="34" t="str">
        <f>F14</f>
        <v>žst. Třebušice</v>
      </c>
      <c r="G53" s="47"/>
      <c r="H53" s="47"/>
      <c r="I53" s="159" t="s">
        <v>25</v>
      </c>
      <c r="J53" s="160" t="str">
        <f>IF(J14="","",J14)</f>
        <v>2. 10. 2018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7"/>
      <c r="J54" s="47"/>
      <c r="K54" s="51"/>
    </row>
    <row r="55" s="1" customFormat="1">
      <c r="B55" s="46"/>
      <c r="C55" s="39" t="s">
        <v>31</v>
      </c>
      <c r="D55" s="47"/>
      <c r="E55" s="47"/>
      <c r="F55" s="34" t="str">
        <f>E17</f>
        <v>SŽDC s.o., OŘ UNL, ST Most</v>
      </c>
      <c r="G55" s="47"/>
      <c r="H55" s="47"/>
      <c r="I55" s="159" t="s">
        <v>39</v>
      </c>
      <c r="J55" s="44" t="str">
        <f>E23</f>
        <v xml:space="preserve"> </v>
      </c>
      <c r="K55" s="51"/>
    </row>
    <row r="56" s="1" customFormat="1" ht="14.4" customHeight="1">
      <c r="B56" s="46"/>
      <c r="C56" s="39" t="s">
        <v>37</v>
      </c>
      <c r="D56" s="47"/>
      <c r="E56" s="47"/>
      <c r="F56" s="34" t="str">
        <f>IF(E20="","",E20)</f>
        <v/>
      </c>
      <c r="G56" s="47"/>
      <c r="H56" s="47"/>
      <c r="I56" s="157"/>
      <c r="J56" s="184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7"/>
      <c r="J57" s="47"/>
      <c r="K57" s="51"/>
    </row>
    <row r="58" s="1" customFormat="1" ht="29.28" customHeight="1">
      <c r="B58" s="46"/>
      <c r="C58" s="185" t="s">
        <v>177</v>
      </c>
      <c r="D58" s="172"/>
      <c r="E58" s="172"/>
      <c r="F58" s="172"/>
      <c r="G58" s="172"/>
      <c r="H58" s="172"/>
      <c r="I58" s="186"/>
      <c r="J58" s="187" t="s">
        <v>178</v>
      </c>
      <c r="K58" s="188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7"/>
      <c r="J59" s="47"/>
      <c r="K59" s="51"/>
    </row>
    <row r="60" s="1" customFormat="1" ht="29.28" customHeight="1">
      <c r="B60" s="46"/>
      <c r="C60" s="189" t="s">
        <v>179</v>
      </c>
      <c r="D60" s="47"/>
      <c r="E60" s="47"/>
      <c r="F60" s="47"/>
      <c r="G60" s="47"/>
      <c r="H60" s="47"/>
      <c r="I60" s="157"/>
      <c r="J60" s="168">
        <f>J83</f>
        <v>0</v>
      </c>
      <c r="K60" s="51"/>
      <c r="AU60" s="23" t="s">
        <v>180</v>
      </c>
    </row>
    <row r="61" s="8" customFormat="1" ht="24.96" customHeight="1">
      <c r="B61" s="190"/>
      <c r="C61" s="191"/>
      <c r="D61" s="192" t="s">
        <v>184</v>
      </c>
      <c r="E61" s="193"/>
      <c r="F61" s="193"/>
      <c r="G61" s="193"/>
      <c r="H61" s="193"/>
      <c r="I61" s="194"/>
      <c r="J61" s="195">
        <f>J84</f>
        <v>0</v>
      </c>
      <c r="K61" s="196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57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79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82"/>
      <c r="J67" s="71"/>
      <c r="K67" s="71"/>
      <c r="L67" s="72"/>
    </row>
    <row r="68" s="1" customFormat="1" ht="36.96" customHeight="1">
      <c r="B68" s="46"/>
      <c r="C68" s="73" t="s">
        <v>185</v>
      </c>
      <c r="D68" s="74"/>
      <c r="E68" s="74"/>
      <c r="F68" s="74"/>
      <c r="G68" s="74"/>
      <c r="H68" s="74"/>
      <c r="I68" s="204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204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204"/>
      <c r="J70" s="74"/>
      <c r="K70" s="74"/>
      <c r="L70" s="72"/>
    </row>
    <row r="71" s="1" customFormat="1" ht="16.5" customHeight="1">
      <c r="B71" s="46"/>
      <c r="C71" s="74"/>
      <c r="D71" s="74"/>
      <c r="E71" s="205" t="str">
        <f>E7</f>
        <v>TSO 5.SK žst. Třebušice</v>
      </c>
      <c r="F71" s="76"/>
      <c r="G71" s="76"/>
      <c r="H71" s="76"/>
      <c r="I71" s="204"/>
      <c r="J71" s="74"/>
      <c r="K71" s="74"/>
      <c r="L71" s="72"/>
    </row>
    <row r="72">
      <c r="B72" s="27"/>
      <c r="C72" s="76" t="s">
        <v>135</v>
      </c>
      <c r="D72" s="206"/>
      <c r="E72" s="206"/>
      <c r="F72" s="206"/>
      <c r="G72" s="206"/>
      <c r="H72" s="206"/>
      <c r="I72" s="148"/>
      <c r="J72" s="206"/>
      <c r="K72" s="206"/>
      <c r="L72" s="207"/>
    </row>
    <row r="73" s="1" customFormat="1" ht="16.5" customHeight="1">
      <c r="B73" s="46"/>
      <c r="C73" s="74"/>
      <c r="D73" s="74"/>
      <c r="E73" s="205" t="s">
        <v>483</v>
      </c>
      <c r="F73" s="74"/>
      <c r="G73" s="74"/>
      <c r="H73" s="74"/>
      <c r="I73" s="204"/>
      <c r="J73" s="74"/>
      <c r="K73" s="74"/>
      <c r="L73" s="72"/>
    </row>
    <row r="74" s="1" customFormat="1" ht="14.4" customHeight="1">
      <c r="B74" s="46"/>
      <c r="C74" s="76" t="s">
        <v>145</v>
      </c>
      <c r="D74" s="74"/>
      <c r="E74" s="74"/>
      <c r="F74" s="74"/>
      <c r="G74" s="74"/>
      <c r="H74" s="74"/>
      <c r="I74" s="204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E11</f>
        <v>Č21 - VRN</v>
      </c>
      <c r="F75" s="74"/>
      <c r="G75" s="74"/>
      <c r="H75" s="74"/>
      <c r="I75" s="204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204"/>
      <c r="J76" s="74"/>
      <c r="K76" s="74"/>
      <c r="L76" s="72"/>
    </row>
    <row r="77" s="1" customFormat="1" ht="18" customHeight="1">
      <c r="B77" s="46"/>
      <c r="C77" s="76" t="s">
        <v>23</v>
      </c>
      <c r="D77" s="74"/>
      <c r="E77" s="74"/>
      <c r="F77" s="208" t="str">
        <f>F14</f>
        <v>žst. Třebušice</v>
      </c>
      <c r="G77" s="74"/>
      <c r="H77" s="74"/>
      <c r="I77" s="209" t="s">
        <v>25</v>
      </c>
      <c r="J77" s="85" t="str">
        <f>IF(J14="","",J14)</f>
        <v>2. 10. 2018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204"/>
      <c r="J78" s="74"/>
      <c r="K78" s="74"/>
      <c r="L78" s="72"/>
    </row>
    <row r="79" s="1" customFormat="1">
      <c r="B79" s="46"/>
      <c r="C79" s="76" t="s">
        <v>31</v>
      </c>
      <c r="D79" s="74"/>
      <c r="E79" s="74"/>
      <c r="F79" s="208" t="str">
        <f>E17</f>
        <v>SŽDC s.o., OŘ UNL, ST Most</v>
      </c>
      <c r="G79" s="74"/>
      <c r="H79" s="74"/>
      <c r="I79" s="209" t="s">
        <v>39</v>
      </c>
      <c r="J79" s="208" t="str">
        <f>E23</f>
        <v xml:space="preserve"> </v>
      </c>
      <c r="K79" s="74"/>
      <c r="L79" s="72"/>
    </row>
    <row r="80" s="1" customFormat="1" ht="14.4" customHeight="1">
      <c r="B80" s="46"/>
      <c r="C80" s="76" t="s">
        <v>37</v>
      </c>
      <c r="D80" s="74"/>
      <c r="E80" s="74"/>
      <c r="F80" s="208" t="str">
        <f>IF(E20="","",E20)</f>
        <v/>
      </c>
      <c r="G80" s="74"/>
      <c r="H80" s="74"/>
      <c r="I80" s="204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204"/>
      <c r="J81" s="74"/>
      <c r="K81" s="74"/>
      <c r="L81" s="72"/>
    </row>
    <row r="82" s="10" customFormat="1" ht="29.28" customHeight="1">
      <c r="B82" s="210"/>
      <c r="C82" s="211" t="s">
        <v>186</v>
      </c>
      <c r="D82" s="212" t="s">
        <v>63</v>
      </c>
      <c r="E82" s="212" t="s">
        <v>59</v>
      </c>
      <c r="F82" s="212" t="s">
        <v>187</v>
      </c>
      <c r="G82" s="212" t="s">
        <v>188</v>
      </c>
      <c r="H82" s="212" t="s">
        <v>189</v>
      </c>
      <c r="I82" s="213" t="s">
        <v>190</v>
      </c>
      <c r="J82" s="212" t="s">
        <v>178</v>
      </c>
      <c r="K82" s="214" t="s">
        <v>191</v>
      </c>
      <c r="L82" s="215"/>
      <c r="M82" s="102" t="s">
        <v>192</v>
      </c>
      <c r="N82" s="103" t="s">
        <v>48</v>
      </c>
      <c r="O82" s="103" t="s">
        <v>193</v>
      </c>
      <c r="P82" s="103" t="s">
        <v>194</v>
      </c>
      <c r="Q82" s="103" t="s">
        <v>195</v>
      </c>
      <c r="R82" s="103" t="s">
        <v>196</v>
      </c>
      <c r="S82" s="103" t="s">
        <v>197</v>
      </c>
      <c r="T82" s="104" t="s">
        <v>198</v>
      </c>
    </row>
    <row r="83" s="1" customFormat="1" ht="29.28" customHeight="1">
      <c r="B83" s="46"/>
      <c r="C83" s="108" t="s">
        <v>179</v>
      </c>
      <c r="D83" s="74"/>
      <c r="E83" s="74"/>
      <c r="F83" s="74"/>
      <c r="G83" s="74"/>
      <c r="H83" s="74"/>
      <c r="I83" s="204"/>
      <c r="J83" s="216">
        <f>BK83</f>
        <v>0</v>
      </c>
      <c r="K83" s="74"/>
      <c r="L83" s="72"/>
      <c r="M83" s="105"/>
      <c r="N83" s="106"/>
      <c r="O83" s="106"/>
      <c r="P83" s="217">
        <f>P84</f>
        <v>0</v>
      </c>
      <c r="Q83" s="106"/>
      <c r="R83" s="217">
        <f>R84</f>
        <v>0</v>
      </c>
      <c r="S83" s="106"/>
      <c r="T83" s="218">
        <f>T84</f>
        <v>0</v>
      </c>
      <c r="AT83" s="23" t="s">
        <v>77</v>
      </c>
      <c r="AU83" s="23" t="s">
        <v>180</v>
      </c>
      <c r="BK83" s="219">
        <f>BK84</f>
        <v>0</v>
      </c>
    </row>
    <row r="84" s="11" customFormat="1" ht="37.44" customHeight="1">
      <c r="B84" s="220"/>
      <c r="C84" s="221"/>
      <c r="D84" s="222" t="s">
        <v>77</v>
      </c>
      <c r="E84" s="223" t="s">
        <v>97</v>
      </c>
      <c r="F84" s="223" t="s">
        <v>94</v>
      </c>
      <c r="G84" s="221"/>
      <c r="H84" s="221"/>
      <c r="I84" s="224"/>
      <c r="J84" s="225">
        <f>BK84</f>
        <v>0</v>
      </c>
      <c r="K84" s="221"/>
      <c r="L84" s="226"/>
      <c r="M84" s="227"/>
      <c r="N84" s="228"/>
      <c r="O84" s="228"/>
      <c r="P84" s="229">
        <f>SUM(P85:P94)</f>
        <v>0</v>
      </c>
      <c r="Q84" s="228"/>
      <c r="R84" s="229">
        <f>SUM(R85:R94)</f>
        <v>0</v>
      </c>
      <c r="S84" s="228"/>
      <c r="T84" s="230">
        <f>SUM(T85:T94)</f>
        <v>0</v>
      </c>
      <c r="AR84" s="231" t="s">
        <v>202</v>
      </c>
      <c r="AT84" s="232" t="s">
        <v>77</v>
      </c>
      <c r="AU84" s="232" t="s">
        <v>78</v>
      </c>
      <c r="AY84" s="231" t="s">
        <v>201</v>
      </c>
      <c r="BK84" s="233">
        <f>SUM(BK85:BK94)</f>
        <v>0</v>
      </c>
    </row>
    <row r="85" s="1" customFormat="1" ht="16.5" customHeight="1">
      <c r="B85" s="46"/>
      <c r="C85" s="236" t="s">
        <v>85</v>
      </c>
      <c r="D85" s="236" t="s">
        <v>204</v>
      </c>
      <c r="E85" s="237" t="s">
        <v>485</v>
      </c>
      <c r="F85" s="238" t="s">
        <v>486</v>
      </c>
      <c r="G85" s="239" t="s">
        <v>247</v>
      </c>
      <c r="H85" s="240">
        <v>2</v>
      </c>
      <c r="I85" s="241"/>
      <c r="J85" s="242">
        <f>ROUND(I85*H85,2)</f>
        <v>0</v>
      </c>
      <c r="K85" s="238" t="s">
        <v>364</v>
      </c>
      <c r="L85" s="72"/>
      <c r="M85" s="243" t="s">
        <v>36</v>
      </c>
      <c r="N85" s="244" t="s">
        <v>51</v>
      </c>
      <c r="O85" s="47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3" t="s">
        <v>208</v>
      </c>
      <c r="AT85" s="23" t="s">
        <v>204</v>
      </c>
      <c r="AU85" s="23" t="s">
        <v>85</v>
      </c>
      <c r="AY85" s="23" t="s">
        <v>201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3" t="s">
        <v>208</v>
      </c>
      <c r="BK85" s="247">
        <f>ROUND(I85*H85,2)</f>
        <v>0</v>
      </c>
      <c r="BL85" s="23" t="s">
        <v>208</v>
      </c>
      <c r="BM85" s="23" t="s">
        <v>487</v>
      </c>
    </row>
    <row r="86" s="1" customFormat="1">
      <c r="B86" s="46"/>
      <c r="C86" s="74"/>
      <c r="D86" s="248" t="s">
        <v>250</v>
      </c>
      <c r="E86" s="74"/>
      <c r="F86" s="249" t="s">
        <v>488</v>
      </c>
      <c r="G86" s="74"/>
      <c r="H86" s="74"/>
      <c r="I86" s="204"/>
      <c r="J86" s="74"/>
      <c r="K86" s="74"/>
      <c r="L86" s="72"/>
      <c r="M86" s="250"/>
      <c r="N86" s="47"/>
      <c r="O86" s="47"/>
      <c r="P86" s="47"/>
      <c r="Q86" s="47"/>
      <c r="R86" s="47"/>
      <c r="S86" s="47"/>
      <c r="T86" s="95"/>
      <c r="AT86" s="23" t="s">
        <v>250</v>
      </c>
      <c r="AU86" s="23" t="s">
        <v>85</v>
      </c>
    </row>
    <row r="87" s="1" customFormat="1" ht="16.5" customHeight="1">
      <c r="B87" s="46"/>
      <c r="C87" s="236" t="s">
        <v>87</v>
      </c>
      <c r="D87" s="236" t="s">
        <v>204</v>
      </c>
      <c r="E87" s="237" t="s">
        <v>489</v>
      </c>
      <c r="F87" s="238" t="s">
        <v>490</v>
      </c>
      <c r="G87" s="239" t="s">
        <v>491</v>
      </c>
      <c r="H87" s="286"/>
      <c r="I87" s="241"/>
      <c r="J87" s="242">
        <f>ROUND(I87*H87,2)</f>
        <v>0</v>
      </c>
      <c r="K87" s="238" t="s">
        <v>364</v>
      </c>
      <c r="L87" s="72"/>
      <c r="M87" s="243" t="s">
        <v>36</v>
      </c>
      <c r="N87" s="244" t="s">
        <v>51</v>
      </c>
      <c r="O87" s="47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3" t="s">
        <v>208</v>
      </c>
      <c r="AT87" s="23" t="s">
        <v>204</v>
      </c>
      <c r="AU87" s="23" t="s">
        <v>85</v>
      </c>
      <c r="AY87" s="23" t="s">
        <v>201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3" t="s">
        <v>208</v>
      </c>
      <c r="BK87" s="247">
        <f>ROUND(I87*H87,2)</f>
        <v>0</v>
      </c>
      <c r="BL87" s="23" t="s">
        <v>208</v>
      </c>
      <c r="BM87" s="23" t="s">
        <v>492</v>
      </c>
    </row>
    <row r="88" s="1" customFormat="1" ht="16.5" customHeight="1">
      <c r="B88" s="46"/>
      <c r="C88" s="236" t="s">
        <v>220</v>
      </c>
      <c r="D88" s="236" t="s">
        <v>204</v>
      </c>
      <c r="E88" s="237" t="s">
        <v>493</v>
      </c>
      <c r="F88" s="238" t="s">
        <v>494</v>
      </c>
      <c r="G88" s="239" t="s">
        <v>143</v>
      </c>
      <c r="H88" s="240">
        <v>1.768</v>
      </c>
      <c r="I88" s="241"/>
      <c r="J88" s="242">
        <f>ROUND(I88*H88,2)</f>
        <v>0</v>
      </c>
      <c r="K88" s="238" t="s">
        <v>36</v>
      </c>
      <c r="L88" s="72"/>
      <c r="M88" s="243" t="s">
        <v>36</v>
      </c>
      <c r="N88" s="244" t="s">
        <v>51</v>
      </c>
      <c r="O88" s="47"/>
      <c r="P88" s="245">
        <f>O88*H88</f>
        <v>0</v>
      </c>
      <c r="Q88" s="245">
        <v>0</v>
      </c>
      <c r="R88" s="245">
        <f>Q88*H88</f>
        <v>0</v>
      </c>
      <c r="S88" s="245">
        <v>0</v>
      </c>
      <c r="T88" s="246">
        <f>S88*H88</f>
        <v>0</v>
      </c>
      <c r="AR88" s="23" t="s">
        <v>208</v>
      </c>
      <c r="AT88" s="23" t="s">
        <v>204</v>
      </c>
      <c r="AU88" s="23" t="s">
        <v>85</v>
      </c>
      <c r="AY88" s="23" t="s">
        <v>201</v>
      </c>
      <c r="BE88" s="247">
        <f>IF(N88="základní",J88,0)</f>
        <v>0</v>
      </c>
      <c r="BF88" s="247">
        <f>IF(N88="snížená",J88,0)</f>
        <v>0</v>
      </c>
      <c r="BG88" s="247">
        <f>IF(N88="zákl. přenesená",J88,0)</f>
        <v>0</v>
      </c>
      <c r="BH88" s="247">
        <f>IF(N88="sníž. přenesená",J88,0)</f>
        <v>0</v>
      </c>
      <c r="BI88" s="247">
        <f>IF(N88="nulová",J88,0)</f>
        <v>0</v>
      </c>
      <c r="BJ88" s="23" t="s">
        <v>208</v>
      </c>
      <c r="BK88" s="247">
        <f>ROUND(I88*H88,2)</f>
        <v>0</v>
      </c>
      <c r="BL88" s="23" t="s">
        <v>208</v>
      </c>
      <c r="BM88" s="23" t="s">
        <v>495</v>
      </c>
    </row>
    <row r="89" s="1" customFormat="1" ht="16.5" customHeight="1">
      <c r="B89" s="46"/>
      <c r="C89" s="236" t="s">
        <v>208</v>
      </c>
      <c r="D89" s="236" t="s">
        <v>204</v>
      </c>
      <c r="E89" s="237" t="s">
        <v>496</v>
      </c>
      <c r="F89" s="238" t="s">
        <v>497</v>
      </c>
      <c r="G89" s="239" t="s">
        <v>247</v>
      </c>
      <c r="H89" s="240">
        <v>1</v>
      </c>
      <c r="I89" s="241"/>
      <c r="J89" s="242">
        <f>ROUND(I89*H89,2)</f>
        <v>0</v>
      </c>
      <c r="K89" s="238" t="s">
        <v>36</v>
      </c>
      <c r="L89" s="72"/>
      <c r="M89" s="243" t="s">
        <v>36</v>
      </c>
      <c r="N89" s="244" t="s">
        <v>51</v>
      </c>
      <c r="O89" s="47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3" t="s">
        <v>208</v>
      </c>
      <c r="AT89" s="23" t="s">
        <v>204</v>
      </c>
      <c r="AU89" s="23" t="s">
        <v>85</v>
      </c>
      <c r="AY89" s="23" t="s">
        <v>201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3" t="s">
        <v>208</v>
      </c>
      <c r="BK89" s="247">
        <f>ROUND(I89*H89,2)</f>
        <v>0</v>
      </c>
      <c r="BL89" s="23" t="s">
        <v>208</v>
      </c>
      <c r="BM89" s="23" t="s">
        <v>498</v>
      </c>
    </row>
    <row r="90" s="1" customFormat="1" ht="16.5" customHeight="1">
      <c r="B90" s="46"/>
      <c r="C90" s="236" t="s">
        <v>202</v>
      </c>
      <c r="D90" s="236" t="s">
        <v>204</v>
      </c>
      <c r="E90" s="237" t="s">
        <v>499</v>
      </c>
      <c r="F90" s="238" t="s">
        <v>500</v>
      </c>
      <c r="G90" s="239" t="s">
        <v>247</v>
      </c>
      <c r="H90" s="240">
        <v>1</v>
      </c>
      <c r="I90" s="241"/>
      <c r="J90" s="242">
        <f>ROUND(I90*H90,2)</f>
        <v>0</v>
      </c>
      <c r="K90" s="238" t="s">
        <v>36</v>
      </c>
      <c r="L90" s="72"/>
      <c r="M90" s="243" t="s">
        <v>36</v>
      </c>
      <c r="N90" s="244" t="s">
        <v>51</v>
      </c>
      <c r="O90" s="47"/>
      <c r="P90" s="245">
        <f>O90*H90</f>
        <v>0</v>
      </c>
      <c r="Q90" s="245">
        <v>0</v>
      </c>
      <c r="R90" s="245">
        <f>Q90*H90</f>
        <v>0</v>
      </c>
      <c r="S90" s="245">
        <v>0</v>
      </c>
      <c r="T90" s="246">
        <f>S90*H90</f>
        <v>0</v>
      </c>
      <c r="AR90" s="23" t="s">
        <v>208</v>
      </c>
      <c r="AT90" s="23" t="s">
        <v>204</v>
      </c>
      <c r="AU90" s="23" t="s">
        <v>85</v>
      </c>
      <c r="AY90" s="23" t="s">
        <v>201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3" t="s">
        <v>208</v>
      </c>
      <c r="BK90" s="247">
        <f>ROUND(I90*H90,2)</f>
        <v>0</v>
      </c>
      <c r="BL90" s="23" t="s">
        <v>208</v>
      </c>
      <c r="BM90" s="23" t="s">
        <v>501</v>
      </c>
    </row>
    <row r="91" s="1" customFormat="1" ht="16.5" customHeight="1">
      <c r="B91" s="46"/>
      <c r="C91" s="236" t="s">
        <v>238</v>
      </c>
      <c r="D91" s="236" t="s">
        <v>204</v>
      </c>
      <c r="E91" s="237" t="s">
        <v>502</v>
      </c>
      <c r="F91" s="238" t="s">
        <v>503</v>
      </c>
      <c r="G91" s="239" t="s">
        <v>247</v>
      </c>
      <c r="H91" s="240">
        <v>3</v>
      </c>
      <c r="I91" s="241"/>
      <c r="J91" s="242">
        <f>ROUND(I91*H91,2)</f>
        <v>0</v>
      </c>
      <c r="K91" s="238" t="s">
        <v>36</v>
      </c>
      <c r="L91" s="72"/>
      <c r="M91" s="243" t="s">
        <v>36</v>
      </c>
      <c r="N91" s="244" t="s">
        <v>51</v>
      </c>
      <c r="O91" s="47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3" t="s">
        <v>208</v>
      </c>
      <c r="AT91" s="23" t="s">
        <v>204</v>
      </c>
      <c r="AU91" s="23" t="s">
        <v>85</v>
      </c>
      <c r="AY91" s="23" t="s">
        <v>201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3" t="s">
        <v>208</v>
      </c>
      <c r="BK91" s="247">
        <f>ROUND(I91*H91,2)</f>
        <v>0</v>
      </c>
      <c r="BL91" s="23" t="s">
        <v>208</v>
      </c>
      <c r="BM91" s="23" t="s">
        <v>504</v>
      </c>
    </row>
    <row r="92" s="1" customFormat="1">
      <c r="B92" s="46"/>
      <c r="C92" s="74"/>
      <c r="D92" s="248" t="s">
        <v>250</v>
      </c>
      <c r="E92" s="74"/>
      <c r="F92" s="249" t="s">
        <v>505</v>
      </c>
      <c r="G92" s="74"/>
      <c r="H92" s="74"/>
      <c r="I92" s="204"/>
      <c r="J92" s="74"/>
      <c r="K92" s="74"/>
      <c r="L92" s="72"/>
      <c r="M92" s="250"/>
      <c r="N92" s="47"/>
      <c r="O92" s="47"/>
      <c r="P92" s="47"/>
      <c r="Q92" s="47"/>
      <c r="R92" s="47"/>
      <c r="S92" s="47"/>
      <c r="T92" s="95"/>
      <c r="AT92" s="23" t="s">
        <v>250</v>
      </c>
      <c r="AU92" s="23" t="s">
        <v>85</v>
      </c>
    </row>
    <row r="93" s="1" customFormat="1" ht="16.5" customHeight="1">
      <c r="B93" s="46"/>
      <c r="C93" s="236" t="s">
        <v>244</v>
      </c>
      <c r="D93" s="236" t="s">
        <v>204</v>
      </c>
      <c r="E93" s="237" t="s">
        <v>506</v>
      </c>
      <c r="F93" s="238" t="s">
        <v>507</v>
      </c>
      <c r="G93" s="239" t="s">
        <v>138</v>
      </c>
      <c r="H93" s="240">
        <v>825</v>
      </c>
      <c r="I93" s="241"/>
      <c r="J93" s="242">
        <f>ROUND(I93*H93,2)</f>
        <v>0</v>
      </c>
      <c r="K93" s="238" t="s">
        <v>36</v>
      </c>
      <c r="L93" s="72"/>
      <c r="M93" s="243" t="s">
        <v>36</v>
      </c>
      <c r="N93" s="244" t="s">
        <v>51</v>
      </c>
      <c r="O93" s="47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3" t="s">
        <v>208</v>
      </c>
      <c r="AT93" s="23" t="s">
        <v>204</v>
      </c>
      <c r="AU93" s="23" t="s">
        <v>85</v>
      </c>
      <c r="AY93" s="23" t="s">
        <v>201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3" t="s">
        <v>208</v>
      </c>
      <c r="BK93" s="247">
        <f>ROUND(I93*H93,2)</f>
        <v>0</v>
      </c>
      <c r="BL93" s="23" t="s">
        <v>208</v>
      </c>
      <c r="BM93" s="23" t="s">
        <v>508</v>
      </c>
    </row>
    <row r="94" s="12" customFormat="1">
      <c r="B94" s="251"/>
      <c r="C94" s="252"/>
      <c r="D94" s="248" t="s">
        <v>212</v>
      </c>
      <c r="E94" s="253" t="s">
        <v>36</v>
      </c>
      <c r="F94" s="254" t="s">
        <v>509</v>
      </c>
      <c r="G94" s="252"/>
      <c r="H94" s="255">
        <v>825</v>
      </c>
      <c r="I94" s="256"/>
      <c r="J94" s="252"/>
      <c r="K94" s="252"/>
      <c r="L94" s="257"/>
      <c r="M94" s="283"/>
      <c r="N94" s="284"/>
      <c r="O94" s="284"/>
      <c r="P94" s="284"/>
      <c r="Q94" s="284"/>
      <c r="R94" s="284"/>
      <c r="S94" s="284"/>
      <c r="T94" s="285"/>
      <c r="AT94" s="261" t="s">
        <v>212</v>
      </c>
      <c r="AU94" s="261" t="s">
        <v>85</v>
      </c>
      <c r="AV94" s="12" t="s">
        <v>87</v>
      </c>
      <c r="AW94" s="12" t="s">
        <v>41</v>
      </c>
      <c r="AX94" s="12" t="s">
        <v>85</v>
      </c>
      <c r="AY94" s="261" t="s">
        <v>201</v>
      </c>
    </row>
    <row r="95" s="1" customFormat="1" ht="6.96" customHeight="1">
      <c r="B95" s="67"/>
      <c r="C95" s="68"/>
      <c r="D95" s="68"/>
      <c r="E95" s="68"/>
      <c r="F95" s="68"/>
      <c r="G95" s="68"/>
      <c r="H95" s="68"/>
      <c r="I95" s="179"/>
      <c r="J95" s="68"/>
      <c r="K95" s="68"/>
      <c r="L95" s="72"/>
    </row>
  </sheetData>
  <sheetProtection sheet="1" autoFilter="0" formatColumns="0" formatRows="0" objects="1" scenarios="1" spinCount="100000" saltValue="e03pDUL1lRurwYwB8/PsGUsdT/qHzRtL04u6XJoSkp1+bhJWsOGDjUOHxKWh9zy0OrHQ3UDS4IAiJ4tHBDdCgw==" hashValue="uRTOuF/3ULbZE8iBkKIolM34zB7AqlcnOD90YCcDtDMEn0ZvmKYju7UCxC2igIVVzpREWt5KRGQNj8QH7j7QHw==" algorithmName="SHA-512" password="CC35"/>
  <autoFilter ref="C82:K9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9"/>
      <c r="C1" s="149"/>
      <c r="D1" s="150" t="s">
        <v>1</v>
      </c>
      <c r="E1" s="149"/>
      <c r="F1" s="151" t="s">
        <v>109</v>
      </c>
      <c r="G1" s="151" t="s">
        <v>110</v>
      </c>
      <c r="H1" s="151"/>
      <c r="I1" s="152"/>
      <c r="J1" s="151" t="s">
        <v>111</v>
      </c>
      <c r="K1" s="150" t="s">
        <v>112</v>
      </c>
      <c r="L1" s="151" t="s">
        <v>113</v>
      </c>
      <c r="M1" s="151"/>
      <c r="N1" s="151"/>
      <c r="O1" s="151"/>
      <c r="P1" s="151"/>
      <c r="Q1" s="151"/>
      <c r="R1" s="151"/>
      <c r="S1" s="151"/>
      <c r="T1" s="15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104</v>
      </c>
    </row>
    <row r="3" ht="6.96" customHeight="1">
      <c r="B3" s="24"/>
      <c r="C3" s="25"/>
      <c r="D3" s="25"/>
      <c r="E3" s="25"/>
      <c r="F3" s="25"/>
      <c r="G3" s="25"/>
      <c r="H3" s="25"/>
      <c r="I3" s="154"/>
      <c r="J3" s="25"/>
      <c r="K3" s="26"/>
      <c r="AT3" s="23" t="s">
        <v>87</v>
      </c>
    </row>
    <row r="4" ht="36.96" customHeight="1">
      <c r="B4" s="27"/>
      <c r="C4" s="28"/>
      <c r="D4" s="29" t="s">
        <v>122</v>
      </c>
      <c r="E4" s="28"/>
      <c r="F4" s="28"/>
      <c r="G4" s="28"/>
      <c r="H4" s="28"/>
      <c r="I4" s="155"/>
      <c r="J4" s="28"/>
      <c r="K4" s="30"/>
      <c r="M4" s="31" t="s">
        <v>12</v>
      </c>
      <c r="AT4" s="23" t="s">
        <v>41</v>
      </c>
    </row>
    <row r="5" ht="6.96" customHeight="1">
      <c r="B5" s="27"/>
      <c r="C5" s="28"/>
      <c r="D5" s="28"/>
      <c r="E5" s="28"/>
      <c r="F5" s="28"/>
      <c r="G5" s="28"/>
      <c r="H5" s="28"/>
      <c r="I5" s="155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5"/>
      <c r="J6" s="28"/>
      <c r="K6" s="30"/>
    </row>
    <row r="7" ht="16.5" customHeight="1">
      <c r="B7" s="27"/>
      <c r="C7" s="28"/>
      <c r="D7" s="28"/>
      <c r="E7" s="156" t="str">
        <f>'Rekapitulace zakázky'!K6</f>
        <v>TSO 5.SK žst. Třebušice</v>
      </c>
      <c r="F7" s="39"/>
      <c r="G7" s="39"/>
      <c r="H7" s="39"/>
      <c r="I7" s="155"/>
      <c r="J7" s="28"/>
      <c r="K7" s="30"/>
    </row>
    <row r="8">
      <c r="B8" s="27"/>
      <c r="C8" s="28"/>
      <c r="D8" s="39" t="s">
        <v>135</v>
      </c>
      <c r="E8" s="28"/>
      <c r="F8" s="28"/>
      <c r="G8" s="28"/>
      <c r="H8" s="28"/>
      <c r="I8" s="155"/>
      <c r="J8" s="28"/>
      <c r="K8" s="30"/>
    </row>
    <row r="9" s="1" customFormat="1" ht="16.5" customHeight="1">
      <c r="B9" s="46"/>
      <c r="C9" s="47"/>
      <c r="D9" s="47"/>
      <c r="E9" s="156" t="s">
        <v>510</v>
      </c>
      <c r="F9" s="47"/>
      <c r="G9" s="47"/>
      <c r="H9" s="47"/>
      <c r="I9" s="157"/>
      <c r="J9" s="47"/>
      <c r="K9" s="51"/>
    </row>
    <row r="10" s="1" customFormat="1">
      <c r="B10" s="46"/>
      <c r="C10" s="47"/>
      <c r="D10" s="39" t="s">
        <v>145</v>
      </c>
      <c r="E10" s="47"/>
      <c r="F10" s="47"/>
      <c r="G10" s="47"/>
      <c r="H10" s="47"/>
      <c r="I10" s="157"/>
      <c r="J10" s="47"/>
      <c r="K10" s="51"/>
    </row>
    <row r="11" s="1" customFormat="1" ht="36.96" customHeight="1">
      <c r="B11" s="46"/>
      <c r="C11" s="47"/>
      <c r="D11" s="47"/>
      <c r="E11" s="158" t="s">
        <v>511</v>
      </c>
      <c r="F11" s="47"/>
      <c r="G11" s="47"/>
      <c r="H11" s="47"/>
      <c r="I11" s="157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7"/>
      <c r="J12" s="47"/>
      <c r="K12" s="51"/>
    </row>
    <row r="13" s="1" customFormat="1" ht="14.4" customHeight="1">
      <c r="B13" s="46"/>
      <c r="C13" s="47"/>
      <c r="D13" s="39" t="s">
        <v>20</v>
      </c>
      <c r="E13" s="47"/>
      <c r="F13" s="34" t="s">
        <v>36</v>
      </c>
      <c r="G13" s="47"/>
      <c r="H13" s="47"/>
      <c r="I13" s="159" t="s">
        <v>22</v>
      </c>
      <c r="J13" s="34" t="s">
        <v>36</v>
      </c>
      <c r="K13" s="51"/>
    </row>
    <row r="14" s="1" customFormat="1" ht="14.4" customHeight="1">
      <c r="B14" s="46"/>
      <c r="C14" s="47"/>
      <c r="D14" s="39" t="s">
        <v>23</v>
      </c>
      <c r="E14" s="47"/>
      <c r="F14" s="34" t="s">
        <v>24</v>
      </c>
      <c r="G14" s="47"/>
      <c r="H14" s="47"/>
      <c r="I14" s="159" t="s">
        <v>25</v>
      </c>
      <c r="J14" s="160" t="str">
        <f>'Rekapitulace zakázky'!AN8</f>
        <v>2. 10. 2018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7"/>
      <c r="J15" s="47"/>
      <c r="K15" s="51"/>
    </row>
    <row r="16" s="1" customFormat="1" ht="14.4" customHeight="1">
      <c r="B16" s="46"/>
      <c r="C16" s="47"/>
      <c r="D16" s="39" t="s">
        <v>31</v>
      </c>
      <c r="E16" s="47"/>
      <c r="F16" s="47"/>
      <c r="G16" s="47"/>
      <c r="H16" s="47"/>
      <c r="I16" s="159" t="s">
        <v>32</v>
      </c>
      <c r="J16" s="34" t="s">
        <v>33</v>
      </c>
      <c r="K16" s="51"/>
    </row>
    <row r="17" s="1" customFormat="1" ht="18" customHeight="1">
      <c r="B17" s="46"/>
      <c r="C17" s="47"/>
      <c r="D17" s="47"/>
      <c r="E17" s="34" t="s">
        <v>34</v>
      </c>
      <c r="F17" s="47"/>
      <c r="G17" s="47"/>
      <c r="H17" s="47"/>
      <c r="I17" s="159" t="s">
        <v>35</v>
      </c>
      <c r="J17" s="34" t="s">
        <v>36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7"/>
      <c r="J18" s="47"/>
      <c r="K18" s="51"/>
    </row>
    <row r="19" s="1" customFormat="1" ht="14.4" customHeight="1">
      <c r="B19" s="46"/>
      <c r="C19" s="47"/>
      <c r="D19" s="39" t="s">
        <v>37</v>
      </c>
      <c r="E19" s="47"/>
      <c r="F19" s="47"/>
      <c r="G19" s="47"/>
      <c r="H19" s="47"/>
      <c r="I19" s="159" t="s">
        <v>32</v>
      </c>
      <c r="J19" s="34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4" t="str">
        <f>IF('Rekapitulace zakázky'!E14="Vyplň údaj","",IF('Rekapitulace zakázky'!E14="","",'Rekapitulace zakázky'!E14))</f>
        <v/>
      </c>
      <c r="F20" s="47"/>
      <c r="G20" s="47"/>
      <c r="H20" s="47"/>
      <c r="I20" s="159" t="s">
        <v>35</v>
      </c>
      <c r="J20" s="34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7"/>
      <c r="J21" s="47"/>
      <c r="K21" s="51"/>
    </row>
    <row r="22" s="1" customFormat="1" ht="14.4" customHeight="1">
      <c r="B22" s="46"/>
      <c r="C22" s="47"/>
      <c r="D22" s="39" t="s">
        <v>39</v>
      </c>
      <c r="E22" s="47"/>
      <c r="F22" s="47"/>
      <c r="G22" s="47"/>
      <c r="H22" s="47"/>
      <c r="I22" s="159" t="s">
        <v>32</v>
      </c>
      <c r="J22" s="34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4" t="str">
        <f>IF('Rekapitulace zakázky'!E17="","",'Rekapitulace zakázky'!E17)</f>
        <v xml:space="preserve"> </v>
      </c>
      <c r="F23" s="47"/>
      <c r="G23" s="47"/>
      <c r="H23" s="47"/>
      <c r="I23" s="159" t="s">
        <v>35</v>
      </c>
      <c r="J23" s="34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7"/>
      <c r="J24" s="47"/>
      <c r="K24" s="51"/>
    </row>
    <row r="25" s="1" customFormat="1" ht="14.4" customHeight="1">
      <c r="B25" s="46"/>
      <c r="C25" s="47"/>
      <c r="D25" s="39" t="s">
        <v>42</v>
      </c>
      <c r="E25" s="47"/>
      <c r="F25" s="47"/>
      <c r="G25" s="47"/>
      <c r="H25" s="47"/>
      <c r="I25" s="157"/>
      <c r="J25" s="47"/>
      <c r="K25" s="51"/>
    </row>
    <row r="26" s="7" customFormat="1" ht="71.25" customHeight="1">
      <c r="B26" s="161"/>
      <c r="C26" s="162"/>
      <c r="D26" s="162"/>
      <c r="E26" s="44" t="s">
        <v>43</v>
      </c>
      <c r="F26" s="44"/>
      <c r="G26" s="44"/>
      <c r="H26" s="44"/>
      <c r="I26" s="163"/>
      <c r="J26" s="162"/>
      <c r="K26" s="164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7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5"/>
      <c r="J28" s="106"/>
      <c r="K28" s="166"/>
    </row>
    <row r="29" s="1" customFormat="1" ht="25.44" customHeight="1">
      <c r="B29" s="46"/>
      <c r="C29" s="47"/>
      <c r="D29" s="167" t="s">
        <v>44</v>
      </c>
      <c r="E29" s="47"/>
      <c r="F29" s="47"/>
      <c r="G29" s="47"/>
      <c r="H29" s="47"/>
      <c r="I29" s="157"/>
      <c r="J29" s="168">
        <f>ROUND(J83,2)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5"/>
      <c r="J30" s="106"/>
      <c r="K30" s="166"/>
    </row>
    <row r="31" s="1" customFormat="1" ht="14.4" customHeight="1">
      <c r="B31" s="46"/>
      <c r="C31" s="47"/>
      <c r="D31" s="47"/>
      <c r="E31" s="47"/>
      <c r="F31" s="52" t="s">
        <v>46</v>
      </c>
      <c r="G31" s="47"/>
      <c r="H31" s="47"/>
      <c r="I31" s="169" t="s">
        <v>45</v>
      </c>
      <c r="J31" s="52" t="s">
        <v>47</v>
      </c>
      <c r="K31" s="51"/>
    </row>
    <row r="32" hidden="1" s="1" customFormat="1" ht="14.4" customHeight="1">
      <c r="B32" s="46"/>
      <c r="C32" s="47"/>
      <c r="D32" s="55" t="s">
        <v>48</v>
      </c>
      <c r="E32" s="55" t="s">
        <v>49</v>
      </c>
      <c r="F32" s="170">
        <f>ROUND(SUM(BE83:BE100), 2)</f>
        <v>0</v>
      </c>
      <c r="G32" s="47"/>
      <c r="H32" s="47"/>
      <c r="I32" s="171">
        <v>0.20999999999999999</v>
      </c>
      <c r="J32" s="170">
        <f>ROUND(ROUND((SUM(BE83:BE100)),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50</v>
      </c>
      <c r="F33" s="170">
        <f>ROUND(SUM(BF83:BF100), 2)</f>
        <v>0</v>
      </c>
      <c r="G33" s="47"/>
      <c r="H33" s="47"/>
      <c r="I33" s="171">
        <v>0.14999999999999999</v>
      </c>
      <c r="J33" s="170">
        <f>ROUND(ROUND((SUM(BF83:BF100)), 2)*I33, 2)</f>
        <v>0</v>
      </c>
      <c r="K33" s="51"/>
    </row>
    <row r="34" s="1" customFormat="1" ht="14.4" customHeight="1">
      <c r="B34" s="46"/>
      <c r="C34" s="47"/>
      <c r="D34" s="55" t="s">
        <v>48</v>
      </c>
      <c r="E34" s="55" t="s">
        <v>51</v>
      </c>
      <c r="F34" s="170">
        <f>ROUND(SUM(BG83:BG100), 2)</f>
        <v>0</v>
      </c>
      <c r="G34" s="47"/>
      <c r="H34" s="47"/>
      <c r="I34" s="171">
        <v>0.20999999999999999</v>
      </c>
      <c r="J34" s="170">
        <v>0</v>
      </c>
      <c r="K34" s="51"/>
    </row>
    <row r="35" s="1" customFormat="1" ht="14.4" customHeight="1">
      <c r="B35" s="46"/>
      <c r="C35" s="47"/>
      <c r="D35" s="47"/>
      <c r="E35" s="55" t="s">
        <v>52</v>
      </c>
      <c r="F35" s="170">
        <f>ROUND(SUM(BH83:BH100), 2)</f>
        <v>0</v>
      </c>
      <c r="G35" s="47"/>
      <c r="H35" s="47"/>
      <c r="I35" s="171">
        <v>0.14999999999999999</v>
      </c>
      <c r="J35" s="170">
        <v>0</v>
      </c>
      <c r="K35" s="51"/>
    </row>
    <row r="36" hidden="1" s="1" customFormat="1" ht="14.4" customHeight="1">
      <c r="B36" s="46"/>
      <c r="C36" s="47"/>
      <c r="D36" s="47"/>
      <c r="E36" s="55" t="s">
        <v>53</v>
      </c>
      <c r="F36" s="170">
        <f>ROUND(SUM(BI83:BI100), 2)</f>
        <v>0</v>
      </c>
      <c r="G36" s="47"/>
      <c r="H36" s="47"/>
      <c r="I36" s="171">
        <v>0</v>
      </c>
      <c r="J36" s="170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7"/>
      <c r="J37" s="47"/>
      <c r="K37" s="51"/>
    </row>
    <row r="38" s="1" customFormat="1" ht="25.44" customHeight="1">
      <c r="B38" s="46"/>
      <c r="C38" s="172"/>
      <c r="D38" s="173" t="s">
        <v>54</v>
      </c>
      <c r="E38" s="98"/>
      <c r="F38" s="98"/>
      <c r="G38" s="174" t="s">
        <v>55</v>
      </c>
      <c r="H38" s="175" t="s">
        <v>56</v>
      </c>
      <c r="I38" s="176"/>
      <c r="J38" s="177">
        <f>SUM(J29:J36)</f>
        <v>0</v>
      </c>
      <c r="K38" s="178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9"/>
      <c r="J39" s="68"/>
      <c r="K39" s="69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6"/>
      <c r="C44" s="29" t="s">
        <v>176</v>
      </c>
      <c r="D44" s="47"/>
      <c r="E44" s="47"/>
      <c r="F44" s="47"/>
      <c r="G44" s="47"/>
      <c r="H44" s="47"/>
      <c r="I44" s="157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7"/>
      <c r="J45" s="47"/>
      <c r="K45" s="51"/>
    </row>
    <row r="46" s="1" customFormat="1" ht="14.4" customHeight="1">
      <c r="B46" s="46"/>
      <c r="C46" s="39" t="s">
        <v>18</v>
      </c>
      <c r="D46" s="47"/>
      <c r="E46" s="47"/>
      <c r="F46" s="47"/>
      <c r="G46" s="47"/>
      <c r="H46" s="47"/>
      <c r="I46" s="157"/>
      <c r="J46" s="47"/>
      <c r="K46" s="51"/>
    </row>
    <row r="47" s="1" customFormat="1" ht="16.5" customHeight="1">
      <c r="B47" s="46"/>
      <c r="C47" s="47"/>
      <c r="D47" s="47"/>
      <c r="E47" s="156" t="str">
        <f>E7</f>
        <v>TSO 5.SK žst. Třebušice</v>
      </c>
      <c r="F47" s="39"/>
      <c r="G47" s="39"/>
      <c r="H47" s="39"/>
      <c r="I47" s="157"/>
      <c r="J47" s="47"/>
      <c r="K47" s="51"/>
    </row>
    <row r="48">
      <c r="B48" s="27"/>
      <c r="C48" s="39" t="s">
        <v>135</v>
      </c>
      <c r="D48" s="28"/>
      <c r="E48" s="28"/>
      <c r="F48" s="28"/>
      <c r="G48" s="28"/>
      <c r="H48" s="28"/>
      <c r="I48" s="155"/>
      <c r="J48" s="28"/>
      <c r="K48" s="30"/>
    </row>
    <row r="49" s="1" customFormat="1" ht="16.5" customHeight="1">
      <c r="B49" s="46"/>
      <c r="C49" s="47"/>
      <c r="D49" s="47"/>
      <c r="E49" s="156" t="s">
        <v>510</v>
      </c>
      <c r="F49" s="47"/>
      <c r="G49" s="47"/>
      <c r="H49" s="47"/>
      <c r="I49" s="157"/>
      <c r="J49" s="47"/>
      <c r="K49" s="51"/>
    </row>
    <row r="50" s="1" customFormat="1" ht="14.4" customHeight="1">
      <c r="B50" s="46"/>
      <c r="C50" s="39" t="s">
        <v>145</v>
      </c>
      <c r="D50" s="47"/>
      <c r="E50" s="47"/>
      <c r="F50" s="47"/>
      <c r="G50" s="47"/>
      <c r="H50" s="47"/>
      <c r="I50" s="157"/>
      <c r="J50" s="47"/>
      <c r="K50" s="51"/>
    </row>
    <row r="51" s="1" customFormat="1" ht="17.25" customHeight="1">
      <c r="B51" s="46"/>
      <c r="C51" s="47"/>
      <c r="D51" s="47"/>
      <c r="E51" s="158" t="str">
        <f>E11</f>
        <v>Č31 - Práce na zab.zař.</v>
      </c>
      <c r="F51" s="47"/>
      <c r="G51" s="47"/>
      <c r="H51" s="47"/>
      <c r="I51" s="157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7"/>
      <c r="J52" s="47"/>
      <c r="K52" s="51"/>
    </row>
    <row r="53" s="1" customFormat="1" ht="18" customHeight="1">
      <c r="B53" s="46"/>
      <c r="C53" s="39" t="s">
        <v>23</v>
      </c>
      <c r="D53" s="47"/>
      <c r="E53" s="47"/>
      <c r="F53" s="34" t="str">
        <f>F14</f>
        <v>žst. Třebušice</v>
      </c>
      <c r="G53" s="47"/>
      <c r="H53" s="47"/>
      <c r="I53" s="159" t="s">
        <v>25</v>
      </c>
      <c r="J53" s="160" t="str">
        <f>IF(J14="","",J14)</f>
        <v>2. 10. 2018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7"/>
      <c r="J54" s="47"/>
      <c r="K54" s="51"/>
    </row>
    <row r="55" s="1" customFormat="1">
      <c r="B55" s="46"/>
      <c r="C55" s="39" t="s">
        <v>31</v>
      </c>
      <c r="D55" s="47"/>
      <c r="E55" s="47"/>
      <c r="F55" s="34" t="str">
        <f>E17</f>
        <v>SŽDC s.o., OŘ UNL, ST Most</v>
      </c>
      <c r="G55" s="47"/>
      <c r="H55" s="47"/>
      <c r="I55" s="159" t="s">
        <v>39</v>
      </c>
      <c r="J55" s="44" t="str">
        <f>E23</f>
        <v xml:space="preserve"> </v>
      </c>
      <c r="K55" s="51"/>
    </row>
    <row r="56" s="1" customFormat="1" ht="14.4" customHeight="1">
      <c r="B56" s="46"/>
      <c r="C56" s="39" t="s">
        <v>37</v>
      </c>
      <c r="D56" s="47"/>
      <c r="E56" s="47"/>
      <c r="F56" s="34" t="str">
        <f>IF(E20="","",E20)</f>
        <v/>
      </c>
      <c r="G56" s="47"/>
      <c r="H56" s="47"/>
      <c r="I56" s="157"/>
      <c r="J56" s="184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7"/>
      <c r="J57" s="47"/>
      <c r="K57" s="51"/>
    </row>
    <row r="58" s="1" customFormat="1" ht="29.28" customHeight="1">
      <c r="B58" s="46"/>
      <c r="C58" s="185" t="s">
        <v>177</v>
      </c>
      <c r="D58" s="172"/>
      <c r="E58" s="172"/>
      <c r="F58" s="172"/>
      <c r="G58" s="172"/>
      <c r="H58" s="172"/>
      <c r="I58" s="186"/>
      <c r="J58" s="187" t="s">
        <v>178</v>
      </c>
      <c r="K58" s="188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7"/>
      <c r="J59" s="47"/>
      <c r="K59" s="51"/>
    </row>
    <row r="60" s="1" customFormat="1" ht="29.28" customHeight="1">
      <c r="B60" s="46"/>
      <c r="C60" s="189" t="s">
        <v>179</v>
      </c>
      <c r="D60" s="47"/>
      <c r="E60" s="47"/>
      <c r="F60" s="47"/>
      <c r="G60" s="47"/>
      <c r="H60" s="47"/>
      <c r="I60" s="157"/>
      <c r="J60" s="168">
        <f>J83</f>
        <v>0</v>
      </c>
      <c r="K60" s="51"/>
      <c r="AU60" s="23" t="s">
        <v>180</v>
      </c>
    </row>
    <row r="61" s="8" customFormat="1" ht="24.96" customHeight="1">
      <c r="B61" s="190"/>
      <c r="C61" s="191"/>
      <c r="D61" s="192" t="s">
        <v>183</v>
      </c>
      <c r="E61" s="193"/>
      <c r="F61" s="193"/>
      <c r="G61" s="193"/>
      <c r="H61" s="193"/>
      <c r="I61" s="194"/>
      <c r="J61" s="195">
        <f>J84</f>
        <v>0</v>
      </c>
      <c r="K61" s="196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57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79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82"/>
      <c r="J67" s="71"/>
      <c r="K67" s="71"/>
      <c r="L67" s="72"/>
    </row>
    <row r="68" s="1" customFormat="1" ht="36.96" customHeight="1">
      <c r="B68" s="46"/>
      <c r="C68" s="73" t="s">
        <v>185</v>
      </c>
      <c r="D68" s="74"/>
      <c r="E68" s="74"/>
      <c r="F68" s="74"/>
      <c r="G68" s="74"/>
      <c r="H68" s="74"/>
      <c r="I68" s="204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204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204"/>
      <c r="J70" s="74"/>
      <c r="K70" s="74"/>
      <c r="L70" s="72"/>
    </row>
    <row r="71" s="1" customFormat="1" ht="16.5" customHeight="1">
      <c r="B71" s="46"/>
      <c r="C71" s="74"/>
      <c r="D71" s="74"/>
      <c r="E71" s="205" t="str">
        <f>E7</f>
        <v>TSO 5.SK žst. Třebušice</v>
      </c>
      <c r="F71" s="76"/>
      <c r="G71" s="76"/>
      <c r="H71" s="76"/>
      <c r="I71" s="204"/>
      <c r="J71" s="74"/>
      <c r="K71" s="74"/>
      <c r="L71" s="72"/>
    </row>
    <row r="72">
      <c r="B72" s="27"/>
      <c r="C72" s="76" t="s">
        <v>135</v>
      </c>
      <c r="D72" s="206"/>
      <c r="E72" s="206"/>
      <c r="F72" s="206"/>
      <c r="G72" s="206"/>
      <c r="H72" s="206"/>
      <c r="I72" s="148"/>
      <c r="J72" s="206"/>
      <c r="K72" s="206"/>
      <c r="L72" s="207"/>
    </row>
    <row r="73" s="1" customFormat="1" ht="16.5" customHeight="1">
      <c r="B73" s="46"/>
      <c r="C73" s="74"/>
      <c r="D73" s="74"/>
      <c r="E73" s="205" t="s">
        <v>510</v>
      </c>
      <c r="F73" s="74"/>
      <c r="G73" s="74"/>
      <c r="H73" s="74"/>
      <c r="I73" s="204"/>
      <c r="J73" s="74"/>
      <c r="K73" s="74"/>
      <c r="L73" s="72"/>
    </row>
    <row r="74" s="1" customFormat="1" ht="14.4" customHeight="1">
      <c r="B74" s="46"/>
      <c r="C74" s="76" t="s">
        <v>145</v>
      </c>
      <c r="D74" s="74"/>
      <c r="E74" s="74"/>
      <c r="F74" s="74"/>
      <c r="G74" s="74"/>
      <c r="H74" s="74"/>
      <c r="I74" s="204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E11</f>
        <v>Č31 - Práce na zab.zař.</v>
      </c>
      <c r="F75" s="74"/>
      <c r="G75" s="74"/>
      <c r="H75" s="74"/>
      <c r="I75" s="204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204"/>
      <c r="J76" s="74"/>
      <c r="K76" s="74"/>
      <c r="L76" s="72"/>
    </row>
    <row r="77" s="1" customFormat="1" ht="18" customHeight="1">
      <c r="B77" s="46"/>
      <c r="C77" s="76" t="s">
        <v>23</v>
      </c>
      <c r="D77" s="74"/>
      <c r="E77" s="74"/>
      <c r="F77" s="208" t="str">
        <f>F14</f>
        <v>žst. Třebušice</v>
      </c>
      <c r="G77" s="74"/>
      <c r="H77" s="74"/>
      <c r="I77" s="209" t="s">
        <v>25</v>
      </c>
      <c r="J77" s="85" t="str">
        <f>IF(J14="","",J14)</f>
        <v>2. 10. 2018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204"/>
      <c r="J78" s="74"/>
      <c r="K78" s="74"/>
      <c r="L78" s="72"/>
    </row>
    <row r="79" s="1" customFormat="1">
      <c r="B79" s="46"/>
      <c r="C79" s="76" t="s">
        <v>31</v>
      </c>
      <c r="D79" s="74"/>
      <c r="E79" s="74"/>
      <c r="F79" s="208" t="str">
        <f>E17</f>
        <v>SŽDC s.o., OŘ UNL, ST Most</v>
      </c>
      <c r="G79" s="74"/>
      <c r="H79" s="74"/>
      <c r="I79" s="209" t="s">
        <v>39</v>
      </c>
      <c r="J79" s="208" t="str">
        <f>E23</f>
        <v xml:space="preserve"> </v>
      </c>
      <c r="K79" s="74"/>
      <c r="L79" s="72"/>
    </row>
    <row r="80" s="1" customFormat="1" ht="14.4" customHeight="1">
      <c r="B80" s="46"/>
      <c r="C80" s="76" t="s">
        <v>37</v>
      </c>
      <c r="D80" s="74"/>
      <c r="E80" s="74"/>
      <c r="F80" s="208" t="str">
        <f>IF(E20="","",E20)</f>
        <v/>
      </c>
      <c r="G80" s="74"/>
      <c r="H80" s="74"/>
      <c r="I80" s="204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204"/>
      <c r="J81" s="74"/>
      <c r="K81" s="74"/>
      <c r="L81" s="72"/>
    </row>
    <row r="82" s="10" customFormat="1" ht="29.28" customHeight="1">
      <c r="B82" s="210"/>
      <c r="C82" s="211" t="s">
        <v>186</v>
      </c>
      <c r="D82" s="212" t="s">
        <v>63</v>
      </c>
      <c r="E82" s="212" t="s">
        <v>59</v>
      </c>
      <c r="F82" s="212" t="s">
        <v>187</v>
      </c>
      <c r="G82" s="212" t="s">
        <v>188</v>
      </c>
      <c r="H82" s="212" t="s">
        <v>189</v>
      </c>
      <c r="I82" s="213" t="s">
        <v>190</v>
      </c>
      <c r="J82" s="212" t="s">
        <v>178</v>
      </c>
      <c r="K82" s="214" t="s">
        <v>191</v>
      </c>
      <c r="L82" s="215"/>
      <c r="M82" s="102" t="s">
        <v>192</v>
      </c>
      <c r="N82" s="103" t="s">
        <v>48</v>
      </c>
      <c r="O82" s="103" t="s">
        <v>193</v>
      </c>
      <c r="P82" s="103" t="s">
        <v>194</v>
      </c>
      <c r="Q82" s="103" t="s">
        <v>195</v>
      </c>
      <c r="R82" s="103" t="s">
        <v>196</v>
      </c>
      <c r="S82" s="103" t="s">
        <v>197</v>
      </c>
      <c r="T82" s="104" t="s">
        <v>198</v>
      </c>
    </row>
    <row r="83" s="1" customFormat="1" ht="29.28" customHeight="1">
      <c r="B83" s="46"/>
      <c r="C83" s="108" t="s">
        <v>179</v>
      </c>
      <c r="D83" s="74"/>
      <c r="E83" s="74"/>
      <c r="F83" s="74"/>
      <c r="G83" s="74"/>
      <c r="H83" s="74"/>
      <c r="I83" s="204"/>
      <c r="J83" s="216">
        <f>BK83</f>
        <v>0</v>
      </c>
      <c r="K83" s="74"/>
      <c r="L83" s="72"/>
      <c r="M83" s="105"/>
      <c r="N83" s="106"/>
      <c r="O83" s="106"/>
      <c r="P83" s="217">
        <f>P84</f>
        <v>0</v>
      </c>
      <c r="Q83" s="106"/>
      <c r="R83" s="217">
        <f>R84</f>
        <v>0</v>
      </c>
      <c r="S83" s="106"/>
      <c r="T83" s="218">
        <f>T84</f>
        <v>0</v>
      </c>
      <c r="AT83" s="23" t="s">
        <v>77</v>
      </c>
      <c r="AU83" s="23" t="s">
        <v>180</v>
      </c>
      <c r="BK83" s="219">
        <f>BK84</f>
        <v>0</v>
      </c>
    </row>
    <row r="84" s="11" customFormat="1" ht="37.44" customHeight="1">
      <c r="B84" s="220"/>
      <c r="C84" s="221"/>
      <c r="D84" s="222" t="s">
        <v>77</v>
      </c>
      <c r="E84" s="223" t="s">
        <v>358</v>
      </c>
      <c r="F84" s="223" t="s">
        <v>359</v>
      </c>
      <c r="G84" s="221"/>
      <c r="H84" s="221"/>
      <c r="I84" s="224"/>
      <c r="J84" s="225">
        <f>BK84</f>
        <v>0</v>
      </c>
      <c r="K84" s="221"/>
      <c r="L84" s="226"/>
      <c r="M84" s="227"/>
      <c r="N84" s="228"/>
      <c r="O84" s="228"/>
      <c r="P84" s="229">
        <f>SUM(P85:P100)</f>
        <v>0</v>
      </c>
      <c r="Q84" s="228"/>
      <c r="R84" s="229">
        <f>SUM(R85:R100)</f>
        <v>0</v>
      </c>
      <c r="S84" s="228"/>
      <c r="T84" s="230">
        <f>SUM(T85:T100)</f>
        <v>0</v>
      </c>
      <c r="AR84" s="231" t="s">
        <v>208</v>
      </c>
      <c r="AT84" s="232" t="s">
        <v>77</v>
      </c>
      <c r="AU84" s="232" t="s">
        <v>78</v>
      </c>
      <c r="AY84" s="231" t="s">
        <v>201</v>
      </c>
      <c r="BK84" s="233">
        <f>SUM(BK85:BK100)</f>
        <v>0</v>
      </c>
    </row>
    <row r="85" s="1" customFormat="1" ht="25.5" customHeight="1">
      <c r="B85" s="46"/>
      <c r="C85" s="273" t="s">
        <v>85</v>
      </c>
      <c r="D85" s="273" t="s">
        <v>361</v>
      </c>
      <c r="E85" s="274" t="s">
        <v>512</v>
      </c>
      <c r="F85" s="275" t="s">
        <v>513</v>
      </c>
      <c r="G85" s="276" t="s">
        <v>247</v>
      </c>
      <c r="H85" s="277">
        <v>2</v>
      </c>
      <c r="I85" s="278"/>
      <c r="J85" s="279">
        <f>ROUND(I85*H85,2)</f>
        <v>0</v>
      </c>
      <c r="K85" s="275" t="s">
        <v>207</v>
      </c>
      <c r="L85" s="280"/>
      <c r="M85" s="281" t="s">
        <v>36</v>
      </c>
      <c r="N85" s="282" t="s">
        <v>51</v>
      </c>
      <c r="O85" s="47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3" t="s">
        <v>365</v>
      </c>
      <c r="AT85" s="23" t="s">
        <v>361</v>
      </c>
      <c r="AU85" s="23" t="s">
        <v>85</v>
      </c>
      <c r="AY85" s="23" t="s">
        <v>201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3" t="s">
        <v>208</v>
      </c>
      <c r="BK85" s="247">
        <f>ROUND(I85*H85,2)</f>
        <v>0</v>
      </c>
      <c r="BL85" s="23" t="s">
        <v>365</v>
      </c>
      <c r="BM85" s="23" t="s">
        <v>514</v>
      </c>
    </row>
    <row r="86" s="1" customFormat="1" ht="25.5" customHeight="1">
      <c r="B86" s="46"/>
      <c r="C86" s="273" t="s">
        <v>87</v>
      </c>
      <c r="D86" s="273" t="s">
        <v>361</v>
      </c>
      <c r="E86" s="274" t="s">
        <v>515</v>
      </c>
      <c r="F86" s="275" t="s">
        <v>516</v>
      </c>
      <c r="G86" s="276" t="s">
        <v>247</v>
      </c>
      <c r="H86" s="277">
        <v>2</v>
      </c>
      <c r="I86" s="278"/>
      <c r="J86" s="279">
        <f>ROUND(I86*H86,2)</f>
        <v>0</v>
      </c>
      <c r="K86" s="275" t="s">
        <v>207</v>
      </c>
      <c r="L86" s="280"/>
      <c r="M86" s="281" t="s">
        <v>36</v>
      </c>
      <c r="N86" s="282" t="s">
        <v>51</v>
      </c>
      <c r="O86" s="47"/>
      <c r="P86" s="245">
        <f>O86*H86</f>
        <v>0</v>
      </c>
      <c r="Q86" s="245">
        <v>0</v>
      </c>
      <c r="R86" s="245">
        <f>Q86*H86</f>
        <v>0</v>
      </c>
      <c r="S86" s="245">
        <v>0</v>
      </c>
      <c r="T86" s="246">
        <f>S86*H86</f>
        <v>0</v>
      </c>
      <c r="AR86" s="23" t="s">
        <v>517</v>
      </c>
      <c r="AT86" s="23" t="s">
        <v>361</v>
      </c>
      <c r="AU86" s="23" t="s">
        <v>85</v>
      </c>
      <c r="AY86" s="23" t="s">
        <v>201</v>
      </c>
      <c r="BE86" s="247">
        <f>IF(N86="základní",J86,0)</f>
        <v>0</v>
      </c>
      <c r="BF86" s="247">
        <f>IF(N86="snížená",J86,0)</f>
        <v>0</v>
      </c>
      <c r="BG86" s="247">
        <f>IF(N86="zákl. přenesená",J86,0)</f>
        <v>0</v>
      </c>
      <c r="BH86" s="247">
        <f>IF(N86="sníž. přenesená",J86,0)</f>
        <v>0</v>
      </c>
      <c r="BI86" s="247">
        <f>IF(N86="nulová",J86,0)</f>
        <v>0</v>
      </c>
      <c r="BJ86" s="23" t="s">
        <v>208</v>
      </c>
      <c r="BK86" s="247">
        <f>ROUND(I86*H86,2)</f>
        <v>0</v>
      </c>
      <c r="BL86" s="23" t="s">
        <v>517</v>
      </c>
      <c r="BM86" s="23" t="s">
        <v>518</v>
      </c>
    </row>
    <row r="87" s="1" customFormat="1" ht="25.5" customHeight="1">
      <c r="B87" s="46"/>
      <c r="C87" s="273" t="s">
        <v>220</v>
      </c>
      <c r="D87" s="273" t="s">
        <v>361</v>
      </c>
      <c r="E87" s="274" t="s">
        <v>519</v>
      </c>
      <c r="F87" s="275" t="s">
        <v>520</v>
      </c>
      <c r="G87" s="276" t="s">
        <v>247</v>
      </c>
      <c r="H87" s="277">
        <v>2</v>
      </c>
      <c r="I87" s="278"/>
      <c r="J87" s="279">
        <f>ROUND(I87*H87,2)</f>
        <v>0</v>
      </c>
      <c r="K87" s="275" t="s">
        <v>207</v>
      </c>
      <c r="L87" s="280"/>
      <c r="M87" s="281" t="s">
        <v>36</v>
      </c>
      <c r="N87" s="282" t="s">
        <v>51</v>
      </c>
      <c r="O87" s="47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3" t="s">
        <v>517</v>
      </c>
      <c r="AT87" s="23" t="s">
        <v>361</v>
      </c>
      <c r="AU87" s="23" t="s">
        <v>85</v>
      </c>
      <c r="AY87" s="23" t="s">
        <v>201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3" t="s">
        <v>208</v>
      </c>
      <c r="BK87" s="247">
        <f>ROUND(I87*H87,2)</f>
        <v>0</v>
      </c>
      <c r="BL87" s="23" t="s">
        <v>517</v>
      </c>
      <c r="BM87" s="23" t="s">
        <v>521</v>
      </c>
    </row>
    <row r="88" s="1" customFormat="1">
      <c r="B88" s="46"/>
      <c r="C88" s="74"/>
      <c r="D88" s="248" t="s">
        <v>250</v>
      </c>
      <c r="E88" s="74"/>
      <c r="F88" s="249" t="s">
        <v>522</v>
      </c>
      <c r="G88" s="74"/>
      <c r="H88" s="74"/>
      <c r="I88" s="204"/>
      <c r="J88" s="74"/>
      <c r="K88" s="74"/>
      <c r="L88" s="72"/>
      <c r="M88" s="250"/>
      <c r="N88" s="47"/>
      <c r="O88" s="47"/>
      <c r="P88" s="47"/>
      <c r="Q88" s="47"/>
      <c r="R88" s="47"/>
      <c r="S88" s="47"/>
      <c r="T88" s="95"/>
      <c r="AT88" s="23" t="s">
        <v>250</v>
      </c>
      <c r="AU88" s="23" t="s">
        <v>85</v>
      </c>
    </row>
    <row r="89" s="1" customFormat="1" ht="25.5" customHeight="1">
      <c r="B89" s="46"/>
      <c r="C89" s="273" t="s">
        <v>208</v>
      </c>
      <c r="D89" s="273" t="s">
        <v>361</v>
      </c>
      <c r="E89" s="274" t="s">
        <v>523</v>
      </c>
      <c r="F89" s="275" t="s">
        <v>524</v>
      </c>
      <c r="G89" s="276" t="s">
        <v>247</v>
      </c>
      <c r="H89" s="277">
        <v>2</v>
      </c>
      <c r="I89" s="278"/>
      <c r="J89" s="279">
        <f>ROUND(I89*H89,2)</f>
        <v>0</v>
      </c>
      <c r="K89" s="275" t="s">
        <v>207</v>
      </c>
      <c r="L89" s="280"/>
      <c r="M89" s="281" t="s">
        <v>36</v>
      </c>
      <c r="N89" s="282" t="s">
        <v>51</v>
      </c>
      <c r="O89" s="47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3" t="s">
        <v>365</v>
      </c>
      <c r="AT89" s="23" t="s">
        <v>361</v>
      </c>
      <c r="AU89" s="23" t="s">
        <v>85</v>
      </c>
      <c r="AY89" s="23" t="s">
        <v>201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3" t="s">
        <v>208</v>
      </c>
      <c r="BK89" s="247">
        <f>ROUND(I89*H89,2)</f>
        <v>0</v>
      </c>
      <c r="BL89" s="23" t="s">
        <v>365</v>
      </c>
      <c r="BM89" s="23" t="s">
        <v>525</v>
      </c>
    </row>
    <row r="90" s="1" customFormat="1" ht="25.5" customHeight="1">
      <c r="B90" s="46"/>
      <c r="C90" s="273" t="s">
        <v>202</v>
      </c>
      <c r="D90" s="273" t="s">
        <v>361</v>
      </c>
      <c r="E90" s="274" t="s">
        <v>526</v>
      </c>
      <c r="F90" s="275" t="s">
        <v>527</v>
      </c>
      <c r="G90" s="276" t="s">
        <v>247</v>
      </c>
      <c r="H90" s="277">
        <v>4</v>
      </c>
      <c r="I90" s="278"/>
      <c r="J90" s="279">
        <f>ROUND(I90*H90,2)</f>
        <v>0</v>
      </c>
      <c r="K90" s="275" t="s">
        <v>207</v>
      </c>
      <c r="L90" s="280"/>
      <c r="M90" s="281" t="s">
        <v>36</v>
      </c>
      <c r="N90" s="282" t="s">
        <v>51</v>
      </c>
      <c r="O90" s="47"/>
      <c r="P90" s="245">
        <f>O90*H90</f>
        <v>0</v>
      </c>
      <c r="Q90" s="245">
        <v>0</v>
      </c>
      <c r="R90" s="245">
        <f>Q90*H90</f>
        <v>0</v>
      </c>
      <c r="S90" s="245">
        <v>0</v>
      </c>
      <c r="T90" s="246">
        <f>S90*H90</f>
        <v>0</v>
      </c>
      <c r="AR90" s="23" t="s">
        <v>517</v>
      </c>
      <c r="AT90" s="23" t="s">
        <v>361</v>
      </c>
      <c r="AU90" s="23" t="s">
        <v>85</v>
      </c>
      <c r="AY90" s="23" t="s">
        <v>201</v>
      </c>
      <c r="BE90" s="247">
        <f>IF(N90="základní",J90,0)</f>
        <v>0</v>
      </c>
      <c r="BF90" s="247">
        <f>IF(N90="snížená",J90,0)</f>
        <v>0</v>
      </c>
      <c r="BG90" s="247">
        <f>IF(N90="zákl. přenesená",J90,0)</f>
        <v>0</v>
      </c>
      <c r="BH90" s="247">
        <f>IF(N90="sníž. přenesená",J90,0)</f>
        <v>0</v>
      </c>
      <c r="BI90" s="247">
        <f>IF(N90="nulová",J90,0)</f>
        <v>0</v>
      </c>
      <c r="BJ90" s="23" t="s">
        <v>208</v>
      </c>
      <c r="BK90" s="247">
        <f>ROUND(I90*H90,2)</f>
        <v>0</v>
      </c>
      <c r="BL90" s="23" t="s">
        <v>517</v>
      </c>
      <c r="BM90" s="23" t="s">
        <v>528</v>
      </c>
    </row>
    <row r="91" s="1" customFormat="1" ht="25.5" customHeight="1">
      <c r="B91" s="46"/>
      <c r="C91" s="273" t="s">
        <v>238</v>
      </c>
      <c r="D91" s="273" t="s">
        <v>361</v>
      </c>
      <c r="E91" s="274" t="s">
        <v>529</v>
      </c>
      <c r="F91" s="275" t="s">
        <v>530</v>
      </c>
      <c r="G91" s="276" t="s">
        <v>247</v>
      </c>
      <c r="H91" s="277">
        <v>4</v>
      </c>
      <c r="I91" s="278"/>
      <c r="J91" s="279">
        <f>ROUND(I91*H91,2)</f>
        <v>0</v>
      </c>
      <c r="K91" s="275" t="s">
        <v>207</v>
      </c>
      <c r="L91" s="280"/>
      <c r="M91" s="281" t="s">
        <v>36</v>
      </c>
      <c r="N91" s="282" t="s">
        <v>51</v>
      </c>
      <c r="O91" s="47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3" t="s">
        <v>517</v>
      </c>
      <c r="AT91" s="23" t="s">
        <v>361</v>
      </c>
      <c r="AU91" s="23" t="s">
        <v>85</v>
      </c>
      <c r="AY91" s="23" t="s">
        <v>201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3" t="s">
        <v>208</v>
      </c>
      <c r="BK91" s="247">
        <f>ROUND(I91*H91,2)</f>
        <v>0</v>
      </c>
      <c r="BL91" s="23" t="s">
        <v>517</v>
      </c>
      <c r="BM91" s="23" t="s">
        <v>531</v>
      </c>
    </row>
    <row r="92" s="1" customFormat="1" ht="25.5" customHeight="1">
      <c r="B92" s="46"/>
      <c r="C92" s="273" t="s">
        <v>244</v>
      </c>
      <c r="D92" s="273" t="s">
        <v>361</v>
      </c>
      <c r="E92" s="274" t="s">
        <v>532</v>
      </c>
      <c r="F92" s="275" t="s">
        <v>533</v>
      </c>
      <c r="G92" s="276" t="s">
        <v>247</v>
      </c>
      <c r="H92" s="277">
        <v>4</v>
      </c>
      <c r="I92" s="278"/>
      <c r="J92" s="279">
        <f>ROUND(I92*H92,2)</f>
        <v>0</v>
      </c>
      <c r="K92" s="275" t="s">
        <v>207</v>
      </c>
      <c r="L92" s="280"/>
      <c r="M92" s="281" t="s">
        <v>36</v>
      </c>
      <c r="N92" s="282" t="s">
        <v>51</v>
      </c>
      <c r="O92" s="47"/>
      <c r="P92" s="245">
        <f>O92*H92</f>
        <v>0</v>
      </c>
      <c r="Q92" s="245">
        <v>0</v>
      </c>
      <c r="R92" s="245">
        <f>Q92*H92</f>
        <v>0</v>
      </c>
      <c r="S92" s="245">
        <v>0</v>
      </c>
      <c r="T92" s="246">
        <f>S92*H92</f>
        <v>0</v>
      </c>
      <c r="AR92" s="23" t="s">
        <v>517</v>
      </c>
      <c r="AT92" s="23" t="s">
        <v>361</v>
      </c>
      <c r="AU92" s="23" t="s">
        <v>85</v>
      </c>
      <c r="AY92" s="23" t="s">
        <v>201</v>
      </c>
      <c r="BE92" s="247">
        <f>IF(N92="základní",J92,0)</f>
        <v>0</v>
      </c>
      <c r="BF92" s="247">
        <f>IF(N92="snížená",J92,0)</f>
        <v>0</v>
      </c>
      <c r="BG92" s="247">
        <f>IF(N92="zákl. přenesená",J92,0)</f>
        <v>0</v>
      </c>
      <c r="BH92" s="247">
        <f>IF(N92="sníž. přenesená",J92,0)</f>
        <v>0</v>
      </c>
      <c r="BI92" s="247">
        <f>IF(N92="nulová",J92,0)</f>
        <v>0</v>
      </c>
      <c r="BJ92" s="23" t="s">
        <v>208</v>
      </c>
      <c r="BK92" s="247">
        <f>ROUND(I92*H92,2)</f>
        <v>0</v>
      </c>
      <c r="BL92" s="23" t="s">
        <v>517</v>
      </c>
      <c r="BM92" s="23" t="s">
        <v>534</v>
      </c>
    </row>
    <row r="93" s="1" customFormat="1" ht="25.5" customHeight="1">
      <c r="B93" s="46"/>
      <c r="C93" s="273" t="s">
        <v>252</v>
      </c>
      <c r="D93" s="273" t="s">
        <v>361</v>
      </c>
      <c r="E93" s="274" t="s">
        <v>535</v>
      </c>
      <c r="F93" s="275" t="s">
        <v>536</v>
      </c>
      <c r="G93" s="276" t="s">
        <v>247</v>
      </c>
      <c r="H93" s="277">
        <v>8</v>
      </c>
      <c r="I93" s="278"/>
      <c r="J93" s="279">
        <f>ROUND(I93*H93,2)</f>
        <v>0</v>
      </c>
      <c r="K93" s="275" t="s">
        <v>207</v>
      </c>
      <c r="L93" s="280"/>
      <c r="M93" s="281" t="s">
        <v>36</v>
      </c>
      <c r="N93" s="282" t="s">
        <v>51</v>
      </c>
      <c r="O93" s="47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3" t="s">
        <v>517</v>
      </c>
      <c r="AT93" s="23" t="s">
        <v>361</v>
      </c>
      <c r="AU93" s="23" t="s">
        <v>85</v>
      </c>
      <c r="AY93" s="23" t="s">
        <v>201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3" t="s">
        <v>208</v>
      </c>
      <c r="BK93" s="247">
        <f>ROUND(I93*H93,2)</f>
        <v>0</v>
      </c>
      <c r="BL93" s="23" t="s">
        <v>517</v>
      </c>
      <c r="BM93" s="23" t="s">
        <v>537</v>
      </c>
    </row>
    <row r="94" s="1" customFormat="1" ht="25.5" customHeight="1">
      <c r="B94" s="46"/>
      <c r="C94" s="236" t="s">
        <v>129</v>
      </c>
      <c r="D94" s="236" t="s">
        <v>204</v>
      </c>
      <c r="E94" s="237" t="s">
        <v>538</v>
      </c>
      <c r="F94" s="238" t="s">
        <v>539</v>
      </c>
      <c r="G94" s="239" t="s">
        <v>247</v>
      </c>
      <c r="H94" s="240">
        <v>2</v>
      </c>
      <c r="I94" s="241"/>
      <c r="J94" s="242">
        <f>ROUND(I94*H94,2)</f>
        <v>0</v>
      </c>
      <c r="K94" s="238" t="s">
        <v>207</v>
      </c>
      <c r="L94" s="72"/>
      <c r="M94" s="243" t="s">
        <v>36</v>
      </c>
      <c r="N94" s="244" t="s">
        <v>51</v>
      </c>
      <c r="O94" s="47"/>
      <c r="P94" s="245">
        <f>O94*H94</f>
        <v>0</v>
      </c>
      <c r="Q94" s="245">
        <v>0</v>
      </c>
      <c r="R94" s="245">
        <f>Q94*H94</f>
        <v>0</v>
      </c>
      <c r="S94" s="245">
        <v>0</v>
      </c>
      <c r="T94" s="246">
        <f>S94*H94</f>
        <v>0</v>
      </c>
      <c r="AR94" s="23" t="s">
        <v>365</v>
      </c>
      <c r="AT94" s="23" t="s">
        <v>204</v>
      </c>
      <c r="AU94" s="23" t="s">
        <v>85</v>
      </c>
      <c r="AY94" s="23" t="s">
        <v>201</v>
      </c>
      <c r="BE94" s="247">
        <f>IF(N94="základní",J94,0)</f>
        <v>0</v>
      </c>
      <c r="BF94" s="247">
        <f>IF(N94="snížená",J94,0)</f>
        <v>0</v>
      </c>
      <c r="BG94" s="247">
        <f>IF(N94="zákl. přenesená",J94,0)</f>
        <v>0</v>
      </c>
      <c r="BH94" s="247">
        <f>IF(N94="sníž. přenesená",J94,0)</f>
        <v>0</v>
      </c>
      <c r="BI94" s="247">
        <f>IF(N94="nulová",J94,0)</f>
        <v>0</v>
      </c>
      <c r="BJ94" s="23" t="s">
        <v>208</v>
      </c>
      <c r="BK94" s="247">
        <f>ROUND(I94*H94,2)</f>
        <v>0</v>
      </c>
      <c r="BL94" s="23" t="s">
        <v>365</v>
      </c>
      <c r="BM94" s="23" t="s">
        <v>540</v>
      </c>
    </row>
    <row r="95" s="1" customFormat="1" ht="16.5" customHeight="1">
      <c r="B95" s="46"/>
      <c r="C95" s="236" t="s">
        <v>159</v>
      </c>
      <c r="D95" s="236" t="s">
        <v>204</v>
      </c>
      <c r="E95" s="237" t="s">
        <v>541</v>
      </c>
      <c r="F95" s="238" t="s">
        <v>542</v>
      </c>
      <c r="G95" s="239" t="s">
        <v>247</v>
      </c>
      <c r="H95" s="240">
        <v>2</v>
      </c>
      <c r="I95" s="241"/>
      <c r="J95" s="242">
        <f>ROUND(I95*H95,2)</f>
        <v>0</v>
      </c>
      <c r="K95" s="238" t="s">
        <v>207</v>
      </c>
      <c r="L95" s="72"/>
      <c r="M95" s="243" t="s">
        <v>36</v>
      </c>
      <c r="N95" s="244" t="s">
        <v>51</v>
      </c>
      <c r="O95" s="47"/>
      <c r="P95" s="245">
        <f>O95*H95</f>
        <v>0</v>
      </c>
      <c r="Q95" s="245">
        <v>0</v>
      </c>
      <c r="R95" s="245">
        <f>Q95*H95</f>
        <v>0</v>
      </c>
      <c r="S95" s="245">
        <v>0</v>
      </c>
      <c r="T95" s="246">
        <f>S95*H95</f>
        <v>0</v>
      </c>
      <c r="AR95" s="23" t="s">
        <v>365</v>
      </c>
      <c r="AT95" s="23" t="s">
        <v>204</v>
      </c>
      <c r="AU95" s="23" t="s">
        <v>85</v>
      </c>
      <c r="AY95" s="23" t="s">
        <v>201</v>
      </c>
      <c r="BE95" s="247">
        <f>IF(N95="základní",J95,0)</f>
        <v>0</v>
      </c>
      <c r="BF95" s="247">
        <f>IF(N95="snížená",J95,0)</f>
        <v>0</v>
      </c>
      <c r="BG95" s="247">
        <f>IF(N95="zákl. přenesená",J95,0)</f>
        <v>0</v>
      </c>
      <c r="BH95" s="247">
        <f>IF(N95="sníž. přenesená",J95,0)</f>
        <v>0</v>
      </c>
      <c r="BI95" s="247">
        <f>IF(N95="nulová",J95,0)</f>
        <v>0</v>
      </c>
      <c r="BJ95" s="23" t="s">
        <v>208</v>
      </c>
      <c r="BK95" s="247">
        <f>ROUND(I95*H95,2)</f>
        <v>0</v>
      </c>
      <c r="BL95" s="23" t="s">
        <v>365</v>
      </c>
      <c r="BM95" s="23" t="s">
        <v>543</v>
      </c>
    </row>
    <row r="96" s="1" customFormat="1" ht="51" customHeight="1">
      <c r="B96" s="46"/>
      <c r="C96" s="236" t="s">
        <v>270</v>
      </c>
      <c r="D96" s="236" t="s">
        <v>204</v>
      </c>
      <c r="E96" s="237" t="s">
        <v>544</v>
      </c>
      <c r="F96" s="238" t="s">
        <v>545</v>
      </c>
      <c r="G96" s="239" t="s">
        <v>247</v>
      </c>
      <c r="H96" s="240">
        <v>2</v>
      </c>
      <c r="I96" s="241"/>
      <c r="J96" s="242">
        <f>ROUND(I96*H96,2)</f>
        <v>0</v>
      </c>
      <c r="K96" s="238" t="s">
        <v>207</v>
      </c>
      <c r="L96" s="72"/>
      <c r="M96" s="243" t="s">
        <v>36</v>
      </c>
      <c r="N96" s="244" t="s">
        <v>51</v>
      </c>
      <c r="O96" s="47"/>
      <c r="P96" s="245">
        <f>O96*H96</f>
        <v>0</v>
      </c>
      <c r="Q96" s="245">
        <v>0</v>
      </c>
      <c r="R96" s="245">
        <f>Q96*H96</f>
        <v>0</v>
      </c>
      <c r="S96" s="245">
        <v>0</v>
      </c>
      <c r="T96" s="246">
        <f>S96*H96</f>
        <v>0</v>
      </c>
      <c r="AR96" s="23" t="s">
        <v>365</v>
      </c>
      <c r="AT96" s="23" t="s">
        <v>204</v>
      </c>
      <c r="AU96" s="23" t="s">
        <v>85</v>
      </c>
      <c r="AY96" s="23" t="s">
        <v>201</v>
      </c>
      <c r="BE96" s="247">
        <f>IF(N96="základní",J96,0)</f>
        <v>0</v>
      </c>
      <c r="BF96" s="247">
        <f>IF(N96="snížená",J96,0)</f>
        <v>0</v>
      </c>
      <c r="BG96" s="247">
        <f>IF(N96="zákl. přenesená",J96,0)</f>
        <v>0</v>
      </c>
      <c r="BH96" s="247">
        <f>IF(N96="sníž. přenesená",J96,0)</f>
        <v>0</v>
      </c>
      <c r="BI96" s="247">
        <f>IF(N96="nulová",J96,0)</f>
        <v>0</v>
      </c>
      <c r="BJ96" s="23" t="s">
        <v>208</v>
      </c>
      <c r="BK96" s="247">
        <f>ROUND(I96*H96,2)</f>
        <v>0</v>
      </c>
      <c r="BL96" s="23" t="s">
        <v>365</v>
      </c>
      <c r="BM96" s="23" t="s">
        <v>546</v>
      </c>
    </row>
    <row r="97" s="1" customFormat="1" ht="51" customHeight="1">
      <c r="B97" s="46"/>
      <c r="C97" s="236" t="s">
        <v>275</v>
      </c>
      <c r="D97" s="236" t="s">
        <v>204</v>
      </c>
      <c r="E97" s="237" t="s">
        <v>547</v>
      </c>
      <c r="F97" s="238" t="s">
        <v>548</v>
      </c>
      <c r="G97" s="239" t="s">
        <v>247</v>
      </c>
      <c r="H97" s="240">
        <v>4</v>
      </c>
      <c r="I97" s="241"/>
      <c r="J97" s="242">
        <f>ROUND(I97*H97,2)</f>
        <v>0</v>
      </c>
      <c r="K97" s="238" t="s">
        <v>207</v>
      </c>
      <c r="L97" s="72"/>
      <c r="M97" s="243" t="s">
        <v>36</v>
      </c>
      <c r="N97" s="244" t="s">
        <v>51</v>
      </c>
      <c r="O97" s="47"/>
      <c r="P97" s="245">
        <f>O97*H97</f>
        <v>0</v>
      </c>
      <c r="Q97" s="245">
        <v>0</v>
      </c>
      <c r="R97" s="245">
        <f>Q97*H97</f>
        <v>0</v>
      </c>
      <c r="S97" s="245">
        <v>0</v>
      </c>
      <c r="T97" s="246">
        <f>S97*H97</f>
        <v>0</v>
      </c>
      <c r="AR97" s="23" t="s">
        <v>365</v>
      </c>
      <c r="AT97" s="23" t="s">
        <v>204</v>
      </c>
      <c r="AU97" s="23" t="s">
        <v>85</v>
      </c>
      <c r="AY97" s="23" t="s">
        <v>201</v>
      </c>
      <c r="BE97" s="247">
        <f>IF(N97="základní",J97,0)</f>
        <v>0</v>
      </c>
      <c r="BF97" s="247">
        <f>IF(N97="snížená",J97,0)</f>
        <v>0</v>
      </c>
      <c r="BG97" s="247">
        <f>IF(N97="zákl. přenesená",J97,0)</f>
        <v>0</v>
      </c>
      <c r="BH97" s="247">
        <f>IF(N97="sníž. přenesená",J97,0)</f>
        <v>0</v>
      </c>
      <c r="BI97" s="247">
        <f>IF(N97="nulová",J97,0)</f>
        <v>0</v>
      </c>
      <c r="BJ97" s="23" t="s">
        <v>208</v>
      </c>
      <c r="BK97" s="247">
        <f>ROUND(I97*H97,2)</f>
        <v>0</v>
      </c>
      <c r="BL97" s="23" t="s">
        <v>365</v>
      </c>
      <c r="BM97" s="23" t="s">
        <v>549</v>
      </c>
    </row>
    <row r="98" s="1" customFormat="1" ht="38.25" customHeight="1">
      <c r="B98" s="46"/>
      <c r="C98" s="236" t="s">
        <v>283</v>
      </c>
      <c r="D98" s="236" t="s">
        <v>204</v>
      </c>
      <c r="E98" s="237" t="s">
        <v>550</v>
      </c>
      <c r="F98" s="238" t="s">
        <v>551</v>
      </c>
      <c r="G98" s="239" t="s">
        <v>247</v>
      </c>
      <c r="H98" s="240">
        <v>2</v>
      </c>
      <c r="I98" s="241"/>
      <c r="J98" s="242">
        <f>ROUND(I98*H98,2)</f>
        <v>0</v>
      </c>
      <c r="K98" s="238" t="s">
        <v>207</v>
      </c>
      <c r="L98" s="72"/>
      <c r="M98" s="243" t="s">
        <v>36</v>
      </c>
      <c r="N98" s="244" t="s">
        <v>51</v>
      </c>
      <c r="O98" s="47"/>
      <c r="P98" s="245">
        <f>O98*H98</f>
        <v>0</v>
      </c>
      <c r="Q98" s="245">
        <v>0</v>
      </c>
      <c r="R98" s="245">
        <f>Q98*H98</f>
        <v>0</v>
      </c>
      <c r="S98" s="245">
        <v>0</v>
      </c>
      <c r="T98" s="246">
        <f>S98*H98</f>
        <v>0</v>
      </c>
      <c r="AR98" s="23" t="s">
        <v>365</v>
      </c>
      <c r="AT98" s="23" t="s">
        <v>204</v>
      </c>
      <c r="AU98" s="23" t="s">
        <v>85</v>
      </c>
      <c r="AY98" s="23" t="s">
        <v>201</v>
      </c>
      <c r="BE98" s="247">
        <f>IF(N98="základní",J98,0)</f>
        <v>0</v>
      </c>
      <c r="BF98" s="247">
        <f>IF(N98="snížená",J98,0)</f>
        <v>0</v>
      </c>
      <c r="BG98" s="247">
        <f>IF(N98="zákl. přenesená",J98,0)</f>
        <v>0</v>
      </c>
      <c r="BH98" s="247">
        <f>IF(N98="sníž. přenesená",J98,0)</f>
        <v>0</v>
      </c>
      <c r="BI98" s="247">
        <f>IF(N98="nulová",J98,0)</f>
        <v>0</v>
      </c>
      <c r="BJ98" s="23" t="s">
        <v>208</v>
      </c>
      <c r="BK98" s="247">
        <f>ROUND(I98*H98,2)</f>
        <v>0</v>
      </c>
      <c r="BL98" s="23" t="s">
        <v>365</v>
      </c>
      <c r="BM98" s="23" t="s">
        <v>552</v>
      </c>
    </row>
    <row r="99" s="1" customFormat="1" ht="16.5" customHeight="1">
      <c r="B99" s="46"/>
      <c r="C99" s="236" t="s">
        <v>289</v>
      </c>
      <c r="D99" s="236" t="s">
        <v>204</v>
      </c>
      <c r="E99" s="237" t="s">
        <v>553</v>
      </c>
      <c r="F99" s="238" t="s">
        <v>554</v>
      </c>
      <c r="G99" s="239" t="s">
        <v>247</v>
      </c>
      <c r="H99" s="240">
        <v>4</v>
      </c>
      <c r="I99" s="241"/>
      <c r="J99" s="242">
        <f>ROUND(I99*H99,2)</f>
        <v>0</v>
      </c>
      <c r="K99" s="238" t="s">
        <v>207</v>
      </c>
      <c r="L99" s="72"/>
      <c r="M99" s="243" t="s">
        <v>36</v>
      </c>
      <c r="N99" s="244" t="s">
        <v>51</v>
      </c>
      <c r="O99" s="47"/>
      <c r="P99" s="245">
        <f>O99*H99</f>
        <v>0</v>
      </c>
      <c r="Q99" s="245">
        <v>0</v>
      </c>
      <c r="R99" s="245">
        <f>Q99*H99</f>
        <v>0</v>
      </c>
      <c r="S99" s="245">
        <v>0</v>
      </c>
      <c r="T99" s="246">
        <f>S99*H99</f>
        <v>0</v>
      </c>
      <c r="AR99" s="23" t="s">
        <v>365</v>
      </c>
      <c r="AT99" s="23" t="s">
        <v>204</v>
      </c>
      <c r="AU99" s="23" t="s">
        <v>85</v>
      </c>
      <c r="AY99" s="23" t="s">
        <v>201</v>
      </c>
      <c r="BE99" s="247">
        <f>IF(N99="základní",J99,0)</f>
        <v>0</v>
      </c>
      <c r="BF99" s="247">
        <f>IF(N99="snížená",J99,0)</f>
        <v>0</v>
      </c>
      <c r="BG99" s="247">
        <f>IF(N99="zákl. přenesená",J99,0)</f>
        <v>0</v>
      </c>
      <c r="BH99" s="247">
        <f>IF(N99="sníž. přenesená",J99,0)</f>
        <v>0</v>
      </c>
      <c r="BI99" s="247">
        <f>IF(N99="nulová",J99,0)</f>
        <v>0</v>
      </c>
      <c r="BJ99" s="23" t="s">
        <v>208</v>
      </c>
      <c r="BK99" s="247">
        <f>ROUND(I99*H99,2)</f>
        <v>0</v>
      </c>
      <c r="BL99" s="23" t="s">
        <v>365</v>
      </c>
      <c r="BM99" s="23" t="s">
        <v>555</v>
      </c>
    </row>
    <row r="100" s="1" customFormat="1" ht="16.5" customHeight="1">
      <c r="B100" s="46"/>
      <c r="C100" s="236" t="s">
        <v>10</v>
      </c>
      <c r="D100" s="236" t="s">
        <v>204</v>
      </c>
      <c r="E100" s="237" t="s">
        <v>556</v>
      </c>
      <c r="F100" s="238" t="s">
        <v>557</v>
      </c>
      <c r="G100" s="239" t="s">
        <v>247</v>
      </c>
      <c r="H100" s="240">
        <v>2</v>
      </c>
      <c r="I100" s="241"/>
      <c r="J100" s="242">
        <f>ROUND(I100*H100,2)</f>
        <v>0</v>
      </c>
      <c r="K100" s="238" t="s">
        <v>207</v>
      </c>
      <c r="L100" s="72"/>
      <c r="M100" s="243" t="s">
        <v>36</v>
      </c>
      <c r="N100" s="287" t="s">
        <v>51</v>
      </c>
      <c r="O100" s="288"/>
      <c r="P100" s="289">
        <f>O100*H100</f>
        <v>0</v>
      </c>
      <c r="Q100" s="289">
        <v>0</v>
      </c>
      <c r="R100" s="289">
        <f>Q100*H100</f>
        <v>0</v>
      </c>
      <c r="S100" s="289">
        <v>0</v>
      </c>
      <c r="T100" s="290">
        <f>S100*H100</f>
        <v>0</v>
      </c>
      <c r="AR100" s="23" t="s">
        <v>365</v>
      </c>
      <c r="AT100" s="23" t="s">
        <v>204</v>
      </c>
      <c r="AU100" s="23" t="s">
        <v>85</v>
      </c>
      <c r="AY100" s="23" t="s">
        <v>201</v>
      </c>
      <c r="BE100" s="247">
        <f>IF(N100="základní",J100,0)</f>
        <v>0</v>
      </c>
      <c r="BF100" s="247">
        <f>IF(N100="snížená",J100,0)</f>
        <v>0</v>
      </c>
      <c r="BG100" s="247">
        <f>IF(N100="zákl. přenesená",J100,0)</f>
        <v>0</v>
      </c>
      <c r="BH100" s="247">
        <f>IF(N100="sníž. přenesená",J100,0)</f>
        <v>0</v>
      </c>
      <c r="BI100" s="247">
        <f>IF(N100="nulová",J100,0)</f>
        <v>0</v>
      </c>
      <c r="BJ100" s="23" t="s">
        <v>208</v>
      </c>
      <c r="BK100" s="247">
        <f>ROUND(I100*H100,2)</f>
        <v>0</v>
      </c>
      <c r="BL100" s="23" t="s">
        <v>365</v>
      </c>
      <c r="BM100" s="23" t="s">
        <v>558</v>
      </c>
    </row>
    <row r="101" s="1" customFormat="1" ht="6.96" customHeight="1">
      <c r="B101" s="67"/>
      <c r="C101" s="68"/>
      <c r="D101" s="68"/>
      <c r="E101" s="68"/>
      <c r="F101" s="68"/>
      <c r="G101" s="68"/>
      <c r="H101" s="68"/>
      <c r="I101" s="179"/>
      <c r="J101" s="68"/>
      <c r="K101" s="68"/>
      <c r="L101" s="72"/>
    </row>
  </sheetData>
  <sheetProtection sheet="1" autoFilter="0" formatColumns="0" formatRows="0" objects="1" scenarios="1" spinCount="100000" saltValue="ThyL/baBvEShnwtaFTdHKf6Yf1F77pjBWENlIYUMiIFEQXKEgu1JPjSIXIyJU1WeW6OxaaBctac6RSppuZFJFQ==" hashValue="kqOe5IMSI4C0SNL0bfnWVBZY0UJrv6f7KRGf3XLQIDorrGiGBvOWSXmZqCdhOjB2IAWlF59DqrbXdpIYnJ8+hQ==" algorithmName="SHA-512" password="CC35"/>
  <autoFilter ref="C82:K10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9"/>
      <c r="C1" s="149"/>
      <c r="D1" s="150" t="s">
        <v>1</v>
      </c>
      <c r="E1" s="149"/>
      <c r="F1" s="151" t="s">
        <v>109</v>
      </c>
      <c r="G1" s="151" t="s">
        <v>110</v>
      </c>
      <c r="H1" s="151"/>
      <c r="I1" s="152"/>
      <c r="J1" s="151" t="s">
        <v>111</v>
      </c>
      <c r="K1" s="150" t="s">
        <v>112</v>
      </c>
      <c r="L1" s="151" t="s">
        <v>113</v>
      </c>
      <c r="M1" s="151"/>
      <c r="N1" s="151"/>
      <c r="O1" s="151"/>
      <c r="P1" s="151"/>
      <c r="Q1" s="151"/>
      <c r="R1" s="151"/>
      <c r="S1" s="151"/>
      <c r="T1" s="15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108</v>
      </c>
    </row>
    <row r="3" ht="6.96" customHeight="1">
      <c r="B3" s="24"/>
      <c r="C3" s="25"/>
      <c r="D3" s="25"/>
      <c r="E3" s="25"/>
      <c r="F3" s="25"/>
      <c r="G3" s="25"/>
      <c r="H3" s="25"/>
      <c r="I3" s="154"/>
      <c r="J3" s="25"/>
      <c r="K3" s="26"/>
      <c r="AT3" s="23" t="s">
        <v>87</v>
      </c>
    </row>
    <row r="4" ht="36.96" customHeight="1">
      <c r="B4" s="27"/>
      <c r="C4" s="28"/>
      <c r="D4" s="29" t="s">
        <v>122</v>
      </c>
      <c r="E4" s="28"/>
      <c r="F4" s="28"/>
      <c r="G4" s="28"/>
      <c r="H4" s="28"/>
      <c r="I4" s="155"/>
      <c r="J4" s="28"/>
      <c r="K4" s="30"/>
      <c r="M4" s="31" t="s">
        <v>12</v>
      </c>
      <c r="AT4" s="23" t="s">
        <v>41</v>
      </c>
    </row>
    <row r="5" ht="6.96" customHeight="1">
      <c r="B5" s="27"/>
      <c r="C5" s="28"/>
      <c r="D5" s="28"/>
      <c r="E5" s="28"/>
      <c r="F5" s="28"/>
      <c r="G5" s="28"/>
      <c r="H5" s="28"/>
      <c r="I5" s="155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5"/>
      <c r="J6" s="28"/>
      <c r="K6" s="30"/>
    </row>
    <row r="7" ht="16.5" customHeight="1">
      <c r="B7" s="27"/>
      <c r="C7" s="28"/>
      <c r="D7" s="28"/>
      <c r="E7" s="156" t="str">
        <f>'Rekapitulace zakázky'!K6</f>
        <v>TSO 5.SK žst. Třebušice</v>
      </c>
      <c r="F7" s="39"/>
      <c r="G7" s="39"/>
      <c r="H7" s="39"/>
      <c r="I7" s="155"/>
      <c r="J7" s="28"/>
      <c r="K7" s="30"/>
    </row>
    <row r="8">
      <c r="B8" s="27"/>
      <c r="C8" s="28"/>
      <c r="D8" s="39" t="s">
        <v>135</v>
      </c>
      <c r="E8" s="28"/>
      <c r="F8" s="28"/>
      <c r="G8" s="28"/>
      <c r="H8" s="28"/>
      <c r="I8" s="155"/>
      <c r="J8" s="28"/>
      <c r="K8" s="30"/>
    </row>
    <row r="9" s="1" customFormat="1" ht="16.5" customHeight="1">
      <c r="B9" s="46"/>
      <c r="C9" s="47"/>
      <c r="D9" s="47"/>
      <c r="E9" s="156" t="s">
        <v>559</v>
      </c>
      <c r="F9" s="47"/>
      <c r="G9" s="47"/>
      <c r="H9" s="47"/>
      <c r="I9" s="157"/>
      <c r="J9" s="47"/>
      <c r="K9" s="51"/>
    </row>
    <row r="10" s="1" customFormat="1">
      <c r="B10" s="46"/>
      <c r="C10" s="47"/>
      <c r="D10" s="39" t="s">
        <v>145</v>
      </c>
      <c r="E10" s="47"/>
      <c r="F10" s="47"/>
      <c r="G10" s="47"/>
      <c r="H10" s="47"/>
      <c r="I10" s="157"/>
      <c r="J10" s="47"/>
      <c r="K10" s="51"/>
    </row>
    <row r="11" s="1" customFormat="1" ht="36.96" customHeight="1">
      <c r="B11" s="46"/>
      <c r="C11" s="47"/>
      <c r="D11" s="47"/>
      <c r="E11" s="158" t="s">
        <v>560</v>
      </c>
      <c r="F11" s="47"/>
      <c r="G11" s="47"/>
      <c r="H11" s="47"/>
      <c r="I11" s="157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7"/>
      <c r="J12" s="47"/>
      <c r="K12" s="51"/>
    </row>
    <row r="13" s="1" customFormat="1" ht="14.4" customHeight="1">
      <c r="B13" s="46"/>
      <c r="C13" s="47"/>
      <c r="D13" s="39" t="s">
        <v>20</v>
      </c>
      <c r="E13" s="47"/>
      <c r="F13" s="34" t="s">
        <v>36</v>
      </c>
      <c r="G13" s="47"/>
      <c r="H13" s="47"/>
      <c r="I13" s="159" t="s">
        <v>22</v>
      </c>
      <c r="J13" s="34" t="s">
        <v>36</v>
      </c>
      <c r="K13" s="51"/>
    </row>
    <row r="14" s="1" customFormat="1" ht="14.4" customHeight="1">
      <c r="B14" s="46"/>
      <c r="C14" s="47"/>
      <c r="D14" s="39" t="s">
        <v>23</v>
      </c>
      <c r="E14" s="47"/>
      <c r="F14" s="34" t="s">
        <v>24</v>
      </c>
      <c r="G14" s="47"/>
      <c r="H14" s="47"/>
      <c r="I14" s="159" t="s">
        <v>25</v>
      </c>
      <c r="J14" s="160" t="str">
        <f>'Rekapitulace zakázky'!AN8</f>
        <v>2. 10. 2018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7"/>
      <c r="J15" s="47"/>
      <c r="K15" s="51"/>
    </row>
    <row r="16" s="1" customFormat="1" ht="14.4" customHeight="1">
      <c r="B16" s="46"/>
      <c r="C16" s="47"/>
      <c r="D16" s="39" t="s">
        <v>31</v>
      </c>
      <c r="E16" s="47"/>
      <c r="F16" s="47"/>
      <c r="G16" s="47"/>
      <c r="H16" s="47"/>
      <c r="I16" s="159" t="s">
        <v>32</v>
      </c>
      <c r="J16" s="34" t="s">
        <v>33</v>
      </c>
      <c r="K16" s="51"/>
    </row>
    <row r="17" s="1" customFormat="1" ht="18" customHeight="1">
      <c r="B17" s="46"/>
      <c r="C17" s="47"/>
      <c r="D17" s="47"/>
      <c r="E17" s="34" t="s">
        <v>34</v>
      </c>
      <c r="F17" s="47"/>
      <c r="G17" s="47"/>
      <c r="H17" s="47"/>
      <c r="I17" s="159" t="s">
        <v>35</v>
      </c>
      <c r="J17" s="34" t="s">
        <v>36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7"/>
      <c r="J18" s="47"/>
      <c r="K18" s="51"/>
    </row>
    <row r="19" s="1" customFormat="1" ht="14.4" customHeight="1">
      <c r="B19" s="46"/>
      <c r="C19" s="47"/>
      <c r="D19" s="39" t="s">
        <v>37</v>
      </c>
      <c r="E19" s="47"/>
      <c r="F19" s="47"/>
      <c r="G19" s="47"/>
      <c r="H19" s="47"/>
      <c r="I19" s="159" t="s">
        <v>32</v>
      </c>
      <c r="J19" s="34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4" t="str">
        <f>IF('Rekapitulace zakázky'!E14="Vyplň údaj","",IF('Rekapitulace zakázky'!E14="","",'Rekapitulace zakázky'!E14))</f>
        <v/>
      </c>
      <c r="F20" s="47"/>
      <c r="G20" s="47"/>
      <c r="H20" s="47"/>
      <c r="I20" s="159" t="s">
        <v>35</v>
      </c>
      <c r="J20" s="34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7"/>
      <c r="J21" s="47"/>
      <c r="K21" s="51"/>
    </row>
    <row r="22" s="1" customFormat="1" ht="14.4" customHeight="1">
      <c r="B22" s="46"/>
      <c r="C22" s="47"/>
      <c r="D22" s="39" t="s">
        <v>39</v>
      </c>
      <c r="E22" s="47"/>
      <c r="F22" s="47"/>
      <c r="G22" s="47"/>
      <c r="H22" s="47"/>
      <c r="I22" s="159" t="s">
        <v>32</v>
      </c>
      <c r="J22" s="34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4" t="str">
        <f>IF('Rekapitulace zakázky'!E17="","",'Rekapitulace zakázky'!E17)</f>
        <v xml:space="preserve"> </v>
      </c>
      <c r="F23" s="47"/>
      <c r="G23" s="47"/>
      <c r="H23" s="47"/>
      <c r="I23" s="159" t="s">
        <v>35</v>
      </c>
      <c r="J23" s="34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7"/>
      <c r="J24" s="47"/>
      <c r="K24" s="51"/>
    </row>
    <row r="25" s="1" customFormat="1" ht="14.4" customHeight="1">
      <c r="B25" s="46"/>
      <c r="C25" s="47"/>
      <c r="D25" s="39" t="s">
        <v>42</v>
      </c>
      <c r="E25" s="47"/>
      <c r="F25" s="47"/>
      <c r="G25" s="47"/>
      <c r="H25" s="47"/>
      <c r="I25" s="157"/>
      <c r="J25" s="47"/>
      <c r="K25" s="51"/>
    </row>
    <row r="26" s="7" customFormat="1" ht="71.25" customHeight="1">
      <c r="B26" s="161"/>
      <c r="C26" s="162"/>
      <c r="D26" s="162"/>
      <c r="E26" s="44" t="s">
        <v>43</v>
      </c>
      <c r="F26" s="44"/>
      <c r="G26" s="44"/>
      <c r="H26" s="44"/>
      <c r="I26" s="163"/>
      <c r="J26" s="162"/>
      <c r="K26" s="164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7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5"/>
      <c r="J28" s="106"/>
      <c r="K28" s="166"/>
    </row>
    <row r="29" s="1" customFormat="1" ht="25.44" customHeight="1">
      <c r="B29" s="46"/>
      <c r="C29" s="47"/>
      <c r="D29" s="167" t="s">
        <v>44</v>
      </c>
      <c r="E29" s="47"/>
      <c r="F29" s="47"/>
      <c r="G29" s="47"/>
      <c r="H29" s="47"/>
      <c r="I29" s="157"/>
      <c r="J29" s="168">
        <f>ROUND(J83,2)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5"/>
      <c r="J30" s="106"/>
      <c r="K30" s="166"/>
    </row>
    <row r="31" s="1" customFormat="1" ht="14.4" customHeight="1">
      <c r="B31" s="46"/>
      <c r="C31" s="47"/>
      <c r="D31" s="47"/>
      <c r="E31" s="47"/>
      <c r="F31" s="52" t="s">
        <v>46</v>
      </c>
      <c r="G31" s="47"/>
      <c r="H31" s="47"/>
      <c r="I31" s="169" t="s">
        <v>45</v>
      </c>
      <c r="J31" s="52" t="s">
        <v>47</v>
      </c>
      <c r="K31" s="51"/>
    </row>
    <row r="32" hidden="1" s="1" customFormat="1" ht="14.4" customHeight="1">
      <c r="B32" s="46"/>
      <c r="C32" s="47"/>
      <c r="D32" s="55" t="s">
        <v>48</v>
      </c>
      <c r="E32" s="55" t="s">
        <v>49</v>
      </c>
      <c r="F32" s="170">
        <f>ROUND(SUM(BE83:BE95), 2)</f>
        <v>0</v>
      </c>
      <c r="G32" s="47"/>
      <c r="H32" s="47"/>
      <c r="I32" s="171">
        <v>0.20999999999999999</v>
      </c>
      <c r="J32" s="170">
        <f>ROUND(ROUND((SUM(BE83:BE95)), 2)*I32, 2)</f>
        <v>0</v>
      </c>
      <c r="K32" s="51"/>
    </row>
    <row r="33" hidden="1" s="1" customFormat="1" ht="14.4" customHeight="1">
      <c r="B33" s="46"/>
      <c r="C33" s="47"/>
      <c r="D33" s="47"/>
      <c r="E33" s="55" t="s">
        <v>50</v>
      </c>
      <c r="F33" s="170">
        <f>ROUND(SUM(BF83:BF95), 2)</f>
        <v>0</v>
      </c>
      <c r="G33" s="47"/>
      <c r="H33" s="47"/>
      <c r="I33" s="171">
        <v>0.14999999999999999</v>
      </c>
      <c r="J33" s="170">
        <f>ROUND(ROUND((SUM(BF83:BF95)), 2)*I33, 2)</f>
        <v>0</v>
      </c>
      <c r="K33" s="51"/>
    </row>
    <row r="34" s="1" customFormat="1" ht="14.4" customHeight="1">
      <c r="B34" s="46"/>
      <c r="C34" s="47"/>
      <c r="D34" s="55" t="s">
        <v>48</v>
      </c>
      <c r="E34" s="55" t="s">
        <v>51</v>
      </c>
      <c r="F34" s="170">
        <f>ROUND(SUM(BG83:BG95), 2)</f>
        <v>0</v>
      </c>
      <c r="G34" s="47"/>
      <c r="H34" s="47"/>
      <c r="I34" s="171">
        <v>0.20999999999999999</v>
      </c>
      <c r="J34" s="170">
        <v>0</v>
      </c>
      <c r="K34" s="51"/>
    </row>
    <row r="35" s="1" customFormat="1" ht="14.4" customHeight="1">
      <c r="B35" s="46"/>
      <c r="C35" s="47"/>
      <c r="D35" s="47"/>
      <c r="E35" s="55" t="s">
        <v>52</v>
      </c>
      <c r="F35" s="170">
        <f>ROUND(SUM(BH83:BH95), 2)</f>
        <v>0</v>
      </c>
      <c r="G35" s="47"/>
      <c r="H35" s="47"/>
      <c r="I35" s="171">
        <v>0.14999999999999999</v>
      </c>
      <c r="J35" s="170">
        <v>0</v>
      </c>
      <c r="K35" s="51"/>
    </row>
    <row r="36" hidden="1" s="1" customFormat="1" ht="14.4" customHeight="1">
      <c r="B36" s="46"/>
      <c r="C36" s="47"/>
      <c r="D36" s="47"/>
      <c r="E36" s="55" t="s">
        <v>53</v>
      </c>
      <c r="F36" s="170">
        <f>ROUND(SUM(BI83:BI95), 2)</f>
        <v>0</v>
      </c>
      <c r="G36" s="47"/>
      <c r="H36" s="47"/>
      <c r="I36" s="171">
        <v>0</v>
      </c>
      <c r="J36" s="170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7"/>
      <c r="J37" s="47"/>
      <c r="K37" s="51"/>
    </row>
    <row r="38" s="1" customFormat="1" ht="25.44" customHeight="1">
      <c r="B38" s="46"/>
      <c r="C38" s="172"/>
      <c r="D38" s="173" t="s">
        <v>54</v>
      </c>
      <c r="E38" s="98"/>
      <c r="F38" s="98"/>
      <c r="G38" s="174" t="s">
        <v>55</v>
      </c>
      <c r="H38" s="175" t="s">
        <v>56</v>
      </c>
      <c r="I38" s="176"/>
      <c r="J38" s="177">
        <f>SUM(J29:J36)</f>
        <v>0</v>
      </c>
      <c r="K38" s="178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9"/>
      <c r="J39" s="68"/>
      <c r="K39" s="69"/>
    </row>
    <row r="43" s="1" customFormat="1" ht="6.96" customHeight="1">
      <c r="B43" s="180"/>
      <c r="C43" s="181"/>
      <c r="D43" s="181"/>
      <c r="E43" s="181"/>
      <c r="F43" s="181"/>
      <c r="G43" s="181"/>
      <c r="H43" s="181"/>
      <c r="I43" s="182"/>
      <c r="J43" s="181"/>
      <c r="K43" s="183"/>
    </row>
    <row r="44" s="1" customFormat="1" ht="36.96" customHeight="1">
      <c r="B44" s="46"/>
      <c r="C44" s="29" t="s">
        <v>176</v>
      </c>
      <c r="D44" s="47"/>
      <c r="E44" s="47"/>
      <c r="F44" s="47"/>
      <c r="G44" s="47"/>
      <c r="H44" s="47"/>
      <c r="I44" s="157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7"/>
      <c r="J45" s="47"/>
      <c r="K45" s="51"/>
    </row>
    <row r="46" s="1" customFormat="1" ht="14.4" customHeight="1">
      <c r="B46" s="46"/>
      <c r="C46" s="39" t="s">
        <v>18</v>
      </c>
      <c r="D46" s="47"/>
      <c r="E46" s="47"/>
      <c r="F46" s="47"/>
      <c r="G46" s="47"/>
      <c r="H46" s="47"/>
      <c r="I46" s="157"/>
      <c r="J46" s="47"/>
      <c r="K46" s="51"/>
    </row>
    <row r="47" s="1" customFormat="1" ht="16.5" customHeight="1">
      <c r="B47" s="46"/>
      <c r="C47" s="47"/>
      <c r="D47" s="47"/>
      <c r="E47" s="156" t="str">
        <f>E7</f>
        <v>TSO 5.SK žst. Třebušice</v>
      </c>
      <c r="F47" s="39"/>
      <c r="G47" s="39"/>
      <c r="H47" s="39"/>
      <c r="I47" s="157"/>
      <c r="J47" s="47"/>
      <c r="K47" s="51"/>
    </row>
    <row r="48">
      <c r="B48" s="27"/>
      <c r="C48" s="39" t="s">
        <v>135</v>
      </c>
      <c r="D48" s="28"/>
      <c r="E48" s="28"/>
      <c r="F48" s="28"/>
      <c r="G48" s="28"/>
      <c r="H48" s="28"/>
      <c r="I48" s="155"/>
      <c r="J48" s="28"/>
      <c r="K48" s="30"/>
    </row>
    <row r="49" s="1" customFormat="1" ht="16.5" customHeight="1">
      <c r="B49" s="46"/>
      <c r="C49" s="47"/>
      <c r="D49" s="47"/>
      <c r="E49" s="156" t="s">
        <v>559</v>
      </c>
      <c r="F49" s="47"/>
      <c r="G49" s="47"/>
      <c r="H49" s="47"/>
      <c r="I49" s="157"/>
      <c r="J49" s="47"/>
      <c r="K49" s="51"/>
    </row>
    <row r="50" s="1" customFormat="1" ht="14.4" customHeight="1">
      <c r="B50" s="46"/>
      <c r="C50" s="39" t="s">
        <v>145</v>
      </c>
      <c r="D50" s="47"/>
      <c r="E50" s="47"/>
      <c r="F50" s="47"/>
      <c r="G50" s="47"/>
      <c r="H50" s="47"/>
      <c r="I50" s="157"/>
      <c r="J50" s="47"/>
      <c r="K50" s="51"/>
    </row>
    <row r="51" s="1" customFormat="1" ht="17.25" customHeight="1">
      <c r="B51" s="46"/>
      <c r="C51" s="47"/>
      <c r="D51" s="47"/>
      <c r="E51" s="158" t="str">
        <f>E11</f>
        <v>Č41 - VRN</v>
      </c>
      <c r="F51" s="47"/>
      <c r="G51" s="47"/>
      <c r="H51" s="47"/>
      <c r="I51" s="157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7"/>
      <c r="J52" s="47"/>
      <c r="K52" s="51"/>
    </row>
    <row r="53" s="1" customFormat="1" ht="18" customHeight="1">
      <c r="B53" s="46"/>
      <c r="C53" s="39" t="s">
        <v>23</v>
      </c>
      <c r="D53" s="47"/>
      <c r="E53" s="47"/>
      <c r="F53" s="34" t="str">
        <f>F14</f>
        <v>žst. Třebušice</v>
      </c>
      <c r="G53" s="47"/>
      <c r="H53" s="47"/>
      <c r="I53" s="159" t="s">
        <v>25</v>
      </c>
      <c r="J53" s="160" t="str">
        <f>IF(J14="","",J14)</f>
        <v>2. 10. 2018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7"/>
      <c r="J54" s="47"/>
      <c r="K54" s="51"/>
    </row>
    <row r="55" s="1" customFormat="1">
      <c r="B55" s="46"/>
      <c r="C55" s="39" t="s">
        <v>31</v>
      </c>
      <c r="D55" s="47"/>
      <c r="E55" s="47"/>
      <c r="F55" s="34" t="str">
        <f>E17</f>
        <v>SŽDC s.o., OŘ UNL, ST Most</v>
      </c>
      <c r="G55" s="47"/>
      <c r="H55" s="47"/>
      <c r="I55" s="159" t="s">
        <v>39</v>
      </c>
      <c r="J55" s="44" t="str">
        <f>E23</f>
        <v xml:space="preserve"> </v>
      </c>
      <c r="K55" s="51"/>
    </row>
    <row r="56" s="1" customFormat="1" ht="14.4" customHeight="1">
      <c r="B56" s="46"/>
      <c r="C56" s="39" t="s">
        <v>37</v>
      </c>
      <c r="D56" s="47"/>
      <c r="E56" s="47"/>
      <c r="F56" s="34" t="str">
        <f>IF(E20="","",E20)</f>
        <v/>
      </c>
      <c r="G56" s="47"/>
      <c r="H56" s="47"/>
      <c r="I56" s="157"/>
      <c r="J56" s="184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7"/>
      <c r="J57" s="47"/>
      <c r="K57" s="51"/>
    </row>
    <row r="58" s="1" customFormat="1" ht="29.28" customHeight="1">
      <c r="B58" s="46"/>
      <c r="C58" s="185" t="s">
        <v>177</v>
      </c>
      <c r="D58" s="172"/>
      <c r="E58" s="172"/>
      <c r="F58" s="172"/>
      <c r="G58" s="172"/>
      <c r="H58" s="172"/>
      <c r="I58" s="186"/>
      <c r="J58" s="187" t="s">
        <v>178</v>
      </c>
      <c r="K58" s="188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7"/>
      <c r="J59" s="47"/>
      <c r="K59" s="51"/>
    </row>
    <row r="60" s="1" customFormat="1" ht="29.28" customHeight="1">
      <c r="B60" s="46"/>
      <c r="C60" s="189" t="s">
        <v>179</v>
      </c>
      <c r="D60" s="47"/>
      <c r="E60" s="47"/>
      <c r="F60" s="47"/>
      <c r="G60" s="47"/>
      <c r="H60" s="47"/>
      <c r="I60" s="157"/>
      <c r="J60" s="168">
        <f>J83</f>
        <v>0</v>
      </c>
      <c r="K60" s="51"/>
      <c r="AU60" s="23" t="s">
        <v>180</v>
      </c>
    </row>
    <row r="61" s="8" customFormat="1" ht="24.96" customHeight="1">
      <c r="B61" s="190"/>
      <c r="C61" s="191"/>
      <c r="D61" s="192" t="s">
        <v>184</v>
      </c>
      <c r="E61" s="193"/>
      <c r="F61" s="193"/>
      <c r="G61" s="193"/>
      <c r="H61" s="193"/>
      <c r="I61" s="194"/>
      <c r="J61" s="195">
        <f>J84</f>
        <v>0</v>
      </c>
      <c r="K61" s="196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57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79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82"/>
      <c r="J67" s="71"/>
      <c r="K67" s="71"/>
      <c r="L67" s="72"/>
    </row>
    <row r="68" s="1" customFormat="1" ht="36.96" customHeight="1">
      <c r="B68" s="46"/>
      <c r="C68" s="73" t="s">
        <v>185</v>
      </c>
      <c r="D68" s="74"/>
      <c r="E68" s="74"/>
      <c r="F68" s="74"/>
      <c r="G68" s="74"/>
      <c r="H68" s="74"/>
      <c r="I68" s="204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204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204"/>
      <c r="J70" s="74"/>
      <c r="K70" s="74"/>
      <c r="L70" s="72"/>
    </row>
    <row r="71" s="1" customFormat="1" ht="16.5" customHeight="1">
      <c r="B71" s="46"/>
      <c r="C71" s="74"/>
      <c r="D71" s="74"/>
      <c r="E71" s="205" t="str">
        <f>E7</f>
        <v>TSO 5.SK žst. Třebušice</v>
      </c>
      <c r="F71" s="76"/>
      <c r="G71" s="76"/>
      <c r="H71" s="76"/>
      <c r="I71" s="204"/>
      <c r="J71" s="74"/>
      <c r="K71" s="74"/>
      <c r="L71" s="72"/>
    </row>
    <row r="72">
      <c r="B72" s="27"/>
      <c r="C72" s="76" t="s">
        <v>135</v>
      </c>
      <c r="D72" s="206"/>
      <c r="E72" s="206"/>
      <c r="F72" s="206"/>
      <c r="G72" s="206"/>
      <c r="H72" s="206"/>
      <c r="I72" s="148"/>
      <c r="J72" s="206"/>
      <c r="K72" s="206"/>
      <c r="L72" s="207"/>
    </row>
    <row r="73" s="1" customFormat="1" ht="16.5" customHeight="1">
      <c r="B73" s="46"/>
      <c r="C73" s="74"/>
      <c r="D73" s="74"/>
      <c r="E73" s="205" t="s">
        <v>559</v>
      </c>
      <c r="F73" s="74"/>
      <c r="G73" s="74"/>
      <c r="H73" s="74"/>
      <c r="I73" s="204"/>
      <c r="J73" s="74"/>
      <c r="K73" s="74"/>
      <c r="L73" s="72"/>
    </row>
    <row r="74" s="1" customFormat="1" ht="14.4" customHeight="1">
      <c r="B74" s="46"/>
      <c r="C74" s="76" t="s">
        <v>145</v>
      </c>
      <c r="D74" s="74"/>
      <c r="E74" s="74"/>
      <c r="F74" s="74"/>
      <c r="G74" s="74"/>
      <c r="H74" s="74"/>
      <c r="I74" s="204"/>
      <c r="J74" s="74"/>
      <c r="K74" s="74"/>
      <c r="L74" s="72"/>
    </row>
    <row r="75" s="1" customFormat="1" ht="17.25" customHeight="1">
      <c r="B75" s="46"/>
      <c r="C75" s="74"/>
      <c r="D75" s="74"/>
      <c r="E75" s="82" t="str">
        <f>E11</f>
        <v>Č41 - VRN</v>
      </c>
      <c r="F75" s="74"/>
      <c r="G75" s="74"/>
      <c r="H75" s="74"/>
      <c r="I75" s="204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204"/>
      <c r="J76" s="74"/>
      <c r="K76" s="74"/>
      <c r="L76" s="72"/>
    </row>
    <row r="77" s="1" customFormat="1" ht="18" customHeight="1">
      <c r="B77" s="46"/>
      <c r="C77" s="76" t="s">
        <v>23</v>
      </c>
      <c r="D77" s="74"/>
      <c r="E77" s="74"/>
      <c r="F77" s="208" t="str">
        <f>F14</f>
        <v>žst. Třebušice</v>
      </c>
      <c r="G77" s="74"/>
      <c r="H77" s="74"/>
      <c r="I77" s="209" t="s">
        <v>25</v>
      </c>
      <c r="J77" s="85" t="str">
        <f>IF(J14="","",J14)</f>
        <v>2. 10. 2018</v>
      </c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204"/>
      <c r="J78" s="74"/>
      <c r="K78" s="74"/>
      <c r="L78" s="72"/>
    </row>
    <row r="79" s="1" customFormat="1">
      <c r="B79" s="46"/>
      <c r="C79" s="76" t="s">
        <v>31</v>
      </c>
      <c r="D79" s="74"/>
      <c r="E79" s="74"/>
      <c r="F79" s="208" t="str">
        <f>E17</f>
        <v>SŽDC s.o., OŘ UNL, ST Most</v>
      </c>
      <c r="G79" s="74"/>
      <c r="H79" s="74"/>
      <c r="I79" s="209" t="s">
        <v>39</v>
      </c>
      <c r="J79" s="208" t="str">
        <f>E23</f>
        <v xml:space="preserve"> </v>
      </c>
      <c r="K79" s="74"/>
      <c r="L79" s="72"/>
    </row>
    <row r="80" s="1" customFormat="1" ht="14.4" customHeight="1">
      <c r="B80" s="46"/>
      <c r="C80" s="76" t="s">
        <v>37</v>
      </c>
      <c r="D80" s="74"/>
      <c r="E80" s="74"/>
      <c r="F80" s="208" t="str">
        <f>IF(E20="","",E20)</f>
        <v/>
      </c>
      <c r="G80" s="74"/>
      <c r="H80" s="74"/>
      <c r="I80" s="204"/>
      <c r="J80" s="74"/>
      <c r="K80" s="74"/>
      <c r="L80" s="72"/>
    </row>
    <row r="81" s="1" customFormat="1" ht="10.32" customHeight="1">
      <c r="B81" s="46"/>
      <c r="C81" s="74"/>
      <c r="D81" s="74"/>
      <c r="E81" s="74"/>
      <c r="F81" s="74"/>
      <c r="G81" s="74"/>
      <c r="H81" s="74"/>
      <c r="I81" s="204"/>
      <c r="J81" s="74"/>
      <c r="K81" s="74"/>
      <c r="L81" s="72"/>
    </row>
    <row r="82" s="10" customFormat="1" ht="29.28" customHeight="1">
      <c r="B82" s="210"/>
      <c r="C82" s="211" t="s">
        <v>186</v>
      </c>
      <c r="D82" s="212" t="s">
        <v>63</v>
      </c>
      <c r="E82" s="212" t="s">
        <v>59</v>
      </c>
      <c r="F82" s="212" t="s">
        <v>187</v>
      </c>
      <c r="G82" s="212" t="s">
        <v>188</v>
      </c>
      <c r="H82" s="212" t="s">
        <v>189</v>
      </c>
      <c r="I82" s="213" t="s">
        <v>190</v>
      </c>
      <c r="J82" s="212" t="s">
        <v>178</v>
      </c>
      <c r="K82" s="214" t="s">
        <v>191</v>
      </c>
      <c r="L82" s="215"/>
      <c r="M82" s="102" t="s">
        <v>192</v>
      </c>
      <c r="N82" s="103" t="s">
        <v>48</v>
      </c>
      <c r="O82" s="103" t="s">
        <v>193</v>
      </c>
      <c r="P82" s="103" t="s">
        <v>194</v>
      </c>
      <c r="Q82" s="103" t="s">
        <v>195</v>
      </c>
      <c r="R82" s="103" t="s">
        <v>196</v>
      </c>
      <c r="S82" s="103" t="s">
        <v>197</v>
      </c>
      <c r="T82" s="104" t="s">
        <v>198</v>
      </c>
    </row>
    <row r="83" s="1" customFormat="1" ht="29.28" customHeight="1">
      <c r="B83" s="46"/>
      <c r="C83" s="108" t="s">
        <v>179</v>
      </c>
      <c r="D83" s="74"/>
      <c r="E83" s="74"/>
      <c r="F83" s="74"/>
      <c r="G83" s="74"/>
      <c r="H83" s="74"/>
      <c r="I83" s="204"/>
      <c r="J83" s="216">
        <f>BK83</f>
        <v>0</v>
      </c>
      <c r="K83" s="74"/>
      <c r="L83" s="72"/>
      <c r="M83" s="105"/>
      <c r="N83" s="106"/>
      <c r="O83" s="106"/>
      <c r="P83" s="217">
        <f>P84</f>
        <v>0</v>
      </c>
      <c r="Q83" s="106"/>
      <c r="R83" s="217">
        <f>R84</f>
        <v>0</v>
      </c>
      <c r="S83" s="106"/>
      <c r="T83" s="218">
        <f>T84</f>
        <v>0</v>
      </c>
      <c r="AT83" s="23" t="s">
        <v>77</v>
      </c>
      <c r="AU83" s="23" t="s">
        <v>180</v>
      </c>
      <c r="BK83" s="219">
        <f>BK84</f>
        <v>0</v>
      </c>
    </row>
    <row r="84" s="11" customFormat="1" ht="37.44" customHeight="1">
      <c r="B84" s="220"/>
      <c r="C84" s="221"/>
      <c r="D84" s="222" t="s">
        <v>77</v>
      </c>
      <c r="E84" s="223" t="s">
        <v>97</v>
      </c>
      <c r="F84" s="223" t="s">
        <v>94</v>
      </c>
      <c r="G84" s="221"/>
      <c r="H84" s="221"/>
      <c r="I84" s="224"/>
      <c r="J84" s="225">
        <f>BK84</f>
        <v>0</v>
      </c>
      <c r="K84" s="221"/>
      <c r="L84" s="226"/>
      <c r="M84" s="227"/>
      <c r="N84" s="228"/>
      <c r="O84" s="228"/>
      <c r="P84" s="229">
        <f>SUM(P85:P95)</f>
        <v>0</v>
      </c>
      <c r="Q84" s="228"/>
      <c r="R84" s="229">
        <f>SUM(R85:R95)</f>
        <v>0</v>
      </c>
      <c r="S84" s="228"/>
      <c r="T84" s="230">
        <f>SUM(T85:T95)</f>
        <v>0</v>
      </c>
      <c r="AR84" s="231" t="s">
        <v>202</v>
      </c>
      <c r="AT84" s="232" t="s">
        <v>77</v>
      </c>
      <c r="AU84" s="232" t="s">
        <v>78</v>
      </c>
      <c r="AY84" s="231" t="s">
        <v>201</v>
      </c>
      <c r="BK84" s="233">
        <f>SUM(BK85:BK95)</f>
        <v>0</v>
      </c>
    </row>
    <row r="85" s="1" customFormat="1" ht="16.5" customHeight="1">
      <c r="B85" s="46"/>
      <c r="C85" s="236" t="s">
        <v>85</v>
      </c>
      <c r="D85" s="236" t="s">
        <v>204</v>
      </c>
      <c r="E85" s="237" t="s">
        <v>485</v>
      </c>
      <c r="F85" s="238" t="s">
        <v>486</v>
      </c>
      <c r="G85" s="239" t="s">
        <v>491</v>
      </c>
      <c r="H85" s="286"/>
      <c r="I85" s="241"/>
      <c r="J85" s="242">
        <f>ROUND(I85*H85,2)</f>
        <v>0</v>
      </c>
      <c r="K85" s="238" t="s">
        <v>561</v>
      </c>
      <c r="L85" s="72"/>
      <c r="M85" s="243" t="s">
        <v>36</v>
      </c>
      <c r="N85" s="244" t="s">
        <v>51</v>
      </c>
      <c r="O85" s="47"/>
      <c r="P85" s="245">
        <f>O85*H85</f>
        <v>0</v>
      </c>
      <c r="Q85" s="245">
        <v>0</v>
      </c>
      <c r="R85" s="245">
        <f>Q85*H85</f>
        <v>0</v>
      </c>
      <c r="S85" s="245">
        <v>0</v>
      </c>
      <c r="T85" s="246">
        <f>S85*H85</f>
        <v>0</v>
      </c>
      <c r="AR85" s="23" t="s">
        <v>208</v>
      </c>
      <c r="AT85" s="23" t="s">
        <v>204</v>
      </c>
      <c r="AU85" s="23" t="s">
        <v>85</v>
      </c>
      <c r="AY85" s="23" t="s">
        <v>201</v>
      </c>
      <c r="BE85" s="247">
        <f>IF(N85="základní",J85,0)</f>
        <v>0</v>
      </c>
      <c r="BF85" s="247">
        <f>IF(N85="snížená",J85,0)</f>
        <v>0</v>
      </c>
      <c r="BG85" s="247">
        <f>IF(N85="zákl. přenesená",J85,0)</f>
        <v>0</v>
      </c>
      <c r="BH85" s="247">
        <f>IF(N85="sníž. přenesená",J85,0)</f>
        <v>0</v>
      </c>
      <c r="BI85" s="247">
        <f>IF(N85="nulová",J85,0)</f>
        <v>0</v>
      </c>
      <c r="BJ85" s="23" t="s">
        <v>208</v>
      </c>
      <c r="BK85" s="247">
        <f>ROUND(I85*H85,2)</f>
        <v>0</v>
      </c>
      <c r="BL85" s="23" t="s">
        <v>208</v>
      </c>
      <c r="BM85" s="23" t="s">
        <v>562</v>
      </c>
    </row>
    <row r="86" s="1" customFormat="1" ht="16.5" customHeight="1">
      <c r="B86" s="46"/>
      <c r="C86" s="236" t="s">
        <v>87</v>
      </c>
      <c r="D86" s="236" t="s">
        <v>204</v>
      </c>
      <c r="E86" s="237" t="s">
        <v>563</v>
      </c>
      <c r="F86" s="238" t="s">
        <v>564</v>
      </c>
      <c r="G86" s="239" t="s">
        <v>491</v>
      </c>
      <c r="H86" s="286"/>
      <c r="I86" s="241"/>
      <c r="J86" s="242">
        <f>ROUND(I86*H86,2)</f>
        <v>0</v>
      </c>
      <c r="K86" s="238" t="s">
        <v>561</v>
      </c>
      <c r="L86" s="72"/>
      <c r="M86" s="243" t="s">
        <v>36</v>
      </c>
      <c r="N86" s="244" t="s">
        <v>51</v>
      </c>
      <c r="O86" s="47"/>
      <c r="P86" s="245">
        <f>O86*H86</f>
        <v>0</v>
      </c>
      <c r="Q86" s="245">
        <v>0</v>
      </c>
      <c r="R86" s="245">
        <f>Q86*H86</f>
        <v>0</v>
      </c>
      <c r="S86" s="245">
        <v>0</v>
      </c>
      <c r="T86" s="246">
        <f>S86*H86</f>
        <v>0</v>
      </c>
      <c r="AR86" s="23" t="s">
        <v>208</v>
      </c>
      <c r="AT86" s="23" t="s">
        <v>204</v>
      </c>
      <c r="AU86" s="23" t="s">
        <v>85</v>
      </c>
      <c r="AY86" s="23" t="s">
        <v>201</v>
      </c>
      <c r="BE86" s="247">
        <f>IF(N86="základní",J86,0)</f>
        <v>0</v>
      </c>
      <c r="BF86" s="247">
        <f>IF(N86="snížená",J86,0)</f>
        <v>0</v>
      </c>
      <c r="BG86" s="247">
        <f>IF(N86="zákl. přenesená",J86,0)</f>
        <v>0</v>
      </c>
      <c r="BH86" s="247">
        <f>IF(N86="sníž. přenesená",J86,0)</f>
        <v>0</v>
      </c>
      <c r="BI86" s="247">
        <f>IF(N86="nulová",J86,0)</f>
        <v>0</v>
      </c>
      <c r="BJ86" s="23" t="s">
        <v>208</v>
      </c>
      <c r="BK86" s="247">
        <f>ROUND(I86*H86,2)</f>
        <v>0</v>
      </c>
      <c r="BL86" s="23" t="s">
        <v>208</v>
      </c>
      <c r="BM86" s="23" t="s">
        <v>565</v>
      </c>
    </row>
    <row r="87" s="1" customFormat="1" ht="16.5" customHeight="1">
      <c r="B87" s="46"/>
      <c r="C87" s="236" t="s">
        <v>220</v>
      </c>
      <c r="D87" s="236" t="s">
        <v>204</v>
      </c>
      <c r="E87" s="237" t="s">
        <v>566</v>
      </c>
      <c r="F87" s="238" t="s">
        <v>567</v>
      </c>
      <c r="G87" s="239" t="s">
        <v>491</v>
      </c>
      <c r="H87" s="286"/>
      <c r="I87" s="241"/>
      <c r="J87" s="242">
        <f>ROUND(I87*H87,2)</f>
        <v>0</v>
      </c>
      <c r="K87" s="238" t="s">
        <v>207</v>
      </c>
      <c r="L87" s="72"/>
      <c r="M87" s="243" t="s">
        <v>36</v>
      </c>
      <c r="N87" s="244" t="s">
        <v>51</v>
      </c>
      <c r="O87" s="47"/>
      <c r="P87" s="245">
        <f>O87*H87</f>
        <v>0</v>
      </c>
      <c r="Q87" s="245">
        <v>0</v>
      </c>
      <c r="R87" s="245">
        <f>Q87*H87</f>
        <v>0</v>
      </c>
      <c r="S87" s="245">
        <v>0</v>
      </c>
      <c r="T87" s="246">
        <f>S87*H87</f>
        <v>0</v>
      </c>
      <c r="AR87" s="23" t="s">
        <v>208</v>
      </c>
      <c r="AT87" s="23" t="s">
        <v>204</v>
      </c>
      <c r="AU87" s="23" t="s">
        <v>85</v>
      </c>
      <c r="AY87" s="23" t="s">
        <v>201</v>
      </c>
      <c r="BE87" s="247">
        <f>IF(N87="základní",J87,0)</f>
        <v>0</v>
      </c>
      <c r="BF87" s="247">
        <f>IF(N87="snížená",J87,0)</f>
        <v>0</v>
      </c>
      <c r="BG87" s="247">
        <f>IF(N87="zákl. přenesená",J87,0)</f>
        <v>0</v>
      </c>
      <c r="BH87" s="247">
        <f>IF(N87="sníž. přenesená",J87,0)</f>
        <v>0</v>
      </c>
      <c r="BI87" s="247">
        <f>IF(N87="nulová",J87,0)</f>
        <v>0</v>
      </c>
      <c r="BJ87" s="23" t="s">
        <v>208</v>
      </c>
      <c r="BK87" s="247">
        <f>ROUND(I87*H87,2)</f>
        <v>0</v>
      </c>
      <c r="BL87" s="23" t="s">
        <v>208</v>
      </c>
      <c r="BM87" s="23" t="s">
        <v>568</v>
      </c>
    </row>
    <row r="88" s="1" customFormat="1" ht="16.5" customHeight="1">
      <c r="B88" s="46"/>
      <c r="C88" s="236" t="s">
        <v>208</v>
      </c>
      <c r="D88" s="236" t="s">
        <v>204</v>
      </c>
      <c r="E88" s="237" t="s">
        <v>569</v>
      </c>
      <c r="F88" s="238" t="s">
        <v>570</v>
      </c>
      <c r="G88" s="239" t="s">
        <v>491</v>
      </c>
      <c r="H88" s="286"/>
      <c r="I88" s="241"/>
      <c r="J88" s="242">
        <f>ROUND(I88*H88,2)</f>
        <v>0</v>
      </c>
      <c r="K88" s="238" t="s">
        <v>561</v>
      </c>
      <c r="L88" s="72"/>
      <c r="M88" s="243" t="s">
        <v>36</v>
      </c>
      <c r="N88" s="244" t="s">
        <v>51</v>
      </c>
      <c r="O88" s="47"/>
      <c r="P88" s="245">
        <f>O88*H88</f>
        <v>0</v>
      </c>
      <c r="Q88" s="245">
        <v>0</v>
      </c>
      <c r="R88" s="245">
        <f>Q88*H88</f>
        <v>0</v>
      </c>
      <c r="S88" s="245">
        <v>0</v>
      </c>
      <c r="T88" s="246">
        <f>S88*H88</f>
        <v>0</v>
      </c>
      <c r="AR88" s="23" t="s">
        <v>208</v>
      </c>
      <c r="AT88" s="23" t="s">
        <v>204</v>
      </c>
      <c r="AU88" s="23" t="s">
        <v>85</v>
      </c>
      <c r="AY88" s="23" t="s">
        <v>201</v>
      </c>
      <c r="BE88" s="247">
        <f>IF(N88="základní",J88,0)</f>
        <v>0</v>
      </c>
      <c r="BF88" s="247">
        <f>IF(N88="snížená",J88,0)</f>
        <v>0</v>
      </c>
      <c r="BG88" s="247">
        <f>IF(N88="zákl. přenesená",J88,0)</f>
        <v>0</v>
      </c>
      <c r="BH88" s="247">
        <f>IF(N88="sníž. přenesená",J88,0)</f>
        <v>0</v>
      </c>
      <c r="BI88" s="247">
        <f>IF(N88="nulová",J88,0)</f>
        <v>0</v>
      </c>
      <c r="BJ88" s="23" t="s">
        <v>208</v>
      </c>
      <c r="BK88" s="247">
        <f>ROUND(I88*H88,2)</f>
        <v>0</v>
      </c>
      <c r="BL88" s="23" t="s">
        <v>208</v>
      </c>
      <c r="BM88" s="23" t="s">
        <v>571</v>
      </c>
    </row>
    <row r="89" s="1" customFormat="1" ht="16.5" customHeight="1">
      <c r="B89" s="46"/>
      <c r="C89" s="236" t="s">
        <v>202</v>
      </c>
      <c r="D89" s="236" t="s">
        <v>204</v>
      </c>
      <c r="E89" s="237" t="s">
        <v>572</v>
      </c>
      <c r="F89" s="238" t="s">
        <v>573</v>
      </c>
      <c r="G89" s="239" t="s">
        <v>491</v>
      </c>
      <c r="H89" s="286"/>
      <c r="I89" s="241"/>
      <c r="J89" s="242">
        <f>ROUND(I89*H89,2)</f>
        <v>0</v>
      </c>
      <c r="K89" s="238" t="s">
        <v>561</v>
      </c>
      <c r="L89" s="72"/>
      <c r="M89" s="243" t="s">
        <v>36</v>
      </c>
      <c r="N89" s="244" t="s">
        <v>51</v>
      </c>
      <c r="O89" s="47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23" t="s">
        <v>208</v>
      </c>
      <c r="AT89" s="23" t="s">
        <v>204</v>
      </c>
      <c r="AU89" s="23" t="s">
        <v>85</v>
      </c>
      <c r="AY89" s="23" t="s">
        <v>201</v>
      </c>
      <c r="BE89" s="247">
        <f>IF(N89="základní",J89,0)</f>
        <v>0</v>
      </c>
      <c r="BF89" s="247">
        <f>IF(N89="snížená",J89,0)</f>
        <v>0</v>
      </c>
      <c r="BG89" s="247">
        <f>IF(N89="zákl. přenesená",J89,0)</f>
        <v>0</v>
      </c>
      <c r="BH89" s="247">
        <f>IF(N89="sníž. přenesená",J89,0)</f>
        <v>0</v>
      </c>
      <c r="BI89" s="247">
        <f>IF(N89="nulová",J89,0)</f>
        <v>0</v>
      </c>
      <c r="BJ89" s="23" t="s">
        <v>208</v>
      </c>
      <c r="BK89" s="247">
        <f>ROUND(I89*H89,2)</f>
        <v>0</v>
      </c>
      <c r="BL89" s="23" t="s">
        <v>208</v>
      </c>
      <c r="BM89" s="23" t="s">
        <v>574</v>
      </c>
    </row>
    <row r="90" s="1" customFormat="1">
      <c r="B90" s="46"/>
      <c r="C90" s="74"/>
      <c r="D90" s="248" t="s">
        <v>250</v>
      </c>
      <c r="E90" s="74"/>
      <c r="F90" s="249" t="s">
        <v>575</v>
      </c>
      <c r="G90" s="74"/>
      <c r="H90" s="74"/>
      <c r="I90" s="204"/>
      <c r="J90" s="74"/>
      <c r="K90" s="74"/>
      <c r="L90" s="72"/>
      <c r="M90" s="250"/>
      <c r="N90" s="47"/>
      <c r="O90" s="47"/>
      <c r="P90" s="47"/>
      <c r="Q90" s="47"/>
      <c r="R90" s="47"/>
      <c r="S90" s="47"/>
      <c r="T90" s="95"/>
      <c r="AT90" s="23" t="s">
        <v>250</v>
      </c>
      <c r="AU90" s="23" t="s">
        <v>85</v>
      </c>
    </row>
    <row r="91" s="1" customFormat="1" ht="16.5" customHeight="1">
      <c r="B91" s="46"/>
      <c r="C91" s="236" t="s">
        <v>238</v>
      </c>
      <c r="D91" s="236" t="s">
        <v>204</v>
      </c>
      <c r="E91" s="237" t="s">
        <v>576</v>
      </c>
      <c r="F91" s="238" t="s">
        <v>577</v>
      </c>
      <c r="G91" s="239" t="s">
        <v>491</v>
      </c>
      <c r="H91" s="286"/>
      <c r="I91" s="241"/>
      <c r="J91" s="242">
        <f>ROUND(I91*H91,2)</f>
        <v>0</v>
      </c>
      <c r="K91" s="238" t="s">
        <v>561</v>
      </c>
      <c r="L91" s="72"/>
      <c r="M91" s="243" t="s">
        <v>36</v>
      </c>
      <c r="N91" s="244" t="s">
        <v>51</v>
      </c>
      <c r="O91" s="47"/>
      <c r="P91" s="245">
        <f>O91*H91</f>
        <v>0</v>
      </c>
      <c r="Q91" s="245">
        <v>0</v>
      </c>
      <c r="R91" s="245">
        <f>Q91*H91</f>
        <v>0</v>
      </c>
      <c r="S91" s="245">
        <v>0</v>
      </c>
      <c r="T91" s="246">
        <f>S91*H91</f>
        <v>0</v>
      </c>
      <c r="AR91" s="23" t="s">
        <v>208</v>
      </c>
      <c r="AT91" s="23" t="s">
        <v>204</v>
      </c>
      <c r="AU91" s="23" t="s">
        <v>85</v>
      </c>
      <c r="AY91" s="23" t="s">
        <v>201</v>
      </c>
      <c r="BE91" s="247">
        <f>IF(N91="základní",J91,0)</f>
        <v>0</v>
      </c>
      <c r="BF91" s="247">
        <f>IF(N91="snížená",J91,0)</f>
        <v>0</v>
      </c>
      <c r="BG91" s="247">
        <f>IF(N91="zákl. přenesená",J91,0)</f>
        <v>0</v>
      </c>
      <c r="BH91" s="247">
        <f>IF(N91="sníž. přenesená",J91,0)</f>
        <v>0</v>
      </c>
      <c r="BI91" s="247">
        <f>IF(N91="nulová",J91,0)</f>
        <v>0</v>
      </c>
      <c r="BJ91" s="23" t="s">
        <v>208</v>
      </c>
      <c r="BK91" s="247">
        <f>ROUND(I91*H91,2)</f>
        <v>0</v>
      </c>
      <c r="BL91" s="23" t="s">
        <v>208</v>
      </c>
      <c r="BM91" s="23" t="s">
        <v>578</v>
      </c>
    </row>
    <row r="92" s="1" customFormat="1">
      <c r="B92" s="46"/>
      <c r="C92" s="74"/>
      <c r="D92" s="248" t="s">
        <v>250</v>
      </c>
      <c r="E92" s="74"/>
      <c r="F92" s="249" t="s">
        <v>579</v>
      </c>
      <c r="G92" s="74"/>
      <c r="H92" s="74"/>
      <c r="I92" s="204"/>
      <c r="J92" s="74"/>
      <c r="K92" s="74"/>
      <c r="L92" s="72"/>
      <c r="M92" s="250"/>
      <c r="N92" s="47"/>
      <c r="O92" s="47"/>
      <c r="P92" s="47"/>
      <c r="Q92" s="47"/>
      <c r="R92" s="47"/>
      <c r="S92" s="47"/>
      <c r="T92" s="95"/>
      <c r="AT92" s="23" t="s">
        <v>250</v>
      </c>
      <c r="AU92" s="23" t="s">
        <v>85</v>
      </c>
    </row>
    <row r="93" s="1" customFormat="1" ht="16.5" customHeight="1">
      <c r="B93" s="46"/>
      <c r="C93" s="236" t="s">
        <v>244</v>
      </c>
      <c r="D93" s="236" t="s">
        <v>204</v>
      </c>
      <c r="E93" s="237" t="s">
        <v>489</v>
      </c>
      <c r="F93" s="238" t="s">
        <v>490</v>
      </c>
      <c r="G93" s="239" t="s">
        <v>491</v>
      </c>
      <c r="H93" s="286"/>
      <c r="I93" s="241"/>
      <c r="J93" s="242">
        <f>ROUND(I93*H93,2)</f>
        <v>0</v>
      </c>
      <c r="K93" s="238" t="s">
        <v>561</v>
      </c>
      <c r="L93" s="72"/>
      <c r="M93" s="243" t="s">
        <v>36</v>
      </c>
      <c r="N93" s="244" t="s">
        <v>51</v>
      </c>
      <c r="O93" s="47"/>
      <c r="P93" s="245">
        <f>O93*H93</f>
        <v>0</v>
      </c>
      <c r="Q93" s="245">
        <v>0</v>
      </c>
      <c r="R93" s="245">
        <f>Q93*H93</f>
        <v>0</v>
      </c>
      <c r="S93" s="245">
        <v>0</v>
      </c>
      <c r="T93" s="246">
        <f>S93*H93</f>
        <v>0</v>
      </c>
      <c r="AR93" s="23" t="s">
        <v>208</v>
      </c>
      <c r="AT93" s="23" t="s">
        <v>204</v>
      </c>
      <c r="AU93" s="23" t="s">
        <v>85</v>
      </c>
      <c r="AY93" s="23" t="s">
        <v>201</v>
      </c>
      <c r="BE93" s="247">
        <f>IF(N93="základní",J93,0)</f>
        <v>0</v>
      </c>
      <c r="BF93" s="247">
        <f>IF(N93="snížená",J93,0)</f>
        <v>0</v>
      </c>
      <c r="BG93" s="247">
        <f>IF(N93="zákl. přenesená",J93,0)</f>
        <v>0</v>
      </c>
      <c r="BH93" s="247">
        <f>IF(N93="sníž. přenesená",J93,0)</f>
        <v>0</v>
      </c>
      <c r="BI93" s="247">
        <f>IF(N93="nulová",J93,0)</f>
        <v>0</v>
      </c>
      <c r="BJ93" s="23" t="s">
        <v>208</v>
      </c>
      <c r="BK93" s="247">
        <f>ROUND(I93*H93,2)</f>
        <v>0</v>
      </c>
      <c r="BL93" s="23" t="s">
        <v>208</v>
      </c>
      <c r="BM93" s="23" t="s">
        <v>580</v>
      </c>
    </row>
    <row r="94" s="1" customFormat="1" ht="16.5" customHeight="1">
      <c r="B94" s="46"/>
      <c r="C94" s="236" t="s">
        <v>252</v>
      </c>
      <c r="D94" s="236" t="s">
        <v>204</v>
      </c>
      <c r="E94" s="237" t="s">
        <v>506</v>
      </c>
      <c r="F94" s="238" t="s">
        <v>507</v>
      </c>
      <c r="G94" s="239" t="s">
        <v>138</v>
      </c>
      <c r="H94" s="240">
        <v>825</v>
      </c>
      <c r="I94" s="241"/>
      <c r="J94" s="242">
        <f>ROUND(I94*H94,2)</f>
        <v>0</v>
      </c>
      <c r="K94" s="238" t="s">
        <v>36</v>
      </c>
      <c r="L94" s="72"/>
      <c r="M94" s="243" t="s">
        <v>36</v>
      </c>
      <c r="N94" s="244" t="s">
        <v>51</v>
      </c>
      <c r="O94" s="47"/>
      <c r="P94" s="245">
        <f>O94*H94</f>
        <v>0</v>
      </c>
      <c r="Q94" s="245">
        <v>0</v>
      </c>
      <c r="R94" s="245">
        <f>Q94*H94</f>
        <v>0</v>
      </c>
      <c r="S94" s="245">
        <v>0</v>
      </c>
      <c r="T94" s="246">
        <f>S94*H94</f>
        <v>0</v>
      </c>
      <c r="AR94" s="23" t="s">
        <v>208</v>
      </c>
      <c r="AT94" s="23" t="s">
        <v>204</v>
      </c>
      <c r="AU94" s="23" t="s">
        <v>85</v>
      </c>
      <c r="AY94" s="23" t="s">
        <v>201</v>
      </c>
      <c r="BE94" s="247">
        <f>IF(N94="základní",J94,0)</f>
        <v>0</v>
      </c>
      <c r="BF94" s="247">
        <f>IF(N94="snížená",J94,0)</f>
        <v>0</v>
      </c>
      <c r="BG94" s="247">
        <f>IF(N94="zákl. přenesená",J94,0)</f>
        <v>0</v>
      </c>
      <c r="BH94" s="247">
        <f>IF(N94="sníž. přenesená",J94,0)</f>
        <v>0</v>
      </c>
      <c r="BI94" s="247">
        <f>IF(N94="nulová",J94,0)</f>
        <v>0</v>
      </c>
      <c r="BJ94" s="23" t="s">
        <v>208</v>
      </c>
      <c r="BK94" s="247">
        <f>ROUND(I94*H94,2)</f>
        <v>0</v>
      </c>
      <c r="BL94" s="23" t="s">
        <v>208</v>
      </c>
      <c r="BM94" s="23" t="s">
        <v>581</v>
      </c>
    </row>
    <row r="95" s="12" customFormat="1">
      <c r="B95" s="251"/>
      <c r="C95" s="252"/>
      <c r="D95" s="248" t="s">
        <v>212</v>
      </c>
      <c r="E95" s="253" t="s">
        <v>36</v>
      </c>
      <c r="F95" s="254" t="s">
        <v>582</v>
      </c>
      <c r="G95" s="252"/>
      <c r="H95" s="255">
        <v>825</v>
      </c>
      <c r="I95" s="256"/>
      <c r="J95" s="252"/>
      <c r="K95" s="252"/>
      <c r="L95" s="257"/>
      <c r="M95" s="283"/>
      <c r="N95" s="284"/>
      <c r="O95" s="284"/>
      <c r="P95" s="284"/>
      <c r="Q95" s="284"/>
      <c r="R95" s="284"/>
      <c r="S95" s="284"/>
      <c r="T95" s="285"/>
      <c r="AT95" s="261" t="s">
        <v>212</v>
      </c>
      <c r="AU95" s="261" t="s">
        <v>85</v>
      </c>
      <c r="AV95" s="12" t="s">
        <v>87</v>
      </c>
      <c r="AW95" s="12" t="s">
        <v>41</v>
      </c>
      <c r="AX95" s="12" t="s">
        <v>85</v>
      </c>
      <c r="AY95" s="261" t="s">
        <v>201</v>
      </c>
    </row>
    <row r="96" s="1" customFormat="1" ht="6.96" customHeight="1">
      <c r="B96" s="67"/>
      <c r="C96" s="68"/>
      <c r="D96" s="68"/>
      <c r="E96" s="68"/>
      <c r="F96" s="68"/>
      <c r="G96" s="68"/>
      <c r="H96" s="68"/>
      <c r="I96" s="179"/>
      <c r="J96" s="68"/>
      <c r="K96" s="68"/>
      <c r="L96" s="72"/>
    </row>
  </sheetData>
  <sheetProtection sheet="1" autoFilter="0" formatColumns="0" formatRows="0" objects="1" scenarios="1" spinCount="100000" saltValue="mB6BJjcx7h03TkeCZRin+q1CGEZ46O7FptjkgGbkg52862On9IDUcIqKTi+hNubKnTVAswR2NlbvCNcUWH89bQ==" hashValue="MPdIm7RKSU7n7dZa1cpmQUFtqju6ZtdAh5VD6Zwc1Po7RcIgn5i2xgW4ko6l8GUIyHfzxJ46KZ3LfTCxzuq2Tg==" algorithmName="SHA-512" password="CC35"/>
  <autoFilter ref="C82:K9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1:H71"/>
    <mergeCell ref="E73:H73"/>
    <mergeCell ref="E75:H75"/>
    <mergeCell ref="G1:H1"/>
    <mergeCell ref="L2:V2"/>
  </mergeCells>
  <hyperlinks>
    <hyperlink ref="F1:G1" location="C2" display="1) Krycí list soupisu"/>
    <hyperlink ref="G1:H1" location="C58" display="2) Rekapitulace"/>
    <hyperlink ref="J1" location="C82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91" customWidth="1"/>
    <col min="2" max="2" width="1.664063" style="291" customWidth="1"/>
    <col min="3" max="4" width="5" style="291" customWidth="1"/>
    <col min="5" max="5" width="11.67" style="291" customWidth="1"/>
    <col min="6" max="6" width="9.17" style="291" customWidth="1"/>
    <col min="7" max="7" width="5" style="291" customWidth="1"/>
    <col min="8" max="8" width="77.83" style="291" customWidth="1"/>
    <col min="9" max="10" width="20" style="291" customWidth="1"/>
    <col min="11" max="11" width="1.664063" style="291" customWidth="1"/>
  </cols>
  <sheetData>
    <row r="1" ht="37.5" customHeight="1"/>
    <row r="2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4" customFormat="1" ht="45" customHeight="1">
      <c r="B3" s="295"/>
      <c r="C3" s="296" t="s">
        <v>583</v>
      </c>
      <c r="D3" s="296"/>
      <c r="E3" s="296"/>
      <c r="F3" s="296"/>
      <c r="G3" s="296"/>
      <c r="H3" s="296"/>
      <c r="I3" s="296"/>
      <c r="J3" s="296"/>
      <c r="K3" s="297"/>
    </row>
    <row r="4" ht="25.5" customHeight="1">
      <c r="B4" s="298"/>
      <c r="C4" s="299" t="s">
        <v>584</v>
      </c>
      <c r="D4" s="299"/>
      <c r="E4" s="299"/>
      <c r="F4" s="299"/>
      <c r="G4" s="299"/>
      <c r="H4" s="299"/>
      <c r="I4" s="299"/>
      <c r="J4" s="299"/>
      <c r="K4" s="300"/>
    </row>
    <row r="5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ht="15" customHeight="1">
      <c r="B6" s="298"/>
      <c r="C6" s="302" t="s">
        <v>585</v>
      </c>
      <c r="D6" s="302"/>
      <c r="E6" s="302"/>
      <c r="F6" s="302"/>
      <c r="G6" s="302"/>
      <c r="H6" s="302"/>
      <c r="I6" s="302"/>
      <c r="J6" s="302"/>
      <c r="K6" s="300"/>
    </row>
    <row r="7" ht="15" customHeight="1">
      <c r="B7" s="303"/>
      <c r="C7" s="302" t="s">
        <v>586</v>
      </c>
      <c r="D7" s="302"/>
      <c r="E7" s="302"/>
      <c r="F7" s="302"/>
      <c r="G7" s="302"/>
      <c r="H7" s="302"/>
      <c r="I7" s="302"/>
      <c r="J7" s="302"/>
      <c r="K7" s="300"/>
    </row>
    <row r="8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ht="15" customHeight="1">
      <c r="B9" s="303"/>
      <c r="C9" s="302" t="s">
        <v>587</v>
      </c>
      <c r="D9" s="302"/>
      <c r="E9" s="302"/>
      <c r="F9" s="302"/>
      <c r="G9" s="302"/>
      <c r="H9" s="302"/>
      <c r="I9" s="302"/>
      <c r="J9" s="302"/>
      <c r="K9" s="300"/>
    </row>
    <row r="10" ht="15" customHeight="1">
      <c r="B10" s="303"/>
      <c r="C10" s="302"/>
      <c r="D10" s="302" t="s">
        <v>588</v>
      </c>
      <c r="E10" s="302"/>
      <c r="F10" s="302"/>
      <c r="G10" s="302"/>
      <c r="H10" s="302"/>
      <c r="I10" s="302"/>
      <c r="J10" s="302"/>
      <c r="K10" s="300"/>
    </row>
    <row r="11" ht="15" customHeight="1">
      <c r="B11" s="303"/>
      <c r="C11" s="304"/>
      <c r="D11" s="302" t="s">
        <v>589</v>
      </c>
      <c r="E11" s="302"/>
      <c r="F11" s="302"/>
      <c r="G11" s="302"/>
      <c r="H11" s="302"/>
      <c r="I11" s="302"/>
      <c r="J11" s="302"/>
      <c r="K11" s="300"/>
    </row>
    <row r="12" ht="12.75" customHeight="1">
      <c r="B12" s="303"/>
      <c r="C12" s="304"/>
      <c r="D12" s="304"/>
      <c r="E12" s="304"/>
      <c r="F12" s="304"/>
      <c r="G12" s="304"/>
      <c r="H12" s="304"/>
      <c r="I12" s="304"/>
      <c r="J12" s="304"/>
      <c r="K12" s="300"/>
    </row>
    <row r="13" ht="15" customHeight="1">
      <c r="B13" s="303"/>
      <c r="C13" s="304"/>
      <c r="D13" s="302" t="s">
        <v>590</v>
      </c>
      <c r="E13" s="302"/>
      <c r="F13" s="302"/>
      <c r="G13" s="302"/>
      <c r="H13" s="302"/>
      <c r="I13" s="302"/>
      <c r="J13" s="302"/>
      <c r="K13" s="300"/>
    </row>
    <row r="14" ht="15" customHeight="1">
      <c r="B14" s="303"/>
      <c r="C14" s="304"/>
      <c r="D14" s="302" t="s">
        <v>591</v>
      </c>
      <c r="E14" s="302"/>
      <c r="F14" s="302"/>
      <c r="G14" s="302"/>
      <c r="H14" s="302"/>
      <c r="I14" s="302"/>
      <c r="J14" s="302"/>
      <c r="K14" s="300"/>
    </row>
    <row r="15" ht="15" customHeight="1">
      <c r="B15" s="303"/>
      <c r="C15" s="304"/>
      <c r="D15" s="302" t="s">
        <v>592</v>
      </c>
      <c r="E15" s="302"/>
      <c r="F15" s="302"/>
      <c r="G15" s="302"/>
      <c r="H15" s="302"/>
      <c r="I15" s="302"/>
      <c r="J15" s="302"/>
      <c r="K15" s="300"/>
    </row>
    <row r="16" ht="15" customHeight="1">
      <c r="B16" s="303"/>
      <c r="C16" s="304"/>
      <c r="D16" s="304"/>
      <c r="E16" s="305" t="s">
        <v>84</v>
      </c>
      <c r="F16" s="302" t="s">
        <v>593</v>
      </c>
      <c r="G16" s="302"/>
      <c r="H16" s="302"/>
      <c r="I16" s="302"/>
      <c r="J16" s="302"/>
      <c r="K16" s="300"/>
    </row>
    <row r="17" ht="15" customHeight="1">
      <c r="B17" s="303"/>
      <c r="C17" s="304"/>
      <c r="D17" s="304"/>
      <c r="E17" s="305" t="s">
        <v>594</v>
      </c>
      <c r="F17" s="302" t="s">
        <v>595</v>
      </c>
      <c r="G17" s="302"/>
      <c r="H17" s="302"/>
      <c r="I17" s="302"/>
      <c r="J17" s="302"/>
      <c r="K17" s="300"/>
    </row>
    <row r="18" ht="15" customHeight="1">
      <c r="B18" s="303"/>
      <c r="C18" s="304"/>
      <c r="D18" s="304"/>
      <c r="E18" s="305" t="s">
        <v>596</v>
      </c>
      <c r="F18" s="302" t="s">
        <v>597</v>
      </c>
      <c r="G18" s="302"/>
      <c r="H18" s="302"/>
      <c r="I18" s="302"/>
      <c r="J18" s="302"/>
      <c r="K18" s="300"/>
    </row>
    <row r="19" ht="15" customHeight="1">
      <c r="B19" s="303"/>
      <c r="C19" s="304"/>
      <c r="D19" s="304"/>
      <c r="E19" s="305" t="s">
        <v>598</v>
      </c>
      <c r="F19" s="302" t="s">
        <v>599</v>
      </c>
      <c r="G19" s="302"/>
      <c r="H19" s="302"/>
      <c r="I19" s="302"/>
      <c r="J19" s="302"/>
      <c r="K19" s="300"/>
    </row>
    <row r="20" ht="15" customHeight="1">
      <c r="B20" s="303"/>
      <c r="C20" s="304"/>
      <c r="D20" s="304"/>
      <c r="E20" s="305" t="s">
        <v>358</v>
      </c>
      <c r="F20" s="302" t="s">
        <v>359</v>
      </c>
      <c r="G20" s="302"/>
      <c r="H20" s="302"/>
      <c r="I20" s="302"/>
      <c r="J20" s="302"/>
      <c r="K20" s="300"/>
    </row>
    <row r="21" ht="15" customHeight="1">
      <c r="B21" s="303"/>
      <c r="C21" s="304"/>
      <c r="D21" s="304"/>
      <c r="E21" s="305" t="s">
        <v>91</v>
      </c>
      <c r="F21" s="302" t="s">
        <v>600</v>
      </c>
      <c r="G21" s="302"/>
      <c r="H21" s="302"/>
      <c r="I21" s="302"/>
      <c r="J21" s="302"/>
      <c r="K21" s="300"/>
    </row>
    <row r="22" ht="12.75" customHeight="1">
      <c r="B22" s="303"/>
      <c r="C22" s="304"/>
      <c r="D22" s="304"/>
      <c r="E22" s="304"/>
      <c r="F22" s="304"/>
      <c r="G22" s="304"/>
      <c r="H22" s="304"/>
      <c r="I22" s="304"/>
      <c r="J22" s="304"/>
      <c r="K22" s="300"/>
    </row>
    <row r="23" ht="15" customHeight="1">
      <c r="B23" s="303"/>
      <c r="C23" s="302" t="s">
        <v>601</v>
      </c>
      <c r="D23" s="302"/>
      <c r="E23" s="302"/>
      <c r="F23" s="302"/>
      <c r="G23" s="302"/>
      <c r="H23" s="302"/>
      <c r="I23" s="302"/>
      <c r="J23" s="302"/>
      <c r="K23" s="300"/>
    </row>
    <row r="24" ht="15" customHeight="1">
      <c r="B24" s="303"/>
      <c r="C24" s="302" t="s">
        <v>602</v>
      </c>
      <c r="D24" s="302"/>
      <c r="E24" s="302"/>
      <c r="F24" s="302"/>
      <c r="G24" s="302"/>
      <c r="H24" s="302"/>
      <c r="I24" s="302"/>
      <c r="J24" s="302"/>
      <c r="K24" s="300"/>
    </row>
    <row r="25" ht="15" customHeight="1">
      <c r="B25" s="303"/>
      <c r="C25" s="302"/>
      <c r="D25" s="302" t="s">
        <v>603</v>
      </c>
      <c r="E25" s="302"/>
      <c r="F25" s="302"/>
      <c r="G25" s="302"/>
      <c r="H25" s="302"/>
      <c r="I25" s="302"/>
      <c r="J25" s="302"/>
      <c r="K25" s="300"/>
    </row>
    <row r="26" ht="15" customHeight="1">
      <c r="B26" s="303"/>
      <c r="C26" s="304"/>
      <c r="D26" s="302" t="s">
        <v>604</v>
      </c>
      <c r="E26" s="302"/>
      <c r="F26" s="302"/>
      <c r="G26" s="302"/>
      <c r="H26" s="302"/>
      <c r="I26" s="302"/>
      <c r="J26" s="302"/>
      <c r="K26" s="300"/>
    </row>
    <row r="27" ht="12.75" customHeight="1">
      <c r="B27" s="303"/>
      <c r="C27" s="304"/>
      <c r="D27" s="304"/>
      <c r="E27" s="304"/>
      <c r="F27" s="304"/>
      <c r="G27" s="304"/>
      <c r="H27" s="304"/>
      <c r="I27" s="304"/>
      <c r="J27" s="304"/>
      <c r="K27" s="300"/>
    </row>
    <row r="28" ht="15" customHeight="1">
      <c r="B28" s="303"/>
      <c r="C28" s="304"/>
      <c r="D28" s="302" t="s">
        <v>605</v>
      </c>
      <c r="E28" s="302"/>
      <c r="F28" s="302"/>
      <c r="G28" s="302"/>
      <c r="H28" s="302"/>
      <c r="I28" s="302"/>
      <c r="J28" s="302"/>
      <c r="K28" s="300"/>
    </row>
    <row r="29" ht="15" customHeight="1">
      <c r="B29" s="303"/>
      <c r="C29" s="304"/>
      <c r="D29" s="302" t="s">
        <v>606</v>
      </c>
      <c r="E29" s="302"/>
      <c r="F29" s="302"/>
      <c r="G29" s="302"/>
      <c r="H29" s="302"/>
      <c r="I29" s="302"/>
      <c r="J29" s="302"/>
      <c r="K29" s="300"/>
    </row>
    <row r="30" ht="12.75" customHeight="1">
      <c r="B30" s="303"/>
      <c r="C30" s="304"/>
      <c r="D30" s="304"/>
      <c r="E30" s="304"/>
      <c r="F30" s="304"/>
      <c r="G30" s="304"/>
      <c r="H30" s="304"/>
      <c r="I30" s="304"/>
      <c r="J30" s="304"/>
      <c r="K30" s="300"/>
    </row>
    <row r="31" ht="15" customHeight="1">
      <c r="B31" s="303"/>
      <c r="C31" s="304"/>
      <c r="D31" s="302" t="s">
        <v>607</v>
      </c>
      <c r="E31" s="302"/>
      <c r="F31" s="302"/>
      <c r="G31" s="302"/>
      <c r="H31" s="302"/>
      <c r="I31" s="302"/>
      <c r="J31" s="302"/>
      <c r="K31" s="300"/>
    </row>
    <row r="32" ht="15" customHeight="1">
      <c r="B32" s="303"/>
      <c r="C32" s="304"/>
      <c r="D32" s="302" t="s">
        <v>608</v>
      </c>
      <c r="E32" s="302"/>
      <c r="F32" s="302"/>
      <c r="G32" s="302"/>
      <c r="H32" s="302"/>
      <c r="I32" s="302"/>
      <c r="J32" s="302"/>
      <c r="K32" s="300"/>
    </row>
    <row r="33" ht="15" customHeight="1">
      <c r="B33" s="303"/>
      <c r="C33" s="304"/>
      <c r="D33" s="302" t="s">
        <v>609</v>
      </c>
      <c r="E33" s="302"/>
      <c r="F33" s="302"/>
      <c r="G33" s="302"/>
      <c r="H33" s="302"/>
      <c r="I33" s="302"/>
      <c r="J33" s="302"/>
      <c r="K33" s="300"/>
    </row>
    <row r="34" ht="15" customHeight="1">
      <c r="B34" s="303"/>
      <c r="C34" s="304"/>
      <c r="D34" s="302"/>
      <c r="E34" s="306" t="s">
        <v>186</v>
      </c>
      <c r="F34" s="302"/>
      <c r="G34" s="302" t="s">
        <v>610</v>
      </c>
      <c r="H34" s="302"/>
      <c r="I34" s="302"/>
      <c r="J34" s="302"/>
      <c r="K34" s="300"/>
    </row>
    <row r="35" ht="30.75" customHeight="1">
      <c r="B35" s="303"/>
      <c r="C35" s="304"/>
      <c r="D35" s="302"/>
      <c r="E35" s="306" t="s">
        <v>611</v>
      </c>
      <c r="F35" s="302"/>
      <c r="G35" s="302" t="s">
        <v>612</v>
      </c>
      <c r="H35" s="302"/>
      <c r="I35" s="302"/>
      <c r="J35" s="302"/>
      <c r="K35" s="300"/>
    </row>
    <row r="36" ht="15" customHeight="1">
      <c r="B36" s="303"/>
      <c r="C36" s="304"/>
      <c r="D36" s="302"/>
      <c r="E36" s="306" t="s">
        <v>59</v>
      </c>
      <c r="F36" s="302"/>
      <c r="G36" s="302" t="s">
        <v>613</v>
      </c>
      <c r="H36" s="302"/>
      <c r="I36" s="302"/>
      <c r="J36" s="302"/>
      <c r="K36" s="300"/>
    </row>
    <row r="37" ht="15" customHeight="1">
      <c r="B37" s="303"/>
      <c r="C37" s="304"/>
      <c r="D37" s="302"/>
      <c r="E37" s="306" t="s">
        <v>187</v>
      </c>
      <c r="F37" s="302"/>
      <c r="G37" s="302" t="s">
        <v>614</v>
      </c>
      <c r="H37" s="302"/>
      <c r="I37" s="302"/>
      <c r="J37" s="302"/>
      <c r="K37" s="300"/>
    </row>
    <row r="38" ht="15" customHeight="1">
      <c r="B38" s="303"/>
      <c r="C38" s="304"/>
      <c r="D38" s="302"/>
      <c r="E38" s="306" t="s">
        <v>188</v>
      </c>
      <c r="F38" s="302"/>
      <c r="G38" s="302" t="s">
        <v>615</v>
      </c>
      <c r="H38" s="302"/>
      <c r="I38" s="302"/>
      <c r="J38" s="302"/>
      <c r="K38" s="300"/>
    </row>
    <row r="39" ht="15" customHeight="1">
      <c r="B39" s="303"/>
      <c r="C39" s="304"/>
      <c r="D39" s="302"/>
      <c r="E39" s="306" t="s">
        <v>189</v>
      </c>
      <c r="F39" s="302"/>
      <c r="G39" s="302" t="s">
        <v>616</v>
      </c>
      <c r="H39" s="302"/>
      <c r="I39" s="302"/>
      <c r="J39" s="302"/>
      <c r="K39" s="300"/>
    </row>
    <row r="40" ht="15" customHeight="1">
      <c r="B40" s="303"/>
      <c r="C40" s="304"/>
      <c r="D40" s="302"/>
      <c r="E40" s="306" t="s">
        <v>617</v>
      </c>
      <c r="F40" s="302"/>
      <c r="G40" s="302" t="s">
        <v>618</v>
      </c>
      <c r="H40" s="302"/>
      <c r="I40" s="302"/>
      <c r="J40" s="302"/>
      <c r="K40" s="300"/>
    </row>
    <row r="41" ht="15" customHeight="1">
      <c r="B41" s="303"/>
      <c r="C41" s="304"/>
      <c r="D41" s="302"/>
      <c r="E41" s="306"/>
      <c r="F41" s="302"/>
      <c r="G41" s="302" t="s">
        <v>619</v>
      </c>
      <c r="H41" s="302"/>
      <c r="I41" s="302"/>
      <c r="J41" s="302"/>
      <c r="K41" s="300"/>
    </row>
    <row r="42" ht="15" customHeight="1">
      <c r="B42" s="303"/>
      <c r="C42" s="304"/>
      <c r="D42" s="302"/>
      <c r="E42" s="306" t="s">
        <v>620</v>
      </c>
      <c r="F42" s="302"/>
      <c r="G42" s="302" t="s">
        <v>621</v>
      </c>
      <c r="H42" s="302"/>
      <c r="I42" s="302"/>
      <c r="J42" s="302"/>
      <c r="K42" s="300"/>
    </row>
    <row r="43" ht="15" customHeight="1">
      <c r="B43" s="303"/>
      <c r="C43" s="304"/>
      <c r="D43" s="302"/>
      <c r="E43" s="306" t="s">
        <v>191</v>
      </c>
      <c r="F43" s="302"/>
      <c r="G43" s="302" t="s">
        <v>622</v>
      </c>
      <c r="H43" s="302"/>
      <c r="I43" s="302"/>
      <c r="J43" s="302"/>
      <c r="K43" s="300"/>
    </row>
    <row r="44" ht="12.75" customHeight="1">
      <c r="B44" s="303"/>
      <c r="C44" s="304"/>
      <c r="D44" s="302"/>
      <c r="E44" s="302"/>
      <c r="F44" s="302"/>
      <c r="G44" s="302"/>
      <c r="H44" s="302"/>
      <c r="I44" s="302"/>
      <c r="J44" s="302"/>
      <c r="K44" s="300"/>
    </row>
    <row r="45" ht="15" customHeight="1">
      <c r="B45" s="303"/>
      <c r="C45" s="304"/>
      <c r="D45" s="302" t="s">
        <v>623</v>
      </c>
      <c r="E45" s="302"/>
      <c r="F45" s="302"/>
      <c r="G45" s="302"/>
      <c r="H45" s="302"/>
      <c r="I45" s="302"/>
      <c r="J45" s="302"/>
      <c r="K45" s="300"/>
    </row>
    <row r="46" ht="15" customHeight="1">
      <c r="B46" s="303"/>
      <c r="C46" s="304"/>
      <c r="D46" s="304"/>
      <c r="E46" s="302" t="s">
        <v>624</v>
      </c>
      <c r="F46" s="302"/>
      <c r="G46" s="302"/>
      <c r="H46" s="302"/>
      <c r="I46" s="302"/>
      <c r="J46" s="302"/>
      <c r="K46" s="300"/>
    </row>
    <row r="47" ht="15" customHeight="1">
      <c r="B47" s="303"/>
      <c r="C47" s="304"/>
      <c r="D47" s="304"/>
      <c r="E47" s="302" t="s">
        <v>625</v>
      </c>
      <c r="F47" s="302"/>
      <c r="G47" s="302"/>
      <c r="H47" s="302"/>
      <c r="I47" s="302"/>
      <c r="J47" s="302"/>
      <c r="K47" s="300"/>
    </row>
    <row r="48" ht="15" customHeight="1">
      <c r="B48" s="303"/>
      <c r="C48" s="304"/>
      <c r="D48" s="304"/>
      <c r="E48" s="302" t="s">
        <v>626</v>
      </c>
      <c r="F48" s="302"/>
      <c r="G48" s="302"/>
      <c r="H48" s="302"/>
      <c r="I48" s="302"/>
      <c r="J48" s="302"/>
      <c r="K48" s="300"/>
    </row>
    <row r="49" ht="15" customHeight="1">
      <c r="B49" s="303"/>
      <c r="C49" s="304"/>
      <c r="D49" s="302" t="s">
        <v>627</v>
      </c>
      <c r="E49" s="302"/>
      <c r="F49" s="302"/>
      <c r="G49" s="302"/>
      <c r="H49" s="302"/>
      <c r="I49" s="302"/>
      <c r="J49" s="302"/>
      <c r="K49" s="300"/>
    </row>
    <row r="50" ht="25.5" customHeight="1">
      <c r="B50" s="298"/>
      <c r="C50" s="299" t="s">
        <v>628</v>
      </c>
      <c r="D50" s="299"/>
      <c r="E50" s="299"/>
      <c r="F50" s="299"/>
      <c r="G50" s="299"/>
      <c r="H50" s="299"/>
      <c r="I50" s="299"/>
      <c r="J50" s="299"/>
      <c r="K50" s="300"/>
    </row>
    <row r="51" ht="5.25" customHeight="1">
      <c r="B51" s="298"/>
      <c r="C51" s="301"/>
      <c r="D51" s="301"/>
      <c r="E51" s="301"/>
      <c r="F51" s="301"/>
      <c r="G51" s="301"/>
      <c r="H51" s="301"/>
      <c r="I51" s="301"/>
      <c r="J51" s="301"/>
      <c r="K51" s="300"/>
    </row>
    <row r="52" ht="15" customHeight="1">
      <c r="B52" s="298"/>
      <c r="C52" s="302" t="s">
        <v>629</v>
      </c>
      <c r="D52" s="302"/>
      <c r="E52" s="302"/>
      <c r="F52" s="302"/>
      <c r="G52" s="302"/>
      <c r="H52" s="302"/>
      <c r="I52" s="302"/>
      <c r="J52" s="302"/>
      <c r="K52" s="300"/>
    </row>
    <row r="53" ht="15" customHeight="1">
      <c r="B53" s="298"/>
      <c r="C53" s="302" t="s">
        <v>630</v>
      </c>
      <c r="D53" s="302"/>
      <c r="E53" s="302"/>
      <c r="F53" s="302"/>
      <c r="G53" s="302"/>
      <c r="H53" s="302"/>
      <c r="I53" s="302"/>
      <c r="J53" s="302"/>
      <c r="K53" s="300"/>
    </row>
    <row r="54" ht="12.75" customHeight="1">
      <c r="B54" s="298"/>
      <c r="C54" s="302"/>
      <c r="D54" s="302"/>
      <c r="E54" s="302"/>
      <c r="F54" s="302"/>
      <c r="G54" s="302"/>
      <c r="H54" s="302"/>
      <c r="I54" s="302"/>
      <c r="J54" s="302"/>
      <c r="K54" s="300"/>
    </row>
    <row r="55" ht="15" customHeight="1">
      <c r="B55" s="298"/>
      <c r="C55" s="302" t="s">
        <v>631</v>
      </c>
      <c r="D55" s="302"/>
      <c r="E55" s="302"/>
      <c r="F55" s="302"/>
      <c r="G55" s="302"/>
      <c r="H55" s="302"/>
      <c r="I55" s="302"/>
      <c r="J55" s="302"/>
      <c r="K55" s="300"/>
    </row>
    <row r="56" ht="15" customHeight="1">
      <c r="B56" s="298"/>
      <c r="C56" s="304"/>
      <c r="D56" s="302" t="s">
        <v>632</v>
      </c>
      <c r="E56" s="302"/>
      <c r="F56" s="302"/>
      <c r="G56" s="302"/>
      <c r="H56" s="302"/>
      <c r="I56" s="302"/>
      <c r="J56" s="302"/>
      <c r="K56" s="300"/>
    </row>
    <row r="57" ht="15" customHeight="1">
      <c r="B57" s="298"/>
      <c r="C57" s="304"/>
      <c r="D57" s="302" t="s">
        <v>633</v>
      </c>
      <c r="E57" s="302"/>
      <c r="F57" s="302"/>
      <c r="G57" s="302"/>
      <c r="H57" s="302"/>
      <c r="I57" s="302"/>
      <c r="J57" s="302"/>
      <c r="K57" s="300"/>
    </row>
    <row r="58" ht="15" customHeight="1">
      <c r="B58" s="298"/>
      <c r="C58" s="304"/>
      <c r="D58" s="302" t="s">
        <v>634</v>
      </c>
      <c r="E58" s="302"/>
      <c r="F58" s="302"/>
      <c r="G58" s="302"/>
      <c r="H58" s="302"/>
      <c r="I58" s="302"/>
      <c r="J58" s="302"/>
      <c r="K58" s="300"/>
    </row>
    <row r="59" ht="15" customHeight="1">
      <c r="B59" s="298"/>
      <c r="C59" s="304"/>
      <c r="D59" s="302" t="s">
        <v>635</v>
      </c>
      <c r="E59" s="302"/>
      <c r="F59" s="302"/>
      <c r="G59" s="302"/>
      <c r="H59" s="302"/>
      <c r="I59" s="302"/>
      <c r="J59" s="302"/>
      <c r="K59" s="300"/>
    </row>
    <row r="60" ht="15" customHeight="1">
      <c r="B60" s="298"/>
      <c r="C60" s="304"/>
      <c r="D60" s="307" t="s">
        <v>636</v>
      </c>
      <c r="E60" s="307"/>
      <c r="F60" s="307"/>
      <c r="G60" s="307"/>
      <c r="H60" s="307"/>
      <c r="I60" s="307"/>
      <c r="J60" s="307"/>
      <c r="K60" s="300"/>
    </row>
    <row r="61" ht="15" customHeight="1">
      <c r="B61" s="298"/>
      <c r="C61" s="304"/>
      <c r="D61" s="302" t="s">
        <v>637</v>
      </c>
      <c r="E61" s="302"/>
      <c r="F61" s="302"/>
      <c r="G61" s="302"/>
      <c r="H61" s="302"/>
      <c r="I61" s="302"/>
      <c r="J61" s="302"/>
      <c r="K61" s="300"/>
    </row>
    <row r="62" ht="12.75" customHeight="1">
      <c r="B62" s="298"/>
      <c r="C62" s="304"/>
      <c r="D62" s="304"/>
      <c r="E62" s="308"/>
      <c r="F62" s="304"/>
      <c r="G62" s="304"/>
      <c r="H62" s="304"/>
      <c r="I62" s="304"/>
      <c r="J62" s="304"/>
      <c r="K62" s="300"/>
    </row>
    <row r="63" ht="15" customHeight="1">
      <c r="B63" s="298"/>
      <c r="C63" s="304"/>
      <c r="D63" s="302" t="s">
        <v>638</v>
      </c>
      <c r="E63" s="302"/>
      <c r="F63" s="302"/>
      <c r="G63" s="302"/>
      <c r="H63" s="302"/>
      <c r="I63" s="302"/>
      <c r="J63" s="302"/>
      <c r="K63" s="300"/>
    </row>
    <row r="64" ht="15" customHeight="1">
      <c r="B64" s="298"/>
      <c r="C64" s="304"/>
      <c r="D64" s="307" t="s">
        <v>639</v>
      </c>
      <c r="E64" s="307"/>
      <c r="F64" s="307"/>
      <c r="G64" s="307"/>
      <c r="H64" s="307"/>
      <c r="I64" s="307"/>
      <c r="J64" s="307"/>
      <c r="K64" s="300"/>
    </row>
    <row r="65" ht="15" customHeight="1">
      <c r="B65" s="298"/>
      <c r="C65" s="304"/>
      <c r="D65" s="302" t="s">
        <v>640</v>
      </c>
      <c r="E65" s="302"/>
      <c r="F65" s="302"/>
      <c r="G65" s="302"/>
      <c r="H65" s="302"/>
      <c r="I65" s="302"/>
      <c r="J65" s="302"/>
      <c r="K65" s="300"/>
    </row>
    <row r="66" ht="15" customHeight="1">
      <c r="B66" s="298"/>
      <c r="C66" s="304"/>
      <c r="D66" s="302" t="s">
        <v>641</v>
      </c>
      <c r="E66" s="302"/>
      <c r="F66" s="302"/>
      <c r="G66" s="302"/>
      <c r="H66" s="302"/>
      <c r="I66" s="302"/>
      <c r="J66" s="302"/>
      <c r="K66" s="300"/>
    </row>
    <row r="67" ht="15" customHeight="1">
      <c r="B67" s="298"/>
      <c r="C67" s="304"/>
      <c r="D67" s="302" t="s">
        <v>642</v>
      </c>
      <c r="E67" s="302"/>
      <c r="F67" s="302"/>
      <c r="G67" s="302"/>
      <c r="H67" s="302"/>
      <c r="I67" s="302"/>
      <c r="J67" s="302"/>
      <c r="K67" s="300"/>
    </row>
    <row r="68" ht="15" customHeight="1">
      <c r="B68" s="298"/>
      <c r="C68" s="304"/>
      <c r="D68" s="302" t="s">
        <v>643</v>
      </c>
      <c r="E68" s="302"/>
      <c r="F68" s="302"/>
      <c r="G68" s="302"/>
      <c r="H68" s="302"/>
      <c r="I68" s="302"/>
      <c r="J68" s="302"/>
      <c r="K68" s="300"/>
    </row>
    <row r="69" ht="12.75" customHeight="1">
      <c r="B69" s="309"/>
      <c r="C69" s="310"/>
      <c r="D69" s="310"/>
      <c r="E69" s="310"/>
      <c r="F69" s="310"/>
      <c r="G69" s="310"/>
      <c r="H69" s="310"/>
      <c r="I69" s="310"/>
      <c r="J69" s="310"/>
      <c r="K69" s="311"/>
    </row>
    <row r="70" ht="18.75" customHeight="1">
      <c r="B70" s="312"/>
      <c r="C70" s="312"/>
      <c r="D70" s="312"/>
      <c r="E70" s="312"/>
      <c r="F70" s="312"/>
      <c r="G70" s="312"/>
      <c r="H70" s="312"/>
      <c r="I70" s="312"/>
      <c r="J70" s="312"/>
      <c r="K70" s="313"/>
    </row>
    <row r="71" ht="18.75" customHeight="1">
      <c r="B71" s="313"/>
      <c r="C71" s="313"/>
      <c r="D71" s="313"/>
      <c r="E71" s="313"/>
      <c r="F71" s="313"/>
      <c r="G71" s="313"/>
      <c r="H71" s="313"/>
      <c r="I71" s="313"/>
      <c r="J71" s="313"/>
      <c r="K71" s="313"/>
    </row>
    <row r="72" ht="7.5" customHeight="1">
      <c r="B72" s="314"/>
      <c r="C72" s="315"/>
      <c r="D72" s="315"/>
      <c r="E72" s="315"/>
      <c r="F72" s="315"/>
      <c r="G72" s="315"/>
      <c r="H72" s="315"/>
      <c r="I72" s="315"/>
      <c r="J72" s="315"/>
      <c r="K72" s="316"/>
    </row>
    <row r="73" ht="45" customHeight="1">
      <c r="B73" s="317"/>
      <c r="C73" s="318" t="s">
        <v>644</v>
      </c>
      <c r="D73" s="318"/>
      <c r="E73" s="318"/>
      <c r="F73" s="318"/>
      <c r="G73" s="318"/>
      <c r="H73" s="318"/>
      <c r="I73" s="318"/>
      <c r="J73" s="318"/>
      <c r="K73" s="319"/>
    </row>
    <row r="74" ht="17.25" customHeight="1">
      <c r="B74" s="317"/>
      <c r="C74" s="320" t="s">
        <v>645</v>
      </c>
      <c r="D74" s="320"/>
      <c r="E74" s="320"/>
      <c r="F74" s="320" t="s">
        <v>646</v>
      </c>
      <c r="G74" s="321"/>
      <c r="H74" s="320" t="s">
        <v>187</v>
      </c>
      <c r="I74" s="320" t="s">
        <v>63</v>
      </c>
      <c r="J74" s="320" t="s">
        <v>647</v>
      </c>
      <c r="K74" s="319"/>
    </row>
    <row r="75" ht="17.25" customHeight="1">
      <c r="B75" s="317"/>
      <c r="C75" s="322" t="s">
        <v>648</v>
      </c>
      <c r="D75" s="322"/>
      <c r="E75" s="322"/>
      <c r="F75" s="323" t="s">
        <v>649</v>
      </c>
      <c r="G75" s="324"/>
      <c r="H75" s="322"/>
      <c r="I75" s="322"/>
      <c r="J75" s="322" t="s">
        <v>650</v>
      </c>
      <c r="K75" s="319"/>
    </row>
    <row r="76" ht="5.25" customHeight="1">
      <c r="B76" s="317"/>
      <c r="C76" s="325"/>
      <c r="D76" s="325"/>
      <c r="E76" s="325"/>
      <c r="F76" s="325"/>
      <c r="G76" s="326"/>
      <c r="H76" s="325"/>
      <c r="I76" s="325"/>
      <c r="J76" s="325"/>
      <c r="K76" s="319"/>
    </row>
    <row r="77" ht="15" customHeight="1">
      <c r="B77" s="317"/>
      <c r="C77" s="306" t="s">
        <v>59</v>
      </c>
      <c r="D77" s="325"/>
      <c r="E77" s="325"/>
      <c r="F77" s="327" t="s">
        <v>651</v>
      </c>
      <c r="G77" s="326"/>
      <c r="H77" s="306" t="s">
        <v>652</v>
      </c>
      <c r="I77" s="306" t="s">
        <v>653</v>
      </c>
      <c r="J77" s="306">
        <v>20</v>
      </c>
      <c r="K77" s="319"/>
    </row>
    <row r="78" ht="15" customHeight="1">
      <c r="B78" s="317"/>
      <c r="C78" s="306" t="s">
        <v>654</v>
      </c>
      <c r="D78" s="306"/>
      <c r="E78" s="306"/>
      <c r="F78" s="327" t="s">
        <v>651</v>
      </c>
      <c r="G78" s="326"/>
      <c r="H78" s="306" t="s">
        <v>655</v>
      </c>
      <c r="I78" s="306" t="s">
        <v>653</v>
      </c>
      <c r="J78" s="306">
        <v>120</v>
      </c>
      <c r="K78" s="319"/>
    </row>
    <row r="79" ht="15" customHeight="1">
      <c r="B79" s="328"/>
      <c r="C79" s="306" t="s">
        <v>656</v>
      </c>
      <c r="D79" s="306"/>
      <c r="E79" s="306"/>
      <c r="F79" s="327" t="s">
        <v>657</v>
      </c>
      <c r="G79" s="326"/>
      <c r="H79" s="306" t="s">
        <v>658</v>
      </c>
      <c r="I79" s="306" t="s">
        <v>653</v>
      </c>
      <c r="J79" s="306">
        <v>50</v>
      </c>
      <c r="K79" s="319"/>
    </row>
    <row r="80" ht="15" customHeight="1">
      <c r="B80" s="328"/>
      <c r="C80" s="306" t="s">
        <v>659</v>
      </c>
      <c r="D80" s="306"/>
      <c r="E80" s="306"/>
      <c r="F80" s="327" t="s">
        <v>651</v>
      </c>
      <c r="G80" s="326"/>
      <c r="H80" s="306" t="s">
        <v>660</v>
      </c>
      <c r="I80" s="306" t="s">
        <v>661</v>
      </c>
      <c r="J80" s="306"/>
      <c r="K80" s="319"/>
    </row>
    <row r="81" ht="15" customHeight="1">
      <c r="B81" s="328"/>
      <c r="C81" s="329" t="s">
        <v>662</v>
      </c>
      <c r="D81" s="329"/>
      <c r="E81" s="329"/>
      <c r="F81" s="330" t="s">
        <v>657</v>
      </c>
      <c r="G81" s="329"/>
      <c r="H81" s="329" t="s">
        <v>663</v>
      </c>
      <c r="I81" s="329" t="s">
        <v>653</v>
      </c>
      <c r="J81" s="329">
        <v>15</v>
      </c>
      <c r="K81" s="319"/>
    </row>
    <row r="82" ht="15" customHeight="1">
      <c r="B82" s="328"/>
      <c r="C82" s="329" t="s">
        <v>664</v>
      </c>
      <c r="D82" s="329"/>
      <c r="E82" s="329"/>
      <c r="F82" s="330" t="s">
        <v>657</v>
      </c>
      <c r="G82" s="329"/>
      <c r="H82" s="329" t="s">
        <v>665</v>
      </c>
      <c r="I82" s="329" t="s">
        <v>653</v>
      </c>
      <c r="J82" s="329">
        <v>15</v>
      </c>
      <c r="K82" s="319"/>
    </row>
    <row r="83" ht="15" customHeight="1">
      <c r="B83" s="328"/>
      <c r="C83" s="329" t="s">
        <v>666</v>
      </c>
      <c r="D83" s="329"/>
      <c r="E83" s="329"/>
      <c r="F83" s="330" t="s">
        <v>657</v>
      </c>
      <c r="G83" s="329"/>
      <c r="H83" s="329" t="s">
        <v>667</v>
      </c>
      <c r="I83" s="329" t="s">
        <v>653</v>
      </c>
      <c r="J83" s="329">
        <v>20</v>
      </c>
      <c r="K83" s="319"/>
    </row>
    <row r="84" ht="15" customHeight="1">
      <c r="B84" s="328"/>
      <c r="C84" s="329" t="s">
        <v>668</v>
      </c>
      <c r="D84" s="329"/>
      <c r="E84" s="329"/>
      <c r="F84" s="330" t="s">
        <v>657</v>
      </c>
      <c r="G84" s="329"/>
      <c r="H84" s="329" t="s">
        <v>669</v>
      </c>
      <c r="I84" s="329" t="s">
        <v>653</v>
      </c>
      <c r="J84" s="329">
        <v>20</v>
      </c>
      <c r="K84" s="319"/>
    </row>
    <row r="85" ht="15" customHeight="1">
      <c r="B85" s="328"/>
      <c r="C85" s="306" t="s">
        <v>670</v>
      </c>
      <c r="D85" s="306"/>
      <c r="E85" s="306"/>
      <c r="F85" s="327" t="s">
        <v>657</v>
      </c>
      <c r="G85" s="326"/>
      <c r="H85" s="306" t="s">
        <v>671</v>
      </c>
      <c r="I85" s="306" t="s">
        <v>653</v>
      </c>
      <c r="J85" s="306">
        <v>50</v>
      </c>
      <c r="K85" s="319"/>
    </row>
    <row r="86" ht="15" customHeight="1">
      <c r="B86" s="328"/>
      <c r="C86" s="306" t="s">
        <v>672</v>
      </c>
      <c r="D86" s="306"/>
      <c r="E86" s="306"/>
      <c r="F86" s="327" t="s">
        <v>657</v>
      </c>
      <c r="G86" s="326"/>
      <c r="H86" s="306" t="s">
        <v>673</v>
      </c>
      <c r="I86" s="306" t="s">
        <v>653</v>
      </c>
      <c r="J86" s="306">
        <v>20</v>
      </c>
      <c r="K86" s="319"/>
    </row>
    <row r="87" ht="15" customHeight="1">
      <c r="B87" s="328"/>
      <c r="C87" s="306" t="s">
        <v>674</v>
      </c>
      <c r="D87" s="306"/>
      <c r="E87" s="306"/>
      <c r="F87" s="327" t="s">
        <v>657</v>
      </c>
      <c r="G87" s="326"/>
      <c r="H87" s="306" t="s">
        <v>675</v>
      </c>
      <c r="I87" s="306" t="s">
        <v>653</v>
      </c>
      <c r="J87" s="306">
        <v>20</v>
      </c>
      <c r="K87" s="319"/>
    </row>
    <row r="88" ht="15" customHeight="1">
      <c r="B88" s="328"/>
      <c r="C88" s="306" t="s">
        <v>676</v>
      </c>
      <c r="D88" s="306"/>
      <c r="E88" s="306"/>
      <c r="F88" s="327" t="s">
        <v>657</v>
      </c>
      <c r="G88" s="326"/>
      <c r="H88" s="306" t="s">
        <v>677</v>
      </c>
      <c r="I88" s="306" t="s">
        <v>653</v>
      </c>
      <c r="J88" s="306">
        <v>50</v>
      </c>
      <c r="K88" s="319"/>
    </row>
    <row r="89" ht="15" customHeight="1">
      <c r="B89" s="328"/>
      <c r="C89" s="306" t="s">
        <v>678</v>
      </c>
      <c r="D89" s="306"/>
      <c r="E89" s="306"/>
      <c r="F89" s="327" t="s">
        <v>657</v>
      </c>
      <c r="G89" s="326"/>
      <c r="H89" s="306" t="s">
        <v>678</v>
      </c>
      <c r="I89" s="306" t="s">
        <v>653</v>
      </c>
      <c r="J89" s="306">
        <v>50</v>
      </c>
      <c r="K89" s="319"/>
    </row>
    <row r="90" ht="15" customHeight="1">
      <c r="B90" s="328"/>
      <c r="C90" s="306" t="s">
        <v>192</v>
      </c>
      <c r="D90" s="306"/>
      <c r="E90" s="306"/>
      <c r="F90" s="327" t="s">
        <v>657</v>
      </c>
      <c r="G90" s="326"/>
      <c r="H90" s="306" t="s">
        <v>679</v>
      </c>
      <c r="I90" s="306" t="s">
        <v>653</v>
      </c>
      <c r="J90" s="306">
        <v>255</v>
      </c>
      <c r="K90" s="319"/>
    </row>
    <row r="91" ht="15" customHeight="1">
      <c r="B91" s="328"/>
      <c r="C91" s="306" t="s">
        <v>680</v>
      </c>
      <c r="D91" s="306"/>
      <c r="E91" s="306"/>
      <c r="F91" s="327" t="s">
        <v>651</v>
      </c>
      <c r="G91" s="326"/>
      <c r="H91" s="306" t="s">
        <v>681</v>
      </c>
      <c r="I91" s="306" t="s">
        <v>682</v>
      </c>
      <c r="J91" s="306"/>
      <c r="K91" s="319"/>
    </row>
    <row r="92" ht="15" customHeight="1">
      <c r="B92" s="328"/>
      <c r="C92" s="306" t="s">
        <v>683</v>
      </c>
      <c r="D92" s="306"/>
      <c r="E92" s="306"/>
      <c r="F92" s="327" t="s">
        <v>651</v>
      </c>
      <c r="G92" s="326"/>
      <c r="H92" s="306" t="s">
        <v>684</v>
      </c>
      <c r="I92" s="306" t="s">
        <v>685</v>
      </c>
      <c r="J92" s="306"/>
      <c r="K92" s="319"/>
    </row>
    <row r="93" ht="15" customHeight="1">
      <c r="B93" s="328"/>
      <c r="C93" s="306" t="s">
        <v>686</v>
      </c>
      <c r="D93" s="306"/>
      <c r="E93" s="306"/>
      <c r="F93" s="327" t="s">
        <v>651</v>
      </c>
      <c r="G93" s="326"/>
      <c r="H93" s="306" t="s">
        <v>686</v>
      </c>
      <c r="I93" s="306" t="s">
        <v>685</v>
      </c>
      <c r="J93" s="306"/>
      <c r="K93" s="319"/>
    </row>
    <row r="94" ht="15" customHeight="1">
      <c r="B94" s="328"/>
      <c r="C94" s="306" t="s">
        <v>44</v>
      </c>
      <c r="D94" s="306"/>
      <c r="E94" s="306"/>
      <c r="F94" s="327" t="s">
        <v>651</v>
      </c>
      <c r="G94" s="326"/>
      <c r="H94" s="306" t="s">
        <v>687</v>
      </c>
      <c r="I94" s="306" t="s">
        <v>685</v>
      </c>
      <c r="J94" s="306"/>
      <c r="K94" s="319"/>
    </row>
    <row r="95" ht="15" customHeight="1">
      <c r="B95" s="328"/>
      <c r="C95" s="306" t="s">
        <v>54</v>
      </c>
      <c r="D95" s="306"/>
      <c r="E95" s="306"/>
      <c r="F95" s="327" t="s">
        <v>651</v>
      </c>
      <c r="G95" s="326"/>
      <c r="H95" s="306" t="s">
        <v>688</v>
      </c>
      <c r="I95" s="306" t="s">
        <v>685</v>
      </c>
      <c r="J95" s="306"/>
      <c r="K95" s="319"/>
    </row>
    <row r="96" ht="15" customHeight="1">
      <c r="B96" s="331"/>
      <c r="C96" s="332"/>
      <c r="D96" s="332"/>
      <c r="E96" s="332"/>
      <c r="F96" s="332"/>
      <c r="G96" s="332"/>
      <c r="H96" s="332"/>
      <c r="I96" s="332"/>
      <c r="J96" s="332"/>
      <c r="K96" s="333"/>
    </row>
    <row r="97" ht="18.75" customHeight="1">
      <c r="B97" s="334"/>
      <c r="C97" s="335"/>
      <c r="D97" s="335"/>
      <c r="E97" s="335"/>
      <c r="F97" s="335"/>
      <c r="G97" s="335"/>
      <c r="H97" s="335"/>
      <c r="I97" s="335"/>
      <c r="J97" s="335"/>
      <c r="K97" s="334"/>
    </row>
    <row r="98" ht="18.75" customHeight="1">
      <c r="B98" s="313"/>
      <c r="C98" s="313"/>
      <c r="D98" s="313"/>
      <c r="E98" s="313"/>
      <c r="F98" s="313"/>
      <c r="G98" s="313"/>
      <c r="H98" s="313"/>
      <c r="I98" s="313"/>
      <c r="J98" s="313"/>
      <c r="K98" s="313"/>
    </row>
    <row r="99" ht="7.5" customHeight="1">
      <c r="B99" s="314"/>
      <c r="C99" s="315"/>
      <c r="D99" s="315"/>
      <c r="E99" s="315"/>
      <c r="F99" s="315"/>
      <c r="G99" s="315"/>
      <c r="H99" s="315"/>
      <c r="I99" s="315"/>
      <c r="J99" s="315"/>
      <c r="K99" s="316"/>
    </row>
    <row r="100" ht="45" customHeight="1">
      <c r="B100" s="317"/>
      <c r="C100" s="318" t="s">
        <v>689</v>
      </c>
      <c r="D100" s="318"/>
      <c r="E100" s="318"/>
      <c r="F100" s="318"/>
      <c r="G100" s="318"/>
      <c r="H100" s="318"/>
      <c r="I100" s="318"/>
      <c r="J100" s="318"/>
      <c r="K100" s="319"/>
    </row>
    <row r="101" ht="17.25" customHeight="1">
      <c r="B101" s="317"/>
      <c r="C101" s="320" t="s">
        <v>645</v>
      </c>
      <c r="D101" s="320"/>
      <c r="E101" s="320"/>
      <c r="F101" s="320" t="s">
        <v>646</v>
      </c>
      <c r="G101" s="321"/>
      <c r="H101" s="320" t="s">
        <v>187</v>
      </c>
      <c r="I101" s="320" t="s">
        <v>63</v>
      </c>
      <c r="J101" s="320" t="s">
        <v>647</v>
      </c>
      <c r="K101" s="319"/>
    </row>
    <row r="102" ht="17.25" customHeight="1">
      <c r="B102" s="317"/>
      <c r="C102" s="322" t="s">
        <v>648</v>
      </c>
      <c r="D102" s="322"/>
      <c r="E102" s="322"/>
      <c r="F102" s="323" t="s">
        <v>649</v>
      </c>
      <c r="G102" s="324"/>
      <c r="H102" s="322"/>
      <c r="I102" s="322"/>
      <c r="J102" s="322" t="s">
        <v>650</v>
      </c>
      <c r="K102" s="319"/>
    </row>
    <row r="103" ht="5.25" customHeight="1">
      <c r="B103" s="317"/>
      <c r="C103" s="320"/>
      <c r="D103" s="320"/>
      <c r="E103" s="320"/>
      <c r="F103" s="320"/>
      <c r="G103" s="336"/>
      <c r="H103" s="320"/>
      <c r="I103" s="320"/>
      <c r="J103" s="320"/>
      <c r="K103" s="319"/>
    </row>
    <row r="104" ht="15" customHeight="1">
      <c r="B104" s="317"/>
      <c r="C104" s="306" t="s">
        <v>59</v>
      </c>
      <c r="D104" s="325"/>
      <c r="E104" s="325"/>
      <c r="F104" s="327" t="s">
        <v>651</v>
      </c>
      <c r="G104" s="336"/>
      <c r="H104" s="306" t="s">
        <v>690</v>
      </c>
      <c r="I104" s="306" t="s">
        <v>653</v>
      </c>
      <c r="J104" s="306">
        <v>20</v>
      </c>
      <c r="K104" s="319"/>
    </row>
    <row r="105" ht="15" customHeight="1">
      <c r="B105" s="317"/>
      <c r="C105" s="306" t="s">
        <v>654</v>
      </c>
      <c r="D105" s="306"/>
      <c r="E105" s="306"/>
      <c r="F105" s="327" t="s">
        <v>651</v>
      </c>
      <c r="G105" s="306"/>
      <c r="H105" s="306" t="s">
        <v>690</v>
      </c>
      <c r="I105" s="306" t="s">
        <v>653</v>
      </c>
      <c r="J105" s="306">
        <v>120</v>
      </c>
      <c r="K105" s="319"/>
    </row>
    <row r="106" ht="15" customHeight="1">
      <c r="B106" s="328"/>
      <c r="C106" s="306" t="s">
        <v>656</v>
      </c>
      <c r="D106" s="306"/>
      <c r="E106" s="306"/>
      <c r="F106" s="327" t="s">
        <v>657</v>
      </c>
      <c r="G106" s="306"/>
      <c r="H106" s="306" t="s">
        <v>690</v>
      </c>
      <c r="I106" s="306" t="s">
        <v>653</v>
      </c>
      <c r="J106" s="306">
        <v>50</v>
      </c>
      <c r="K106" s="319"/>
    </row>
    <row r="107" ht="15" customHeight="1">
      <c r="B107" s="328"/>
      <c r="C107" s="306" t="s">
        <v>659</v>
      </c>
      <c r="D107" s="306"/>
      <c r="E107" s="306"/>
      <c r="F107" s="327" t="s">
        <v>651</v>
      </c>
      <c r="G107" s="306"/>
      <c r="H107" s="306" t="s">
        <v>690</v>
      </c>
      <c r="I107" s="306" t="s">
        <v>661</v>
      </c>
      <c r="J107" s="306"/>
      <c r="K107" s="319"/>
    </row>
    <row r="108" ht="15" customHeight="1">
      <c r="B108" s="328"/>
      <c r="C108" s="306" t="s">
        <v>670</v>
      </c>
      <c r="D108" s="306"/>
      <c r="E108" s="306"/>
      <c r="F108" s="327" t="s">
        <v>657</v>
      </c>
      <c r="G108" s="306"/>
      <c r="H108" s="306" t="s">
        <v>690</v>
      </c>
      <c r="I108" s="306" t="s">
        <v>653</v>
      </c>
      <c r="J108" s="306">
        <v>50</v>
      </c>
      <c r="K108" s="319"/>
    </row>
    <row r="109" ht="15" customHeight="1">
      <c r="B109" s="328"/>
      <c r="C109" s="306" t="s">
        <v>678</v>
      </c>
      <c r="D109" s="306"/>
      <c r="E109" s="306"/>
      <c r="F109" s="327" t="s">
        <v>657</v>
      </c>
      <c r="G109" s="306"/>
      <c r="H109" s="306" t="s">
        <v>690</v>
      </c>
      <c r="I109" s="306" t="s">
        <v>653</v>
      </c>
      <c r="J109" s="306">
        <v>50</v>
      </c>
      <c r="K109" s="319"/>
    </row>
    <row r="110" ht="15" customHeight="1">
      <c r="B110" s="328"/>
      <c r="C110" s="306" t="s">
        <v>676</v>
      </c>
      <c r="D110" s="306"/>
      <c r="E110" s="306"/>
      <c r="F110" s="327" t="s">
        <v>657</v>
      </c>
      <c r="G110" s="306"/>
      <c r="H110" s="306" t="s">
        <v>690</v>
      </c>
      <c r="I110" s="306" t="s">
        <v>653</v>
      </c>
      <c r="J110" s="306">
        <v>50</v>
      </c>
      <c r="K110" s="319"/>
    </row>
    <row r="111" ht="15" customHeight="1">
      <c r="B111" s="328"/>
      <c r="C111" s="306" t="s">
        <v>59</v>
      </c>
      <c r="D111" s="306"/>
      <c r="E111" s="306"/>
      <c r="F111" s="327" t="s">
        <v>651</v>
      </c>
      <c r="G111" s="306"/>
      <c r="H111" s="306" t="s">
        <v>691</v>
      </c>
      <c r="I111" s="306" t="s">
        <v>653</v>
      </c>
      <c r="J111" s="306">
        <v>20</v>
      </c>
      <c r="K111" s="319"/>
    </row>
    <row r="112" ht="15" customHeight="1">
      <c r="B112" s="328"/>
      <c r="C112" s="306" t="s">
        <v>692</v>
      </c>
      <c r="D112" s="306"/>
      <c r="E112" s="306"/>
      <c r="F112" s="327" t="s">
        <v>651</v>
      </c>
      <c r="G112" s="306"/>
      <c r="H112" s="306" t="s">
        <v>693</v>
      </c>
      <c r="I112" s="306" t="s">
        <v>653</v>
      </c>
      <c r="J112" s="306">
        <v>120</v>
      </c>
      <c r="K112" s="319"/>
    </row>
    <row r="113" ht="15" customHeight="1">
      <c r="B113" s="328"/>
      <c r="C113" s="306" t="s">
        <v>44</v>
      </c>
      <c r="D113" s="306"/>
      <c r="E113" s="306"/>
      <c r="F113" s="327" t="s">
        <v>651</v>
      </c>
      <c r="G113" s="306"/>
      <c r="H113" s="306" t="s">
        <v>694</v>
      </c>
      <c r="I113" s="306" t="s">
        <v>685</v>
      </c>
      <c r="J113" s="306"/>
      <c r="K113" s="319"/>
    </row>
    <row r="114" ht="15" customHeight="1">
      <c r="B114" s="328"/>
      <c r="C114" s="306" t="s">
        <v>54</v>
      </c>
      <c r="D114" s="306"/>
      <c r="E114" s="306"/>
      <c r="F114" s="327" t="s">
        <v>651</v>
      </c>
      <c r="G114" s="306"/>
      <c r="H114" s="306" t="s">
        <v>695</v>
      </c>
      <c r="I114" s="306" t="s">
        <v>685</v>
      </c>
      <c r="J114" s="306"/>
      <c r="K114" s="319"/>
    </row>
    <row r="115" ht="15" customHeight="1">
      <c r="B115" s="328"/>
      <c r="C115" s="306" t="s">
        <v>63</v>
      </c>
      <c r="D115" s="306"/>
      <c r="E115" s="306"/>
      <c r="F115" s="327" t="s">
        <v>651</v>
      </c>
      <c r="G115" s="306"/>
      <c r="H115" s="306" t="s">
        <v>696</v>
      </c>
      <c r="I115" s="306" t="s">
        <v>697</v>
      </c>
      <c r="J115" s="306"/>
      <c r="K115" s="319"/>
    </row>
    <row r="116" ht="15" customHeight="1">
      <c r="B116" s="331"/>
      <c r="C116" s="337"/>
      <c r="D116" s="337"/>
      <c r="E116" s="337"/>
      <c r="F116" s="337"/>
      <c r="G116" s="337"/>
      <c r="H116" s="337"/>
      <c r="I116" s="337"/>
      <c r="J116" s="337"/>
      <c r="K116" s="333"/>
    </row>
    <row r="117" ht="18.75" customHeight="1">
      <c r="B117" s="338"/>
      <c r="C117" s="302"/>
      <c r="D117" s="302"/>
      <c r="E117" s="302"/>
      <c r="F117" s="339"/>
      <c r="G117" s="302"/>
      <c r="H117" s="302"/>
      <c r="I117" s="302"/>
      <c r="J117" s="302"/>
      <c r="K117" s="338"/>
    </row>
    <row r="118" ht="18.75" customHeight="1">
      <c r="B118" s="313"/>
      <c r="C118" s="313"/>
      <c r="D118" s="313"/>
      <c r="E118" s="313"/>
      <c r="F118" s="313"/>
      <c r="G118" s="313"/>
      <c r="H118" s="313"/>
      <c r="I118" s="313"/>
      <c r="J118" s="313"/>
      <c r="K118" s="313"/>
    </row>
    <row r="119" ht="7.5" customHeight="1">
      <c r="B119" s="340"/>
      <c r="C119" s="341"/>
      <c r="D119" s="341"/>
      <c r="E119" s="341"/>
      <c r="F119" s="341"/>
      <c r="G119" s="341"/>
      <c r="H119" s="341"/>
      <c r="I119" s="341"/>
      <c r="J119" s="341"/>
      <c r="K119" s="342"/>
    </row>
    <row r="120" ht="45" customHeight="1">
      <c r="B120" s="343"/>
      <c r="C120" s="296" t="s">
        <v>698</v>
      </c>
      <c r="D120" s="296"/>
      <c r="E120" s="296"/>
      <c r="F120" s="296"/>
      <c r="G120" s="296"/>
      <c r="H120" s="296"/>
      <c r="I120" s="296"/>
      <c r="J120" s="296"/>
      <c r="K120" s="344"/>
    </row>
    <row r="121" ht="17.25" customHeight="1">
      <c r="B121" s="345"/>
      <c r="C121" s="320" t="s">
        <v>645</v>
      </c>
      <c r="D121" s="320"/>
      <c r="E121" s="320"/>
      <c r="F121" s="320" t="s">
        <v>646</v>
      </c>
      <c r="G121" s="321"/>
      <c r="H121" s="320" t="s">
        <v>187</v>
      </c>
      <c r="I121" s="320" t="s">
        <v>63</v>
      </c>
      <c r="J121" s="320" t="s">
        <v>647</v>
      </c>
      <c r="K121" s="346"/>
    </row>
    <row r="122" ht="17.25" customHeight="1">
      <c r="B122" s="345"/>
      <c r="C122" s="322" t="s">
        <v>648</v>
      </c>
      <c r="D122" s="322"/>
      <c r="E122" s="322"/>
      <c r="F122" s="323" t="s">
        <v>649</v>
      </c>
      <c r="G122" s="324"/>
      <c r="H122" s="322"/>
      <c r="I122" s="322"/>
      <c r="J122" s="322" t="s">
        <v>650</v>
      </c>
      <c r="K122" s="346"/>
    </row>
    <row r="123" ht="5.25" customHeight="1">
      <c r="B123" s="347"/>
      <c r="C123" s="325"/>
      <c r="D123" s="325"/>
      <c r="E123" s="325"/>
      <c r="F123" s="325"/>
      <c r="G123" s="306"/>
      <c r="H123" s="325"/>
      <c r="I123" s="325"/>
      <c r="J123" s="325"/>
      <c r="K123" s="348"/>
    </row>
    <row r="124" ht="15" customHeight="1">
      <c r="B124" s="347"/>
      <c r="C124" s="306" t="s">
        <v>654</v>
      </c>
      <c r="D124" s="325"/>
      <c r="E124" s="325"/>
      <c r="F124" s="327" t="s">
        <v>651</v>
      </c>
      <c r="G124" s="306"/>
      <c r="H124" s="306" t="s">
        <v>690</v>
      </c>
      <c r="I124" s="306" t="s">
        <v>653</v>
      </c>
      <c r="J124" s="306">
        <v>120</v>
      </c>
      <c r="K124" s="349"/>
    </row>
    <row r="125" ht="15" customHeight="1">
      <c r="B125" s="347"/>
      <c r="C125" s="306" t="s">
        <v>699</v>
      </c>
      <c r="D125" s="306"/>
      <c r="E125" s="306"/>
      <c r="F125" s="327" t="s">
        <v>651</v>
      </c>
      <c r="G125" s="306"/>
      <c r="H125" s="306" t="s">
        <v>700</v>
      </c>
      <c r="I125" s="306" t="s">
        <v>653</v>
      </c>
      <c r="J125" s="306" t="s">
        <v>701</v>
      </c>
      <c r="K125" s="349"/>
    </row>
    <row r="126" ht="15" customHeight="1">
      <c r="B126" s="347"/>
      <c r="C126" s="306" t="s">
        <v>91</v>
      </c>
      <c r="D126" s="306"/>
      <c r="E126" s="306"/>
      <c r="F126" s="327" t="s">
        <v>651</v>
      </c>
      <c r="G126" s="306"/>
      <c r="H126" s="306" t="s">
        <v>702</v>
      </c>
      <c r="I126" s="306" t="s">
        <v>653</v>
      </c>
      <c r="J126" s="306" t="s">
        <v>701</v>
      </c>
      <c r="K126" s="349"/>
    </row>
    <row r="127" ht="15" customHeight="1">
      <c r="B127" s="347"/>
      <c r="C127" s="306" t="s">
        <v>662</v>
      </c>
      <c r="D127" s="306"/>
      <c r="E127" s="306"/>
      <c r="F127" s="327" t="s">
        <v>657</v>
      </c>
      <c r="G127" s="306"/>
      <c r="H127" s="306" t="s">
        <v>663</v>
      </c>
      <c r="I127" s="306" t="s">
        <v>653</v>
      </c>
      <c r="J127" s="306">
        <v>15</v>
      </c>
      <c r="K127" s="349"/>
    </row>
    <row r="128" ht="15" customHeight="1">
      <c r="B128" s="347"/>
      <c r="C128" s="329" t="s">
        <v>664</v>
      </c>
      <c r="D128" s="329"/>
      <c r="E128" s="329"/>
      <c r="F128" s="330" t="s">
        <v>657</v>
      </c>
      <c r="G128" s="329"/>
      <c r="H128" s="329" t="s">
        <v>665</v>
      </c>
      <c r="I128" s="329" t="s">
        <v>653</v>
      </c>
      <c r="J128" s="329">
        <v>15</v>
      </c>
      <c r="K128" s="349"/>
    </row>
    <row r="129" ht="15" customHeight="1">
      <c r="B129" s="347"/>
      <c r="C129" s="329" t="s">
        <v>666</v>
      </c>
      <c r="D129" s="329"/>
      <c r="E129" s="329"/>
      <c r="F129" s="330" t="s">
        <v>657</v>
      </c>
      <c r="G129" s="329"/>
      <c r="H129" s="329" t="s">
        <v>667</v>
      </c>
      <c r="I129" s="329" t="s">
        <v>653</v>
      </c>
      <c r="J129" s="329">
        <v>20</v>
      </c>
      <c r="K129" s="349"/>
    </row>
    <row r="130" ht="15" customHeight="1">
      <c r="B130" s="347"/>
      <c r="C130" s="329" t="s">
        <v>668</v>
      </c>
      <c r="D130" s="329"/>
      <c r="E130" s="329"/>
      <c r="F130" s="330" t="s">
        <v>657</v>
      </c>
      <c r="G130" s="329"/>
      <c r="H130" s="329" t="s">
        <v>669</v>
      </c>
      <c r="I130" s="329" t="s">
        <v>653</v>
      </c>
      <c r="J130" s="329">
        <v>20</v>
      </c>
      <c r="K130" s="349"/>
    </row>
    <row r="131" ht="15" customHeight="1">
      <c r="B131" s="347"/>
      <c r="C131" s="306" t="s">
        <v>656</v>
      </c>
      <c r="D131" s="306"/>
      <c r="E131" s="306"/>
      <c r="F131" s="327" t="s">
        <v>657</v>
      </c>
      <c r="G131" s="306"/>
      <c r="H131" s="306" t="s">
        <v>690</v>
      </c>
      <c r="I131" s="306" t="s">
        <v>653</v>
      </c>
      <c r="J131" s="306">
        <v>50</v>
      </c>
      <c r="K131" s="349"/>
    </row>
    <row r="132" ht="15" customHeight="1">
      <c r="B132" s="347"/>
      <c r="C132" s="306" t="s">
        <v>670</v>
      </c>
      <c r="D132" s="306"/>
      <c r="E132" s="306"/>
      <c r="F132" s="327" t="s">
        <v>657</v>
      </c>
      <c r="G132" s="306"/>
      <c r="H132" s="306" t="s">
        <v>690</v>
      </c>
      <c r="I132" s="306" t="s">
        <v>653</v>
      </c>
      <c r="J132" s="306">
        <v>50</v>
      </c>
      <c r="K132" s="349"/>
    </row>
    <row r="133" ht="15" customHeight="1">
      <c r="B133" s="347"/>
      <c r="C133" s="306" t="s">
        <v>676</v>
      </c>
      <c r="D133" s="306"/>
      <c r="E133" s="306"/>
      <c r="F133" s="327" t="s">
        <v>657</v>
      </c>
      <c r="G133" s="306"/>
      <c r="H133" s="306" t="s">
        <v>690</v>
      </c>
      <c r="I133" s="306" t="s">
        <v>653</v>
      </c>
      <c r="J133" s="306">
        <v>50</v>
      </c>
      <c r="K133" s="349"/>
    </row>
    <row r="134" ht="15" customHeight="1">
      <c r="B134" s="347"/>
      <c r="C134" s="306" t="s">
        <v>678</v>
      </c>
      <c r="D134" s="306"/>
      <c r="E134" s="306"/>
      <c r="F134" s="327" t="s">
        <v>657</v>
      </c>
      <c r="G134" s="306"/>
      <c r="H134" s="306" t="s">
        <v>690</v>
      </c>
      <c r="I134" s="306" t="s">
        <v>653</v>
      </c>
      <c r="J134" s="306">
        <v>50</v>
      </c>
      <c r="K134" s="349"/>
    </row>
    <row r="135" ht="15" customHeight="1">
      <c r="B135" s="347"/>
      <c r="C135" s="306" t="s">
        <v>192</v>
      </c>
      <c r="D135" s="306"/>
      <c r="E135" s="306"/>
      <c r="F135" s="327" t="s">
        <v>657</v>
      </c>
      <c r="G135" s="306"/>
      <c r="H135" s="306" t="s">
        <v>703</v>
      </c>
      <c r="I135" s="306" t="s">
        <v>653</v>
      </c>
      <c r="J135" s="306">
        <v>255</v>
      </c>
      <c r="K135" s="349"/>
    </row>
    <row r="136" ht="15" customHeight="1">
      <c r="B136" s="347"/>
      <c r="C136" s="306" t="s">
        <v>680</v>
      </c>
      <c r="D136" s="306"/>
      <c r="E136" s="306"/>
      <c r="F136" s="327" t="s">
        <v>651</v>
      </c>
      <c r="G136" s="306"/>
      <c r="H136" s="306" t="s">
        <v>704</v>
      </c>
      <c r="I136" s="306" t="s">
        <v>682</v>
      </c>
      <c r="J136" s="306"/>
      <c r="K136" s="349"/>
    </row>
    <row r="137" ht="15" customHeight="1">
      <c r="B137" s="347"/>
      <c r="C137" s="306" t="s">
        <v>683</v>
      </c>
      <c r="D137" s="306"/>
      <c r="E137" s="306"/>
      <c r="F137" s="327" t="s">
        <v>651</v>
      </c>
      <c r="G137" s="306"/>
      <c r="H137" s="306" t="s">
        <v>705</v>
      </c>
      <c r="I137" s="306" t="s">
        <v>685</v>
      </c>
      <c r="J137" s="306"/>
      <c r="K137" s="349"/>
    </row>
    <row r="138" ht="15" customHeight="1">
      <c r="B138" s="347"/>
      <c r="C138" s="306" t="s">
        <v>686</v>
      </c>
      <c r="D138" s="306"/>
      <c r="E138" s="306"/>
      <c r="F138" s="327" t="s">
        <v>651</v>
      </c>
      <c r="G138" s="306"/>
      <c r="H138" s="306" t="s">
        <v>686</v>
      </c>
      <c r="I138" s="306" t="s">
        <v>685</v>
      </c>
      <c r="J138" s="306"/>
      <c r="K138" s="349"/>
    </row>
    <row r="139" ht="15" customHeight="1">
      <c r="B139" s="347"/>
      <c r="C139" s="306" t="s">
        <v>44</v>
      </c>
      <c r="D139" s="306"/>
      <c r="E139" s="306"/>
      <c r="F139" s="327" t="s">
        <v>651</v>
      </c>
      <c r="G139" s="306"/>
      <c r="H139" s="306" t="s">
        <v>706</v>
      </c>
      <c r="I139" s="306" t="s">
        <v>685</v>
      </c>
      <c r="J139" s="306"/>
      <c r="K139" s="349"/>
    </row>
    <row r="140" ht="15" customHeight="1">
      <c r="B140" s="347"/>
      <c r="C140" s="306" t="s">
        <v>707</v>
      </c>
      <c r="D140" s="306"/>
      <c r="E140" s="306"/>
      <c r="F140" s="327" t="s">
        <v>651</v>
      </c>
      <c r="G140" s="306"/>
      <c r="H140" s="306" t="s">
        <v>708</v>
      </c>
      <c r="I140" s="306" t="s">
        <v>685</v>
      </c>
      <c r="J140" s="306"/>
      <c r="K140" s="349"/>
    </row>
    <row r="141" ht="15" customHeight="1">
      <c r="B141" s="350"/>
      <c r="C141" s="351"/>
      <c r="D141" s="351"/>
      <c r="E141" s="351"/>
      <c r="F141" s="351"/>
      <c r="G141" s="351"/>
      <c r="H141" s="351"/>
      <c r="I141" s="351"/>
      <c r="J141" s="351"/>
      <c r="K141" s="352"/>
    </row>
    <row r="142" ht="18.75" customHeight="1">
      <c r="B142" s="302"/>
      <c r="C142" s="302"/>
      <c r="D142" s="302"/>
      <c r="E142" s="302"/>
      <c r="F142" s="339"/>
      <c r="G142" s="302"/>
      <c r="H142" s="302"/>
      <c r="I142" s="302"/>
      <c r="J142" s="302"/>
      <c r="K142" s="302"/>
    </row>
    <row r="143" ht="18.75" customHeight="1">
      <c r="B143" s="313"/>
      <c r="C143" s="313"/>
      <c r="D143" s="313"/>
      <c r="E143" s="313"/>
      <c r="F143" s="313"/>
      <c r="G143" s="313"/>
      <c r="H143" s="313"/>
      <c r="I143" s="313"/>
      <c r="J143" s="313"/>
      <c r="K143" s="313"/>
    </row>
    <row r="144" ht="7.5" customHeight="1">
      <c r="B144" s="314"/>
      <c r="C144" s="315"/>
      <c r="D144" s="315"/>
      <c r="E144" s="315"/>
      <c r="F144" s="315"/>
      <c r="G144" s="315"/>
      <c r="H144" s="315"/>
      <c r="I144" s="315"/>
      <c r="J144" s="315"/>
      <c r="K144" s="316"/>
    </row>
    <row r="145" ht="45" customHeight="1">
      <c r="B145" s="317"/>
      <c r="C145" s="318" t="s">
        <v>709</v>
      </c>
      <c r="D145" s="318"/>
      <c r="E145" s="318"/>
      <c r="F145" s="318"/>
      <c r="G145" s="318"/>
      <c r="H145" s="318"/>
      <c r="I145" s="318"/>
      <c r="J145" s="318"/>
      <c r="K145" s="319"/>
    </row>
    <row r="146" ht="17.25" customHeight="1">
      <c r="B146" s="317"/>
      <c r="C146" s="320" t="s">
        <v>645</v>
      </c>
      <c r="D146" s="320"/>
      <c r="E146" s="320"/>
      <c r="F146" s="320" t="s">
        <v>646</v>
      </c>
      <c r="G146" s="321"/>
      <c r="H146" s="320" t="s">
        <v>187</v>
      </c>
      <c r="I146" s="320" t="s">
        <v>63</v>
      </c>
      <c r="J146" s="320" t="s">
        <v>647</v>
      </c>
      <c r="K146" s="319"/>
    </row>
    <row r="147" ht="17.25" customHeight="1">
      <c r="B147" s="317"/>
      <c r="C147" s="322" t="s">
        <v>648</v>
      </c>
      <c r="D147" s="322"/>
      <c r="E147" s="322"/>
      <c r="F147" s="323" t="s">
        <v>649</v>
      </c>
      <c r="G147" s="324"/>
      <c r="H147" s="322"/>
      <c r="I147" s="322"/>
      <c r="J147" s="322" t="s">
        <v>650</v>
      </c>
      <c r="K147" s="319"/>
    </row>
    <row r="148" ht="5.25" customHeight="1">
      <c r="B148" s="328"/>
      <c r="C148" s="325"/>
      <c r="D148" s="325"/>
      <c r="E148" s="325"/>
      <c r="F148" s="325"/>
      <c r="G148" s="326"/>
      <c r="H148" s="325"/>
      <c r="I148" s="325"/>
      <c r="J148" s="325"/>
      <c r="K148" s="349"/>
    </row>
    <row r="149" ht="15" customHeight="1">
      <c r="B149" s="328"/>
      <c r="C149" s="353" t="s">
        <v>654</v>
      </c>
      <c r="D149" s="306"/>
      <c r="E149" s="306"/>
      <c r="F149" s="354" t="s">
        <v>651</v>
      </c>
      <c r="G149" s="306"/>
      <c r="H149" s="353" t="s">
        <v>690</v>
      </c>
      <c r="I149" s="353" t="s">
        <v>653</v>
      </c>
      <c r="J149" s="353">
        <v>120</v>
      </c>
      <c r="K149" s="349"/>
    </row>
    <row r="150" ht="15" customHeight="1">
      <c r="B150" s="328"/>
      <c r="C150" s="353" t="s">
        <v>699</v>
      </c>
      <c r="D150" s="306"/>
      <c r="E150" s="306"/>
      <c r="F150" s="354" t="s">
        <v>651</v>
      </c>
      <c r="G150" s="306"/>
      <c r="H150" s="353" t="s">
        <v>710</v>
      </c>
      <c r="I150" s="353" t="s">
        <v>653</v>
      </c>
      <c r="J150" s="353" t="s">
        <v>701</v>
      </c>
      <c r="K150" s="349"/>
    </row>
    <row r="151" ht="15" customHeight="1">
      <c r="B151" s="328"/>
      <c r="C151" s="353" t="s">
        <v>91</v>
      </c>
      <c r="D151" s="306"/>
      <c r="E151" s="306"/>
      <c r="F151" s="354" t="s">
        <v>651</v>
      </c>
      <c r="G151" s="306"/>
      <c r="H151" s="353" t="s">
        <v>711</v>
      </c>
      <c r="I151" s="353" t="s">
        <v>653</v>
      </c>
      <c r="J151" s="353" t="s">
        <v>701</v>
      </c>
      <c r="K151" s="349"/>
    </row>
    <row r="152" ht="15" customHeight="1">
      <c r="B152" s="328"/>
      <c r="C152" s="353" t="s">
        <v>656</v>
      </c>
      <c r="D152" s="306"/>
      <c r="E152" s="306"/>
      <c r="F152" s="354" t="s">
        <v>657</v>
      </c>
      <c r="G152" s="306"/>
      <c r="H152" s="353" t="s">
        <v>690</v>
      </c>
      <c r="I152" s="353" t="s">
        <v>653</v>
      </c>
      <c r="J152" s="353">
        <v>50</v>
      </c>
      <c r="K152" s="349"/>
    </row>
    <row r="153" ht="15" customHeight="1">
      <c r="B153" s="328"/>
      <c r="C153" s="353" t="s">
        <v>659</v>
      </c>
      <c r="D153" s="306"/>
      <c r="E153" s="306"/>
      <c r="F153" s="354" t="s">
        <v>651</v>
      </c>
      <c r="G153" s="306"/>
      <c r="H153" s="353" t="s">
        <v>690</v>
      </c>
      <c r="I153" s="353" t="s">
        <v>661</v>
      </c>
      <c r="J153" s="353"/>
      <c r="K153" s="349"/>
    </row>
    <row r="154" ht="15" customHeight="1">
      <c r="B154" s="328"/>
      <c r="C154" s="353" t="s">
        <v>670</v>
      </c>
      <c r="D154" s="306"/>
      <c r="E154" s="306"/>
      <c r="F154" s="354" t="s">
        <v>657</v>
      </c>
      <c r="G154" s="306"/>
      <c r="H154" s="353" t="s">
        <v>690</v>
      </c>
      <c r="I154" s="353" t="s">
        <v>653</v>
      </c>
      <c r="J154" s="353">
        <v>50</v>
      </c>
      <c r="K154" s="349"/>
    </row>
    <row r="155" ht="15" customHeight="1">
      <c r="B155" s="328"/>
      <c r="C155" s="353" t="s">
        <v>678</v>
      </c>
      <c r="D155" s="306"/>
      <c r="E155" s="306"/>
      <c r="F155" s="354" t="s">
        <v>657</v>
      </c>
      <c r="G155" s="306"/>
      <c r="H155" s="353" t="s">
        <v>690</v>
      </c>
      <c r="I155" s="353" t="s">
        <v>653</v>
      </c>
      <c r="J155" s="353">
        <v>50</v>
      </c>
      <c r="K155" s="349"/>
    </row>
    <row r="156" ht="15" customHeight="1">
      <c r="B156" s="328"/>
      <c r="C156" s="353" t="s">
        <v>676</v>
      </c>
      <c r="D156" s="306"/>
      <c r="E156" s="306"/>
      <c r="F156" s="354" t="s">
        <v>657</v>
      </c>
      <c r="G156" s="306"/>
      <c r="H156" s="353" t="s">
        <v>690</v>
      </c>
      <c r="I156" s="353" t="s">
        <v>653</v>
      </c>
      <c r="J156" s="353">
        <v>50</v>
      </c>
      <c r="K156" s="349"/>
    </row>
    <row r="157" ht="15" customHeight="1">
      <c r="B157" s="328"/>
      <c r="C157" s="353" t="s">
        <v>177</v>
      </c>
      <c r="D157" s="306"/>
      <c r="E157" s="306"/>
      <c r="F157" s="354" t="s">
        <v>651</v>
      </c>
      <c r="G157" s="306"/>
      <c r="H157" s="353" t="s">
        <v>712</v>
      </c>
      <c r="I157" s="353" t="s">
        <v>653</v>
      </c>
      <c r="J157" s="353" t="s">
        <v>713</v>
      </c>
      <c r="K157" s="349"/>
    </row>
    <row r="158" ht="15" customHeight="1">
      <c r="B158" s="328"/>
      <c r="C158" s="353" t="s">
        <v>714</v>
      </c>
      <c r="D158" s="306"/>
      <c r="E158" s="306"/>
      <c r="F158" s="354" t="s">
        <v>651</v>
      </c>
      <c r="G158" s="306"/>
      <c r="H158" s="353" t="s">
        <v>715</v>
      </c>
      <c r="I158" s="353" t="s">
        <v>685</v>
      </c>
      <c r="J158" s="353"/>
      <c r="K158" s="349"/>
    </row>
    <row r="159" ht="15" customHeight="1">
      <c r="B159" s="355"/>
      <c r="C159" s="337"/>
      <c r="D159" s="337"/>
      <c r="E159" s="337"/>
      <c r="F159" s="337"/>
      <c r="G159" s="337"/>
      <c r="H159" s="337"/>
      <c r="I159" s="337"/>
      <c r="J159" s="337"/>
      <c r="K159" s="356"/>
    </row>
    <row r="160" ht="18.75" customHeight="1">
      <c r="B160" s="302"/>
      <c r="C160" s="306"/>
      <c r="D160" s="306"/>
      <c r="E160" s="306"/>
      <c r="F160" s="327"/>
      <c r="G160" s="306"/>
      <c r="H160" s="306"/>
      <c r="I160" s="306"/>
      <c r="J160" s="306"/>
      <c r="K160" s="302"/>
    </row>
    <row r="161" ht="18.75" customHeight="1">
      <c r="B161" s="302"/>
      <c r="C161" s="306"/>
      <c r="D161" s="306"/>
      <c r="E161" s="306"/>
      <c r="F161" s="327"/>
      <c r="G161" s="306"/>
      <c r="H161" s="306"/>
      <c r="I161" s="306"/>
      <c r="J161" s="306"/>
      <c r="K161" s="302"/>
    </row>
    <row r="162" ht="18.75" customHeight="1">
      <c r="B162" s="302"/>
      <c r="C162" s="306"/>
      <c r="D162" s="306"/>
      <c r="E162" s="306"/>
      <c r="F162" s="327"/>
      <c r="G162" s="306"/>
      <c r="H162" s="306"/>
      <c r="I162" s="306"/>
      <c r="J162" s="306"/>
      <c r="K162" s="302"/>
    </row>
    <row r="163" ht="18.75" customHeight="1">
      <c r="B163" s="302"/>
      <c r="C163" s="306"/>
      <c r="D163" s="306"/>
      <c r="E163" s="306"/>
      <c r="F163" s="327"/>
      <c r="G163" s="306"/>
      <c r="H163" s="306"/>
      <c r="I163" s="306"/>
      <c r="J163" s="306"/>
      <c r="K163" s="302"/>
    </row>
    <row r="164" ht="18.75" customHeight="1">
      <c r="B164" s="302"/>
      <c r="C164" s="306"/>
      <c r="D164" s="306"/>
      <c r="E164" s="306"/>
      <c r="F164" s="327"/>
      <c r="G164" s="306"/>
      <c r="H164" s="306"/>
      <c r="I164" s="306"/>
      <c r="J164" s="306"/>
      <c r="K164" s="302"/>
    </row>
    <row r="165" ht="18.75" customHeight="1">
      <c r="B165" s="302"/>
      <c r="C165" s="306"/>
      <c r="D165" s="306"/>
      <c r="E165" s="306"/>
      <c r="F165" s="327"/>
      <c r="G165" s="306"/>
      <c r="H165" s="306"/>
      <c r="I165" s="306"/>
      <c r="J165" s="306"/>
      <c r="K165" s="302"/>
    </row>
    <row r="166" ht="18.75" customHeight="1">
      <c r="B166" s="302"/>
      <c r="C166" s="306"/>
      <c r="D166" s="306"/>
      <c r="E166" s="306"/>
      <c r="F166" s="327"/>
      <c r="G166" s="306"/>
      <c r="H166" s="306"/>
      <c r="I166" s="306"/>
      <c r="J166" s="306"/>
      <c r="K166" s="302"/>
    </row>
    <row r="167" ht="18.75" customHeight="1">
      <c r="B167" s="313"/>
      <c r="C167" s="313"/>
      <c r="D167" s="313"/>
      <c r="E167" s="313"/>
      <c r="F167" s="313"/>
      <c r="G167" s="313"/>
      <c r="H167" s="313"/>
      <c r="I167" s="313"/>
      <c r="J167" s="313"/>
      <c r="K167" s="313"/>
    </row>
    <row r="168" ht="7.5" customHeight="1">
      <c r="B168" s="292"/>
      <c r="C168" s="293"/>
      <c r="D168" s="293"/>
      <c r="E168" s="293"/>
      <c r="F168" s="293"/>
      <c r="G168" s="293"/>
      <c r="H168" s="293"/>
      <c r="I168" s="293"/>
      <c r="J168" s="293"/>
      <c r="K168" s="294"/>
    </row>
    <row r="169" ht="45" customHeight="1">
      <c r="B169" s="295"/>
      <c r="C169" s="296" t="s">
        <v>716</v>
      </c>
      <c r="D169" s="296"/>
      <c r="E169" s="296"/>
      <c r="F169" s="296"/>
      <c r="G169" s="296"/>
      <c r="H169" s="296"/>
      <c r="I169" s="296"/>
      <c r="J169" s="296"/>
      <c r="K169" s="297"/>
    </row>
    <row r="170" ht="17.25" customHeight="1">
      <c r="B170" s="295"/>
      <c r="C170" s="320" t="s">
        <v>645</v>
      </c>
      <c r="D170" s="320"/>
      <c r="E170" s="320"/>
      <c r="F170" s="320" t="s">
        <v>646</v>
      </c>
      <c r="G170" s="357"/>
      <c r="H170" s="358" t="s">
        <v>187</v>
      </c>
      <c r="I170" s="358" t="s">
        <v>63</v>
      </c>
      <c r="J170" s="320" t="s">
        <v>647</v>
      </c>
      <c r="K170" s="297"/>
    </row>
    <row r="171" ht="17.25" customHeight="1">
      <c r="B171" s="298"/>
      <c r="C171" s="322" t="s">
        <v>648</v>
      </c>
      <c r="D171" s="322"/>
      <c r="E171" s="322"/>
      <c r="F171" s="323" t="s">
        <v>649</v>
      </c>
      <c r="G171" s="359"/>
      <c r="H171" s="360"/>
      <c r="I171" s="360"/>
      <c r="J171" s="322" t="s">
        <v>650</v>
      </c>
      <c r="K171" s="300"/>
    </row>
    <row r="172" ht="5.25" customHeight="1">
      <c r="B172" s="328"/>
      <c r="C172" s="325"/>
      <c r="D172" s="325"/>
      <c r="E172" s="325"/>
      <c r="F172" s="325"/>
      <c r="G172" s="326"/>
      <c r="H172" s="325"/>
      <c r="I172" s="325"/>
      <c r="J172" s="325"/>
      <c r="K172" s="349"/>
    </row>
    <row r="173" ht="15" customHeight="1">
      <c r="B173" s="328"/>
      <c r="C173" s="306" t="s">
        <v>654</v>
      </c>
      <c r="D173" s="306"/>
      <c r="E173" s="306"/>
      <c r="F173" s="327" t="s">
        <v>651</v>
      </c>
      <c r="G173" s="306"/>
      <c r="H173" s="306" t="s">
        <v>690</v>
      </c>
      <c r="I173" s="306" t="s">
        <v>653</v>
      </c>
      <c r="J173" s="306">
        <v>120</v>
      </c>
      <c r="K173" s="349"/>
    </row>
    <row r="174" ht="15" customHeight="1">
      <c r="B174" s="328"/>
      <c r="C174" s="306" t="s">
        <v>699</v>
      </c>
      <c r="D174" s="306"/>
      <c r="E174" s="306"/>
      <c r="F174" s="327" t="s">
        <v>651</v>
      </c>
      <c r="G174" s="306"/>
      <c r="H174" s="306" t="s">
        <v>700</v>
      </c>
      <c r="I174" s="306" t="s">
        <v>653</v>
      </c>
      <c r="J174" s="306" t="s">
        <v>701</v>
      </c>
      <c r="K174" s="349"/>
    </row>
    <row r="175" ht="15" customHeight="1">
      <c r="B175" s="328"/>
      <c r="C175" s="306" t="s">
        <v>91</v>
      </c>
      <c r="D175" s="306"/>
      <c r="E175" s="306"/>
      <c r="F175" s="327" t="s">
        <v>651</v>
      </c>
      <c r="G175" s="306"/>
      <c r="H175" s="306" t="s">
        <v>717</v>
      </c>
      <c r="I175" s="306" t="s">
        <v>653</v>
      </c>
      <c r="J175" s="306" t="s">
        <v>701</v>
      </c>
      <c r="K175" s="349"/>
    </row>
    <row r="176" ht="15" customHeight="1">
      <c r="B176" s="328"/>
      <c r="C176" s="306" t="s">
        <v>656</v>
      </c>
      <c r="D176" s="306"/>
      <c r="E176" s="306"/>
      <c r="F176" s="327" t="s">
        <v>657</v>
      </c>
      <c r="G176" s="306"/>
      <c r="H176" s="306" t="s">
        <v>717</v>
      </c>
      <c r="I176" s="306" t="s">
        <v>653</v>
      </c>
      <c r="J176" s="306">
        <v>50</v>
      </c>
      <c r="K176" s="349"/>
    </row>
    <row r="177" ht="15" customHeight="1">
      <c r="B177" s="328"/>
      <c r="C177" s="306" t="s">
        <v>659</v>
      </c>
      <c r="D177" s="306"/>
      <c r="E177" s="306"/>
      <c r="F177" s="327" t="s">
        <v>651</v>
      </c>
      <c r="G177" s="306"/>
      <c r="H177" s="306" t="s">
        <v>717</v>
      </c>
      <c r="I177" s="306" t="s">
        <v>661</v>
      </c>
      <c r="J177" s="306"/>
      <c r="K177" s="349"/>
    </row>
    <row r="178" ht="15" customHeight="1">
      <c r="B178" s="328"/>
      <c r="C178" s="306" t="s">
        <v>670</v>
      </c>
      <c r="D178" s="306"/>
      <c r="E178" s="306"/>
      <c r="F178" s="327" t="s">
        <v>657</v>
      </c>
      <c r="G178" s="306"/>
      <c r="H178" s="306" t="s">
        <v>717</v>
      </c>
      <c r="I178" s="306" t="s">
        <v>653</v>
      </c>
      <c r="J178" s="306">
        <v>50</v>
      </c>
      <c r="K178" s="349"/>
    </row>
    <row r="179" ht="15" customHeight="1">
      <c r="B179" s="328"/>
      <c r="C179" s="306" t="s">
        <v>678</v>
      </c>
      <c r="D179" s="306"/>
      <c r="E179" s="306"/>
      <c r="F179" s="327" t="s">
        <v>657</v>
      </c>
      <c r="G179" s="306"/>
      <c r="H179" s="306" t="s">
        <v>717</v>
      </c>
      <c r="I179" s="306" t="s">
        <v>653</v>
      </c>
      <c r="J179" s="306">
        <v>50</v>
      </c>
      <c r="K179" s="349"/>
    </row>
    <row r="180" ht="15" customHeight="1">
      <c r="B180" s="328"/>
      <c r="C180" s="306" t="s">
        <v>676</v>
      </c>
      <c r="D180" s="306"/>
      <c r="E180" s="306"/>
      <c r="F180" s="327" t="s">
        <v>657</v>
      </c>
      <c r="G180" s="306"/>
      <c r="H180" s="306" t="s">
        <v>717</v>
      </c>
      <c r="I180" s="306" t="s">
        <v>653</v>
      </c>
      <c r="J180" s="306">
        <v>50</v>
      </c>
      <c r="K180" s="349"/>
    </row>
    <row r="181" ht="15" customHeight="1">
      <c r="B181" s="328"/>
      <c r="C181" s="306" t="s">
        <v>186</v>
      </c>
      <c r="D181" s="306"/>
      <c r="E181" s="306"/>
      <c r="F181" s="327" t="s">
        <v>651</v>
      </c>
      <c r="G181" s="306"/>
      <c r="H181" s="306" t="s">
        <v>718</v>
      </c>
      <c r="I181" s="306" t="s">
        <v>719</v>
      </c>
      <c r="J181" s="306"/>
      <c r="K181" s="349"/>
    </row>
    <row r="182" ht="15" customHeight="1">
      <c r="B182" s="328"/>
      <c r="C182" s="306" t="s">
        <v>63</v>
      </c>
      <c r="D182" s="306"/>
      <c r="E182" s="306"/>
      <c r="F182" s="327" t="s">
        <v>651</v>
      </c>
      <c r="G182" s="306"/>
      <c r="H182" s="306" t="s">
        <v>720</v>
      </c>
      <c r="I182" s="306" t="s">
        <v>721</v>
      </c>
      <c r="J182" s="306">
        <v>1</v>
      </c>
      <c r="K182" s="349"/>
    </row>
    <row r="183" ht="15" customHeight="1">
      <c r="B183" s="328"/>
      <c r="C183" s="306" t="s">
        <v>59</v>
      </c>
      <c r="D183" s="306"/>
      <c r="E183" s="306"/>
      <c r="F183" s="327" t="s">
        <v>651</v>
      </c>
      <c r="G183" s="306"/>
      <c r="H183" s="306" t="s">
        <v>722</v>
      </c>
      <c r="I183" s="306" t="s">
        <v>653</v>
      </c>
      <c r="J183" s="306">
        <v>20</v>
      </c>
      <c r="K183" s="349"/>
    </row>
    <row r="184" ht="15" customHeight="1">
      <c r="B184" s="328"/>
      <c r="C184" s="306" t="s">
        <v>187</v>
      </c>
      <c r="D184" s="306"/>
      <c r="E184" s="306"/>
      <c r="F184" s="327" t="s">
        <v>651</v>
      </c>
      <c r="G184" s="306"/>
      <c r="H184" s="306" t="s">
        <v>723</v>
      </c>
      <c r="I184" s="306" t="s">
        <v>653</v>
      </c>
      <c r="J184" s="306">
        <v>255</v>
      </c>
      <c r="K184" s="349"/>
    </row>
    <row r="185" ht="15" customHeight="1">
      <c r="B185" s="328"/>
      <c r="C185" s="306" t="s">
        <v>188</v>
      </c>
      <c r="D185" s="306"/>
      <c r="E185" s="306"/>
      <c r="F185" s="327" t="s">
        <v>651</v>
      </c>
      <c r="G185" s="306"/>
      <c r="H185" s="306" t="s">
        <v>615</v>
      </c>
      <c r="I185" s="306" t="s">
        <v>653</v>
      </c>
      <c r="J185" s="306">
        <v>10</v>
      </c>
      <c r="K185" s="349"/>
    </row>
    <row r="186" ht="15" customHeight="1">
      <c r="B186" s="328"/>
      <c r="C186" s="306" t="s">
        <v>189</v>
      </c>
      <c r="D186" s="306"/>
      <c r="E186" s="306"/>
      <c r="F186" s="327" t="s">
        <v>651</v>
      </c>
      <c r="G186" s="306"/>
      <c r="H186" s="306" t="s">
        <v>724</v>
      </c>
      <c r="I186" s="306" t="s">
        <v>685</v>
      </c>
      <c r="J186" s="306"/>
      <c r="K186" s="349"/>
    </row>
    <row r="187" ht="15" customHeight="1">
      <c r="B187" s="328"/>
      <c r="C187" s="306" t="s">
        <v>725</v>
      </c>
      <c r="D187" s="306"/>
      <c r="E187" s="306"/>
      <c r="F187" s="327" t="s">
        <v>651</v>
      </c>
      <c r="G187" s="306"/>
      <c r="H187" s="306" t="s">
        <v>726</v>
      </c>
      <c r="I187" s="306" t="s">
        <v>685</v>
      </c>
      <c r="J187" s="306"/>
      <c r="K187" s="349"/>
    </row>
    <row r="188" ht="15" customHeight="1">
      <c r="B188" s="328"/>
      <c r="C188" s="306" t="s">
        <v>714</v>
      </c>
      <c r="D188" s="306"/>
      <c r="E188" s="306"/>
      <c r="F188" s="327" t="s">
        <v>651</v>
      </c>
      <c r="G188" s="306"/>
      <c r="H188" s="306" t="s">
        <v>727</v>
      </c>
      <c r="I188" s="306" t="s">
        <v>685</v>
      </c>
      <c r="J188" s="306"/>
      <c r="K188" s="349"/>
    </row>
    <row r="189" ht="15" customHeight="1">
      <c r="B189" s="328"/>
      <c r="C189" s="306" t="s">
        <v>191</v>
      </c>
      <c r="D189" s="306"/>
      <c r="E189" s="306"/>
      <c r="F189" s="327" t="s">
        <v>657</v>
      </c>
      <c r="G189" s="306"/>
      <c r="H189" s="306" t="s">
        <v>728</v>
      </c>
      <c r="I189" s="306" t="s">
        <v>653</v>
      </c>
      <c r="J189" s="306">
        <v>50</v>
      </c>
      <c r="K189" s="349"/>
    </row>
    <row r="190" ht="15" customHeight="1">
      <c r="B190" s="328"/>
      <c r="C190" s="306" t="s">
        <v>729</v>
      </c>
      <c r="D190" s="306"/>
      <c r="E190" s="306"/>
      <c r="F190" s="327" t="s">
        <v>657</v>
      </c>
      <c r="G190" s="306"/>
      <c r="H190" s="306" t="s">
        <v>730</v>
      </c>
      <c r="I190" s="306" t="s">
        <v>731</v>
      </c>
      <c r="J190" s="306"/>
      <c r="K190" s="349"/>
    </row>
    <row r="191" ht="15" customHeight="1">
      <c r="B191" s="328"/>
      <c r="C191" s="306" t="s">
        <v>732</v>
      </c>
      <c r="D191" s="306"/>
      <c r="E191" s="306"/>
      <c r="F191" s="327" t="s">
        <v>657</v>
      </c>
      <c r="G191" s="306"/>
      <c r="H191" s="306" t="s">
        <v>733</v>
      </c>
      <c r="I191" s="306" t="s">
        <v>731</v>
      </c>
      <c r="J191" s="306"/>
      <c r="K191" s="349"/>
    </row>
    <row r="192" ht="15" customHeight="1">
      <c r="B192" s="328"/>
      <c r="C192" s="306" t="s">
        <v>734</v>
      </c>
      <c r="D192" s="306"/>
      <c r="E192" s="306"/>
      <c r="F192" s="327" t="s">
        <v>657</v>
      </c>
      <c r="G192" s="306"/>
      <c r="H192" s="306" t="s">
        <v>735</v>
      </c>
      <c r="I192" s="306" t="s">
        <v>731</v>
      </c>
      <c r="J192" s="306"/>
      <c r="K192" s="349"/>
    </row>
    <row r="193" ht="15" customHeight="1">
      <c r="B193" s="328"/>
      <c r="C193" s="361" t="s">
        <v>736</v>
      </c>
      <c r="D193" s="306"/>
      <c r="E193" s="306"/>
      <c r="F193" s="327" t="s">
        <v>657</v>
      </c>
      <c r="G193" s="306"/>
      <c r="H193" s="306" t="s">
        <v>737</v>
      </c>
      <c r="I193" s="306" t="s">
        <v>738</v>
      </c>
      <c r="J193" s="362" t="s">
        <v>739</v>
      </c>
      <c r="K193" s="349"/>
    </row>
    <row r="194" ht="15" customHeight="1">
      <c r="B194" s="328"/>
      <c r="C194" s="312" t="s">
        <v>48</v>
      </c>
      <c r="D194" s="306"/>
      <c r="E194" s="306"/>
      <c r="F194" s="327" t="s">
        <v>651</v>
      </c>
      <c r="G194" s="306"/>
      <c r="H194" s="302" t="s">
        <v>740</v>
      </c>
      <c r="I194" s="306" t="s">
        <v>741</v>
      </c>
      <c r="J194" s="306"/>
      <c r="K194" s="349"/>
    </row>
    <row r="195" ht="15" customHeight="1">
      <c r="B195" s="328"/>
      <c r="C195" s="312" t="s">
        <v>742</v>
      </c>
      <c r="D195" s="306"/>
      <c r="E195" s="306"/>
      <c r="F195" s="327" t="s">
        <v>651</v>
      </c>
      <c r="G195" s="306"/>
      <c r="H195" s="306" t="s">
        <v>743</v>
      </c>
      <c r="I195" s="306" t="s">
        <v>685</v>
      </c>
      <c r="J195" s="306"/>
      <c r="K195" s="349"/>
    </row>
    <row r="196" ht="15" customHeight="1">
      <c r="B196" s="328"/>
      <c r="C196" s="312" t="s">
        <v>744</v>
      </c>
      <c r="D196" s="306"/>
      <c r="E196" s="306"/>
      <c r="F196" s="327" t="s">
        <v>651</v>
      </c>
      <c r="G196" s="306"/>
      <c r="H196" s="306" t="s">
        <v>745</v>
      </c>
      <c r="I196" s="306" t="s">
        <v>685</v>
      </c>
      <c r="J196" s="306"/>
      <c r="K196" s="349"/>
    </row>
    <row r="197" ht="15" customHeight="1">
      <c r="B197" s="328"/>
      <c r="C197" s="312" t="s">
        <v>746</v>
      </c>
      <c r="D197" s="306"/>
      <c r="E197" s="306"/>
      <c r="F197" s="327" t="s">
        <v>657</v>
      </c>
      <c r="G197" s="306"/>
      <c r="H197" s="306" t="s">
        <v>747</v>
      </c>
      <c r="I197" s="306" t="s">
        <v>685</v>
      </c>
      <c r="J197" s="306"/>
      <c r="K197" s="349"/>
    </row>
    <row r="198" ht="15" customHeight="1">
      <c r="B198" s="355"/>
      <c r="C198" s="363"/>
      <c r="D198" s="337"/>
      <c r="E198" s="337"/>
      <c r="F198" s="337"/>
      <c r="G198" s="337"/>
      <c r="H198" s="337"/>
      <c r="I198" s="337"/>
      <c r="J198" s="337"/>
      <c r="K198" s="356"/>
    </row>
    <row r="199" ht="18.75" customHeight="1">
      <c r="B199" s="302"/>
      <c r="C199" s="306"/>
      <c r="D199" s="306"/>
      <c r="E199" s="306"/>
      <c r="F199" s="327"/>
      <c r="G199" s="306"/>
      <c r="H199" s="306"/>
      <c r="I199" s="306"/>
      <c r="J199" s="306"/>
      <c r="K199" s="302"/>
    </row>
    <row r="200" ht="18.75" customHeight="1">
      <c r="B200" s="313"/>
      <c r="C200" s="313"/>
      <c r="D200" s="313"/>
      <c r="E200" s="313"/>
      <c r="F200" s="313"/>
      <c r="G200" s="313"/>
      <c r="H200" s="313"/>
      <c r="I200" s="313"/>
      <c r="J200" s="313"/>
      <c r="K200" s="313"/>
    </row>
    <row r="201" ht="13.5">
      <c r="B201" s="292"/>
      <c r="C201" s="293"/>
      <c r="D201" s="293"/>
      <c r="E201" s="293"/>
      <c r="F201" s="293"/>
      <c r="G201" s="293"/>
      <c r="H201" s="293"/>
      <c r="I201" s="293"/>
      <c r="J201" s="293"/>
      <c r="K201" s="294"/>
    </row>
    <row r="202" ht="21" customHeight="1">
      <c r="B202" s="295"/>
      <c r="C202" s="296" t="s">
        <v>748</v>
      </c>
      <c r="D202" s="296"/>
      <c r="E202" s="296"/>
      <c r="F202" s="296"/>
      <c r="G202" s="296"/>
      <c r="H202" s="296"/>
      <c r="I202" s="296"/>
      <c r="J202" s="296"/>
      <c r="K202" s="297"/>
    </row>
    <row r="203" ht="25.5" customHeight="1">
      <c r="B203" s="295"/>
      <c r="C203" s="364" t="s">
        <v>749</v>
      </c>
      <c r="D203" s="364"/>
      <c r="E203" s="364"/>
      <c r="F203" s="364" t="s">
        <v>750</v>
      </c>
      <c r="G203" s="365"/>
      <c r="H203" s="364" t="s">
        <v>751</v>
      </c>
      <c r="I203" s="364"/>
      <c r="J203" s="364"/>
      <c r="K203" s="297"/>
    </row>
    <row r="204" ht="5.25" customHeight="1">
      <c r="B204" s="328"/>
      <c r="C204" s="325"/>
      <c r="D204" s="325"/>
      <c r="E204" s="325"/>
      <c r="F204" s="325"/>
      <c r="G204" s="306"/>
      <c r="H204" s="325"/>
      <c r="I204" s="325"/>
      <c r="J204" s="325"/>
      <c r="K204" s="349"/>
    </row>
    <row r="205" ht="15" customHeight="1">
      <c r="B205" s="328"/>
      <c r="C205" s="306" t="s">
        <v>741</v>
      </c>
      <c r="D205" s="306"/>
      <c r="E205" s="306"/>
      <c r="F205" s="327" t="s">
        <v>49</v>
      </c>
      <c r="G205" s="306"/>
      <c r="H205" s="306" t="s">
        <v>752</v>
      </c>
      <c r="I205" s="306"/>
      <c r="J205" s="306"/>
      <c r="K205" s="349"/>
    </row>
    <row r="206" ht="15" customHeight="1">
      <c r="B206" s="328"/>
      <c r="C206" s="334"/>
      <c r="D206" s="306"/>
      <c r="E206" s="306"/>
      <c r="F206" s="327" t="s">
        <v>50</v>
      </c>
      <c r="G206" s="306"/>
      <c r="H206" s="306" t="s">
        <v>753</v>
      </c>
      <c r="I206" s="306"/>
      <c r="J206" s="306"/>
      <c r="K206" s="349"/>
    </row>
    <row r="207" ht="15" customHeight="1">
      <c r="B207" s="328"/>
      <c r="C207" s="334"/>
      <c r="D207" s="306"/>
      <c r="E207" s="306"/>
      <c r="F207" s="327" t="s">
        <v>53</v>
      </c>
      <c r="G207" s="306"/>
      <c r="H207" s="306" t="s">
        <v>754</v>
      </c>
      <c r="I207" s="306"/>
      <c r="J207" s="306"/>
      <c r="K207" s="349"/>
    </row>
    <row r="208" ht="15" customHeight="1">
      <c r="B208" s="328"/>
      <c r="C208" s="306"/>
      <c r="D208" s="306"/>
      <c r="E208" s="306"/>
      <c r="F208" s="327" t="s">
        <v>51</v>
      </c>
      <c r="G208" s="306"/>
      <c r="H208" s="306" t="s">
        <v>755</v>
      </c>
      <c r="I208" s="306"/>
      <c r="J208" s="306"/>
      <c r="K208" s="349"/>
    </row>
    <row r="209" ht="15" customHeight="1">
      <c r="B209" s="328"/>
      <c r="C209" s="306"/>
      <c r="D209" s="306"/>
      <c r="E209" s="306"/>
      <c r="F209" s="327" t="s">
        <v>52</v>
      </c>
      <c r="G209" s="306"/>
      <c r="H209" s="306" t="s">
        <v>756</v>
      </c>
      <c r="I209" s="306"/>
      <c r="J209" s="306"/>
      <c r="K209" s="349"/>
    </row>
    <row r="210" ht="15" customHeight="1">
      <c r="B210" s="328"/>
      <c r="C210" s="306"/>
      <c r="D210" s="306"/>
      <c r="E210" s="306"/>
      <c r="F210" s="327"/>
      <c r="G210" s="306"/>
      <c r="H210" s="306"/>
      <c r="I210" s="306"/>
      <c r="J210" s="306"/>
      <c r="K210" s="349"/>
    </row>
    <row r="211" ht="15" customHeight="1">
      <c r="B211" s="328"/>
      <c r="C211" s="306" t="s">
        <v>697</v>
      </c>
      <c r="D211" s="306"/>
      <c r="E211" s="306"/>
      <c r="F211" s="327" t="s">
        <v>84</v>
      </c>
      <c r="G211" s="306"/>
      <c r="H211" s="306" t="s">
        <v>757</v>
      </c>
      <c r="I211" s="306"/>
      <c r="J211" s="306"/>
      <c r="K211" s="349"/>
    </row>
    <row r="212" ht="15" customHeight="1">
      <c r="B212" s="328"/>
      <c r="C212" s="334"/>
      <c r="D212" s="306"/>
      <c r="E212" s="306"/>
      <c r="F212" s="327" t="s">
        <v>596</v>
      </c>
      <c r="G212" s="306"/>
      <c r="H212" s="306" t="s">
        <v>597</v>
      </c>
      <c r="I212" s="306"/>
      <c r="J212" s="306"/>
      <c r="K212" s="349"/>
    </row>
    <row r="213" ht="15" customHeight="1">
      <c r="B213" s="328"/>
      <c r="C213" s="306"/>
      <c r="D213" s="306"/>
      <c r="E213" s="306"/>
      <c r="F213" s="327" t="s">
        <v>594</v>
      </c>
      <c r="G213" s="306"/>
      <c r="H213" s="306" t="s">
        <v>758</v>
      </c>
      <c r="I213" s="306"/>
      <c r="J213" s="306"/>
      <c r="K213" s="349"/>
    </row>
    <row r="214" ht="15" customHeight="1">
      <c r="B214" s="366"/>
      <c r="C214" s="334"/>
      <c r="D214" s="334"/>
      <c r="E214" s="334"/>
      <c r="F214" s="327" t="s">
        <v>598</v>
      </c>
      <c r="G214" s="312"/>
      <c r="H214" s="353" t="s">
        <v>599</v>
      </c>
      <c r="I214" s="353"/>
      <c r="J214" s="353"/>
      <c r="K214" s="367"/>
    </row>
    <row r="215" ht="15" customHeight="1">
      <c r="B215" s="366"/>
      <c r="C215" s="334"/>
      <c r="D215" s="334"/>
      <c r="E215" s="334"/>
      <c r="F215" s="327" t="s">
        <v>358</v>
      </c>
      <c r="G215" s="312"/>
      <c r="H215" s="353" t="s">
        <v>759</v>
      </c>
      <c r="I215" s="353"/>
      <c r="J215" s="353"/>
      <c r="K215" s="367"/>
    </row>
    <row r="216" ht="15" customHeight="1">
      <c r="B216" s="366"/>
      <c r="C216" s="334"/>
      <c r="D216" s="334"/>
      <c r="E216" s="334"/>
      <c r="F216" s="368"/>
      <c r="G216" s="312"/>
      <c r="H216" s="369"/>
      <c r="I216" s="369"/>
      <c r="J216" s="369"/>
      <c r="K216" s="367"/>
    </row>
    <row r="217" ht="15" customHeight="1">
      <c r="B217" s="366"/>
      <c r="C217" s="306" t="s">
        <v>721</v>
      </c>
      <c r="D217" s="334"/>
      <c r="E217" s="334"/>
      <c r="F217" s="327">
        <v>1</v>
      </c>
      <c r="G217" s="312"/>
      <c r="H217" s="353" t="s">
        <v>760</v>
      </c>
      <c r="I217" s="353"/>
      <c r="J217" s="353"/>
      <c r="K217" s="367"/>
    </row>
    <row r="218" ht="15" customHeight="1">
      <c r="B218" s="366"/>
      <c r="C218" s="334"/>
      <c r="D218" s="334"/>
      <c r="E218" s="334"/>
      <c r="F218" s="327">
        <v>2</v>
      </c>
      <c r="G218" s="312"/>
      <c r="H218" s="353" t="s">
        <v>761</v>
      </c>
      <c r="I218" s="353"/>
      <c r="J218" s="353"/>
      <c r="K218" s="367"/>
    </row>
    <row r="219" ht="15" customHeight="1">
      <c r="B219" s="366"/>
      <c r="C219" s="334"/>
      <c r="D219" s="334"/>
      <c r="E219" s="334"/>
      <c r="F219" s="327">
        <v>3</v>
      </c>
      <c r="G219" s="312"/>
      <c r="H219" s="353" t="s">
        <v>762</v>
      </c>
      <c r="I219" s="353"/>
      <c r="J219" s="353"/>
      <c r="K219" s="367"/>
    </row>
    <row r="220" ht="15" customHeight="1">
      <c r="B220" s="366"/>
      <c r="C220" s="334"/>
      <c r="D220" s="334"/>
      <c r="E220" s="334"/>
      <c r="F220" s="327">
        <v>4</v>
      </c>
      <c r="G220" s="312"/>
      <c r="H220" s="353" t="s">
        <v>763</v>
      </c>
      <c r="I220" s="353"/>
      <c r="J220" s="353"/>
      <c r="K220" s="367"/>
    </row>
    <row r="221" ht="12.75" customHeight="1">
      <c r="B221" s="370"/>
      <c r="C221" s="371"/>
      <c r="D221" s="371"/>
      <c r="E221" s="371"/>
      <c r="F221" s="371"/>
      <c r="G221" s="371"/>
      <c r="H221" s="371"/>
      <c r="I221" s="371"/>
      <c r="J221" s="371"/>
      <c r="K221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2018-10-04T11:07:37Z</dcterms:created>
  <dcterms:modified xsi:type="dcterms:W3CDTF">2018-10-04T11:07:47Z</dcterms:modified>
</cp:coreProperties>
</file>