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svejdam_spravazeleznic_cz/Documents/Documents/Veřejné zakázky/2025/846 El. revize/do VZ/"/>
    </mc:Choice>
  </mc:AlternateContent>
  <xr:revisionPtr revIDLastSave="0" documentId="11_B0819C4F02866853BB186FC95C4ACE0D4EEAA00A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elektrické revize UTZ" sheetId="2" r:id="rId2"/>
  </sheets>
  <definedNames>
    <definedName name="_xlnm._FilterDatabase" localSheetId="1" hidden="1">'01 - elektrické revize UTZ'!$C$116:$K$166</definedName>
    <definedName name="_xlnm.Print_Titles" localSheetId="1">'01 - elektrické revize UTZ'!$116:$116</definedName>
    <definedName name="_xlnm.Print_Titles" localSheetId="0">'Rekapitulace stavby'!$92:$92</definedName>
    <definedName name="_xlnm.Print_Area" localSheetId="1">'01 - elektrické revize UTZ'!$C$4:$J$76,'01 - elektrické revize UTZ'!$C$82:$J$98,'01 - elektrické revize UTZ'!$C$104:$K$166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F111" i="2"/>
  <c r="E109" i="2"/>
  <c r="J92" i="2"/>
  <c r="F89" i="2"/>
  <c r="E87" i="2"/>
  <c r="J21" i="2"/>
  <c r="E21" i="2"/>
  <c r="J91" i="2"/>
  <c r="J20" i="2"/>
  <c r="J18" i="2"/>
  <c r="E18" i="2"/>
  <c r="F92" i="2"/>
  <c r="J17" i="2"/>
  <c r="J15" i="2"/>
  <c r="E15" i="2"/>
  <c r="F91" i="2"/>
  <c r="J14" i="2"/>
  <c r="J12" i="2"/>
  <c r="J89" i="2"/>
  <c r="E7" i="2"/>
  <c r="E107" i="2"/>
  <c r="L90" i="1"/>
  <c r="AM90" i="1"/>
  <c r="AM89" i="1"/>
  <c r="L89" i="1"/>
  <c r="AM87" i="1"/>
  <c r="L87" i="1"/>
  <c r="L85" i="1"/>
  <c r="L84" i="1"/>
  <c r="BK163" i="2"/>
  <c r="BK137" i="2"/>
  <c r="J159" i="2"/>
  <c r="J141" i="2"/>
  <c r="J119" i="2"/>
  <c r="J137" i="2"/>
  <c r="BK125" i="2"/>
  <c r="BK121" i="2"/>
  <c r="BK149" i="2"/>
  <c r="F37" i="2"/>
  <c r="J161" i="2"/>
  <c r="BK143" i="2"/>
  <c r="J165" i="2"/>
  <c r="J151" i="2"/>
  <c r="BK129" i="2"/>
  <c r="BK155" i="2"/>
  <c r="J129" i="2"/>
  <c r="J131" i="2"/>
  <c r="F36" i="2"/>
  <c r="BK123" i="2"/>
  <c r="F35" i="2"/>
  <c r="J155" i="2"/>
  <c r="J147" i="2"/>
  <c r="BK119" i="2"/>
  <c r="BK161" i="2"/>
  <c r="J149" i="2"/>
  <c r="BK133" i="2"/>
  <c r="J127" i="2"/>
  <c r="BK145" i="2"/>
  <c r="J135" i="2"/>
  <c r="AS94" i="1"/>
  <c r="BK157" i="2"/>
  <c r="BK165" i="2"/>
  <c r="BK139" i="2"/>
  <c r="J153" i="2"/>
  <c r="BK151" i="2"/>
  <c r="J139" i="2"/>
  <c r="J34" i="2"/>
  <c r="J157" i="2"/>
  <c r="J125" i="2"/>
  <c r="J163" i="2"/>
  <c r="J143" i="2"/>
  <c r="J123" i="2"/>
  <c r="BK159" i="2"/>
  <c r="BK131" i="2"/>
  <c r="F34" i="2"/>
  <c r="BK147" i="2"/>
  <c r="BK127" i="2"/>
  <c r="J145" i="2"/>
  <c r="BK141" i="2"/>
  <c r="J121" i="2"/>
  <c r="BK135" i="2"/>
  <c r="J133" i="2"/>
  <c r="BK153" i="2"/>
  <c r="P118" i="2" l="1"/>
  <c r="P117" i="2" s="1"/>
  <c r="AU95" i="1" s="1"/>
  <c r="AU94" i="1" s="1"/>
  <c r="BK118" i="2"/>
  <c r="J118" i="2" s="1"/>
  <c r="J97" i="2" s="1"/>
  <c r="R118" i="2"/>
  <c r="R117" i="2" s="1"/>
  <c r="T118" i="2"/>
  <c r="T117" i="2" s="1"/>
  <c r="F114" i="2"/>
  <c r="BE127" i="2"/>
  <c r="BA95" i="1"/>
  <c r="BA94" i="1" s="1"/>
  <c r="AW94" i="1" s="1"/>
  <c r="AK30" i="1" s="1"/>
  <c r="F113" i="2"/>
  <c r="BE149" i="2"/>
  <c r="BE161" i="2"/>
  <c r="BB95" i="1"/>
  <c r="BC95" i="1"/>
  <c r="BE151" i="2"/>
  <c r="J113" i="2"/>
  <c r="BE125" i="2"/>
  <c r="BE139" i="2"/>
  <c r="BE141" i="2"/>
  <c r="BE147" i="2"/>
  <c r="BE159" i="2"/>
  <c r="BE163" i="2"/>
  <c r="J111" i="2"/>
  <c r="BE119" i="2"/>
  <c r="BE135" i="2"/>
  <c r="BE137" i="2"/>
  <c r="BE153" i="2"/>
  <c r="E85" i="2"/>
  <c r="BE121" i="2"/>
  <c r="BE123" i="2"/>
  <c r="BE131" i="2"/>
  <c r="BE133" i="2"/>
  <c r="BE143" i="2"/>
  <c r="BE155" i="2"/>
  <c r="BE165" i="2"/>
  <c r="BE145" i="2"/>
  <c r="AW95" i="1"/>
  <c r="BE129" i="2"/>
  <c r="BE157" i="2"/>
  <c r="BD95" i="1"/>
  <c r="BD94" i="1" s="1"/>
  <c r="W33" i="1" s="1"/>
  <c r="BB94" i="1"/>
  <c r="W31" i="1" s="1"/>
  <c r="BC94" i="1"/>
  <c r="AY94" i="1" s="1"/>
  <c r="BK117" i="2" l="1"/>
  <c r="J117" i="2"/>
  <c r="J96" i="2"/>
  <c r="W30" i="1"/>
  <c r="W32" i="1"/>
  <c r="J33" i="2"/>
  <c r="AV95" i="1" s="1"/>
  <c r="AT95" i="1" s="1"/>
  <c r="AX94" i="1"/>
  <c r="F33" i="2"/>
  <c r="AZ95" i="1" s="1"/>
  <c r="AZ94" i="1" s="1"/>
  <c r="W29" i="1" s="1"/>
  <c r="J30" i="2" l="1"/>
  <c r="AG95" i="1" s="1"/>
  <c r="AG94" i="1" s="1"/>
  <c r="AK26" i="1" s="1"/>
  <c r="AK35" i="1" s="1"/>
  <c r="AV94" i="1"/>
  <c r="AK29" i="1" s="1"/>
  <c r="J39" i="2" l="1"/>
  <c r="AN95" i="1"/>
  <c r="AT94" i="1"/>
  <c r="AN94" i="1"/>
</calcChain>
</file>

<file path=xl/sharedStrings.xml><?xml version="1.0" encoding="utf-8"?>
<sst xmlns="http://schemas.openxmlformats.org/spreadsheetml/2006/main" count="704" uniqueCount="231">
  <si>
    <t>Export Komplet</t>
  </si>
  <si>
    <t/>
  </si>
  <si>
    <t>2.0</t>
  </si>
  <si>
    <t>ZAMOK</t>
  </si>
  <si>
    <t>False</t>
  </si>
  <si>
    <t>{93558645-4c17-4098-9b11-2669ec93d076}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</si>
  <si>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</si>
  <si>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</si>
  <si>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</si>
  <si>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</si>
  <si>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</si>
  <si>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</si>
  <si>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</si>
  <si>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</si>
  <si>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</si>
  <si>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</si>
  <si>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</si>
  <si>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Revize elektrických zařízení UTZ sdělovací a zabezpečovací techniky v obvodu SSZT OŘ UNL 2025</t>
  </si>
  <si>
    <t>KSO:</t>
  </si>
  <si>
    <t>CC-CZ:</t>
  </si>
  <si>
    <t>Místo:</t>
  </si>
  <si>
    <t xml:space="preserve"> </t>
  </si>
  <si>
    <t>Datum:</t>
  </si>
  <si>
    <t>6. 11. 2024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</si>
  <si>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</si>
  <si>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</si>
  <si>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</si>
  <si>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</si>
  <si>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</si>
  <si>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</si>
  <si>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</si>
  <si>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</si>
  <si>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Jitka Vyleťalová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</si>
  <si>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</si>
  <si>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</si>
  <si>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</si>
  <si>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</si>
  <si>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</si>
  <si>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</si>
  <si>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</si>
  <si>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</si>
  <si>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</si>
  <si>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</si>
  <si>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</si>
  <si>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</si>
  <si>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</si>
  <si>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</si>
  <si>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</si>
  <si>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</si>
  <si>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</si>
  <si>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</si>
  <si>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</si>
  <si>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</si>
  <si>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</si>
  <si>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</si>
  <si>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</si>
  <si>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</si>
  <si>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</si>
  <si>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</si>
  <si>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</si>
  <si>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</si>
  <si>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</si>
  <si>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</si>
  <si>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</si>
  <si>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</si>
  <si>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</si>
  <si>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</si>
  <si>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</si>
  <si>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</si>
  <si>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</si>
  <si>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</si>
  <si>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</si>
  <si>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</si>
  <si>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</si>
  <si>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</si>
  <si>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</si>
  <si>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</si>
  <si>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</si>
  <si>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</si>
  <si>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</si>
  <si>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elektrické revize UTZ</t>
  </si>
  <si>
    <t>STA</t>
  </si>
  <si>
    <t>1</t>
  </si>
  <si>
    <t>{1e4f50ba-8308-4340-99c7-e03ace24f8af}</t>
  </si>
  <si>
    <t>2</t>
  </si>
  <si>
    <t>KRYCÍ LIST SOUPISU PRACÍ</t>
  </si>
  <si>
    <t>Objekt:</t>
  </si>
  <si>
    <t>01 - elektrické revize UTZ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</si>
  <si>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</si>
  <si>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</si>
  <si>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</si>
  <si>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</si>
  <si>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</si>
  <si>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</si>
  <si>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</si>
  <si>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</si>
  <si>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</si>
  <si>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</si>
  <si>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</si>
  <si>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</si>
  <si>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</si>
  <si>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</si>
  <si>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</si>
  <si>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</si>
  <si>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</si>
  <si>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</si>
  <si>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</si>
  <si>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</si>
  <si>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</si>
  <si>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</si>
  <si>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</si>
  <si>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</si>
  <si>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7598095620</t>
  </si>
  <si>
    <t>Vyhotovení revizní zprávy SZZ reléové do 10 přestavníků</t>
  </si>
  <si>
    <t>kus</t>
  </si>
  <si>
    <t>Sborník UOŽI 01 2024</t>
  </si>
  <si>
    <t>512</t>
  </si>
  <si>
    <t>1722051453</t>
  </si>
  <si>
    <t>PP</t>
  </si>
  <si>
    <t>Vyhotovení revizní zprávy SZZ reléové do 10 přestavníků - vykonání prohlídky a zkoušky pro napájení elektrického zařízení včetně vyhotovení revizní zprávy podle vyhl. 100/1995 Sb. a norem ČSN</t>
  </si>
  <si>
    <t>7598095621</t>
  </si>
  <si>
    <t>Vyhotovení revizní zprávy SZZ reléové do 20 přestavníků</t>
  </si>
  <si>
    <t>-671467859</t>
  </si>
  <si>
    <t>Vyhotovení revizní zprávy SZZ reléové do 20 přestavníků - vykonání prohlídky a zkoušky pro napájení elektrického zařízení včetně vyhotovení revizní zprávy podle vyhl. 100/1995 Sb. a norem ČSN</t>
  </si>
  <si>
    <t>3</t>
  </si>
  <si>
    <t>7598095622</t>
  </si>
  <si>
    <t>Vyhotovení revizní zprávy SZZ reléové do 30 přestavníků</t>
  </si>
  <si>
    <t>1198778553</t>
  </si>
  <si>
    <t>Vyhotovení revizní zprávy SZZ reléové do 30 přestavníků - vykonání prohlídky a zkoušky pro napájení elektrického zařízení včetně vyhotovení revizní zprávy podle vyhl. 100/1995 Sb. a norem ČSN</t>
  </si>
  <si>
    <t>7598095623</t>
  </si>
  <si>
    <t>Vyhotovení revizní zprávy SZZ reléové přes 30 přestavníků</t>
  </si>
  <si>
    <t>1525314428</t>
  </si>
  <si>
    <t>Vyhotovení revizní zprávy SZZ reléové přes 30 přestavníků - vykonání prohlídky a zkoušky pro napájení elektrického zařízení včetně vyhotovení revizní zprávy podle vyhl. 100/1995 Sb. a norem ČSN</t>
  </si>
  <si>
    <t>5</t>
  </si>
  <si>
    <t>7598095625</t>
  </si>
  <si>
    <t>Vyhotovení revizní zprávy SZZ elektronické do 10 přestavníků</t>
  </si>
  <si>
    <t>960844311</t>
  </si>
  <si>
    <t>Vyhotovení revizní zprávy SZZ elektronické do 10 přestavníků - vykonání prohlídky a zkoušky pro napájení elektrického zařízení včetně vyhotovení revizní zprávy podle vyhl. 100/1995 Sb. a norem ČSN</t>
  </si>
  <si>
    <t>6</t>
  </si>
  <si>
    <t>7598095626</t>
  </si>
  <si>
    <t>Vyhotovení revizní zprávy SZZ elektronické do 20 přestavníků</t>
  </si>
  <si>
    <t>861832615</t>
  </si>
  <si>
    <t>Vyhotovení revizní zprávy SZZ elektronické do 20 přestavníků - vykonání prohlídky a zkoušky pro napájení elektrického zařízení včetně vyhotovení revizní zprávy podle vyhl. 100/1995 Sb. a norem ČSN</t>
  </si>
  <si>
    <t>7</t>
  </si>
  <si>
    <t>7598095627</t>
  </si>
  <si>
    <t>Vyhotovení revizní zprávy SZZ elektronické do 30 přestavníků</t>
  </si>
  <si>
    <t>651455233</t>
  </si>
  <si>
    <t>Vyhotovení revizní zprávy SZZ elektronické do 30 přestavníků - vykonání prohlídky a zkoušky pro napájení elektrického zařízení včetně vyhotovení revizní zprávy podle vyhl. 100/1995 Sb. a norem ČSN</t>
  </si>
  <si>
    <t>8</t>
  </si>
  <si>
    <t>7598095628</t>
  </si>
  <si>
    <t>Vyhotovení revizní zprávy SZZ elektronické přes 30 přestavníků</t>
  </si>
  <si>
    <t>2137721248</t>
  </si>
  <si>
    <t>Vyhotovení revizní zprávy SZZ elektronické přes 30 přestavníků - vykonání prohlídky a zkoušky pro napájení elektrického zařízení včetně vyhotovení revizní zprávy podle vyhl. 100/1995 Sb. a norem ČSN</t>
  </si>
  <si>
    <t>9</t>
  </si>
  <si>
    <t>7598095635</t>
  </si>
  <si>
    <t>Vyhotovení revizní zprávy PZZ</t>
  </si>
  <si>
    <t>1227039582</t>
  </si>
  <si>
    <t>Vyhotovení revizní zprávy PZZ - vykonání prohlídky a zkoušky pro napájení elektrického zařízení včetně vyhotovení revizní zprávy podle vyhl. 100/1995 Sb. a norem ČSN</t>
  </si>
  <si>
    <t>10</t>
  </si>
  <si>
    <t>7598095636</t>
  </si>
  <si>
    <t>Vyhotovení revizní zprávy PZZ - vnitřní instalace RD</t>
  </si>
  <si>
    <t>1918301943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</si>
  <si>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</si>
  <si>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11</t>
  </si>
  <si>
    <t>7598095640</t>
  </si>
  <si>
    <t>Vyhotovení revizní zprávy TZZ centralizovaného</t>
  </si>
  <si>
    <t>326232520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</si>
  <si>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</si>
  <si>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7598095641</t>
  </si>
  <si>
    <t>Vyhotovení revizní zprávy TZZ decentralizovaného za každý návěstní bod</t>
  </si>
  <si>
    <t>-265760772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</si>
  <si>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</si>
  <si>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13</t>
  </si>
  <si>
    <t>7598095642</t>
  </si>
  <si>
    <t>Vyhotovení revizní zprávy TZZ centralizovaného za každý návěstní bod</t>
  </si>
  <si>
    <t>889222592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</si>
  <si>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</si>
  <si>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14</t>
  </si>
  <si>
    <t>7598095645</t>
  </si>
  <si>
    <t>Vyhotovení revizní zprávy IH a IPK - indikátor horkoběžnosti a plochých kol</t>
  </si>
  <si>
    <t>-1203050059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</si>
  <si>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</si>
  <si>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15</t>
  </si>
  <si>
    <t>7598095647</t>
  </si>
  <si>
    <t>Vyhotovení revizní zprávy SZ - sdělovací zařízení (zapojovače a pod.)</t>
  </si>
  <si>
    <t>-1944587429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</si>
  <si>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</si>
  <si>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16</t>
  </si>
  <si>
    <t>7598095649</t>
  </si>
  <si>
    <t>Vyhotovení revizní zprávy HZ - hodinové zařízení</t>
  </si>
  <si>
    <t>767029072</t>
  </si>
  <si>
    <t>Vyhotovení revizní zprávy HZ - hodinové zařízení - vykonání prohlídky a zkoušky pro napájení elektrického zařízení včetně vyhotovení revizní zprávy podle vyhl. 100/1995 Sb. a norem ČSN</t>
  </si>
  <si>
    <t>17</t>
  </si>
  <si>
    <t>7598095651</t>
  </si>
  <si>
    <t>Vyhotovení revizní zprávy RZ - rozhlasové zařízení</t>
  </si>
  <si>
    <t>1852215788</t>
  </si>
  <si>
    <t>Vyhotovení revizní zprávy RZ - rozhlasové zařízení - vykonání prohlídky a zkoušky pro napájení elektrického zařízení včetně vyhotovení revizní zprávy podle vyhl. 100/1995 Sb. a norem ČSN</t>
  </si>
  <si>
    <t>18</t>
  </si>
  <si>
    <t>7598095653</t>
  </si>
  <si>
    <t>Vyhotovení revizní zprávy EPS - elektrická požární signalizace</t>
  </si>
  <si>
    <t>976875342</t>
  </si>
  <si>
    <t>Vyhotovení revizní zprávy EPS - elektrická požární signalizace - vykonání prohlídky a zkoušky pro napájení elektrického zařízení včetně vyhotovení revizní zprávy podle vyhl. 100/1995 Sb. a norem ČSN</t>
  </si>
  <si>
    <t>19</t>
  </si>
  <si>
    <t>7598095655</t>
  </si>
  <si>
    <t>Vyhotovení revizní zprávy EZS - elektronická zabezpečovací signalizace</t>
  </si>
  <si>
    <t>-1829344888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</si>
  <si>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</si>
  <si>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20</t>
  </si>
  <si>
    <t>7598095657</t>
  </si>
  <si>
    <t>Vyhotovení revizní zprávy ASHS - autonomní samočinný hasící systém</t>
  </si>
  <si>
    <t>1987859444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</si>
  <si>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</si>
  <si>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7598095659</t>
  </si>
  <si>
    <t>Vyhotovení revizní zprávy klimatizace</t>
  </si>
  <si>
    <t>-1823778948</t>
  </si>
  <si>
    <t>Vyhotovení revizní zprávy klimatizace - vykonání prohlídky a zkoušky pro napájení elektrického zařízení včetně vyhotovení revizní zprávy podle vyhl. 100/1995 Sb. a norem ČSN</t>
  </si>
  <si>
    <t>22</t>
  </si>
  <si>
    <t>7598095661</t>
  </si>
  <si>
    <t>Vyhotovení revizní zprávy kamerový systém</t>
  </si>
  <si>
    <t>-1847387791</t>
  </si>
  <si>
    <t>Vyhotovení revizní zprávy kamerový systém - vykonání prohlídky a zkoušky pro napájení elektrického zařízení včetně vyhotovení revizní zprávy podle vyhl. 100/1995 Sb. a norem ČSN</t>
  </si>
  <si>
    <t>23</t>
  </si>
  <si>
    <t>7598095663</t>
  </si>
  <si>
    <t>Vyhotovení revizní zprávy kabelová přípojka</t>
  </si>
  <si>
    <t>-99894709</t>
  </si>
  <si>
    <t>Vyhotovení revizní zprávy kabelová přípojka - vykonání prohlídky a zkoušky pro napájení elektrického zařízení včetně vyhotovení revizní zprávy podle vyhl. 100/1995 Sb. a norem ČSN</t>
  </si>
  <si>
    <t>24</t>
  </si>
  <si>
    <t>7598095665</t>
  </si>
  <si>
    <t>Vyhotovení revizní zprávy pro napájecí zdroj UNZ pro více napěťových soustav</t>
  </si>
  <si>
    <t>1040761332</t>
  </si>
  <si>
    <t>Vyhotovení revizní zprávy pro napájecí zdroj UNZ pro více napěťových soustav - vykonání prohlídky a zkoušky pro napájení elektrického zařízení včetně vyhotovení revizní zprávy podle vyhl. 100/1995 Sb. a norem ČSN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</si>
</sst>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5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0" t="s">
        <v>14</v>
      </c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R5" s="15"/>
      <c r="BE5" s="137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2" t="s">
        <v>17</v>
      </c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R6" s="15"/>
      <c r="BE6" s="138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38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38"/>
      <c r="BS8" s="12" t="s">
        <v>6</v>
      </c>
    </row>
    <row r="9" spans="1:74" ht="14.45" customHeight="1">
      <c r="B9" s="15"/>
      <c r="AR9" s="15"/>
      <c r="BE9" s="138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1</v>
      </c>
      <c r="AR10" s="15"/>
      <c r="BE10" s="138"/>
      <c r="BS10" s="12" t="s">
        <v>6</v>
      </c>
    </row>
    <row r="11" spans="1:74" ht="18.399999999999999" customHeight="1">
      <c r="B11" s="15"/>
      <c r="E11" s="20" t="s">
        <v>21</v>
      </c>
      <c r="AK11" s="22" t="s">
        <v>26</v>
      </c>
      <c r="AN11" s="20" t="s">
        <v>1</v>
      </c>
      <c r="AR11" s="15"/>
      <c r="BE11" s="138"/>
      <c r="BS11" s="12" t="s">
        <v>6</v>
      </c>
    </row>
    <row r="12" spans="1:74" ht="6.95" customHeight="1">
      <c r="B12" s="15"/>
      <c r="AR12" s="15"/>
      <c r="BE12" s="138"/>
      <c r="BS12" s="12" t="s">
        <v>6</v>
      </c>
    </row>
    <row r="13" spans="1:74" ht="12" customHeight="1">
      <c r="B13" s="15"/>
      <c r="D13" s="22" t="s">
        <v>27</v>
      </c>
      <c r="AK13" s="22" t="s">
        <v>25</v>
      </c>
      <c r="AN13" s="24" t="s">
        <v>28</v>
      </c>
      <c r="AR13" s="15"/>
      <c r="BE13" s="138"/>
      <c r="BS13" s="12" t="s">
        <v>6</v>
      </c>
    </row>
    <row r="14" spans="1:74">
      <c r="B14" s="15"/>
      <c r="E14" s="143" t="s">
        <v>28</v>
      </c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22" t="s">
        <v>26</v>
      </c>
      <c r="AN14" s="24" t="s">
        <v>28</v>
      </c>
      <c r="AR14" s="15"/>
      <c r="BE14" s="138"/>
      <c r="BS14" s="12" t="s">
        <v>6</v>
      </c>
    </row>
    <row r="15" spans="1:74" ht="6.95" customHeight="1">
      <c r="B15" s="15"/>
      <c r="AR15" s="15"/>
      <c r="BE15" s="138"/>
      <c r="BS15" s="12" t="s">
        <v>4</v>
      </c>
    </row>
    <row r="16" spans="1:74" ht="12" customHeight="1">
      <c r="B16" s="15"/>
      <c r="D16" s="22" t="s">
        <v>29</v>
      </c>
      <c r="AK16" s="22" t="s">
        <v>25</v>
      </c>
      <c r="AN16" s="20" t="s">
        <v>1</v>
      </c>
      <c r="AR16" s="15"/>
      <c r="BE16" s="138"/>
      <c r="BS16" s="12" t="s">
        <v>4</v>
      </c>
    </row>
    <row r="17" spans="2:71" ht="18.399999999999999" customHeight="1">
      <c r="B17" s="15"/>
      <c r="E17" s="20" t="s">
        <v>21</v>
      </c>
      <c r="AK17" s="22" t="s">
        <v>26</v>
      </c>
      <c r="AN17" s="20" t="s">
        <v>1</v>
      </c>
      <c r="AR17" s="15"/>
      <c r="BE17" s="138"/>
      <c r="BS17" s="12" t="s">
        <v>30</v>
      </c>
    </row>
    <row r="18" spans="2:71" ht="6.95" customHeight="1">
      <c r="B18" s="15"/>
      <c r="AR18" s="15"/>
      <c r="BE18" s="138"/>
      <c r="BS18" s="12" t="s">
        <v>6</v>
      </c>
    </row>
    <row r="19" spans="2:71" ht="12" customHeight="1">
      <c r="B19" s="15"/>
      <c r="D19" s="22" t="s">
        <v>31</v>
      </c>
      <c r="AK19" s="22" t="s">
        <v>25</v>
      </c>
      <c r="AN19" s="20" t="s">
        <v>1</v>
      </c>
      <c r="AR19" s="15"/>
      <c r="BE19" s="138"/>
      <c r="BS19" s="12" t="s">
        <v>6</v>
      </c>
    </row>
    <row r="20" spans="2:71" ht="18.399999999999999" customHeight="1">
      <c r="B20" s="15"/>
      <c r="E20" s="20" t="s">
        <v>32</v>
      </c>
      <c r="AK20" s="22" t="s">
        <v>26</v>
      </c>
      <c r="AN20" s="20" t="s">
        <v>1</v>
      </c>
      <c r="AR20" s="15"/>
      <c r="BE20" s="138"/>
      <c r="BS20" s="12" t="s">
        <v>30</v>
      </c>
    </row>
    <row r="21" spans="2:71" ht="6.95" customHeight="1">
      <c r="B21" s="15"/>
      <c r="AR21" s="15"/>
      <c r="BE21" s="138"/>
    </row>
    <row r="22" spans="2:71" ht="12" customHeight="1">
      <c r="B22" s="15"/>
      <c r="D22" s="22" t="s">
        <v>33</v>
      </c>
      <c r="AR22" s="15"/>
      <c r="BE22" s="138"/>
    </row>
    <row r="23" spans="2:71" ht="16.5" customHeight="1">
      <c r="B23" s="15"/>
      <c r="E23" s="145" t="s">
        <v>1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R23" s="15"/>
      <c r="BE23" s="138"/>
    </row>
    <row r="24" spans="2:71" ht="6.95" customHeight="1">
      <c r="B24" s="15"/>
      <c r="AR24" s="15"/>
      <c r="BE24" s="138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8"/>
    </row>
    <row r="26" spans="2:71" s="1" customFormat="1" ht="25.9" customHeight="1">
      <c r="B26" s="27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6">
        <f>ROUND(AG94,2)</f>
        <v>0</v>
      </c>
      <c r="AL26" s="147"/>
      <c r="AM26" s="147"/>
      <c r="AN26" s="147"/>
      <c r="AO26" s="147"/>
      <c r="AR26" s="27"/>
      <c r="BE26" s="138"/>
    </row>
    <row r="27" spans="2:71" s="1" customFormat="1" ht="6.95" customHeight="1">
      <c r="B27" s="27"/>
      <c r="AR27" s="27"/>
      <c r="BE27" s="138"/>
    </row>
    <row r="28" spans="2:71" s="1" customFormat="1">
      <c r="B28" s="27"/>
      <c r="L28" s="148" t="s">
        <v>35</v>
      </c>
      <c r="M28" s="148"/>
      <c r="N28" s="148"/>
      <c r="O28" s="148"/>
      <c r="P28" s="148"/>
      <c r="W28" s="148" t="s">
        <v>36</v>
      </c>
      <c r="X28" s="148"/>
      <c r="Y28" s="148"/>
      <c r="Z28" s="148"/>
      <c r="AA28" s="148"/>
      <c r="AB28" s="148"/>
      <c r="AC28" s="148"/>
      <c r="AD28" s="148"/>
      <c r="AE28" s="148"/>
      <c r="AK28" s="148" t="s">
        <v>37</v>
      </c>
      <c r="AL28" s="148"/>
      <c r="AM28" s="148"/>
      <c r="AN28" s="148"/>
      <c r="AO28" s="148"/>
      <c r="AR28" s="27"/>
      <c r="BE28" s="138"/>
    </row>
    <row r="29" spans="2:71" s="2" customFormat="1" ht="14.45" customHeight="1">
      <c r="B29" s="31"/>
      <c r="D29" s="22" t="s">
        <v>38</v>
      </c>
      <c r="F29" s="22" t="s">
        <v>39</v>
      </c>
      <c r="L29" s="151">
        <v>0.21</v>
      </c>
      <c r="M29" s="150"/>
      <c r="N29" s="150"/>
      <c r="O29" s="150"/>
      <c r="P29" s="150"/>
      <c r="W29" s="149">
        <f>ROUND(AZ94, 2)</f>
        <v>0</v>
      </c>
      <c r="X29" s="150"/>
      <c r="Y29" s="150"/>
      <c r="Z29" s="150"/>
      <c r="AA29" s="150"/>
      <c r="AB29" s="150"/>
      <c r="AC29" s="150"/>
      <c r="AD29" s="150"/>
      <c r="AE29" s="150"/>
      <c r="AK29" s="149">
        <f>ROUND(AV94, 2)</f>
        <v>0</v>
      </c>
      <c r="AL29" s="150"/>
      <c r="AM29" s="150"/>
      <c r="AN29" s="150"/>
      <c r="AO29" s="150"/>
      <c r="AR29" s="31"/>
      <c r="BE29" s="139"/>
    </row>
    <row r="30" spans="2:71" s="2" customFormat="1" ht="14.45" customHeight="1">
      <c r="B30" s="31"/>
      <c r="F30" s="22" t="s">
        <v>40</v>
      </c>
      <c r="L30" s="151">
        <v>0.12</v>
      </c>
      <c r="M30" s="150"/>
      <c r="N30" s="150"/>
      <c r="O30" s="150"/>
      <c r="P30" s="150"/>
      <c r="W30" s="149">
        <f>ROUND(BA94, 2)</f>
        <v>0</v>
      </c>
      <c r="X30" s="150"/>
      <c r="Y30" s="150"/>
      <c r="Z30" s="150"/>
      <c r="AA30" s="150"/>
      <c r="AB30" s="150"/>
      <c r="AC30" s="150"/>
      <c r="AD30" s="150"/>
      <c r="AE30" s="150"/>
      <c r="AK30" s="149">
        <f>ROUND(AW94, 2)</f>
        <v>0</v>
      </c>
      <c r="AL30" s="150"/>
      <c r="AM30" s="150"/>
      <c r="AN30" s="150"/>
      <c r="AO30" s="150"/>
      <c r="AR30" s="31"/>
      <c r="BE30" s="139"/>
    </row>
    <row r="31" spans="2:71" s="2" customFormat="1" ht="14.45" hidden="1" customHeight="1">
      <c r="B31" s="31"/>
      <c r="F31" s="22" t="s">
        <v>41</v>
      </c>
      <c r="L31" s="151">
        <v>0.21</v>
      </c>
      <c r="M31" s="150"/>
      <c r="N31" s="150"/>
      <c r="O31" s="150"/>
      <c r="P31" s="150"/>
      <c r="W31" s="149">
        <f>ROUND(BB94, 2)</f>
        <v>0</v>
      </c>
      <c r="X31" s="150"/>
      <c r="Y31" s="150"/>
      <c r="Z31" s="150"/>
      <c r="AA31" s="150"/>
      <c r="AB31" s="150"/>
      <c r="AC31" s="150"/>
      <c r="AD31" s="150"/>
      <c r="AE31" s="150"/>
      <c r="AK31" s="149">
        <v>0</v>
      </c>
      <c r="AL31" s="150"/>
      <c r="AM31" s="150"/>
      <c r="AN31" s="150"/>
      <c r="AO31" s="150"/>
      <c r="AR31" s="31"/>
      <c r="BE31" s="139"/>
    </row>
    <row r="32" spans="2:71" s="2" customFormat="1" ht="14.45" hidden="1" customHeight="1">
      <c r="B32" s="31"/>
      <c r="F32" s="22" t="s">
        <v>42</v>
      </c>
      <c r="L32" s="151">
        <v>0.12</v>
      </c>
      <c r="M32" s="150"/>
      <c r="N32" s="150"/>
      <c r="O32" s="150"/>
      <c r="P32" s="150"/>
      <c r="W32" s="149">
        <f>ROUND(BC94, 2)</f>
        <v>0</v>
      </c>
      <c r="X32" s="150"/>
      <c r="Y32" s="150"/>
      <c r="Z32" s="150"/>
      <c r="AA32" s="150"/>
      <c r="AB32" s="150"/>
      <c r="AC32" s="150"/>
      <c r="AD32" s="150"/>
      <c r="AE32" s="150"/>
      <c r="AK32" s="149">
        <v>0</v>
      </c>
      <c r="AL32" s="150"/>
      <c r="AM32" s="150"/>
      <c r="AN32" s="150"/>
      <c r="AO32" s="150"/>
      <c r="AR32" s="31"/>
      <c r="BE32" s="139"/>
    </row>
    <row r="33" spans="2:57" s="2" customFormat="1" ht="14.45" hidden="1" customHeight="1">
      <c r="B33" s="31"/>
      <c r="F33" s="22" t="s">
        <v>43</v>
      </c>
      <c r="L33" s="151">
        <v>0</v>
      </c>
      <c r="M33" s="150"/>
      <c r="N33" s="150"/>
      <c r="O33" s="150"/>
      <c r="P33" s="150"/>
      <c r="W33" s="149">
        <f>ROUND(BD94, 2)</f>
        <v>0</v>
      </c>
      <c r="X33" s="150"/>
      <c r="Y33" s="150"/>
      <c r="Z33" s="150"/>
      <c r="AA33" s="150"/>
      <c r="AB33" s="150"/>
      <c r="AC33" s="150"/>
      <c r="AD33" s="150"/>
      <c r="AE33" s="150"/>
      <c r="AK33" s="149">
        <v>0</v>
      </c>
      <c r="AL33" s="150"/>
      <c r="AM33" s="150"/>
      <c r="AN33" s="150"/>
      <c r="AO33" s="150"/>
      <c r="AR33" s="31"/>
      <c r="BE33" s="139"/>
    </row>
    <row r="34" spans="2:57" s="1" customFormat="1" ht="6.95" customHeight="1">
      <c r="B34" s="27"/>
      <c r="AR34" s="27"/>
      <c r="BE34" s="138"/>
    </row>
    <row r="35" spans="2:57" s="1" customFormat="1" ht="25.9" customHeight="1"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152" t="s">
        <v>46</v>
      </c>
      <c r="Y35" s="153"/>
      <c r="Z35" s="153"/>
      <c r="AA35" s="153"/>
      <c r="AB35" s="153"/>
      <c r="AC35" s="34"/>
      <c r="AD35" s="34"/>
      <c r="AE35" s="34"/>
      <c r="AF35" s="34"/>
      <c r="AG35" s="34"/>
      <c r="AH35" s="34"/>
      <c r="AI35" s="34"/>
      <c r="AJ35" s="34"/>
      <c r="AK35" s="154">
        <f>SUM(AK26:AK33)</f>
        <v>0</v>
      </c>
      <c r="AL35" s="153"/>
      <c r="AM35" s="153"/>
      <c r="AN35" s="153"/>
      <c r="AO35" s="155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47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48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7"/>
      <c r="D60" s="38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49</v>
      </c>
      <c r="AI60" s="29"/>
      <c r="AJ60" s="29"/>
      <c r="AK60" s="29"/>
      <c r="AL60" s="29"/>
      <c r="AM60" s="38" t="s">
        <v>50</v>
      </c>
      <c r="AN60" s="29"/>
      <c r="AO60" s="29"/>
      <c r="AR60" s="27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7"/>
      <c r="D64" s="36" t="s">
        <v>51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52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7"/>
      <c r="D75" s="38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49</v>
      </c>
      <c r="AI75" s="29"/>
      <c r="AJ75" s="29"/>
      <c r="AK75" s="29"/>
      <c r="AL75" s="29"/>
      <c r="AM75" s="38" t="s">
        <v>50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53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2024-11</v>
      </c>
      <c r="AR84" s="43"/>
    </row>
    <row r="85" spans="1:91" s="4" customFormat="1" ht="36.950000000000003" customHeight="1">
      <c r="B85" s="44"/>
      <c r="C85" s="45" t="s">
        <v>16</v>
      </c>
      <c r="L85" s="156" t="str">
        <f>K6</f>
        <v>Revize elektrických zařízení UTZ sdělovací a zabezpečovací techniky v obvodu SSZT OŘ UNL 2025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20</v>
      </c>
      <c r="L87" s="46" t="str">
        <f>IF(K8="","",K8)</f>
        <v xml:space="preserve"> </v>
      </c>
      <c r="AI87" s="22" t="s">
        <v>22</v>
      </c>
      <c r="AM87" s="158" t="str">
        <f>IF(AN8= "","",AN8)</f>
        <v>6. 11. 2024</v>
      </c>
      <c r="AN87" s="158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24</v>
      </c>
      <c r="L89" s="3" t="str">
        <f>IF(E11= "","",E11)</f>
        <v xml:space="preserve"> </v>
      </c>
      <c r="AI89" s="22" t="s">
        <v>29</v>
      </c>
      <c r="AM89" s="159" t="str">
        <f>IF(E17="","",E17)</f>
        <v xml:space="preserve"> </v>
      </c>
      <c r="AN89" s="160"/>
      <c r="AO89" s="160"/>
      <c r="AP89" s="160"/>
      <c r="AR89" s="27"/>
      <c r="AS89" s="161" t="s">
        <v>54</v>
      </c>
      <c r="AT89" s="16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27</v>
      </c>
      <c r="L90" s="3" t="str">
        <f>IF(E14= "Vyplň údaj","",E14)</f>
        <v/>
      </c>
      <c r="AI90" s="22" t="s">
        <v>31</v>
      </c>
      <c r="AM90" s="159" t="str">
        <f>IF(E20="","",E20)</f>
        <v>Jitka Vyleťalová</v>
      </c>
      <c r="AN90" s="160"/>
      <c r="AO90" s="160"/>
      <c r="AP90" s="160"/>
      <c r="AR90" s="27"/>
      <c r="AS90" s="163"/>
      <c r="AT90" s="164"/>
      <c r="BD90" s="51"/>
    </row>
    <row r="91" spans="1:91" s="1" customFormat="1" ht="10.9" customHeight="1">
      <c r="B91" s="27"/>
      <c r="AR91" s="27"/>
      <c r="AS91" s="163"/>
      <c r="AT91" s="164"/>
      <c r="BD91" s="51"/>
    </row>
    <row r="92" spans="1:91" s="1" customFormat="1" ht="29.25" customHeight="1">
      <c r="B92" s="27"/>
      <c r="C92" s="165" t="s">
        <v>55</v>
      </c>
      <c r="D92" s="166"/>
      <c r="E92" s="166"/>
      <c r="F92" s="166"/>
      <c r="G92" s="166"/>
      <c r="H92" s="52"/>
      <c r="I92" s="167" t="s">
        <v>56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57</v>
      </c>
      <c r="AH92" s="166"/>
      <c r="AI92" s="166"/>
      <c r="AJ92" s="166"/>
      <c r="AK92" s="166"/>
      <c r="AL92" s="166"/>
      <c r="AM92" s="166"/>
      <c r="AN92" s="167" t="s">
        <v>58</v>
      </c>
      <c r="AO92" s="166"/>
      <c r="AP92" s="169"/>
      <c r="AQ92" s="53" t="s">
        <v>59</v>
      </c>
      <c r="AR92" s="27"/>
      <c r="AS92" s="54" t="s">
        <v>60</v>
      </c>
      <c r="AT92" s="55" t="s">
        <v>61</v>
      </c>
      <c r="AU92" s="55" t="s">
        <v>62</v>
      </c>
      <c r="AV92" s="55" t="s">
        <v>63</v>
      </c>
      <c r="AW92" s="55" t="s">
        <v>64</v>
      </c>
      <c r="AX92" s="55" t="s">
        <v>65</v>
      </c>
      <c r="AY92" s="55" t="s">
        <v>66</v>
      </c>
      <c r="AZ92" s="55" t="s">
        <v>67</v>
      </c>
      <c r="BA92" s="55" t="s">
        <v>68</v>
      </c>
      <c r="BB92" s="55" t="s">
        <v>69</v>
      </c>
      <c r="BC92" s="55" t="s">
        <v>70</v>
      </c>
      <c r="BD92" s="56" t="s">
        <v>71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72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73</v>
      </c>
      <c r="BT94" s="67" t="s">
        <v>74</v>
      </c>
      <c r="BU94" s="68" t="s">
        <v>75</v>
      </c>
      <c r="BV94" s="67" t="s">
        <v>76</v>
      </c>
      <c r="BW94" s="67" t="s">
        <v>5</v>
      </c>
      <c r="BX94" s="67" t="s">
        <v>77</v>
      </c>
      <c r="CL94" s="67" t="s">
        <v>1</v>
      </c>
    </row>
    <row r="95" spans="1:91" s="6" customFormat="1" ht="16.5" customHeight="1">
      <c r="A95" s="69" t="s">
        <v>78</v>
      </c>
      <c r="B95" s="70"/>
      <c r="C95" s="71"/>
      <c r="D95" s="172" t="s">
        <v>79</v>
      </c>
      <c r="E95" s="172"/>
      <c r="F95" s="172"/>
      <c r="G95" s="172"/>
      <c r="H95" s="172"/>
      <c r="I95" s="72"/>
      <c r="J95" s="172" t="s">
        <v>80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'01 - elektrické revize UTZ'!J30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3" t="s">
        <v>81</v>
      </c>
      <c r="AR95" s="70"/>
      <c r="AS95" s="74">
        <v>0</v>
      </c>
      <c r="AT95" s="75">
        <f>ROUND(SUM(AV95:AW95),2)</f>
        <v>0</v>
      </c>
      <c r="AU95" s="76">
        <f>'01 - elektrické revize UTZ'!P117</f>
        <v>0</v>
      </c>
      <c r="AV95" s="75">
        <f>'01 - elektrické revize UTZ'!J33</f>
        <v>0</v>
      </c>
      <c r="AW95" s="75">
        <f>'01 - elektrické revize UTZ'!J34</f>
        <v>0</v>
      </c>
      <c r="AX95" s="75">
        <f>'01 - elektrické revize UTZ'!J35</f>
        <v>0</v>
      </c>
      <c r="AY95" s="75">
        <f>'01 - elektrické revize UTZ'!J36</f>
        <v>0</v>
      </c>
      <c r="AZ95" s="75">
        <f>'01 - elektrické revize UTZ'!F33</f>
        <v>0</v>
      </c>
      <c r="BA95" s="75">
        <f>'01 - elektrické revize UTZ'!F34</f>
        <v>0</v>
      </c>
      <c r="BB95" s="75">
        <f>'01 - elektrické revize UTZ'!F35</f>
        <v>0</v>
      </c>
      <c r="BC95" s="75">
        <f>'01 - elektrické revize UTZ'!F36</f>
        <v>0</v>
      </c>
      <c r="BD95" s="77">
        <f>'01 - elektrické revize UTZ'!F37</f>
        <v>0</v>
      </c>
      <c r="BT95" s="78" t="s">
        <v>82</v>
      </c>
      <c r="BV95" s="78" t="s">
        <v>76</v>
      </c>
      <c r="BW95" s="78" t="s">
        <v>83</v>
      </c>
      <c r="BX95" s="78" t="s">
        <v>5</v>
      </c>
      <c r="CL95" s="78" t="s">
        <v>1</v>
      </c>
      <c r="CM95" s="78" t="s">
        <v>84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MTI/avD1y5Y+Xw3VtMB/62KLIQMzr9oN1mEKf8aIGvXjE82hhJS7MYXGHaDGti+XXF6m8kH9T45YAyoZvpUY4w==" saltValue="mvRJZzluBzzK0CTvU71FXv9fMmsZU8AEW/x//izJoRq9oI7vbHD9AQ6roT1eD+xRZSqoyDLYSnUXlpFQ6TIdM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elektrické revize UTZ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7"/>
  <sheetViews>
    <sheetView showGridLines="0" tabSelected="1" topLeftCell="A117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AT2" s="12" t="s">
        <v>83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84</v>
      </c>
    </row>
    <row r="4" spans="2:46" ht="24.95" customHeight="1">
      <c r="B4" s="15"/>
      <c r="D4" s="16" t="s">
        <v>85</v>
      </c>
      <c r="L4" s="15"/>
      <c r="M4" s="7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2" t="s">
        <v>16</v>
      </c>
      <c r="L6" s="15"/>
    </row>
    <row r="7" spans="2:46" ht="26.25" customHeight="1">
      <c r="B7" s="15"/>
      <c r="E7" s="175" t="str">
        <f>'Rekapitulace stavby'!K6</f>
        <v>Revize elektrických zařízení UTZ sdělovací a zabezpečovací techniky v obvodu SSZT OŘ UNL 2025</v>
      </c>
      <c r="F7" s="176"/>
      <c r="G7" s="176"/>
      <c r="H7" s="176"/>
      <c r="L7" s="15"/>
    </row>
    <row r="8" spans="2:46" s="1" customFormat="1" ht="12" customHeight="1">
      <c r="B8" s="27"/>
      <c r="D8" s="22" t="s">
        <v>86</v>
      </c>
      <c r="L8" s="27"/>
    </row>
    <row r="9" spans="2:46" s="1" customFormat="1" ht="16.5" customHeight="1">
      <c r="B9" s="27"/>
      <c r="E9" s="156" t="s">
        <v>87</v>
      </c>
      <c r="F9" s="177"/>
      <c r="G9" s="177"/>
      <c r="H9" s="177"/>
      <c r="L9" s="27"/>
    </row>
    <row r="10" spans="2:46" s="1" customFormat="1" ht="11.25">
      <c r="B10" s="27"/>
      <c r="L10" s="27"/>
    </row>
    <row r="11" spans="2:46" s="1" customFormat="1" ht="12" customHeight="1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>
      <c r="B12" s="27"/>
      <c r="D12" s="22" t="s">
        <v>20</v>
      </c>
      <c r="F12" s="20" t="s">
        <v>21</v>
      </c>
      <c r="I12" s="22" t="s">
        <v>22</v>
      </c>
      <c r="J12" s="47" t="str">
        <f>'Rekapitulace stavby'!AN8</f>
        <v>6. 11. 2024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24</v>
      </c>
      <c r="I14" s="22" t="s">
        <v>25</v>
      </c>
      <c r="J14" s="20" t="str">
        <f>IF('Rekapitulace stavby'!AN10="","",'Rekapitulace stavby'!AN10)</f>
        <v/>
      </c>
      <c r="L14" s="27"/>
    </row>
    <row r="15" spans="2:46" s="1" customFormat="1" ht="18" customHeight="1">
      <c r="B15" s="27"/>
      <c r="E15" s="20" t="str">
        <f>IF('Rekapitulace stavby'!E11="","",'Rekapitulace stavby'!E11)</f>
        <v xml:space="preserve"> </v>
      </c>
      <c r="I15" s="22" t="s">
        <v>26</v>
      </c>
      <c r="J15" s="20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27</v>
      </c>
      <c r="I17" s="22" t="s">
        <v>25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78" t="str">
        <f>'Rekapitulace stavby'!E14</f>
        <v>Vyplň údaj</v>
      </c>
      <c r="F18" s="140"/>
      <c r="G18" s="140"/>
      <c r="H18" s="140"/>
      <c r="I18" s="22" t="s">
        <v>26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29</v>
      </c>
      <c r="I20" s="22" t="s">
        <v>25</v>
      </c>
      <c r="J20" s="20" t="str">
        <f>IF('Rekapitulace stavby'!AN16="","",'Rekapitulace stavby'!AN16)</f>
        <v/>
      </c>
      <c r="L20" s="27"/>
    </row>
    <row r="21" spans="2:12" s="1" customFormat="1" ht="18" customHeight="1">
      <c r="B21" s="27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25</v>
      </c>
      <c r="J23" s="20" t="s">
        <v>1</v>
      </c>
      <c r="L23" s="27"/>
    </row>
    <row r="24" spans="2:12" s="1" customFormat="1" ht="18" customHeight="1">
      <c r="B24" s="27"/>
      <c r="E24" s="20" t="s">
        <v>32</v>
      </c>
      <c r="I24" s="22" t="s">
        <v>26</v>
      </c>
      <c r="J24" s="20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33</v>
      </c>
      <c r="L26" s="27"/>
    </row>
    <row r="27" spans="2:12" s="7" customFormat="1" ht="16.5" customHeight="1">
      <c r="B27" s="80"/>
      <c r="E27" s="145" t="s">
        <v>1</v>
      </c>
      <c r="F27" s="145"/>
      <c r="G27" s="145"/>
      <c r="H27" s="145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1" t="s">
        <v>34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>
      <c r="B33" s="27"/>
      <c r="D33" s="50" t="s">
        <v>38</v>
      </c>
      <c r="E33" s="22" t="s">
        <v>39</v>
      </c>
      <c r="F33" s="82">
        <f>ROUND((SUM(BE117:BE166)),  2)</f>
        <v>0</v>
      </c>
      <c r="I33" s="83">
        <v>0.21</v>
      </c>
      <c r="J33" s="82">
        <f>ROUND(((SUM(BE117:BE166))*I33),  2)</f>
        <v>0</v>
      </c>
      <c r="L33" s="27"/>
    </row>
    <row r="34" spans="2:12" s="1" customFormat="1" ht="14.45" customHeight="1">
      <c r="B34" s="27"/>
      <c r="E34" s="22" t="s">
        <v>40</v>
      </c>
      <c r="F34" s="82">
        <f>ROUND((SUM(BF117:BF166)),  2)</f>
        <v>0</v>
      </c>
      <c r="I34" s="83">
        <v>0.12</v>
      </c>
      <c r="J34" s="82">
        <f>ROUND(((SUM(BF117:BF166))*I34),  2)</f>
        <v>0</v>
      </c>
      <c r="L34" s="27"/>
    </row>
    <row r="35" spans="2:12" s="1" customFormat="1" ht="14.45" hidden="1" customHeight="1">
      <c r="B35" s="27"/>
      <c r="E35" s="22" t="s">
        <v>41</v>
      </c>
      <c r="F35" s="82">
        <f>ROUND((SUM(BG117:BG166)), 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>
      <c r="B36" s="27"/>
      <c r="E36" s="22" t="s">
        <v>42</v>
      </c>
      <c r="F36" s="82">
        <f>ROUND((SUM(BH117:BH166)), 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>
      <c r="B37" s="27"/>
      <c r="E37" s="22" t="s">
        <v>43</v>
      </c>
      <c r="F37" s="82">
        <f>ROUND((SUM(BI117:BI166)),  2)</f>
        <v>0</v>
      </c>
      <c r="I37" s="83">
        <v>0</v>
      </c>
      <c r="J37" s="8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4"/>
      <c r="D39" s="85" t="s">
        <v>44</v>
      </c>
      <c r="E39" s="52"/>
      <c r="F39" s="52"/>
      <c r="G39" s="86" t="s">
        <v>45</v>
      </c>
      <c r="H39" s="87" t="s">
        <v>46</v>
      </c>
      <c r="I39" s="52"/>
      <c r="J39" s="88">
        <f>SUM(J30:J37)</f>
        <v>0</v>
      </c>
      <c r="K39" s="89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 ht="11.25">
      <c r="B51" s="15"/>
      <c r="L51" s="15"/>
    </row>
    <row r="52" spans="2:12" ht="11.25">
      <c r="B52" s="15"/>
      <c r="L52" s="15"/>
    </row>
    <row r="53" spans="2:12" ht="11.25">
      <c r="B53" s="15"/>
      <c r="L53" s="15"/>
    </row>
    <row r="54" spans="2:12" ht="11.25">
      <c r="B54" s="15"/>
      <c r="L54" s="15"/>
    </row>
    <row r="55" spans="2:12" ht="11.25">
      <c r="B55" s="15"/>
      <c r="L55" s="15"/>
    </row>
    <row r="56" spans="2:12" ht="11.25">
      <c r="B56" s="15"/>
      <c r="L56" s="15"/>
    </row>
    <row r="57" spans="2:12" ht="11.25">
      <c r="B57" s="15"/>
      <c r="L57" s="15"/>
    </row>
    <row r="58" spans="2:12" ht="11.25">
      <c r="B58" s="15"/>
      <c r="L58" s="15"/>
    </row>
    <row r="59" spans="2:12" ht="11.25">
      <c r="B59" s="15"/>
      <c r="L59" s="15"/>
    </row>
    <row r="60" spans="2:12" ht="11.25">
      <c r="B60" s="15"/>
      <c r="L60" s="15"/>
    </row>
    <row r="61" spans="2:12" s="1" customFormat="1">
      <c r="B61" s="27"/>
      <c r="D61" s="38" t="s">
        <v>49</v>
      </c>
      <c r="E61" s="29"/>
      <c r="F61" s="90" t="s">
        <v>50</v>
      </c>
      <c r="G61" s="38" t="s">
        <v>49</v>
      </c>
      <c r="H61" s="29"/>
      <c r="I61" s="29"/>
      <c r="J61" s="91" t="s">
        <v>50</v>
      </c>
      <c r="K61" s="29"/>
      <c r="L61" s="27"/>
    </row>
    <row r="62" spans="2:12" ht="11.25">
      <c r="B62" s="15"/>
      <c r="L62" s="15"/>
    </row>
    <row r="63" spans="2:12" ht="11.25">
      <c r="B63" s="15"/>
      <c r="L63" s="15"/>
    </row>
    <row r="64" spans="2:12" ht="11.25">
      <c r="B64" s="15"/>
      <c r="L64" s="15"/>
    </row>
    <row r="65" spans="2:12" s="1" customFormat="1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 ht="11.25">
      <c r="B66" s="15"/>
      <c r="L66" s="15"/>
    </row>
    <row r="67" spans="2:12" ht="11.25">
      <c r="B67" s="15"/>
      <c r="L67" s="15"/>
    </row>
    <row r="68" spans="2:12" ht="11.25">
      <c r="B68" s="15"/>
      <c r="L68" s="15"/>
    </row>
    <row r="69" spans="2:12" ht="11.25">
      <c r="B69" s="15"/>
      <c r="L69" s="15"/>
    </row>
    <row r="70" spans="2:12" ht="11.25">
      <c r="B70" s="15"/>
      <c r="L70" s="15"/>
    </row>
    <row r="71" spans="2:12" ht="11.25">
      <c r="B71" s="15"/>
      <c r="L71" s="15"/>
    </row>
    <row r="72" spans="2:12" ht="11.25">
      <c r="B72" s="15"/>
      <c r="L72" s="15"/>
    </row>
    <row r="73" spans="2:12" ht="11.25">
      <c r="B73" s="15"/>
      <c r="L73" s="15"/>
    </row>
    <row r="74" spans="2:12" ht="11.25">
      <c r="B74" s="15"/>
      <c r="L74" s="15"/>
    </row>
    <row r="75" spans="2:12" ht="11.25">
      <c r="B75" s="15"/>
      <c r="L75" s="15"/>
    </row>
    <row r="76" spans="2:12" s="1" customFormat="1">
      <c r="B76" s="27"/>
      <c r="D76" s="38" t="s">
        <v>49</v>
      </c>
      <c r="E76" s="29"/>
      <c r="F76" s="90" t="s">
        <v>50</v>
      </c>
      <c r="G76" s="38" t="s">
        <v>49</v>
      </c>
      <c r="H76" s="29"/>
      <c r="I76" s="29"/>
      <c r="J76" s="91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88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26.25" customHeight="1">
      <c r="B85" s="27"/>
      <c r="E85" s="175" t="str">
        <f>E7</f>
        <v>Revize elektrických zařízení UTZ sdělovací a zabezpečovací techniky v obvodu SSZT OŘ UNL 2025</v>
      </c>
      <c r="F85" s="176"/>
      <c r="G85" s="176"/>
      <c r="H85" s="176"/>
      <c r="L85" s="27"/>
    </row>
    <row r="86" spans="2:47" s="1" customFormat="1" ht="12" customHeight="1">
      <c r="B86" s="27"/>
      <c r="C86" s="22" t="s">
        <v>86</v>
      </c>
      <c r="L86" s="27"/>
    </row>
    <row r="87" spans="2:47" s="1" customFormat="1" ht="16.5" customHeight="1">
      <c r="B87" s="27"/>
      <c r="E87" s="156" t="str">
        <f>E9</f>
        <v>01 - elektrické revize UTZ</v>
      </c>
      <c r="F87" s="177"/>
      <c r="G87" s="177"/>
      <c r="H87" s="177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20</v>
      </c>
      <c r="F89" s="20" t="str">
        <f>F12</f>
        <v xml:space="preserve"> </v>
      </c>
      <c r="I89" s="22" t="s">
        <v>22</v>
      </c>
      <c r="J89" s="47" t="str">
        <f>IF(J12="","",J12)</f>
        <v>6. 11. 2024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24</v>
      </c>
      <c r="F91" s="20" t="str">
        <f>E15</f>
        <v xml:space="preserve"> </v>
      </c>
      <c r="I91" s="22" t="s">
        <v>29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2" t="s">
        <v>27</v>
      </c>
      <c r="F92" s="20" t="str">
        <f>IF(E18="","",E18)</f>
        <v>Vyplň údaj</v>
      </c>
      <c r="I92" s="22" t="s">
        <v>31</v>
      </c>
      <c r="J92" s="25" t="str">
        <f>E24</f>
        <v>Jitka Vyleťalová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2" t="s">
        <v>89</v>
      </c>
      <c r="D94" s="84"/>
      <c r="E94" s="84"/>
      <c r="F94" s="84"/>
      <c r="G94" s="84"/>
      <c r="H94" s="84"/>
      <c r="I94" s="84"/>
      <c r="J94" s="93" t="s">
        <v>90</v>
      </c>
      <c r="K94" s="84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4" t="s">
        <v>91</v>
      </c>
      <c r="J96" s="61">
        <f>J117</f>
        <v>0</v>
      </c>
      <c r="L96" s="27"/>
      <c r="AU96" s="12" t="s">
        <v>92</v>
      </c>
    </row>
    <row r="97" spans="2:12" s="8" customFormat="1" ht="24.95" customHeight="1">
      <c r="B97" s="95"/>
      <c r="D97" s="96" t="s">
        <v>93</v>
      </c>
      <c r="E97" s="97"/>
      <c r="F97" s="97"/>
      <c r="G97" s="97"/>
      <c r="H97" s="97"/>
      <c r="I97" s="97"/>
      <c r="J97" s="98">
        <f>J118</f>
        <v>0</v>
      </c>
      <c r="L97" s="95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94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16</v>
      </c>
      <c r="L106" s="27"/>
    </row>
    <row r="107" spans="2:12" s="1" customFormat="1" ht="26.25" customHeight="1">
      <c r="B107" s="27"/>
      <c r="E107" s="175" t="str">
        <f>E7</f>
        <v>Revize elektrických zařízení UTZ sdělovací a zabezpečovací techniky v obvodu SSZT OŘ UNL 2025</v>
      </c>
      <c r="F107" s="176"/>
      <c r="G107" s="176"/>
      <c r="H107" s="176"/>
      <c r="L107" s="27"/>
    </row>
    <row r="108" spans="2:12" s="1" customFormat="1" ht="12" customHeight="1">
      <c r="B108" s="27"/>
      <c r="C108" s="22" t="s">
        <v>86</v>
      </c>
      <c r="L108" s="27"/>
    </row>
    <row r="109" spans="2:12" s="1" customFormat="1" ht="16.5" customHeight="1">
      <c r="B109" s="27"/>
      <c r="E109" s="156" t="str">
        <f>E9</f>
        <v>01 - elektrické revize UTZ</v>
      </c>
      <c r="F109" s="177"/>
      <c r="G109" s="177"/>
      <c r="H109" s="177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20</v>
      </c>
      <c r="F111" s="20" t="str">
        <f>F12</f>
        <v xml:space="preserve"> </v>
      </c>
      <c r="I111" s="22" t="s">
        <v>22</v>
      </c>
      <c r="J111" s="47" t="str">
        <f>IF(J12="","",J12)</f>
        <v>6. 11. 2024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24</v>
      </c>
      <c r="F113" s="20" t="str">
        <f>E15</f>
        <v xml:space="preserve"> </v>
      </c>
      <c r="I113" s="22" t="s">
        <v>29</v>
      </c>
      <c r="J113" s="25" t="str">
        <f>E21</f>
        <v xml:space="preserve"> </v>
      </c>
      <c r="L113" s="27"/>
    </row>
    <row r="114" spans="2:65" s="1" customFormat="1" ht="15.2" customHeight="1">
      <c r="B114" s="27"/>
      <c r="C114" s="22" t="s">
        <v>27</v>
      </c>
      <c r="F114" s="20" t="str">
        <f>IF(E18="","",E18)</f>
        <v>Vyplň údaj</v>
      </c>
      <c r="I114" s="22" t="s">
        <v>31</v>
      </c>
      <c r="J114" s="25" t="str">
        <f>E24</f>
        <v>Jitka Vyleťalová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99"/>
      <c r="C116" s="100" t="s">
        <v>95</v>
      </c>
      <c r="D116" s="101" t="s">
        <v>59</v>
      </c>
      <c r="E116" s="101" t="s">
        <v>55</v>
      </c>
      <c r="F116" s="101" t="s">
        <v>56</v>
      </c>
      <c r="G116" s="101" t="s">
        <v>96</v>
      </c>
      <c r="H116" s="101" t="s">
        <v>97</v>
      </c>
      <c r="I116" s="101" t="s">
        <v>98</v>
      </c>
      <c r="J116" s="101" t="s">
        <v>90</v>
      </c>
      <c r="K116" s="102" t="s">
        <v>99</v>
      </c>
      <c r="L116" s="99"/>
      <c r="M116" s="54" t="s">
        <v>1</v>
      </c>
      <c r="N116" s="55" t="s">
        <v>38</v>
      </c>
      <c r="O116" s="55" t="s">
        <v>100</v>
      </c>
      <c r="P116" s="55" t="s">
        <v>101</v>
      </c>
      <c r="Q116" s="55" t="s">
        <v>102</v>
      </c>
      <c r="R116" s="55" t="s">
        <v>103</v>
      </c>
      <c r="S116" s="55" t="s">
        <v>104</v>
      </c>
      <c r="T116" s="56" t="s">
        <v>105</v>
      </c>
    </row>
    <row r="117" spans="2:65" s="1" customFormat="1" ht="22.9" customHeight="1">
      <c r="B117" s="27"/>
      <c r="C117" s="59" t="s">
        <v>106</v>
      </c>
      <c r="J117" s="103">
        <f>BK117</f>
        <v>0</v>
      </c>
      <c r="L117" s="27"/>
      <c r="M117" s="57"/>
      <c r="N117" s="48"/>
      <c r="O117" s="48"/>
      <c r="P117" s="104">
        <f>P118</f>
        <v>0</v>
      </c>
      <c r="Q117" s="48"/>
      <c r="R117" s="104">
        <f>R118</f>
        <v>0</v>
      </c>
      <c r="S117" s="48"/>
      <c r="T117" s="105">
        <f>T118</f>
        <v>0</v>
      </c>
      <c r="AT117" s="12" t="s">
        <v>73</v>
      </c>
      <c r="AU117" s="12" t="s">
        <v>92</v>
      </c>
      <c r="BK117" s="106">
        <f>BK118</f>
        <v>0</v>
      </c>
    </row>
    <row r="118" spans="2:65" s="10" customFormat="1" ht="25.9" customHeight="1">
      <c r="B118" s="107"/>
      <c r="D118" s="108" t="s">
        <v>73</v>
      </c>
      <c r="E118" s="109" t="s">
        <v>107</v>
      </c>
      <c r="F118" s="109" t="s">
        <v>108</v>
      </c>
      <c r="I118" s="110"/>
      <c r="J118" s="111">
        <f>BK118</f>
        <v>0</v>
      </c>
      <c r="L118" s="107"/>
      <c r="M118" s="112"/>
      <c r="P118" s="113">
        <f>SUM(P119:P166)</f>
        <v>0</v>
      </c>
      <c r="R118" s="113">
        <f>SUM(R119:R166)</f>
        <v>0</v>
      </c>
      <c r="T118" s="114">
        <f>SUM(T119:T166)</f>
        <v>0</v>
      </c>
      <c r="AR118" s="108" t="s">
        <v>109</v>
      </c>
      <c r="AT118" s="115" t="s">
        <v>73</v>
      </c>
      <c r="AU118" s="115" t="s">
        <v>74</v>
      </c>
      <c r="AY118" s="108" t="s">
        <v>110</v>
      </c>
      <c r="BK118" s="116">
        <f>SUM(BK119:BK166)</f>
        <v>0</v>
      </c>
    </row>
    <row r="119" spans="2:65" s="1" customFormat="1" ht="21.75" customHeight="1">
      <c r="B119" s="27"/>
      <c r="C119" s="117" t="s">
        <v>82</v>
      </c>
      <c r="D119" s="117" t="s">
        <v>111</v>
      </c>
      <c r="E119" s="118" t="s">
        <v>112</v>
      </c>
      <c r="F119" s="119" t="s">
        <v>113</v>
      </c>
      <c r="G119" s="120" t="s">
        <v>114</v>
      </c>
      <c r="H119" s="121">
        <v>5</v>
      </c>
      <c r="I119" s="122"/>
      <c r="J119" s="123">
        <f>ROUND(I119*H119,2)</f>
        <v>0</v>
      </c>
      <c r="K119" s="119" t="s">
        <v>115</v>
      </c>
      <c r="L119" s="27"/>
      <c r="M119" s="124" t="s">
        <v>1</v>
      </c>
      <c r="N119" s="125" t="s">
        <v>39</v>
      </c>
      <c r="P119" s="126">
        <f>O119*H119</f>
        <v>0</v>
      </c>
      <c r="Q119" s="126">
        <v>0</v>
      </c>
      <c r="R119" s="126">
        <f>Q119*H119</f>
        <v>0</v>
      </c>
      <c r="S119" s="126">
        <v>0</v>
      </c>
      <c r="T119" s="127">
        <f>S119*H119</f>
        <v>0</v>
      </c>
      <c r="AR119" s="128" t="s">
        <v>116</v>
      </c>
      <c r="AT119" s="128" t="s">
        <v>111</v>
      </c>
      <c r="AU119" s="128" t="s">
        <v>82</v>
      </c>
      <c r="AY119" s="12" t="s">
        <v>110</v>
      </c>
      <c r="BE119" s="129">
        <f>IF(N119="základní",J119,0)</f>
        <v>0</v>
      </c>
      <c r="BF119" s="129">
        <f>IF(N119="snížená",J119,0)</f>
        <v>0</v>
      </c>
      <c r="BG119" s="129">
        <f>IF(N119="zákl. přenesená",J119,0)</f>
        <v>0</v>
      </c>
      <c r="BH119" s="129">
        <f>IF(N119="sníž. přenesená",J119,0)</f>
        <v>0</v>
      </c>
      <c r="BI119" s="129">
        <f>IF(N119="nulová",J119,0)</f>
        <v>0</v>
      </c>
      <c r="BJ119" s="12" t="s">
        <v>82</v>
      </c>
      <c r="BK119" s="129">
        <f>ROUND(I119*H119,2)</f>
        <v>0</v>
      </c>
      <c r="BL119" s="12" t="s">
        <v>116</v>
      </c>
      <c r="BM119" s="128" t="s">
        <v>117</v>
      </c>
    </row>
    <row r="120" spans="2:65" s="1" customFormat="1" ht="39">
      <c r="B120" s="27"/>
      <c r="D120" s="130" t="s">
        <v>118</v>
      </c>
      <c r="F120" s="131" t="s">
        <v>119</v>
      </c>
      <c r="I120" s="132"/>
      <c r="L120" s="27"/>
      <c r="M120" s="133"/>
      <c r="T120" s="51"/>
      <c r="AT120" s="12" t="s">
        <v>118</v>
      </c>
      <c r="AU120" s="12" t="s">
        <v>82</v>
      </c>
    </row>
    <row r="121" spans="2:65" s="1" customFormat="1" ht="21.75" customHeight="1">
      <c r="B121" s="27"/>
      <c r="C121" s="117" t="s">
        <v>84</v>
      </c>
      <c r="D121" s="117" t="s">
        <v>111</v>
      </c>
      <c r="E121" s="118" t="s">
        <v>120</v>
      </c>
      <c r="F121" s="119" t="s">
        <v>121</v>
      </c>
      <c r="G121" s="120" t="s">
        <v>114</v>
      </c>
      <c r="H121" s="121">
        <v>4</v>
      </c>
      <c r="I121" s="122"/>
      <c r="J121" s="123">
        <f>ROUND(I121*H121,2)</f>
        <v>0</v>
      </c>
      <c r="K121" s="119" t="s">
        <v>115</v>
      </c>
      <c r="L121" s="27"/>
      <c r="M121" s="124" t="s">
        <v>1</v>
      </c>
      <c r="N121" s="125" t="s">
        <v>39</v>
      </c>
      <c r="P121" s="126">
        <f>O121*H121</f>
        <v>0</v>
      </c>
      <c r="Q121" s="126">
        <v>0</v>
      </c>
      <c r="R121" s="126">
        <f>Q121*H121</f>
        <v>0</v>
      </c>
      <c r="S121" s="126">
        <v>0</v>
      </c>
      <c r="T121" s="127">
        <f>S121*H121</f>
        <v>0</v>
      </c>
      <c r="AR121" s="128" t="s">
        <v>116</v>
      </c>
      <c r="AT121" s="128" t="s">
        <v>111</v>
      </c>
      <c r="AU121" s="128" t="s">
        <v>82</v>
      </c>
      <c r="AY121" s="12" t="s">
        <v>110</v>
      </c>
      <c r="BE121" s="129">
        <f>IF(N121="základní",J121,0)</f>
        <v>0</v>
      </c>
      <c r="BF121" s="129">
        <f>IF(N121="snížená",J121,0)</f>
        <v>0</v>
      </c>
      <c r="BG121" s="129">
        <f>IF(N121="zákl. přenesená",J121,0)</f>
        <v>0</v>
      </c>
      <c r="BH121" s="129">
        <f>IF(N121="sníž. přenesená",J121,0)</f>
        <v>0</v>
      </c>
      <c r="BI121" s="129">
        <f>IF(N121="nulová",J121,0)</f>
        <v>0</v>
      </c>
      <c r="BJ121" s="12" t="s">
        <v>82</v>
      </c>
      <c r="BK121" s="129">
        <f>ROUND(I121*H121,2)</f>
        <v>0</v>
      </c>
      <c r="BL121" s="12" t="s">
        <v>116</v>
      </c>
      <c r="BM121" s="128" t="s">
        <v>122</v>
      </c>
    </row>
    <row r="122" spans="2:65" s="1" customFormat="1" ht="39">
      <c r="B122" s="27"/>
      <c r="D122" s="130" t="s">
        <v>118</v>
      </c>
      <c r="F122" s="131" t="s">
        <v>123</v>
      </c>
      <c r="I122" s="132"/>
      <c r="L122" s="27"/>
      <c r="M122" s="133"/>
      <c r="T122" s="51"/>
      <c r="AT122" s="12" t="s">
        <v>118</v>
      </c>
      <c r="AU122" s="12" t="s">
        <v>82</v>
      </c>
    </row>
    <row r="123" spans="2:65" s="1" customFormat="1" ht="21.75" customHeight="1">
      <c r="B123" s="27"/>
      <c r="C123" s="117" t="s">
        <v>124</v>
      </c>
      <c r="D123" s="117" t="s">
        <v>111</v>
      </c>
      <c r="E123" s="118" t="s">
        <v>125</v>
      </c>
      <c r="F123" s="119" t="s">
        <v>126</v>
      </c>
      <c r="G123" s="120" t="s">
        <v>114</v>
      </c>
      <c r="H123" s="121">
        <v>2</v>
      </c>
      <c r="I123" s="122"/>
      <c r="J123" s="123">
        <f>ROUND(I123*H123,2)</f>
        <v>0</v>
      </c>
      <c r="K123" s="119" t="s">
        <v>115</v>
      </c>
      <c r="L123" s="27"/>
      <c r="M123" s="124" t="s">
        <v>1</v>
      </c>
      <c r="N123" s="125" t="s">
        <v>39</v>
      </c>
      <c r="P123" s="126">
        <f>O123*H123</f>
        <v>0</v>
      </c>
      <c r="Q123" s="126">
        <v>0</v>
      </c>
      <c r="R123" s="126">
        <f>Q123*H123</f>
        <v>0</v>
      </c>
      <c r="S123" s="126">
        <v>0</v>
      </c>
      <c r="T123" s="127">
        <f>S123*H123</f>
        <v>0</v>
      </c>
      <c r="AR123" s="128" t="s">
        <v>116</v>
      </c>
      <c r="AT123" s="128" t="s">
        <v>111</v>
      </c>
      <c r="AU123" s="128" t="s">
        <v>82</v>
      </c>
      <c r="AY123" s="12" t="s">
        <v>110</v>
      </c>
      <c r="BE123" s="129">
        <f>IF(N123="základní",J123,0)</f>
        <v>0</v>
      </c>
      <c r="BF123" s="129">
        <f>IF(N123="snížená",J123,0)</f>
        <v>0</v>
      </c>
      <c r="BG123" s="129">
        <f>IF(N123="zákl. přenesená",J123,0)</f>
        <v>0</v>
      </c>
      <c r="BH123" s="129">
        <f>IF(N123="sníž. přenesená",J123,0)</f>
        <v>0</v>
      </c>
      <c r="BI123" s="129">
        <f>IF(N123="nulová",J123,0)</f>
        <v>0</v>
      </c>
      <c r="BJ123" s="12" t="s">
        <v>82</v>
      </c>
      <c r="BK123" s="129">
        <f>ROUND(I123*H123,2)</f>
        <v>0</v>
      </c>
      <c r="BL123" s="12" t="s">
        <v>116</v>
      </c>
      <c r="BM123" s="128" t="s">
        <v>127</v>
      </c>
    </row>
    <row r="124" spans="2:65" s="1" customFormat="1" ht="39">
      <c r="B124" s="27"/>
      <c r="D124" s="130" t="s">
        <v>118</v>
      </c>
      <c r="F124" s="131" t="s">
        <v>128</v>
      </c>
      <c r="I124" s="132"/>
      <c r="L124" s="27"/>
      <c r="M124" s="133"/>
      <c r="T124" s="51"/>
      <c r="AT124" s="12" t="s">
        <v>118</v>
      </c>
      <c r="AU124" s="12" t="s">
        <v>82</v>
      </c>
    </row>
    <row r="125" spans="2:65" s="1" customFormat="1" ht="24.2" customHeight="1">
      <c r="B125" s="27"/>
      <c r="C125" s="117" t="s">
        <v>109</v>
      </c>
      <c r="D125" s="117" t="s">
        <v>111</v>
      </c>
      <c r="E125" s="118" t="s">
        <v>129</v>
      </c>
      <c r="F125" s="119" t="s">
        <v>130</v>
      </c>
      <c r="G125" s="120" t="s">
        <v>114</v>
      </c>
      <c r="H125" s="121">
        <v>3</v>
      </c>
      <c r="I125" s="122"/>
      <c r="J125" s="123">
        <f>ROUND(I125*H125,2)</f>
        <v>0</v>
      </c>
      <c r="K125" s="119" t="s">
        <v>115</v>
      </c>
      <c r="L125" s="27"/>
      <c r="M125" s="124" t="s">
        <v>1</v>
      </c>
      <c r="N125" s="125" t="s">
        <v>39</v>
      </c>
      <c r="P125" s="126">
        <f>O125*H125</f>
        <v>0</v>
      </c>
      <c r="Q125" s="126">
        <v>0</v>
      </c>
      <c r="R125" s="126">
        <f>Q125*H125</f>
        <v>0</v>
      </c>
      <c r="S125" s="126">
        <v>0</v>
      </c>
      <c r="T125" s="127">
        <f>S125*H125</f>
        <v>0</v>
      </c>
      <c r="AR125" s="128" t="s">
        <v>116</v>
      </c>
      <c r="AT125" s="128" t="s">
        <v>111</v>
      </c>
      <c r="AU125" s="128" t="s">
        <v>82</v>
      </c>
      <c r="AY125" s="12" t="s">
        <v>110</v>
      </c>
      <c r="BE125" s="129">
        <f>IF(N125="základní",J125,0)</f>
        <v>0</v>
      </c>
      <c r="BF125" s="129">
        <f>IF(N125="snížená",J125,0)</f>
        <v>0</v>
      </c>
      <c r="BG125" s="129">
        <f>IF(N125="zákl. přenesená",J125,0)</f>
        <v>0</v>
      </c>
      <c r="BH125" s="129">
        <f>IF(N125="sníž. přenesená",J125,0)</f>
        <v>0</v>
      </c>
      <c r="BI125" s="129">
        <f>IF(N125="nulová",J125,0)</f>
        <v>0</v>
      </c>
      <c r="BJ125" s="12" t="s">
        <v>82</v>
      </c>
      <c r="BK125" s="129">
        <f>ROUND(I125*H125,2)</f>
        <v>0</v>
      </c>
      <c r="BL125" s="12" t="s">
        <v>116</v>
      </c>
      <c r="BM125" s="128" t="s">
        <v>131</v>
      </c>
    </row>
    <row r="126" spans="2:65" s="1" customFormat="1" ht="39">
      <c r="B126" s="27"/>
      <c r="D126" s="130" t="s">
        <v>118</v>
      </c>
      <c r="F126" s="131" t="s">
        <v>132</v>
      </c>
      <c r="I126" s="132"/>
      <c r="L126" s="27"/>
      <c r="M126" s="133"/>
      <c r="T126" s="51"/>
      <c r="AT126" s="12" t="s">
        <v>118</v>
      </c>
      <c r="AU126" s="12" t="s">
        <v>82</v>
      </c>
    </row>
    <row r="127" spans="2:65" s="1" customFormat="1" ht="24.2" customHeight="1">
      <c r="B127" s="27"/>
      <c r="C127" s="117" t="s">
        <v>133</v>
      </c>
      <c r="D127" s="117" t="s">
        <v>111</v>
      </c>
      <c r="E127" s="118" t="s">
        <v>134</v>
      </c>
      <c r="F127" s="119" t="s">
        <v>135</v>
      </c>
      <c r="G127" s="120" t="s">
        <v>114</v>
      </c>
      <c r="H127" s="121">
        <v>10</v>
      </c>
      <c r="I127" s="122"/>
      <c r="J127" s="123">
        <f>ROUND(I127*H127,2)</f>
        <v>0</v>
      </c>
      <c r="K127" s="119" t="s">
        <v>115</v>
      </c>
      <c r="L127" s="27"/>
      <c r="M127" s="124" t="s">
        <v>1</v>
      </c>
      <c r="N127" s="125" t="s">
        <v>39</v>
      </c>
      <c r="P127" s="126">
        <f>O127*H127</f>
        <v>0</v>
      </c>
      <c r="Q127" s="126">
        <v>0</v>
      </c>
      <c r="R127" s="126">
        <f>Q127*H127</f>
        <v>0</v>
      </c>
      <c r="S127" s="126">
        <v>0</v>
      </c>
      <c r="T127" s="127">
        <f>S127*H127</f>
        <v>0</v>
      </c>
      <c r="AR127" s="128" t="s">
        <v>116</v>
      </c>
      <c r="AT127" s="128" t="s">
        <v>111</v>
      </c>
      <c r="AU127" s="128" t="s">
        <v>82</v>
      </c>
      <c r="AY127" s="12" t="s">
        <v>110</v>
      </c>
      <c r="BE127" s="129">
        <f>IF(N127="základní",J127,0)</f>
        <v>0</v>
      </c>
      <c r="BF127" s="129">
        <f>IF(N127="snížená",J127,0)</f>
        <v>0</v>
      </c>
      <c r="BG127" s="129">
        <f>IF(N127="zákl. přenesená",J127,0)</f>
        <v>0</v>
      </c>
      <c r="BH127" s="129">
        <f>IF(N127="sníž. přenesená",J127,0)</f>
        <v>0</v>
      </c>
      <c r="BI127" s="129">
        <f>IF(N127="nulová",J127,0)</f>
        <v>0</v>
      </c>
      <c r="BJ127" s="12" t="s">
        <v>82</v>
      </c>
      <c r="BK127" s="129">
        <f>ROUND(I127*H127,2)</f>
        <v>0</v>
      </c>
      <c r="BL127" s="12" t="s">
        <v>116</v>
      </c>
      <c r="BM127" s="128" t="s">
        <v>136</v>
      </c>
    </row>
    <row r="128" spans="2:65" s="1" customFormat="1" ht="39">
      <c r="B128" s="27"/>
      <c r="D128" s="130" t="s">
        <v>118</v>
      </c>
      <c r="F128" s="131" t="s">
        <v>137</v>
      </c>
      <c r="I128" s="132"/>
      <c r="L128" s="27"/>
      <c r="M128" s="133"/>
      <c r="T128" s="51"/>
      <c r="AT128" s="12" t="s">
        <v>118</v>
      </c>
      <c r="AU128" s="12" t="s">
        <v>82</v>
      </c>
    </row>
    <row r="129" spans="2:65" s="1" customFormat="1" ht="24.2" customHeight="1">
      <c r="B129" s="27"/>
      <c r="C129" s="117" t="s">
        <v>138</v>
      </c>
      <c r="D129" s="117" t="s">
        <v>111</v>
      </c>
      <c r="E129" s="118" t="s">
        <v>139</v>
      </c>
      <c r="F129" s="119" t="s">
        <v>140</v>
      </c>
      <c r="G129" s="120" t="s">
        <v>114</v>
      </c>
      <c r="H129" s="121">
        <v>3</v>
      </c>
      <c r="I129" s="122"/>
      <c r="J129" s="123">
        <f>ROUND(I129*H129,2)</f>
        <v>0</v>
      </c>
      <c r="K129" s="119" t="s">
        <v>115</v>
      </c>
      <c r="L129" s="27"/>
      <c r="M129" s="124" t="s">
        <v>1</v>
      </c>
      <c r="N129" s="125" t="s">
        <v>39</v>
      </c>
      <c r="P129" s="126">
        <f>O129*H129</f>
        <v>0</v>
      </c>
      <c r="Q129" s="126">
        <v>0</v>
      </c>
      <c r="R129" s="126">
        <f>Q129*H129</f>
        <v>0</v>
      </c>
      <c r="S129" s="126">
        <v>0</v>
      </c>
      <c r="T129" s="127">
        <f>S129*H129</f>
        <v>0</v>
      </c>
      <c r="AR129" s="128" t="s">
        <v>116</v>
      </c>
      <c r="AT129" s="128" t="s">
        <v>111</v>
      </c>
      <c r="AU129" s="128" t="s">
        <v>82</v>
      </c>
      <c r="AY129" s="12" t="s">
        <v>110</v>
      </c>
      <c r="BE129" s="129">
        <f>IF(N129="základní",J129,0)</f>
        <v>0</v>
      </c>
      <c r="BF129" s="129">
        <f>IF(N129="snížená",J129,0)</f>
        <v>0</v>
      </c>
      <c r="BG129" s="129">
        <f>IF(N129="zákl. přenesená",J129,0)</f>
        <v>0</v>
      </c>
      <c r="BH129" s="129">
        <f>IF(N129="sníž. přenesená",J129,0)</f>
        <v>0</v>
      </c>
      <c r="BI129" s="129">
        <f>IF(N129="nulová",J129,0)</f>
        <v>0</v>
      </c>
      <c r="BJ129" s="12" t="s">
        <v>82</v>
      </c>
      <c r="BK129" s="129">
        <f>ROUND(I129*H129,2)</f>
        <v>0</v>
      </c>
      <c r="BL129" s="12" t="s">
        <v>116</v>
      </c>
      <c r="BM129" s="128" t="s">
        <v>141</v>
      </c>
    </row>
    <row r="130" spans="2:65" s="1" customFormat="1" ht="39">
      <c r="B130" s="27"/>
      <c r="D130" s="130" t="s">
        <v>118</v>
      </c>
      <c r="F130" s="131" t="s">
        <v>142</v>
      </c>
      <c r="I130" s="132"/>
      <c r="L130" s="27"/>
      <c r="M130" s="133"/>
      <c r="T130" s="51"/>
      <c r="AT130" s="12" t="s">
        <v>118</v>
      </c>
      <c r="AU130" s="12" t="s">
        <v>82</v>
      </c>
    </row>
    <row r="131" spans="2:65" s="1" customFormat="1" ht="24.2" customHeight="1">
      <c r="B131" s="27"/>
      <c r="C131" s="117" t="s">
        <v>143</v>
      </c>
      <c r="D131" s="117" t="s">
        <v>111</v>
      </c>
      <c r="E131" s="118" t="s">
        <v>144</v>
      </c>
      <c r="F131" s="119" t="s">
        <v>145</v>
      </c>
      <c r="G131" s="120" t="s">
        <v>114</v>
      </c>
      <c r="H131" s="121">
        <v>3</v>
      </c>
      <c r="I131" s="122"/>
      <c r="J131" s="123">
        <f>ROUND(I131*H131,2)</f>
        <v>0</v>
      </c>
      <c r="K131" s="119" t="s">
        <v>115</v>
      </c>
      <c r="L131" s="27"/>
      <c r="M131" s="124" t="s">
        <v>1</v>
      </c>
      <c r="N131" s="125" t="s">
        <v>39</v>
      </c>
      <c r="P131" s="126">
        <f>O131*H131</f>
        <v>0</v>
      </c>
      <c r="Q131" s="126">
        <v>0</v>
      </c>
      <c r="R131" s="126">
        <f>Q131*H131</f>
        <v>0</v>
      </c>
      <c r="S131" s="126">
        <v>0</v>
      </c>
      <c r="T131" s="127">
        <f>S131*H131</f>
        <v>0</v>
      </c>
      <c r="AR131" s="128" t="s">
        <v>116</v>
      </c>
      <c r="AT131" s="128" t="s">
        <v>111</v>
      </c>
      <c r="AU131" s="128" t="s">
        <v>82</v>
      </c>
      <c r="AY131" s="12" t="s">
        <v>110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2" t="s">
        <v>82</v>
      </c>
      <c r="BK131" s="129">
        <f>ROUND(I131*H131,2)</f>
        <v>0</v>
      </c>
      <c r="BL131" s="12" t="s">
        <v>116</v>
      </c>
      <c r="BM131" s="128" t="s">
        <v>146</v>
      </c>
    </row>
    <row r="132" spans="2:65" s="1" customFormat="1" ht="39">
      <c r="B132" s="27"/>
      <c r="D132" s="130" t="s">
        <v>118</v>
      </c>
      <c r="F132" s="131" t="s">
        <v>147</v>
      </c>
      <c r="I132" s="132"/>
      <c r="L132" s="27"/>
      <c r="M132" s="133"/>
      <c r="T132" s="51"/>
      <c r="AT132" s="12" t="s">
        <v>118</v>
      </c>
      <c r="AU132" s="12" t="s">
        <v>82</v>
      </c>
    </row>
    <row r="133" spans="2:65" s="1" customFormat="1" ht="24.2" customHeight="1">
      <c r="B133" s="27"/>
      <c r="C133" s="117" t="s">
        <v>148</v>
      </c>
      <c r="D133" s="117" t="s">
        <v>111</v>
      </c>
      <c r="E133" s="118" t="s">
        <v>149</v>
      </c>
      <c r="F133" s="119" t="s">
        <v>150</v>
      </c>
      <c r="G133" s="120" t="s">
        <v>114</v>
      </c>
      <c r="H133" s="121">
        <v>4</v>
      </c>
      <c r="I133" s="122"/>
      <c r="J133" s="123">
        <f>ROUND(I133*H133,2)</f>
        <v>0</v>
      </c>
      <c r="K133" s="119" t="s">
        <v>115</v>
      </c>
      <c r="L133" s="27"/>
      <c r="M133" s="124" t="s">
        <v>1</v>
      </c>
      <c r="N133" s="125" t="s">
        <v>39</v>
      </c>
      <c r="P133" s="126">
        <f>O133*H133</f>
        <v>0</v>
      </c>
      <c r="Q133" s="126">
        <v>0</v>
      </c>
      <c r="R133" s="126">
        <f>Q133*H133</f>
        <v>0</v>
      </c>
      <c r="S133" s="126">
        <v>0</v>
      </c>
      <c r="T133" s="127">
        <f>S133*H133</f>
        <v>0</v>
      </c>
      <c r="AR133" s="128" t="s">
        <v>116</v>
      </c>
      <c r="AT133" s="128" t="s">
        <v>111</v>
      </c>
      <c r="AU133" s="128" t="s">
        <v>82</v>
      </c>
      <c r="AY133" s="12" t="s">
        <v>110</v>
      </c>
      <c r="BE133" s="129">
        <f>IF(N133="základní",J133,0)</f>
        <v>0</v>
      </c>
      <c r="BF133" s="129">
        <f>IF(N133="snížená",J133,0)</f>
        <v>0</v>
      </c>
      <c r="BG133" s="129">
        <f>IF(N133="zákl. přenesená",J133,0)</f>
        <v>0</v>
      </c>
      <c r="BH133" s="129">
        <f>IF(N133="sníž. přenesená",J133,0)</f>
        <v>0</v>
      </c>
      <c r="BI133" s="129">
        <f>IF(N133="nulová",J133,0)</f>
        <v>0</v>
      </c>
      <c r="BJ133" s="12" t="s">
        <v>82</v>
      </c>
      <c r="BK133" s="129">
        <f>ROUND(I133*H133,2)</f>
        <v>0</v>
      </c>
      <c r="BL133" s="12" t="s">
        <v>116</v>
      </c>
      <c r="BM133" s="128" t="s">
        <v>151</v>
      </c>
    </row>
    <row r="134" spans="2:65" s="1" customFormat="1" ht="39">
      <c r="B134" s="27"/>
      <c r="D134" s="130" t="s">
        <v>118</v>
      </c>
      <c r="F134" s="131" t="s">
        <v>152</v>
      </c>
      <c r="I134" s="132"/>
      <c r="L134" s="27"/>
      <c r="M134" s="133"/>
      <c r="T134" s="51"/>
      <c r="AT134" s="12" t="s">
        <v>118</v>
      </c>
      <c r="AU134" s="12" t="s">
        <v>82</v>
      </c>
    </row>
    <row r="135" spans="2:65" s="1" customFormat="1" ht="16.5" customHeight="1">
      <c r="B135" s="27"/>
      <c r="C135" s="117" t="s">
        <v>153</v>
      </c>
      <c r="D135" s="117" t="s">
        <v>111</v>
      </c>
      <c r="E135" s="118" t="s">
        <v>154</v>
      </c>
      <c r="F135" s="119" t="s">
        <v>155</v>
      </c>
      <c r="G135" s="120" t="s">
        <v>114</v>
      </c>
      <c r="H135" s="121">
        <v>148</v>
      </c>
      <c r="I135" s="122"/>
      <c r="J135" s="123">
        <f>ROUND(I135*H135,2)</f>
        <v>0</v>
      </c>
      <c r="K135" s="119" t="s">
        <v>115</v>
      </c>
      <c r="L135" s="27"/>
      <c r="M135" s="124" t="s">
        <v>1</v>
      </c>
      <c r="N135" s="125" t="s">
        <v>39</v>
      </c>
      <c r="P135" s="126">
        <f>O135*H135</f>
        <v>0</v>
      </c>
      <c r="Q135" s="126">
        <v>0</v>
      </c>
      <c r="R135" s="126">
        <f>Q135*H135</f>
        <v>0</v>
      </c>
      <c r="S135" s="126">
        <v>0</v>
      </c>
      <c r="T135" s="127">
        <f>S135*H135</f>
        <v>0</v>
      </c>
      <c r="AR135" s="128" t="s">
        <v>116</v>
      </c>
      <c r="AT135" s="128" t="s">
        <v>111</v>
      </c>
      <c r="AU135" s="128" t="s">
        <v>82</v>
      </c>
      <c r="AY135" s="12" t="s">
        <v>110</v>
      </c>
      <c r="BE135" s="129">
        <f>IF(N135="základní",J135,0)</f>
        <v>0</v>
      </c>
      <c r="BF135" s="129">
        <f>IF(N135="snížená",J135,0)</f>
        <v>0</v>
      </c>
      <c r="BG135" s="129">
        <f>IF(N135="zákl. přenesená",J135,0)</f>
        <v>0</v>
      </c>
      <c r="BH135" s="129">
        <f>IF(N135="sníž. přenesená",J135,0)</f>
        <v>0</v>
      </c>
      <c r="BI135" s="129">
        <f>IF(N135="nulová",J135,0)</f>
        <v>0</v>
      </c>
      <c r="BJ135" s="12" t="s">
        <v>82</v>
      </c>
      <c r="BK135" s="129">
        <f>ROUND(I135*H135,2)</f>
        <v>0</v>
      </c>
      <c r="BL135" s="12" t="s">
        <v>116</v>
      </c>
      <c r="BM135" s="128" t="s">
        <v>156</v>
      </c>
    </row>
    <row r="136" spans="2:65" s="1" customFormat="1" ht="29.25">
      <c r="B136" s="27"/>
      <c r="D136" s="130" t="s">
        <v>118</v>
      </c>
      <c r="F136" s="131" t="s">
        <v>157</v>
      </c>
      <c r="I136" s="132"/>
      <c r="L136" s="27"/>
      <c r="M136" s="133"/>
      <c r="T136" s="51"/>
      <c r="AT136" s="12" t="s">
        <v>118</v>
      </c>
      <c r="AU136" s="12" t="s">
        <v>82</v>
      </c>
    </row>
    <row r="137" spans="2:65" s="1" customFormat="1" ht="21.75" customHeight="1">
      <c r="B137" s="27"/>
      <c r="C137" s="117" t="s">
        <v>158</v>
      </c>
      <c r="D137" s="117" t="s">
        <v>111</v>
      </c>
      <c r="E137" s="118" t="s">
        <v>159</v>
      </c>
      <c r="F137" s="119" t="s">
        <v>160</v>
      </c>
      <c r="G137" s="120" t="s">
        <v>114</v>
      </c>
      <c r="H137" s="121">
        <v>1</v>
      </c>
      <c r="I137" s="122"/>
      <c r="J137" s="123">
        <f>ROUND(I137*H137,2)</f>
        <v>0</v>
      </c>
      <c r="K137" s="119" t="s">
        <v>115</v>
      </c>
      <c r="L137" s="27"/>
      <c r="M137" s="124" t="s">
        <v>1</v>
      </c>
      <c r="N137" s="125" t="s">
        <v>39</v>
      </c>
      <c r="P137" s="126">
        <f>O137*H137</f>
        <v>0</v>
      </c>
      <c r="Q137" s="126">
        <v>0</v>
      </c>
      <c r="R137" s="126">
        <f>Q137*H137</f>
        <v>0</v>
      </c>
      <c r="S137" s="126">
        <v>0</v>
      </c>
      <c r="T137" s="127">
        <f>S137*H137</f>
        <v>0</v>
      </c>
      <c r="AR137" s="128" t="s">
        <v>116</v>
      </c>
      <c r="AT137" s="128" t="s">
        <v>111</v>
      </c>
      <c r="AU137" s="128" t="s">
        <v>82</v>
      </c>
      <c r="AY137" s="12" t="s">
        <v>110</v>
      </c>
      <c r="BE137" s="129">
        <f>IF(N137="základní",J137,0)</f>
        <v>0</v>
      </c>
      <c r="BF137" s="129">
        <f>IF(N137="snížená",J137,0)</f>
        <v>0</v>
      </c>
      <c r="BG137" s="129">
        <f>IF(N137="zákl. přenesená",J137,0)</f>
        <v>0</v>
      </c>
      <c r="BH137" s="129">
        <f>IF(N137="sníž. přenesená",J137,0)</f>
        <v>0</v>
      </c>
      <c r="BI137" s="129">
        <f>IF(N137="nulová",J137,0)</f>
        <v>0</v>
      </c>
      <c r="BJ137" s="12" t="s">
        <v>82</v>
      </c>
      <c r="BK137" s="129">
        <f>ROUND(I137*H137,2)</f>
        <v>0</v>
      </c>
      <c r="BL137" s="12" t="s">
        <v>116</v>
      </c>
      <c r="BM137" s="128" t="s">
        <v>161</v>
      </c>
    </row>
    <row r="138" spans="2:65" s="1" customFormat="1" ht="48.75">
      <c r="B138" s="27"/>
      <c r="D138" s="130" t="s">
        <v>118</v>
      </c>
      <c r="F138" s="131" t="s">
        <v>162</v>
      </c>
      <c r="I138" s="132"/>
      <c r="L138" s="27"/>
      <c r="M138" s="133"/>
      <c r="T138" s="51"/>
      <c r="AT138" s="12" t="s">
        <v>118</v>
      </c>
      <c r="AU138" s="12" t="s">
        <v>82</v>
      </c>
    </row>
    <row r="139" spans="2:65" s="1" customFormat="1" ht="16.5" customHeight="1">
      <c r="B139" s="27"/>
      <c r="C139" s="117" t="s">
        <v>163</v>
      </c>
      <c r="D139" s="117" t="s">
        <v>111</v>
      </c>
      <c r="E139" s="118" t="s">
        <v>164</v>
      </c>
      <c r="F139" s="119" t="s">
        <v>165</v>
      </c>
      <c r="G139" s="120" t="s">
        <v>114</v>
      </c>
      <c r="H139" s="121">
        <v>14</v>
      </c>
      <c r="I139" s="122"/>
      <c r="J139" s="123">
        <f>ROUND(I139*H139,2)</f>
        <v>0</v>
      </c>
      <c r="K139" s="119" t="s">
        <v>115</v>
      </c>
      <c r="L139" s="27"/>
      <c r="M139" s="124" t="s">
        <v>1</v>
      </c>
      <c r="N139" s="125" t="s">
        <v>39</v>
      </c>
      <c r="P139" s="126">
        <f>O139*H139</f>
        <v>0</v>
      </c>
      <c r="Q139" s="126">
        <v>0</v>
      </c>
      <c r="R139" s="126">
        <f>Q139*H139</f>
        <v>0</v>
      </c>
      <c r="S139" s="126">
        <v>0</v>
      </c>
      <c r="T139" s="127">
        <f>S139*H139</f>
        <v>0</v>
      </c>
      <c r="AR139" s="128" t="s">
        <v>116</v>
      </c>
      <c r="AT139" s="128" t="s">
        <v>111</v>
      </c>
      <c r="AU139" s="128" t="s">
        <v>82</v>
      </c>
      <c r="AY139" s="12" t="s">
        <v>110</v>
      </c>
      <c r="BE139" s="129">
        <f>IF(N139="základní",J139,0)</f>
        <v>0</v>
      </c>
      <c r="BF139" s="129">
        <f>IF(N139="snížená",J139,0)</f>
        <v>0</v>
      </c>
      <c r="BG139" s="129">
        <f>IF(N139="zákl. přenesená",J139,0)</f>
        <v>0</v>
      </c>
      <c r="BH139" s="129">
        <f>IF(N139="sníž. přenesená",J139,0)</f>
        <v>0</v>
      </c>
      <c r="BI139" s="129">
        <f>IF(N139="nulová",J139,0)</f>
        <v>0</v>
      </c>
      <c r="BJ139" s="12" t="s">
        <v>82</v>
      </c>
      <c r="BK139" s="129">
        <f>ROUND(I139*H139,2)</f>
        <v>0</v>
      </c>
      <c r="BL139" s="12" t="s">
        <v>116</v>
      </c>
      <c r="BM139" s="128" t="s">
        <v>166</v>
      </c>
    </row>
    <row r="140" spans="2:65" s="1" customFormat="1" ht="48.75">
      <c r="B140" s="27"/>
      <c r="D140" s="130" t="s">
        <v>118</v>
      </c>
      <c r="F140" s="131" t="s">
        <v>167</v>
      </c>
      <c r="I140" s="132"/>
      <c r="L140" s="27"/>
      <c r="M140" s="133"/>
      <c r="T140" s="51"/>
      <c r="AT140" s="12" t="s">
        <v>118</v>
      </c>
      <c r="AU140" s="12" t="s">
        <v>82</v>
      </c>
    </row>
    <row r="141" spans="2:65" s="1" customFormat="1" ht="24.2" customHeight="1">
      <c r="B141" s="27"/>
      <c r="C141" s="117" t="s">
        <v>8</v>
      </c>
      <c r="D141" s="117" t="s">
        <v>111</v>
      </c>
      <c r="E141" s="118" t="s">
        <v>168</v>
      </c>
      <c r="F141" s="119" t="s">
        <v>169</v>
      </c>
      <c r="G141" s="120" t="s">
        <v>114</v>
      </c>
      <c r="H141" s="121">
        <v>103</v>
      </c>
      <c r="I141" s="122"/>
      <c r="J141" s="123">
        <f>ROUND(I141*H141,2)</f>
        <v>0</v>
      </c>
      <c r="K141" s="119" t="s">
        <v>115</v>
      </c>
      <c r="L141" s="27"/>
      <c r="M141" s="124" t="s">
        <v>1</v>
      </c>
      <c r="N141" s="125" t="s">
        <v>39</v>
      </c>
      <c r="P141" s="126">
        <f>O141*H141</f>
        <v>0</v>
      </c>
      <c r="Q141" s="126">
        <v>0</v>
      </c>
      <c r="R141" s="126">
        <f>Q141*H141</f>
        <v>0</v>
      </c>
      <c r="S141" s="126">
        <v>0</v>
      </c>
      <c r="T141" s="127">
        <f>S141*H141</f>
        <v>0</v>
      </c>
      <c r="AR141" s="128" t="s">
        <v>116</v>
      </c>
      <c r="AT141" s="128" t="s">
        <v>111</v>
      </c>
      <c r="AU141" s="128" t="s">
        <v>82</v>
      </c>
      <c r="AY141" s="12" t="s">
        <v>110</v>
      </c>
      <c r="BE141" s="129">
        <f>IF(N141="základní",J141,0)</f>
        <v>0</v>
      </c>
      <c r="BF141" s="129">
        <f>IF(N141="snížená",J141,0)</f>
        <v>0</v>
      </c>
      <c r="BG141" s="129">
        <f>IF(N141="zákl. přenesená",J141,0)</f>
        <v>0</v>
      </c>
      <c r="BH141" s="129">
        <f>IF(N141="sníž. přenesená",J141,0)</f>
        <v>0</v>
      </c>
      <c r="BI141" s="129">
        <f>IF(N141="nulová",J141,0)</f>
        <v>0</v>
      </c>
      <c r="BJ141" s="12" t="s">
        <v>82</v>
      </c>
      <c r="BK141" s="129">
        <f>ROUND(I141*H141,2)</f>
        <v>0</v>
      </c>
      <c r="BL141" s="12" t="s">
        <v>116</v>
      </c>
      <c r="BM141" s="128" t="s">
        <v>170</v>
      </c>
    </row>
    <row r="142" spans="2:65" s="1" customFormat="1" ht="107.25">
      <c r="B142" s="27"/>
      <c r="D142" s="130" t="s">
        <v>118</v>
      </c>
      <c r="F142" s="131" t="s">
        <v>171</v>
      </c>
      <c r="I142" s="132"/>
      <c r="L142" s="27"/>
      <c r="M142" s="133"/>
      <c r="T142" s="51"/>
      <c r="AT142" s="12" t="s">
        <v>118</v>
      </c>
      <c r="AU142" s="12" t="s">
        <v>82</v>
      </c>
    </row>
    <row r="143" spans="2:65" s="1" customFormat="1" ht="24.2" customHeight="1">
      <c r="B143" s="27"/>
      <c r="C143" s="117" t="s">
        <v>172</v>
      </c>
      <c r="D143" s="117" t="s">
        <v>111</v>
      </c>
      <c r="E143" s="118" t="s">
        <v>173</v>
      </c>
      <c r="F143" s="119" t="s">
        <v>174</v>
      </c>
      <c r="G143" s="120" t="s">
        <v>114</v>
      </c>
      <c r="H143" s="121">
        <v>2</v>
      </c>
      <c r="I143" s="122"/>
      <c r="J143" s="123">
        <f>ROUND(I143*H143,2)</f>
        <v>0</v>
      </c>
      <c r="K143" s="119" t="s">
        <v>115</v>
      </c>
      <c r="L143" s="27"/>
      <c r="M143" s="124" t="s">
        <v>1</v>
      </c>
      <c r="N143" s="125" t="s">
        <v>39</v>
      </c>
      <c r="P143" s="126">
        <f>O143*H143</f>
        <v>0</v>
      </c>
      <c r="Q143" s="126">
        <v>0</v>
      </c>
      <c r="R143" s="126">
        <f>Q143*H143</f>
        <v>0</v>
      </c>
      <c r="S143" s="126">
        <v>0</v>
      </c>
      <c r="T143" s="127">
        <f>S143*H143</f>
        <v>0</v>
      </c>
      <c r="AR143" s="128" t="s">
        <v>116</v>
      </c>
      <c r="AT143" s="128" t="s">
        <v>111</v>
      </c>
      <c r="AU143" s="128" t="s">
        <v>82</v>
      </c>
      <c r="AY143" s="12" t="s">
        <v>110</v>
      </c>
      <c r="BE143" s="129">
        <f>IF(N143="základní",J143,0)</f>
        <v>0</v>
      </c>
      <c r="BF143" s="129">
        <f>IF(N143="snížená",J143,0)</f>
        <v>0</v>
      </c>
      <c r="BG143" s="129">
        <f>IF(N143="zákl. přenesená",J143,0)</f>
        <v>0</v>
      </c>
      <c r="BH143" s="129">
        <f>IF(N143="sníž. přenesená",J143,0)</f>
        <v>0</v>
      </c>
      <c r="BI143" s="129">
        <f>IF(N143="nulová",J143,0)</f>
        <v>0</v>
      </c>
      <c r="BJ143" s="12" t="s">
        <v>82</v>
      </c>
      <c r="BK143" s="129">
        <f>ROUND(I143*H143,2)</f>
        <v>0</v>
      </c>
      <c r="BL143" s="12" t="s">
        <v>116</v>
      </c>
      <c r="BM143" s="128" t="s">
        <v>175</v>
      </c>
    </row>
    <row r="144" spans="2:65" s="1" customFormat="1" ht="68.25">
      <c r="B144" s="27"/>
      <c r="D144" s="130" t="s">
        <v>118</v>
      </c>
      <c r="F144" s="131" t="s">
        <v>176</v>
      </c>
      <c r="I144" s="132"/>
      <c r="L144" s="27"/>
      <c r="M144" s="133"/>
      <c r="T144" s="51"/>
      <c r="AT144" s="12" t="s">
        <v>118</v>
      </c>
      <c r="AU144" s="12" t="s">
        <v>82</v>
      </c>
    </row>
    <row r="145" spans="2:65" s="1" customFormat="1" ht="24.2" customHeight="1">
      <c r="B145" s="27"/>
      <c r="C145" s="117" t="s">
        <v>177</v>
      </c>
      <c r="D145" s="117" t="s">
        <v>111</v>
      </c>
      <c r="E145" s="118" t="s">
        <v>178</v>
      </c>
      <c r="F145" s="119" t="s">
        <v>179</v>
      </c>
      <c r="G145" s="120" t="s">
        <v>114</v>
      </c>
      <c r="H145" s="121">
        <v>3</v>
      </c>
      <c r="I145" s="122"/>
      <c r="J145" s="123">
        <f>ROUND(I145*H145,2)</f>
        <v>0</v>
      </c>
      <c r="K145" s="119" t="s">
        <v>115</v>
      </c>
      <c r="L145" s="27"/>
      <c r="M145" s="124" t="s">
        <v>1</v>
      </c>
      <c r="N145" s="125" t="s">
        <v>39</v>
      </c>
      <c r="P145" s="126">
        <f>O145*H145</f>
        <v>0</v>
      </c>
      <c r="Q145" s="126">
        <v>0</v>
      </c>
      <c r="R145" s="126">
        <f>Q145*H145</f>
        <v>0</v>
      </c>
      <c r="S145" s="126">
        <v>0</v>
      </c>
      <c r="T145" s="127">
        <f>S145*H145</f>
        <v>0</v>
      </c>
      <c r="AR145" s="128" t="s">
        <v>116</v>
      </c>
      <c r="AT145" s="128" t="s">
        <v>111</v>
      </c>
      <c r="AU145" s="128" t="s">
        <v>82</v>
      </c>
      <c r="AY145" s="12" t="s">
        <v>110</v>
      </c>
      <c r="BE145" s="129">
        <f>IF(N145="základní",J145,0)</f>
        <v>0</v>
      </c>
      <c r="BF145" s="129">
        <f>IF(N145="snížená",J145,0)</f>
        <v>0</v>
      </c>
      <c r="BG145" s="129">
        <f>IF(N145="zákl. přenesená",J145,0)</f>
        <v>0</v>
      </c>
      <c r="BH145" s="129">
        <f>IF(N145="sníž. přenesená",J145,0)</f>
        <v>0</v>
      </c>
      <c r="BI145" s="129">
        <f>IF(N145="nulová",J145,0)</f>
        <v>0</v>
      </c>
      <c r="BJ145" s="12" t="s">
        <v>82</v>
      </c>
      <c r="BK145" s="129">
        <f>ROUND(I145*H145,2)</f>
        <v>0</v>
      </c>
      <c r="BL145" s="12" t="s">
        <v>116</v>
      </c>
      <c r="BM145" s="128" t="s">
        <v>180</v>
      </c>
    </row>
    <row r="146" spans="2:65" s="1" customFormat="1" ht="39">
      <c r="B146" s="27"/>
      <c r="D146" s="130" t="s">
        <v>118</v>
      </c>
      <c r="F146" s="131" t="s">
        <v>181</v>
      </c>
      <c r="I146" s="132"/>
      <c r="L146" s="27"/>
      <c r="M146" s="133"/>
      <c r="T146" s="51"/>
      <c r="AT146" s="12" t="s">
        <v>118</v>
      </c>
      <c r="AU146" s="12" t="s">
        <v>82</v>
      </c>
    </row>
    <row r="147" spans="2:65" s="1" customFormat="1" ht="24.2" customHeight="1">
      <c r="B147" s="27"/>
      <c r="C147" s="117" t="s">
        <v>182</v>
      </c>
      <c r="D147" s="117" t="s">
        <v>111</v>
      </c>
      <c r="E147" s="118" t="s">
        <v>183</v>
      </c>
      <c r="F147" s="119" t="s">
        <v>184</v>
      </c>
      <c r="G147" s="120" t="s">
        <v>114</v>
      </c>
      <c r="H147" s="121">
        <v>31</v>
      </c>
      <c r="I147" s="122"/>
      <c r="J147" s="123">
        <f>ROUND(I147*H147,2)</f>
        <v>0</v>
      </c>
      <c r="K147" s="119" t="s">
        <v>115</v>
      </c>
      <c r="L147" s="27"/>
      <c r="M147" s="124" t="s">
        <v>1</v>
      </c>
      <c r="N147" s="125" t="s">
        <v>39</v>
      </c>
      <c r="P147" s="126">
        <f>O147*H147</f>
        <v>0</v>
      </c>
      <c r="Q147" s="126">
        <v>0</v>
      </c>
      <c r="R147" s="126">
        <f>Q147*H147</f>
        <v>0</v>
      </c>
      <c r="S147" s="126">
        <v>0</v>
      </c>
      <c r="T147" s="127">
        <f>S147*H147</f>
        <v>0</v>
      </c>
      <c r="AR147" s="128" t="s">
        <v>116</v>
      </c>
      <c r="AT147" s="128" t="s">
        <v>111</v>
      </c>
      <c r="AU147" s="128" t="s">
        <v>82</v>
      </c>
      <c r="AY147" s="12" t="s">
        <v>110</v>
      </c>
      <c r="BE147" s="129">
        <f>IF(N147="základní",J147,0)</f>
        <v>0</v>
      </c>
      <c r="BF147" s="129">
        <f>IF(N147="snížená",J147,0)</f>
        <v>0</v>
      </c>
      <c r="BG147" s="129">
        <f>IF(N147="zákl. přenesená",J147,0)</f>
        <v>0</v>
      </c>
      <c r="BH147" s="129">
        <f>IF(N147="sníž. přenesená",J147,0)</f>
        <v>0</v>
      </c>
      <c r="BI147" s="129">
        <f>IF(N147="nulová",J147,0)</f>
        <v>0</v>
      </c>
      <c r="BJ147" s="12" t="s">
        <v>82</v>
      </c>
      <c r="BK147" s="129">
        <f>ROUND(I147*H147,2)</f>
        <v>0</v>
      </c>
      <c r="BL147" s="12" t="s">
        <v>116</v>
      </c>
      <c r="BM147" s="128" t="s">
        <v>185</v>
      </c>
    </row>
    <row r="148" spans="2:65" s="1" customFormat="1" ht="39">
      <c r="B148" s="27"/>
      <c r="D148" s="130" t="s">
        <v>118</v>
      </c>
      <c r="F148" s="131" t="s">
        <v>186</v>
      </c>
      <c r="I148" s="132"/>
      <c r="L148" s="27"/>
      <c r="M148" s="133"/>
      <c r="T148" s="51"/>
      <c r="AT148" s="12" t="s">
        <v>118</v>
      </c>
      <c r="AU148" s="12" t="s">
        <v>82</v>
      </c>
    </row>
    <row r="149" spans="2:65" s="1" customFormat="1" ht="16.5" customHeight="1">
      <c r="B149" s="27"/>
      <c r="C149" s="117" t="s">
        <v>187</v>
      </c>
      <c r="D149" s="117" t="s">
        <v>111</v>
      </c>
      <c r="E149" s="118" t="s">
        <v>188</v>
      </c>
      <c r="F149" s="119" t="s">
        <v>189</v>
      </c>
      <c r="G149" s="120" t="s">
        <v>114</v>
      </c>
      <c r="H149" s="121">
        <v>9</v>
      </c>
      <c r="I149" s="122"/>
      <c r="J149" s="123">
        <f>ROUND(I149*H149,2)</f>
        <v>0</v>
      </c>
      <c r="K149" s="119" t="s">
        <v>115</v>
      </c>
      <c r="L149" s="27"/>
      <c r="M149" s="124" t="s">
        <v>1</v>
      </c>
      <c r="N149" s="125" t="s">
        <v>39</v>
      </c>
      <c r="P149" s="126">
        <f>O149*H149</f>
        <v>0</v>
      </c>
      <c r="Q149" s="126">
        <v>0</v>
      </c>
      <c r="R149" s="126">
        <f>Q149*H149</f>
        <v>0</v>
      </c>
      <c r="S149" s="126">
        <v>0</v>
      </c>
      <c r="T149" s="127">
        <f>S149*H149</f>
        <v>0</v>
      </c>
      <c r="AR149" s="128" t="s">
        <v>116</v>
      </c>
      <c r="AT149" s="128" t="s">
        <v>111</v>
      </c>
      <c r="AU149" s="128" t="s">
        <v>82</v>
      </c>
      <c r="AY149" s="12" t="s">
        <v>110</v>
      </c>
      <c r="BE149" s="129">
        <f>IF(N149="základní",J149,0)</f>
        <v>0</v>
      </c>
      <c r="BF149" s="129">
        <f>IF(N149="snížená",J149,0)</f>
        <v>0</v>
      </c>
      <c r="BG149" s="129">
        <f>IF(N149="zákl. přenesená",J149,0)</f>
        <v>0</v>
      </c>
      <c r="BH149" s="129">
        <f>IF(N149="sníž. přenesená",J149,0)</f>
        <v>0</v>
      </c>
      <c r="BI149" s="129">
        <f>IF(N149="nulová",J149,0)</f>
        <v>0</v>
      </c>
      <c r="BJ149" s="12" t="s">
        <v>82</v>
      </c>
      <c r="BK149" s="129">
        <f>ROUND(I149*H149,2)</f>
        <v>0</v>
      </c>
      <c r="BL149" s="12" t="s">
        <v>116</v>
      </c>
      <c r="BM149" s="128" t="s">
        <v>190</v>
      </c>
    </row>
    <row r="150" spans="2:65" s="1" customFormat="1" ht="29.25">
      <c r="B150" s="27"/>
      <c r="D150" s="130" t="s">
        <v>118</v>
      </c>
      <c r="F150" s="131" t="s">
        <v>191</v>
      </c>
      <c r="I150" s="132"/>
      <c r="L150" s="27"/>
      <c r="M150" s="133"/>
      <c r="T150" s="51"/>
      <c r="AT150" s="12" t="s">
        <v>118</v>
      </c>
      <c r="AU150" s="12" t="s">
        <v>82</v>
      </c>
    </row>
    <row r="151" spans="2:65" s="1" customFormat="1" ht="16.5" customHeight="1">
      <c r="B151" s="27"/>
      <c r="C151" s="117" t="s">
        <v>192</v>
      </c>
      <c r="D151" s="117" t="s">
        <v>111</v>
      </c>
      <c r="E151" s="118" t="s">
        <v>193</v>
      </c>
      <c r="F151" s="119" t="s">
        <v>194</v>
      </c>
      <c r="G151" s="120" t="s">
        <v>114</v>
      </c>
      <c r="H151" s="121">
        <v>50</v>
      </c>
      <c r="I151" s="122"/>
      <c r="J151" s="123">
        <f>ROUND(I151*H151,2)</f>
        <v>0</v>
      </c>
      <c r="K151" s="119" t="s">
        <v>115</v>
      </c>
      <c r="L151" s="27"/>
      <c r="M151" s="124" t="s">
        <v>1</v>
      </c>
      <c r="N151" s="125" t="s">
        <v>39</v>
      </c>
      <c r="P151" s="126">
        <f>O151*H151</f>
        <v>0</v>
      </c>
      <c r="Q151" s="126">
        <v>0</v>
      </c>
      <c r="R151" s="126">
        <f>Q151*H151</f>
        <v>0</v>
      </c>
      <c r="S151" s="126">
        <v>0</v>
      </c>
      <c r="T151" s="127">
        <f>S151*H151</f>
        <v>0</v>
      </c>
      <c r="AR151" s="128" t="s">
        <v>116</v>
      </c>
      <c r="AT151" s="128" t="s">
        <v>111</v>
      </c>
      <c r="AU151" s="128" t="s">
        <v>82</v>
      </c>
      <c r="AY151" s="12" t="s">
        <v>110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12" t="s">
        <v>82</v>
      </c>
      <c r="BK151" s="129">
        <f>ROUND(I151*H151,2)</f>
        <v>0</v>
      </c>
      <c r="BL151" s="12" t="s">
        <v>116</v>
      </c>
      <c r="BM151" s="128" t="s">
        <v>195</v>
      </c>
    </row>
    <row r="152" spans="2:65" s="1" customFormat="1" ht="29.25">
      <c r="B152" s="27"/>
      <c r="D152" s="130" t="s">
        <v>118</v>
      </c>
      <c r="F152" s="131" t="s">
        <v>196</v>
      </c>
      <c r="I152" s="132"/>
      <c r="L152" s="27"/>
      <c r="M152" s="133"/>
      <c r="T152" s="51"/>
      <c r="AT152" s="12" t="s">
        <v>118</v>
      </c>
      <c r="AU152" s="12" t="s">
        <v>82</v>
      </c>
    </row>
    <row r="153" spans="2:65" s="1" customFormat="1" ht="24.2" customHeight="1">
      <c r="B153" s="27"/>
      <c r="C153" s="117" t="s">
        <v>197</v>
      </c>
      <c r="D153" s="117" t="s">
        <v>111</v>
      </c>
      <c r="E153" s="118" t="s">
        <v>198</v>
      </c>
      <c r="F153" s="119" t="s">
        <v>199</v>
      </c>
      <c r="G153" s="120" t="s">
        <v>114</v>
      </c>
      <c r="H153" s="121">
        <v>24</v>
      </c>
      <c r="I153" s="122"/>
      <c r="J153" s="123">
        <f>ROUND(I153*H153,2)</f>
        <v>0</v>
      </c>
      <c r="K153" s="119" t="s">
        <v>115</v>
      </c>
      <c r="L153" s="27"/>
      <c r="M153" s="124" t="s">
        <v>1</v>
      </c>
      <c r="N153" s="125" t="s">
        <v>39</v>
      </c>
      <c r="P153" s="126">
        <f>O153*H153</f>
        <v>0</v>
      </c>
      <c r="Q153" s="126">
        <v>0</v>
      </c>
      <c r="R153" s="126">
        <f>Q153*H153</f>
        <v>0</v>
      </c>
      <c r="S153" s="126">
        <v>0</v>
      </c>
      <c r="T153" s="127">
        <f>S153*H153</f>
        <v>0</v>
      </c>
      <c r="AR153" s="128" t="s">
        <v>116</v>
      </c>
      <c r="AT153" s="128" t="s">
        <v>111</v>
      </c>
      <c r="AU153" s="128" t="s">
        <v>82</v>
      </c>
      <c r="AY153" s="12" t="s">
        <v>110</v>
      </c>
      <c r="BE153" s="129">
        <f>IF(N153="základní",J153,0)</f>
        <v>0</v>
      </c>
      <c r="BF153" s="129">
        <f>IF(N153="snížená",J153,0)</f>
        <v>0</v>
      </c>
      <c r="BG153" s="129">
        <f>IF(N153="zákl. přenesená",J153,0)</f>
        <v>0</v>
      </c>
      <c r="BH153" s="129">
        <f>IF(N153="sníž. přenesená",J153,0)</f>
        <v>0</v>
      </c>
      <c r="BI153" s="129">
        <f>IF(N153="nulová",J153,0)</f>
        <v>0</v>
      </c>
      <c r="BJ153" s="12" t="s">
        <v>82</v>
      </c>
      <c r="BK153" s="129">
        <f>ROUND(I153*H153,2)</f>
        <v>0</v>
      </c>
      <c r="BL153" s="12" t="s">
        <v>116</v>
      </c>
      <c r="BM153" s="128" t="s">
        <v>200</v>
      </c>
    </row>
    <row r="154" spans="2:65" s="1" customFormat="1" ht="39">
      <c r="B154" s="27"/>
      <c r="D154" s="130" t="s">
        <v>118</v>
      </c>
      <c r="F154" s="131" t="s">
        <v>201</v>
      </c>
      <c r="I154" s="132"/>
      <c r="L154" s="27"/>
      <c r="M154" s="133"/>
      <c r="T154" s="51"/>
      <c r="AT154" s="12" t="s">
        <v>118</v>
      </c>
      <c r="AU154" s="12" t="s">
        <v>82</v>
      </c>
    </row>
    <row r="155" spans="2:65" s="1" customFormat="1" ht="24.2" customHeight="1">
      <c r="B155" s="27"/>
      <c r="C155" s="117" t="s">
        <v>202</v>
      </c>
      <c r="D155" s="117" t="s">
        <v>111</v>
      </c>
      <c r="E155" s="118" t="s">
        <v>203</v>
      </c>
      <c r="F155" s="119" t="s">
        <v>204</v>
      </c>
      <c r="G155" s="120" t="s">
        <v>114</v>
      </c>
      <c r="H155" s="121">
        <v>22</v>
      </c>
      <c r="I155" s="122"/>
      <c r="J155" s="123">
        <f>ROUND(I155*H155,2)</f>
        <v>0</v>
      </c>
      <c r="K155" s="119" t="s">
        <v>115</v>
      </c>
      <c r="L155" s="27"/>
      <c r="M155" s="124" t="s">
        <v>1</v>
      </c>
      <c r="N155" s="125" t="s">
        <v>39</v>
      </c>
      <c r="P155" s="126">
        <f>O155*H155</f>
        <v>0</v>
      </c>
      <c r="Q155" s="126">
        <v>0</v>
      </c>
      <c r="R155" s="126">
        <f>Q155*H155</f>
        <v>0</v>
      </c>
      <c r="S155" s="126">
        <v>0</v>
      </c>
      <c r="T155" s="127">
        <f>S155*H155</f>
        <v>0</v>
      </c>
      <c r="AR155" s="128" t="s">
        <v>116</v>
      </c>
      <c r="AT155" s="128" t="s">
        <v>111</v>
      </c>
      <c r="AU155" s="128" t="s">
        <v>82</v>
      </c>
      <c r="AY155" s="12" t="s">
        <v>110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2" t="s">
        <v>82</v>
      </c>
      <c r="BK155" s="129">
        <f>ROUND(I155*H155,2)</f>
        <v>0</v>
      </c>
      <c r="BL155" s="12" t="s">
        <v>116</v>
      </c>
      <c r="BM155" s="128" t="s">
        <v>205</v>
      </c>
    </row>
    <row r="156" spans="2:65" s="1" customFormat="1" ht="39">
      <c r="B156" s="27"/>
      <c r="D156" s="130" t="s">
        <v>118</v>
      </c>
      <c r="F156" s="131" t="s">
        <v>206</v>
      </c>
      <c r="I156" s="132"/>
      <c r="L156" s="27"/>
      <c r="M156" s="133"/>
      <c r="T156" s="51"/>
      <c r="AT156" s="12" t="s">
        <v>118</v>
      </c>
      <c r="AU156" s="12" t="s">
        <v>82</v>
      </c>
    </row>
    <row r="157" spans="2:65" s="1" customFormat="1" ht="24.2" customHeight="1">
      <c r="B157" s="27"/>
      <c r="C157" s="117" t="s">
        <v>207</v>
      </c>
      <c r="D157" s="117" t="s">
        <v>111</v>
      </c>
      <c r="E157" s="118" t="s">
        <v>208</v>
      </c>
      <c r="F157" s="119" t="s">
        <v>209</v>
      </c>
      <c r="G157" s="120" t="s">
        <v>114</v>
      </c>
      <c r="H157" s="121">
        <v>8</v>
      </c>
      <c r="I157" s="122"/>
      <c r="J157" s="123">
        <f>ROUND(I157*H157,2)</f>
        <v>0</v>
      </c>
      <c r="K157" s="119" t="s">
        <v>115</v>
      </c>
      <c r="L157" s="27"/>
      <c r="M157" s="124" t="s">
        <v>1</v>
      </c>
      <c r="N157" s="125" t="s">
        <v>39</v>
      </c>
      <c r="P157" s="126">
        <f>O157*H157</f>
        <v>0</v>
      </c>
      <c r="Q157" s="126">
        <v>0</v>
      </c>
      <c r="R157" s="126">
        <f>Q157*H157</f>
        <v>0</v>
      </c>
      <c r="S157" s="126">
        <v>0</v>
      </c>
      <c r="T157" s="127">
        <f>S157*H157</f>
        <v>0</v>
      </c>
      <c r="AR157" s="128" t="s">
        <v>116</v>
      </c>
      <c r="AT157" s="128" t="s">
        <v>111</v>
      </c>
      <c r="AU157" s="128" t="s">
        <v>82</v>
      </c>
      <c r="AY157" s="12" t="s">
        <v>110</v>
      </c>
      <c r="BE157" s="129">
        <f>IF(N157="základní",J157,0)</f>
        <v>0</v>
      </c>
      <c r="BF157" s="129">
        <f>IF(N157="snížená",J157,0)</f>
        <v>0</v>
      </c>
      <c r="BG157" s="129">
        <f>IF(N157="zákl. přenesená",J157,0)</f>
        <v>0</v>
      </c>
      <c r="BH157" s="129">
        <f>IF(N157="sníž. přenesená",J157,0)</f>
        <v>0</v>
      </c>
      <c r="BI157" s="129">
        <f>IF(N157="nulová",J157,0)</f>
        <v>0</v>
      </c>
      <c r="BJ157" s="12" t="s">
        <v>82</v>
      </c>
      <c r="BK157" s="129">
        <f>ROUND(I157*H157,2)</f>
        <v>0</v>
      </c>
      <c r="BL157" s="12" t="s">
        <v>116</v>
      </c>
      <c r="BM157" s="128" t="s">
        <v>210</v>
      </c>
    </row>
    <row r="158" spans="2:65" s="1" customFormat="1" ht="39">
      <c r="B158" s="27"/>
      <c r="D158" s="130" t="s">
        <v>118</v>
      </c>
      <c r="F158" s="131" t="s">
        <v>211</v>
      </c>
      <c r="I158" s="132"/>
      <c r="L158" s="27"/>
      <c r="M158" s="133"/>
      <c r="T158" s="51"/>
      <c r="AT158" s="12" t="s">
        <v>118</v>
      </c>
      <c r="AU158" s="12" t="s">
        <v>82</v>
      </c>
    </row>
    <row r="159" spans="2:65" s="1" customFormat="1" ht="16.5" customHeight="1">
      <c r="B159" s="27"/>
      <c r="C159" s="117" t="s">
        <v>7</v>
      </c>
      <c r="D159" s="117" t="s">
        <v>111</v>
      </c>
      <c r="E159" s="118" t="s">
        <v>212</v>
      </c>
      <c r="F159" s="119" t="s">
        <v>213</v>
      </c>
      <c r="G159" s="120" t="s">
        <v>114</v>
      </c>
      <c r="H159" s="121">
        <v>21</v>
      </c>
      <c r="I159" s="122"/>
      <c r="J159" s="123">
        <f>ROUND(I159*H159,2)</f>
        <v>0</v>
      </c>
      <c r="K159" s="119" t="s">
        <v>115</v>
      </c>
      <c r="L159" s="27"/>
      <c r="M159" s="124" t="s">
        <v>1</v>
      </c>
      <c r="N159" s="125" t="s">
        <v>39</v>
      </c>
      <c r="P159" s="126">
        <f>O159*H159</f>
        <v>0</v>
      </c>
      <c r="Q159" s="126">
        <v>0</v>
      </c>
      <c r="R159" s="126">
        <f>Q159*H159</f>
        <v>0</v>
      </c>
      <c r="S159" s="126">
        <v>0</v>
      </c>
      <c r="T159" s="127">
        <f>S159*H159</f>
        <v>0</v>
      </c>
      <c r="AR159" s="128" t="s">
        <v>116</v>
      </c>
      <c r="AT159" s="128" t="s">
        <v>111</v>
      </c>
      <c r="AU159" s="128" t="s">
        <v>82</v>
      </c>
      <c r="AY159" s="12" t="s">
        <v>110</v>
      </c>
      <c r="BE159" s="129">
        <f>IF(N159="základní",J159,0)</f>
        <v>0</v>
      </c>
      <c r="BF159" s="129">
        <f>IF(N159="snížená",J159,0)</f>
        <v>0</v>
      </c>
      <c r="BG159" s="129">
        <f>IF(N159="zákl. přenesená",J159,0)</f>
        <v>0</v>
      </c>
      <c r="BH159" s="129">
        <f>IF(N159="sníž. přenesená",J159,0)</f>
        <v>0</v>
      </c>
      <c r="BI159" s="129">
        <f>IF(N159="nulová",J159,0)</f>
        <v>0</v>
      </c>
      <c r="BJ159" s="12" t="s">
        <v>82</v>
      </c>
      <c r="BK159" s="129">
        <f>ROUND(I159*H159,2)</f>
        <v>0</v>
      </c>
      <c r="BL159" s="12" t="s">
        <v>116</v>
      </c>
      <c r="BM159" s="128" t="s">
        <v>214</v>
      </c>
    </row>
    <row r="160" spans="2:65" s="1" customFormat="1" ht="29.25">
      <c r="B160" s="27"/>
      <c r="D160" s="130" t="s">
        <v>118</v>
      </c>
      <c r="F160" s="131" t="s">
        <v>215</v>
      </c>
      <c r="I160" s="132"/>
      <c r="L160" s="27"/>
      <c r="M160" s="133"/>
      <c r="T160" s="51"/>
      <c r="AT160" s="12" t="s">
        <v>118</v>
      </c>
      <c r="AU160" s="12" t="s">
        <v>82</v>
      </c>
    </row>
    <row r="161" spans="2:65" s="1" customFormat="1" ht="16.5" customHeight="1">
      <c r="B161" s="27"/>
      <c r="C161" s="117" t="s">
        <v>216</v>
      </c>
      <c r="D161" s="117" t="s">
        <v>111</v>
      </c>
      <c r="E161" s="118" t="s">
        <v>217</v>
      </c>
      <c r="F161" s="119" t="s">
        <v>218</v>
      </c>
      <c r="G161" s="120" t="s">
        <v>114</v>
      </c>
      <c r="H161" s="121">
        <v>12</v>
      </c>
      <c r="I161" s="122"/>
      <c r="J161" s="123">
        <f>ROUND(I161*H161,2)</f>
        <v>0</v>
      </c>
      <c r="K161" s="119" t="s">
        <v>115</v>
      </c>
      <c r="L161" s="27"/>
      <c r="M161" s="124" t="s">
        <v>1</v>
      </c>
      <c r="N161" s="125" t="s">
        <v>39</v>
      </c>
      <c r="P161" s="126">
        <f>O161*H161</f>
        <v>0</v>
      </c>
      <c r="Q161" s="126">
        <v>0</v>
      </c>
      <c r="R161" s="126">
        <f>Q161*H161</f>
        <v>0</v>
      </c>
      <c r="S161" s="126">
        <v>0</v>
      </c>
      <c r="T161" s="127">
        <f>S161*H161</f>
        <v>0</v>
      </c>
      <c r="AR161" s="128" t="s">
        <v>116</v>
      </c>
      <c r="AT161" s="128" t="s">
        <v>111</v>
      </c>
      <c r="AU161" s="128" t="s">
        <v>82</v>
      </c>
      <c r="AY161" s="12" t="s">
        <v>110</v>
      </c>
      <c r="BE161" s="129">
        <f>IF(N161="základní",J161,0)</f>
        <v>0</v>
      </c>
      <c r="BF161" s="129">
        <f>IF(N161="snížená",J161,0)</f>
        <v>0</v>
      </c>
      <c r="BG161" s="129">
        <f>IF(N161="zákl. přenesená",J161,0)</f>
        <v>0</v>
      </c>
      <c r="BH161" s="129">
        <f>IF(N161="sníž. přenesená",J161,0)</f>
        <v>0</v>
      </c>
      <c r="BI161" s="129">
        <f>IF(N161="nulová",J161,0)</f>
        <v>0</v>
      </c>
      <c r="BJ161" s="12" t="s">
        <v>82</v>
      </c>
      <c r="BK161" s="129">
        <f>ROUND(I161*H161,2)</f>
        <v>0</v>
      </c>
      <c r="BL161" s="12" t="s">
        <v>116</v>
      </c>
      <c r="BM161" s="128" t="s">
        <v>219</v>
      </c>
    </row>
    <row r="162" spans="2:65" s="1" customFormat="1" ht="29.25">
      <c r="B162" s="27"/>
      <c r="D162" s="130" t="s">
        <v>118</v>
      </c>
      <c r="F162" s="131" t="s">
        <v>220</v>
      </c>
      <c r="I162" s="132"/>
      <c r="L162" s="27"/>
      <c r="M162" s="133"/>
      <c r="T162" s="51"/>
      <c r="AT162" s="12" t="s">
        <v>118</v>
      </c>
      <c r="AU162" s="12" t="s">
        <v>82</v>
      </c>
    </row>
    <row r="163" spans="2:65" s="1" customFormat="1" ht="16.5" customHeight="1">
      <c r="B163" s="27"/>
      <c r="C163" s="117" t="s">
        <v>221</v>
      </c>
      <c r="D163" s="117" t="s">
        <v>111</v>
      </c>
      <c r="E163" s="118" t="s">
        <v>222</v>
      </c>
      <c r="F163" s="119" t="s">
        <v>223</v>
      </c>
      <c r="G163" s="120" t="s">
        <v>114</v>
      </c>
      <c r="H163" s="121">
        <v>47</v>
      </c>
      <c r="I163" s="122"/>
      <c r="J163" s="123">
        <f>ROUND(I163*H163,2)</f>
        <v>0</v>
      </c>
      <c r="K163" s="119" t="s">
        <v>115</v>
      </c>
      <c r="L163" s="27"/>
      <c r="M163" s="124" t="s">
        <v>1</v>
      </c>
      <c r="N163" s="125" t="s">
        <v>39</v>
      </c>
      <c r="P163" s="126">
        <f>O163*H163</f>
        <v>0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AR163" s="128" t="s">
        <v>116</v>
      </c>
      <c r="AT163" s="128" t="s">
        <v>111</v>
      </c>
      <c r="AU163" s="128" t="s">
        <v>82</v>
      </c>
      <c r="AY163" s="12" t="s">
        <v>110</v>
      </c>
      <c r="BE163" s="129">
        <f>IF(N163="základní",J163,0)</f>
        <v>0</v>
      </c>
      <c r="BF163" s="129">
        <f>IF(N163="snížená",J163,0)</f>
        <v>0</v>
      </c>
      <c r="BG163" s="129">
        <f>IF(N163="zákl. přenesená",J163,0)</f>
        <v>0</v>
      </c>
      <c r="BH163" s="129">
        <f>IF(N163="sníž. přenesená",J163,0)</f>
        <v>0</v>
      </c>
      <c r="BI163" s="129">
        <f>IF(N163="nulová",J163,0)</f>
        <v>0</v>
      </c>
      <c r="BJ163" s="12" t="s">
        <v>82</v>
      </c>
      <c r="BK163" s="129">
        <f>ROUND(I163*H163,2)</f>
        <v>0</v>
      </c>
      <c r="BL163" s="12" t="s">
        <v>116</v>
      </c>
      <c r="BM163" s="128" t="s">
        <v>224</v>
      </c>
    </row>
    <row r="164" spans="2:65" s="1" customFormat="1" ht="29.25">
      <c r="B164" s="27"/>
      <c r="D164" s="130" t="s">
        <v>118</v>
      </c>
      <c r="F164" s="131" t="s">
        <v>225</v>
      </c>
      <c r="I164" s="132"/>
      <c r="L164" s="27"/>
      <c r="M164" s="133"/>
      <c r="T164" s="51"/>
      <c r="AT164" s="12" t="s">
        <v>118</v>
      </c>
      <c r="AU164" s="12" t="s">
        <v>82</v>
      </c>
    </row>
    <row r="165" spans="2:65" s="1" customFormat="1" ht="24.2" customHeight="1">
      <c r="B165" s="27"/>
      <c r="C165" s="117" t="s">
        <v>226</v>
      </c>
      <c r="D165" s="117" t="s">
        <v>111</v>
      </c>
      <c r="E165" s="118" t="s">
        <v>227</v>
      </c>
      <c r="F165" s="119" t="s">
        <v>228</v>
      </c>
      <c r="G165" s="120" t="s">
        <v>114</v>
      </c>
      <c r="H165" s="121">
        <v>3</v>
      </c>
      <c r="I165" s="122"/>
      <c r="J165" s="123">
        <f>ROUND(I165*H165,2)</f>
        <v>0</v>
      </c>
      <c r="K165" s="119" t="s">
        <v>115</v>
      </c>
      <c r="L165" s="27"/>
      <c r="M165" s="124" t="s">
        <v>1</v>
      </c>
      <c r="N165" s="125" t="s">
        <v>39</v>
      </c>
      <c r="P165" s="126">
        <f>O165*H165</f>
        <v>0</v>
      </c>
      <c r="Q165" s="126">
        <v>0</v>
      </c>
      <c r="R165" s="126">
        <f>Q165*H165</f>
        <v>0</v>
      </c>
      <c r="S165" s="126">
        <v>0</v>
      </c>
      <c r="T165" s="127">
        <f>S165*H165</f>
        <v>0</v>
      </c>
      <c r="AR165" s="128" t="s">
        <v>116</v>
      </c>
      <c r="AT165" s="128" t="s">
        <v>111</v>
      </c>
      <c r="AU165" s="128" t="s">
        <v>82</v>
      </c>
      <c r="AY165" s="12" t="s">
        <v>110</v>
      </c>
      <c r="BE165" s="129">
        <f>IF(N165="základní",J165,0)</f>
        <v>0</v>
      </c>
      <c r="BF165" s="129">
        <f>IF(N165="snížená",J165,0)</f>
        <v>0</v>
      </c>
      <c r="BG165" s="129">
        <f>IF(N165="zákl. přenesená",J165,0)</f>
        <v>0</v>
      </c>
      <c r="BH165" s="129">
        <f>IF(N165="sníž. přenesená",J165,0)</f>
        <v>0</v>
      </c>
      <c r="BI165" s="129">
        <f>IF(N165="nulová",J165,0)</f>
        <v>0</v>
      </c>
      <c r="BJ165" s="12" t="s">
        <v>82</v>
      </c>
      <c r="BK165" s="129">
        <f>ROUND(I165*H165,2)</f>
        <v>0</v>
      </c>
      <c r="BL165" s="12" t="s">
        <v>116</v>
      </c>
      <c r="BM165" s="128" t="s">
        <v>229</v>
      </c>
    </row>
    <row r="166" spans="2:65" s="1" customFormat="1" ht="39">
      <c r="B166" s="27"/>
      <c r="D166" s="130" t="s">
        <v>118</v>
      </c>
      <c r="F166" s="131" t="s">
        <v>230</v>
      </c>
      <c r="I166" s="132"/>
      <c r="L166" s="27"/>
      <c r="M166" s="134"/>
      <c r="N166" s="135"/>
      <c r="O166" s="135"/>
      <c r="P166" s="135"/>
      <c r="Q166" s="135"/>
      <c r="R166" s="135"/>
      <c r="S166" s="135"/>
      <c r="T166" s="136"/>
      <c r="AT166" s="12" t="s">
        <v>118</v>
      </c>
      <c r="AU166" s="12" t="s">
        <v>82</v>
      </c>
    </row>
    <row r="167" spans="2:65" s="1" customFormat="1" ht="6.95" customHeight="1">
      <c r="B167" s="39"/>
      <c r="C167" s="40"/>
      <c r="D167" s="40"/>
      <c r="E167" s="40"/>
      <c r="F167" s="40"/>
      <c r="G167" s="40"/>
      <c r="H167" s="40"/>
      <c r="I167" s="40"/>
      <c r="J167" s="40"/>
      <c r="K167" s="40"/>
      <c r="L167" s="27"/>
    </row>
  </sheetData>
  <sheetProtection algorithmName="SHA-512" hashValue="2UfDenPn2Nm54qUeGPhtBD1FV2JO27bo76Bv4VPbokSza8OaMWHa8s56HW64fCfzODge0g/1h55ZI83LgO7rCQ==" saltValue="Tt9FH3Yxjk/omHf37DN/DaW2XZ2LoxClWNaRUZNUsTmdNUuYB0fvtlzuX7yYhi3ZrXnfZxrGjyp/AxefqZgXSA==" spinCount="100000" sheet="1" objects="1" scenarios="1" formatColumns="0" formatRows="0" autoFilter="0"/>
  <autoFilter ref="C116:K166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elektrické revize UTZ</vt:lpstr>
      <vt:lpstr>'01 - elektrické revize UTZ'!Názvy_tisku</vt:lpstr>
      <vt:lpstr>'Rekapitulace stavby'!Názvy_tisku</vt:lpstr>
      <vt:lpstr>'01 - elektrické revize UTZ'!Oblast_tisku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Krob Miroslav</dc:creator>
  <cp:lastModifiedBy>Švejda Martin, Ing.</cp:lastModifiedBy>
  <dcterms:created xsi:type="dcterms:W3CDTF">2024-11-07T10:34:39Z</dcterms:created>
  <dcterms:modified xsi:type="dcterms:W3CDTF">2024-11-07T10:48:19Z</dcterms:modified>
</cp:coreProperties>
</file>