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.1 - elektroinstalace" sheetId="2" r:id="rId2"/>
    <sheet name="SO 1.1.2 - zemní a ostatn..." sheetId="3" r:id="rId3"/>
    <sheet name="SO 1.1.3 - VRN" sheetId="4" r:id="rId4"/>
    <sheet name="Pokyny pro vyplnění" sheetId="5" r:id="rId5"/>
  </sheets>
  <definedNames>
    <definedName name="_xlnm.Print_Area" localSheetId="0">'Rekapitulace stavby'!$D$4:$AO$33,'Rekapitulace stavby'!$C$39:$AQ$57</definedName>
    <definedName name="_xlnm.Print_Titles" localSheetId="0">'Rekapitulace stavby'!$49:$49</definedName>
    <definedName name="_xlnm._FilterDatabase" localSheetId="1" hidden="1">'SO 1.1.1 - elektroinstalace'!$C$88:$K$156</definedName>
    <definedName name="_xlnm.Print_Area" localSheetId="1">'SO 1.1.1 - elektroinstalace'!$C$4:$J$40,'SO 1.1.1 - elektroinstalace'!$C$46:$J$66,'SO 1.1.1 - elektroinstalace'!$C$72:$K$156</definedName>
    <definedName name="_xlnm.Print_Titles" localSheetId="1">'SO 1.1.1 - elektroinstalace'!$88:$88</definedName>
    <definedName name="_xlnm._FilterDatabase" localSheetId="2" hidden="1">'SO 1.1.2 - zemní a ostatn...'!$C$93:$K$128</definedName>
    <definedName name="_xlnm.Print_Area" localSheetId="2">'SO 1.1.2 - zemní a ostatn...'!$C$4:$J$40,'SO 1.1.2 - zemní a ostatn...'!$C$46:$J$71,'SO 1.1.2 - zemní a ostatn...'!$C$77:$K$128</definedName>
    <definedName name="_xlnm.Print_Titles" localSheetId="2">'SO 1.1.2 - zemní a ostatn...'!$93:$93</definedName>
    <definedName name="_xlnm._FilterDatabase" localSheetId="3" hidden="1">'SO 1.1.3 - VRN'!$C$91:$K$100</definedName>
    <definedName name="_xlnm.Print_Area" localSheetId="3">'SO 1.1.3 - VRN'!$C$4:$J$40,'SO 1.1.3 - VRN'!$C$46:$J$69,'SO 1.1.3 - VRN'!$C$75:$K$100</definedName>
    <definedName name="_xlnm.Print_Titles" localSheetId="3">'SO 1.1.3 - VRN'!$91:$91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6"/>
  <c r="AX56"/>
  <c i="4" r="BI100"/>
  <c r="BH100"/>
  <c r="BG100"/>
  <c r="BF100"/>
  <c r="T100"/>
  <c r="T99"/>
  <c r="R100"/>
  <c r="R99"/>
  <c r="P100"/>
  <c r="P99"/>
  <c r="BK100"/>
  <c r="BK99"/>
  <c r="J99"/>
  <c r="J100"/>
  <c r="BE100"/>
  <c r="J68"/>
  <c r="BI98"/>
  <c r="BH98"/>
  <c r="BG98"/>
  <c r="BF98"/>
  <c r="T98"/>
  <c r="T97"/>
  <c r="R98"/>
  <c r="R97"/>
  <c r="P98"/>
  <c r="P97"/>
  <c r="BK98"/>
  <c r="BK97"/>
  <c r="J97"/>
  <c r="J98"/>
  <c r="BE98"/>
  <c r="J67"/>
  <c r="BI96"/>
  <c r="BH96"/>
  <c r="BG96"/>
  <c r="BF96"/>
  <c r="T96"/>
  <c r="R96"/>
  <c r="P96"/>
  <c r="BK96"/>
  <c r="J96"/>
  <c r="BE96"/>
  <c r="BI95"/>
  <c r="F38"/>
  <c i="1" r="BD56"/>
  <c i="4" r="BH95"/>
  <c r="F37"/>
  <c i="1" r="BC56"/>
  <c i="4" r="BG95"/>
  <c r="F36"/>
  <c i="1" r="BB56"/>
  <c i="4" r="BF95"/>
  <c r="J35"/>
  <c i="1" r="AW56"/>
  <c i="4" r="F35"/>
  <c i="1" r="BA56"/>
  <c i="4" r="T95"/>
  <c r="T94"/>
  <c r="T93"/>
  <c r="T92"/>
  <c r="R95"/>
  <c r="R94"/>
  <c r="R93"/>
  <c r="R92"/>
  <c r="P95"/>
  <c r="P94"/>
  <c r="P93"/>
  <c r="P92"/>
  <c i="1" r="AU56"/>
  <c i="4" r="BK95"/>
  <c r="BK94"/>
  <c r="J94"/>
  <c r="BK93"/>
  <c r="J93"/>
  <c r="BK92"/>
  <c r="J92"/>
  <c r="J64"/>
  <c r="J31"/>
  <c i="1" r="AG56"/>
  <c i="4" r="J95"/>
  <c r="BE95"/>
  <c r="J34"/>
  <c i="1" r="AV56"/>
  <c i="4" r="F34"/>
  <c i="1" r="AZ56"/>
  <c i="4" r="J66"/>
  <c r="J65"/>
  <c r="F86"/>
  <c r="E84"/>
  <c r="F57"/>
  <c r="E55"/>
  <c r="J40"/>
  <c r="J25"/>
  <c r="E25"/>
  <c r="J88"/>
  <c r="J59"/>
  <c r="J24"/>
  <c r="J22"/>
  <c r="E22"/>
  <c r="F89"/>
  <c r="F60"/>
  <c r="J21"/>
  <c r="J19"/>
  <c r="E19"/>
  <c r="F88"/>
  <c r="F59"/>
  <c r="J18"/>
  <c r="J16"/>
  <c r="J86"/>
  <c r="J57"/>
  <c r="E7"/>
  <c r="E78"/>
  <c r="E49"/>
  <c i="1" r="AY55"/>
  <c r="AX55"/>
  <c i="3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70"/>
  <c r="J69"/>
  <c r="BI118"/>
  <c r="BH118"/>
  <c r="BG118"/>
  <c r="BF118"/>
  <c r="T118"/>
  <c r="T117"/>
  <c r="R118"/>
  <c r="R117"/>
  <c r="P118"/>
  <c r="P117"/>
  <c r="BK118"/>
  <c r="BK117"/>
  <c r="J117"/>
  <c r="J118"/>
  <c r="BE118"/>
  <c r="J68"/>
  <c r="BI112"/>
  <c r="BH112"/>
  <c r="BG112"/>
  <c r="BF112"/>
  <c r="T112"/>
  <c r="T111"/>
  <c r="R112"/>
  <c r="R111"/>
  <c r="P112"/>
  <c r="P111"/>
  <c r="BK112"/>
  <c r="BK111"/>
  <c r="J111"/>
  <c r="J112"/>
  <c r="BE112"/>
  <c r="J67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7"/>
  <c r="F38"/>
  <c i="1" r="BD55"/>
  <c i="3" r="BH97"/>
  <c r="F37"/>
  <c i="1" r="BC55"/>
  <c i="3" r="BG97"/>
  <c r="F36"/>
  <c i="1" r="BB55"/>
  <c i="3" r="BF97"/>
  <c r="J35"/>
  <c i="1" r="AW55"/>
  <c i="3" r="F35"/>
  <c i="1" r="BA55"/>
  <c i="3" r="T97"/>
  <c r="T96"/>
  <c r="T95"/>
  <c r="T94"/>
  <c r="R97"/>
  <c r="R96"/>
  <c r="R95"/>
  <c r="R94"/>
  <c r="P97"/>
  <c r="P96"/>
  <c r="P95"/>
  <c r="P94"/>
  <c i="1" r="AU55"/>
  <c i="3" r="BK97"/>
  <c r="BK96"/>
  <c r="J96"/>
  <c r="BK95"/>
  <c r="J95"/>
  <c r="BK94"/>
  <c r="J94"/>
  <c r="J64"/>
  <c r="J31"/>
  <c i="1" r="AG55"/>
  <c i="3" r="J97"/>
  <c r="BE97"/>
  <c r="J34"/>
  <c i="1" r="AV55"/>
  <c i="3" r="F34"/>
  <c i="1" r="AZ55"/>
  <c i="3" r="J66"/>
  <c r="J65"/>
  <c r="F88"/>
  <c r="E86"/>
  <c r="F57"/>
  <c r="E55"/>
  <c r="J40"/>
  <c r="J25"/>
  <c r="E25"/>
  <c r="J90"/>
  <c r="J59"/>
  <c r="J24"/>
  <c r="J22"/>
  <c r="E22"/>
  <c r="F91"/>
  <c r="F60"/>
  <c r="J21"/>
  <c r="J19"/>
  <c r="E19"/>
  <c r="F90"/>
  <c r="F59"/>
  <c r="J18"/>
  <c r="J16"/>
  <c r="J88"/>
  <c r="J57"/>
  <c r="E7"/>
  <c r="E80"/>
  <c r="E49"/>
  <c i="1" r="AY54"/>
  <c r="AX54"/>
  <c i="2"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8"/>
  <c i="1" r="BD54"/>
  <c i="2" r="BH91"/>
  <c r="F37"/>
  <c i="1" r="BC54"/>
  <c i="2" r="BG91"/>
  <c r="F36"/>
  <c i="1" r="BB54"/>
  <c i="2" r="BF91"/>
  <c r="J35"/>
  <c i="1" r="AW54"/>
  <c i="2" r="F35"/>
  <c i="1" r="BA54"/>
  <c i="2" r="T91"/>
  <c r="T90"/>
  <c r="T89"/>
  <c r="R91"/>
  <c r="R90"/>
  <c r="R89"/>
  <c r="P91"/>
  <c r="P90"/>
  <c r="P89"/>
  <c i="1" r="AU54"/>
  <c i="2" r="BK91"/>
  <c r="BK90"/>
  <c r="J90"/>
  <c r="BK89"/>
  <c r="J89"/>
  <c r="J64"/>
  <c r="J31"/>
  <c i="1" r="AG54"/>
  <c i="2" r="J91"/>
  <c r="BE91"/>
  <c r="J34"/>
  <c i="1" r="AV54"/>
  <c i="2" r="F34"/>
  <c i="1" r="AZ54"/>
  <c i="2" r="J65"/>
  <c r="F83"/>
  <c r="E81"/>
  <c r="F57"/>
  <c r="E55"/>
  <c r="J40"/>
  <c r="J25"/>
  <c r="E25"/>
  <c r="J85"/>
  <c r="J59"/>
  <c r="J24"/>
  <c r="J22"/>
  <c r="E22"/>
  <c r="F86"/>
  <c r="F60"/>
  <c r="J21"/>
  <c r="J19"/>
  <c r="E19"/>
  <c r="F85"/>
  <c r="F59"/>
  <c r="J18"/>
  <c r="J16"/>
  <c r="J83"/>
  <c r="J57"/>
  <c r="E7"/>
  <c r="E75"/>
  <c r="E49"/>
  <c i="1" r="BD53"/>
  <c r="BC53"/>
  <c r="BB53"/>
  <c r="BA53"/>
  <c r="AZ53"/>
  <c r="AY53"/>
  <c r="AX53"/>
  <c r="AW53"/>
  <c r="AV53"/>
  <c r="AU53"/>
  <c r="AT53"/>
  <c r="AS53"/>
  <c r="AG53"/>
  <c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<sst xmlns="http://schemas.openxmlformats.org/spreadsheetml/2006/main">
  <si>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</si>
  <si>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</si>
  <si>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</si>
  <si>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</si>
  <si>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</si>
  <si>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</si>
  <si>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</si>
  <si>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{354bb564-a0d2-41c1-a378-1aa50bdcd181}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</si>
  <si>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</si>
  <si>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</si>
  <si>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</si>
  <si>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</si>
  <si>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</si>
  <si>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</si>
  <si>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</si>
  <si>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</si>
  <si>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65018121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</si>
  <si>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</si>
  <si>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</si>
  <si>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osvětlení kolejiště v ŽST Řehlovice</t>
  </si>
  <si>
    <t>KSO:</t>
  </si>
  <si>
    <t/>
  </si>
  <si>
    <t>CC-CZ:</t>
  </si>
  <si>
    <t>Místo:</t>
  </si>
  <si>
    <t>Řehlovice</t>
  </si>
  <si>
    <t>Datum:</t>
  </si>
  <si>
    <t>18. 9. 2018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</si>
  <si>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</si>
  <si>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</si>
  <si>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</si>
  <si>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</si>
  <si>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</si>
  <si>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</si>
  <si>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</si>
  <si>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</si>
  <si>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</si>
  <si>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</si>
  <si>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</si>
  <si>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</si>
  <si>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</si>
  <si>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</si>
  <si>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</si>
  <si>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</si>
  <si>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</si>
  <si>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</si>
  <si>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</si>
  <si>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</si>
  <si>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</si>
  <si>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</si>
  <si>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</si>
  <si>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</si>
  <si>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</si>
  <si>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</si>
  <si>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</si>
  <si>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</si>
  <si>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</si>
  <si>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</si>
  <si>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</si>
  <si>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</si>
  <si>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</si>
  <si>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</si>
  <si>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</si>
  <si>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</si>
  <si>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</si>
  <si>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</si>
  <si>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</si>
  <si>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</si>
  <si>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</si>
  <si>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</si>
  <si>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</si>
  <si>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</si>
  <si>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</si>
  <si>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</si>
  <si>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</si>
  <si>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</si>
  <si>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trakční a energetická zařízení</t>
  </si>
  <si>
    <t>STA</t>
  </si>
  <si>
    <t>1</t>
  </si>
  <si>
    <t>{3e40a5b8-97cb-4827-8be7-bb82198d2fcc}</t>
  </si>
  <si>
    <t>2</t>
  </si>
  <si>
    <t>SO 1.1</t>
  </si>
  <si>
    <t>osvětlení a DOÚO</t>
  </si>
  <si>
    <t>Soupis</t>
  </si>
  <si>
    <t>{a0c3bdcd-676c-4fbb-a663-d4e83b2b38b8}</t>
  </si>
  <si>
    <t>/</t>
  </si>
  <si>
    <t>SO 1.1.1</t>
  </si>
  <si>
    <t>elektroinstalace</t>
  </si>
  <si>
    <t>3</t>
  </si>
  <si>
    <t>{ddd25635-fcdb-4980-9866-99bc89f09a37}</t>
  </si>
  <si>
    <t>SO 1.1.2</t>
  </si>
  <si>
    <t>zemní a ostatní práce</t>
  </si>
  <si>
    <t>{00b34822-bc5a-4de0-86dd-6a082f7a5939}</t>
  </si>
  <si>
    <t>SO 1.1.3</t>
  </si>
  <si>
    <t>VRN</t>
  </si>
  <si>
    <t>{c71ad655-98cd-4249-8e75-219ab097eb07}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</si>
  <si>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</si>
  <si>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</si>
  <si>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</si>
  <si>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</si>
  <si>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</si>
  <si>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</si>
  <si>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</si>
  <si>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1 - trakční a energetická zařízení</t>
  </si>
  <si>
    <t>Soupis:</t>
  </si>
  <si>
    <t>SO 1.1 - osvětlení a DOÚO</t>
  </si>
  <si>
    <t>Úroveň 3:</t>
  </si>
  <si>
    <t>SO 1.1.1 - elektroinstalace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</si>
  <si>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</si>
  <si>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</si>
  <si>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</si>
  <si>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</si>
  <si>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</si>
  <si>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</si>
  <si>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</si>
  <si>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</si>
  <si>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</si>
  <si>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</si>
  <si>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</si>
  <si>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</si>
  <si>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</si>
  <si>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</si>
  <si>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</si>
  <si>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</si>
  <si>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</si>
  <si>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</si>
  <si>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</si>
  <si>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</si>
  <si>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</si>
  <si>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</si>
  <si>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</si>
  <si>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</si>
  <si>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K</t>
  </si>
  <si>
    <t>7493151510</t>
  </si>
  <si>
    <t>Montáž osvětlovací věže v kolejišti trubkové výšky do 25 m - montáž veškerého příslušenství a výstroje včetně pomocných konstrukcí pro vedení kabelů od paty věže na plošinu věže, montáž svorkovnicové skříňky s 1-f zásuvkou a průchodkami osazené na plošině věže pro max. 20 světlometů. Neobsahuje cenu za základovou konstrukci, montáž světlometů a kabelového vedení od paty stožáru na plošinu věže</t>
  </si>
  <si>
    <t>kus</t>
  </si>
  <si>
    <t>Sborník UOŽI 01 2018</t>
  </si>
  <si>
    <t>512</t>
  </si>
  <si>
    <t>-194135144</t>
  </si>
  <si>
    <t>7493151010</t>
  </si>
  <si>
    <t>Montáž osvětlovacích stožárů včetně výstroje sklopných výšky do 12 m - včetně připojovací svorkovnice pro 2x svítidla, kabelového vedení ke svítidlům a veškerého příslušenství. Neobsahuje základovou konstrukci a montáž svítidla</t>
  </si>
  <si>
    <t>1555002843</t>
  </si>
  <si>
    <t>7493152535</t>
  </si>
  <si>
    <t>Montáž svítidla pro železnici na osvětlovací věž - kompletace a montáž včetně "superlife" světelného zdroje, elektronického předřadníku a připojení kabelu</t>
  </si>
  <si>
    <t>1189610780</t>
  </si>
  <si>
    <t>7493152530</t>
  </si>
  <si>
    <t>Montáž svítidla pro železnici na sklopný stožár - kompletace a montáž včetně "superlife" světelného zdroje, elektronického předřadníku a připojení kabelu</t>
  </si>
  <si>
    <t>1168358750</t>
  </si>
  <si>
    <t>5</t>
  </si>
  <si>
    <t>M</t>
  </si>
  <si>
    <t>7493100280</t>
  </si>
  <si>
    <t>Venkovní osvětlení Osvětlovací věže Stožár OST20</t>
  </si>
  <si>
    <t>128</t>
  </si>
  <si>
    <t>-1705655736</t>
  </si>
  <si>
    <t>6</t>
  </si>
  <si>
    <t>7493100340</t>
  </si>
  <si>
    <t>Silnoproudá zařízení Venkovní osvětlení Osvětlovací věže Svorníkový (kotevní) koš pro OSŽ 20P pozinkovaný</t>
  </si>
  <si>
    <t>-1435444537</t>
  </si>
  <si>
    <t>7</t>
  </si>
  <si>
    <t>7493500080</t>
  </si>
  <si>
    <t>Dálkové ovládání úsekových odpojovačů ( DOÚO ) Svorkovnicové skříně plastová do venkovního prostředí do 40 svorek</t>
  </si>
  <si>
    <t>-218309260</t>
  </si>
  <si>
    <t>P</t>
  </si>
  <si>
    <t>Poznámka k položce:
MX skříň na plošině</t>
  </si>
  <si>
    <t>8</t>
  </si>
  <si>
    <t>7493100050</t>
  </si>
  <si>
    <t>Silnoproudá zařízení Venkovní osvětlení Osvětlovací stožáry sklopné výšky od 7 do 9 m, žárově zinkovaný, vč. Výstroje,stožár nesmí mít dvířka (z důvodu neoprávněného vstupu), přístup ke svorkovnici bude možný až po sklopení stožáru, kdy se dolní část plně otevře a umožní snadný přístup ke svorkovnicím.</t>
  </si>
  <si>
    <t>-748741003</t>
  </si>
  <si>
    <t>Poznámka k položce:
přístup ke svorkovnici bude možný až po sklopení stožáru, kdy se dolní část plně otevře a umožní snadný přístup ke svorkovnicím.</t>
  </si>
  <si>
    <t>9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</si>
  <si>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</si>
  <si>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</si>
  <si>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-2071064257</t>
  </si>
  <si>
    <t>10</t>
  </si>
  <si>
    <t>7493100670</t>
  </si>
  <si>
    <t>Silnoproudá zařízení Venkovní osvětlení Svítidla pro železnici LED svítidlo o příkonu 56 - 100 W určené pro osvětlení venkovních prostor veřejnosti přístupných (nástupiště, přechody kolejiště) na ŽDC.</t>
  </si>
  <si>
    <t>-501912967</t>
  </si>
  <si>
    <t>Poznámka k položce:
Svítidlo opatřeno difuzorem z plochého tvrzeného skla s minimální pevností IK 6 a vyšší; teplotní ochrana svítidla (LED modulu i předřadníku); chlazení zajištěno pasivními chladiči;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</si>
  <si>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11</t>
  </si>
  <si>
    <t>7493156010</t>
  </si>
  <si>
    <t>Montáž rozvaděče pro napájení osvětlení železničních prostranství do 8 kusů 3-f vývodů - do terénu nebo rozvodny včetně elektrovýzbroje</t>
  </si>
  <si>
    <t>-1534331636</t>
  </si>
  <si>
    <t>12</t>
  </si>
  <si>
    <t>7493102200</t>
  </si>
  <si>
    <t>Silnoproudá zařízení Venkovní osvětlení Rozvaděče pro napájení osvětlení železničních prostranství do 4ks 3-f větví s PLC řídícím systémem</t>
  </si>
  <si>
    <t>-1034595484</t>
  </si>
  <si>
    <t>13</t>
  </si>
  <si>
    <t>7493352030</t>
  </si>
  <si>
    <t>Montáž rozvaděče pro elektrický ohřev výhybky ovladače pro EOV a osvětlení - včetně instalace ovladače do vnitřního prostoru včetně napojení na podružné rozvaděče a nadřazený systém včetně připojovacích poplatků</t>
  </si>
  <si>
    <t>1632038989</t>
  </si>
  <si>
    <t>14</t>
  </si>
  <si>
    <t>7493352040</t>
  </si>
  <si>
    <t>Montáž rozvaděče pro elektrický ohřev výhybky řídícího software do PLC řídící jednotky do ovladače EOV a osvětlení - 1x výhybka/1 x větev osvětlení - pro možnost chodu ovladače a jeho oživení, neobsahuje cenu za software</t>
  </si>
  <si>
    <t>432013816</t>
  </si>
  <si>
    <t>7493300130</t>
  </si>
  <si>
    <t>Elektrický ohřev výhybek (EOV) Řídící rozváděče Rozváděč pro ovládání a signalizaci, podřízený, 4 okruhy,do 7 rozvaděčů,do 40 okruhů VO a až se 32 připojenými vyhybkami EOV</t>
  </si>
  <si>
    <t>-2098888187</t>
  </si>
  <si>
    <t>16</t>
  </si>
  <si>
    <t>7492553010</t>
  </si>
  <si>
    <t>Montáž kabelů 2- a 3-žílových Cu do 16 mm2 - uložení do země, chráničky, na rošty, pod omítku apod.</t>
  </si>
  <si>
    <t>m</t>
  </si>
  <si>
    <t>-878524047</t>
  </si>
  <si>
    <t>17</t>
  </si>
  <si>
    <t>7492554010</t>
  </si>
  <si>
    <t>Montáž kabelů 4- a 5-žílových Cu do 16 mm2 - uložení do země, chráničky, na rošty, pod omítku apod.</t>
  </si>
  <si>
    <t>338120605</t>
  </si>
  <si>
    <t>18</t>
  </si>
  <si>
    <t>7492554012</t>
  </si>
  <si>
    <t>Montáž kabelů 4- a 5-žílových Cu do 25 mm2 - uložení do země, chráničky, na rošty, pod omítku apod.</t>
  </si>
  <si>
    <t>-1946991906</t>
  </si>
  <si>
    <t>19</t>
  </si>
  <si>
    <t>7492555020</t>
  </si>
  <si>
    <t>Montáž kabelů vícežílových Cu 12 x 2,5 mm2 - uložení do země, chráničky, na rošty, pod omítku apod.</t>
  </si>
  <si>
    <t>1829333543</t>
  </si>
  <si>
    <t>20</t>
  </si>
  <si>
    <t>7492555028</t>
  </si>
  <si>
    <t>Montáž kabelů vícežílových Cu 12 x 4 mm2 - uložení do země, chráničky, na rošty, pod omítku apod.</t>
  </si>
  <si>
    <t>-835003197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</si>
  <si>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</si>
  <si>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</si>
  <si>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884674599</t>
  </si>
  <si>
    <t>22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</si>
  <si>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</si>
  <si>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</si>
  <si>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-1564392811</t>
  </si>
  <si>
    <t>23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</si>
  <si>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</si>
  <si>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</si>
  <si>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-1708389029</t>
  </si>
  <si>
    <t>24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</si>
  <si>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</si>
  <si>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</si>
  <si>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-1494297118</t>
  </si>
  <si>
    <t>25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</si>
  <si>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</si>
  <si>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</si>
  <si>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-184903882</t>
  </si>
  <si>
    <t>26</t>
  </si>
  <si>
    <t>7492501920</t>
  </si>
  <si>
    <t>Kabely, vodiče, šňůry Cu - nn Kabel silový 4 a 5-žílový Cu, plastová izolace CYKY 4J4 (4Bx4)</t>
  </si>
  <si>
    <t>-1620571600</t>
  </si>
  <si>
    <t>27</t>
  </si>
  <si>
    <t>7492501880</t>
  </si>
  <si>
    <t>Kabely, vodiče, šňůry Cu - nn Kabel silový 4 a 5-žílový Cu, plastová izolace CYKY 4J16 (4Bx16)</t>
  </si>
  <si>
    <t>-1611191270</t>
  </si>
  <si>
    <t>28</t>
  </si>
  <si>
    <t>7492501900</t>
  </si>
  <si>
    <t>Kabely, vodiče, šňůry Cu - nn Kabel silový 4 a 5-žílový Cu, plastová izolace CYKY 4J25 (4Bx25)</t>
  </si>
  <si>
    <t>-1178646223</t>
  </si>
  <si>
    <t>29</t>
  </si>
  <si>
    <t>7492502150</t>
  </si>
  <si>
    <t xml:space="preserve">Kabely, vodiče, šňůry Cu - nn Kabel silový více-žílový Cu, plastová izolace CYKY 12J2,5  (12Cx2,5)</t>
  </si>
  <si>
    <t>700245826</t>
  </si>
  <si>
    <t>30</t>
  </si>
  <si>
    <t>7492502160</t>
  </si>
  <si>
    <t xml:space="preserve">Kabely, vodiče, šňůry Cu - nn Kabel silový více-žílový Cu, plastová izolace CYKY 12J4  (12Cx4)</t>
  </si>
  <si>
    <t>-923003908</t>
  </si>
  <si>
    <t>31</t>
  </si>
  <si>
    <t>7492501670</t>
  </si>
  <si>
    <t xml:space="preserve">Kabely, vodiče, šňůry Cu - nn Kabel silový Cu pro pohyblivé přívody, izolace pryžová H05VV-F 1,5 (CYSY 3Cx1,5)  do osv. stožárů</t>
  </si>
  <si>
    <t>-255849573</t>
  </si>
  <si>
    <t>32</t>
  </si>
  <si>
    <t>7590520165</t>
  </si>
  <si>
    <t>Venkovní vedení kabelová - metalické sítě Neplněné 4x0,8 TCEKFLE 3 x 4 x 0,8</t>
  </si>
  <si>
    <t>-502369579</t>
  </si>
  <si>
    <t>33</t>
  </si>
  <si>
    <t>7491100120</t>
  </si>
  <si>
    <t xml:space="preserve">Trubková vedení Ohebné elektroinstalační trubky KOPOFLEX  50 rudá</t>
  </si>
  <si>
    <t>-1387596447</t>
  </si>
  <si>
    <t>34</t>
  </si>
  <si>
    <t>7491100130</t>
  </si>
  <si>
    <t>Trubková vedení Ohebné elektroinstalační trubky KOPOFLEX 110 rudá</t>
  </si>
  <si>
    <t>-281183500</t>
  </si>
  <si>
    <t>35</t>
  </si>
  <si>
    <t>7593505150</t>
  </si>
  <si>
    <t>Pokládka výstražné fólie do výkopu</t>
  </si>
  <si>
    <t>795481862</t>
  </si>
  <si>
    <t>36</t>
  </si>
  <si>
    <t>7592700655</t>
  </si>
  <si>
    <t>Upozorňovadla, značky Upozorňovadla, značky Ostatní Fólie výstražná červená š34cm (HM0673909992034)</t>
  </si>
  <si>
    <t>-1844336216</t>
  </si>
  <si>
    <t>37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</si>
  <si>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</si>
  <si>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</si>
  <si>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1359634869</t>
  </si>
  <si>
    <t>38</t>
  </si>
  <si>
    <t>7491654012</t>
  </si>
  <si>
    <t>Montáž svorek spojovacích se 3 a více šrouby (typ ST, SJ, SK, SZ, SR01, 02, aj.)</t>
  </si>
  <si>
    <t>1380373069</t>
  </si>
  <si>
    <t>39</t>
  </si>
  <si>
    <t>7491654010</t>
  </si>
  <si>
    <t>Montáž svorek spojovacích se 2 šrouby (typ SS, SO, SR03, aj.)</t>
  </si>
  <si>
    <t>-230076421</t>
  </si>
  <si>
    <t>40</t>
  </si>
  <si>
    <t>7491600130</t>
  </si>
  <si>
    <t>Uzemnění Vnější Zemnící pásek stožáru TV FeZn 30x4 mm2 v délce 25 m</t>
  </si>
  <si>
    <t>1983395058</t>
  </si>
  <si>
    <t>41</t>
  </si>
  <si>
    <t>7491600190</t>
  </si>
  <si>
    <t>Uzemnění Vnější Uzemňovací vedení v zemi, kruhovým vodičem FeZn do D=10 mm</t>
  </si>
  <si>
    <t>1956586369</t>
  </si>
  <si>
    <t>42</t>
  </si>
  <si>
    <t>7491601450</t>
  </si>
  <si>
    <t>Uzemnění Hromosvodné vedení Svorka SR 2b</t>
  </si>
  <si>
    <t>-1206691628</t>
  </si>
  <si>
    <t>43</t>
  </si>
  <si>
    <t>7491601410</t>
  </si>
  <si>
    <t>Uzemnění Hromosvodné vedení Svorka SP</t>
  </si>
  <si>
    <t>1232398695</t>
  </si>
  <si>
    <t>44</t>
  </si>
  <si>
    <t>7494351032</t>
  </si>
  <si>
    <t>Montáž jističů (do 10 kA) třípólových přes 20 do 63 A</t>
  </si>
  <si>
    <t>-1961914724</t>
  </si>
  <si>
    <t>45</t>
  </si>
  <si>
    <t>7494351010</t>
  </si>
  <si>
    <t>Montáž jističů (do 10 kA) jednopólových do 20 A</t>
  </si>
  <si>
    <t>-1991012388</t>
  </si>
  <si>
    <t>46</t>
  </si>
  <si>
    <t>7494559010</t>
  </si>
  <si>
    <t>Montáž relé modulárního</t>
  </si>
  <si>
    <t>1505224497</t>
  </si>
  <si>
    <t>47</t>
  </si>
  <si>
    <t>7494003394</t>
  </si>
  <si>
    <t>Modulární přístroje Jističe do 80 A; 10 kA 3-pólové In 40 A, Ue AC 230/400 V / DC 216 V, charakteristika B, 3pól, Icn 10 kA</t>
  </si>
  <si>
    <t>-840299319</t>
  </si>
  <si>
    <t>48</t>
  </si>
  <si>
    <t>7494003122</t>
  </si>
  <si>
    <t>Modulární přístroje Jističe do 80 A; 10 kA 1-pólové In 6 A, Ue AC 230 V / DC 72 V, charakteristika B, 1pól, Icn 10 kA</t>
  </si>
  <si>
    <t>-98647771</t>
  </si>
  <si>
    <t>49</t>
  </si>
  <si>
    <t>7493100761</t>
  </si>
  <si>
    <t>Venkovní osvětlení Svítidla pro železnici Soumrakový spínač upevnění na DIN lištu</t>
  </si>
  <si>
    <t>-960368689</t>
  </si>
  <si>
    <t>50</t>
  </si>
  <si>
    <t>7493171012</t>
  </si>
  <si>
    <t>Demontáž osvětlovacích stožárů výšky přes 6 do 14 m - včetně veškeré elektrovýzbroje (svítidla, kabely, rozvodnice)</t>
  </si>
  <si>
    <t>-559303773</t>
  </si>
  <si>
    <t>51</t>
  </si>
  <si>
    <t>7496553010</t>
  </si>
  <si>
    <t>Montáž dálkového ovládání úsekových odpojovačů (DOÚO) ovladače motorových pohonů trakčních odpojovačů - včetně veškerého příslušenství</t>
  </si>
  <si>
    <t>2109168200</t>
  </si>
  <si>
    <t>52</t>
  </si>
  <si>
    <t>7496553040</t>
  </si>
  <si>
    <t>Montáž dálkového ovládání úsekových odpojovačů (DOÚO) napájecí soupravy pro ovladač DOÚO s oddělovacím transformátorem - včetně jističů, příslušenství, instalace rozvaděče do vnitřního prostoru, včetně elektrovýzbroje</t>
  </si>
  <si>
    <t>-1164106159</t>
  </si>
  <si>
    <t>53</t>
  </si>
  <si>
    <t>7493500020</t>
  </si>
  <si>
    <t>Dálkové ovládání úsekových odpojovačů ( DOÚO ) Ovladače pro dálkové ovládání motorových pohonů trakčních odpojovačů pro 6 motorových pohonů</t>
  </si>
  <si>
    <t>812563412</t>
  </si>
  <si>
    <t>54</t>
  </si>
  <si>
    <t>7493500070</t>
  </si>
  <si>
    <t>Dálkové ovládání úsekových odpojovačů ( DOÚO ) Ovladače Napájecí souprava DOÚO s oddělovacím transformátorem a HIS</t>
  </si>
  <si>
    <t>-1699157923</t>
  </si>
  <si>
    <t>55</t>
  </si>
  <si>
    <t>7497301150</t>
  </si>
  <si>
    <t>Vodiče trakčního vedení Pohon odpojovače motorový</t>
  </si>
  <si>
    <t>1636766844</t>
  </si>
  <si>
    <t>56</t>
  </si>
  <si>
    <t>7491353034</t>
  </si>
  <si>
    <t>Montáž nosné ocelové konstrukce nosných ocelových konstrukce pro přístroje a zařízení z válcovaných profilů U, L, I , hmotnosti do 100 kg - výroba a montáž</t>
  </si>
  <si>
    <t>6349301</t>
  </si>
  <si>
    <t>57</t>
  </si>
  <si>
    <t>7491351010</t>
  </si>
  <si>
    <t>Montáž ocelových profilů tyčí, úhelníků</t>
  </si>
  <si>
    <t>kg</t>
  </si>
  <si>
    <t>58097104</t>
  </si>
  <si>
    <t>58</t>
  </si>
  <si>
    <t>7497300010</t>
  </si>
  <si>
    <t>Vodiče trakčního vedení Ocelové konstrukce nestandartní</t>
  </si>
  <si>
    <t>1708820064</t>
  </si>
  <si>
    <t>59</t>
  </si>
  <si>
    <t>7499700570</t>
  </si>
  <si>
    <t>Kabely trakčního vedení, Různé TV Beton nebo hlinobeton B 10 pro obetonování chráničky</t>
  </si>
  <si>
    <t>m3</t>
  </si>
  <si>
    <t>-420016614</t>
  </si>
  <si>
    <t>60</t>
  </si>
  <si>
    <t>7830010002-R</t>
  </si>
  <si>
    <t>Zhotovení povrchové úpravy zinkováním</t>
  </si>
  <si>
    <t>-1040745633</t>
  </si>
  <si>
    <t>61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</si>
  <si>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</si>
  <si>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</si>
  <si>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-1895737954</t>
  </si>
  <si>
    <t>62</t>
  </si>
  <si>
    <t>7498150525</t>
  </si>
  <si>
    <t>Vyhotovení výchozí revizní zprávy příplatek za každých dalších i započatých 500 000 Kč přes 1 000 000 Kč</t>
  </si>
  <si>
    <t>-677152154</t>
  </si>
  <si>
    <t>63</t>
  </si>
  <si>
    <t>7498351010</t>
  </si>
  <si>
    <t>Vydání průkazu způsobilosti pro funkční celek, provizorní stav - vyhotovení dokladu o silnoproudých zařízeních a vydání průkazu způsobilosti</t>
  </si>
  <si>
    <t>1975004974</t>
  </si>
  <si>
    <t>SO 1.1.2 - zemní a ostatní práce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</si>
  <si>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</si>
  <si>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</si>
  <si>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</si>
  <si>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</si>
  <si>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>M - Práce a dodávky M</t>
  </si>
  <si>
    <t xml:space="preserve">    46-M - Zemní práce při extr.mont.pracích</t>
  </si>
  <si>
    <t>HSV</t>
  </si>
  <si>
    <t>Práce a dodávky HSV</t>
  </si>
  <si>
    <t>Zemní práce</t>
  </si>
  <si>
    <t>131203102</t>
  </si>
  <si>
    <t xml:space="preserve">Hloubení zapažených i nezapažených jam ručním nebo pneumatickým nářadím  s urovnáním dna do předepsaného profilu a spádu v horninách tř. 3 nesoudržných</t>
  </si>
  <si>
    <t>CS ÚRS 2018 02</t>
  </si>
  <si>
    <t>1157291025</t>
  </si>
  <si>
    <t>PSC</t>
  </si>
  <si>
    <t xml:space="preserve">Poznámka k souboru cen:_x000d_
1. V cenách jsou započteny i náklady na přehození výkopku na přilehlém terénu na vzdálenost do 3 m od okraje jámy nebo naložení na dopravní prostředek. 2. V cenách 10-3101 až 40-3102 jsou započteny i náklady na svislý přesun horniny po házečkách do 2 metrů. </t>
  </si>
  <si>
    <t>VV</t>
  </si>
  <si>
    <t>0,5*0,5*1,2*12</t>
  </si>
  <si>
    <t>2*2*3*2</t>
  </si>
  <si>
    <t>Součet</t>
  </si>
  <si>
    <t>132212102</t>
  </si>
  <si>
    <t xml:space="preserve">Hloubení zapažených i nezapažených rýh šířky do 600 mm ručním nebo pneumatickým nářadím  s urovnáním dna do předepsaného profilu a spádu v horninách tř. 3 nesoudržných</t>
  </si>
  <si>
    <t>-59951882</t>
  </si>
  <si>
    <t xml:space="preserve">Poznámka k souboru cen:_x000d_
1. V cenách jsou započteny i náklady na přehození výkopku na přilehlém terénu na vzdálenost do 3 m od podélné osy rýhy nebo naložení výkopku na dopravní prostředek. 2. V cenách 12-2101 až 41-2102 jsou započteny i náklady na i svislý přesun horniny po házečkách do 2 metrů. </t>
  </si>
  <si>
    <t>0,35*0,8*1500</t>
  </si>
  <si>
    <t>174101101</t>
  </si>
  <si>
    <t xml:space="preserve">Zásyp sypaninou z jakékoliv horniny  s uložením výkopku ve vrstvách se zhutněním jam, šachet, rýh nebo kolem objektů v těchto vykopávkách</t>
  </si>
  <si>
    <t>-2066589636</t>
  </si>
  <si>
    <t xml:space="preserve">Poznámka k souboru cen:_x000d_
1. Ceny 174 10- . . jsou určeny pro zhutněné zásypy s mírou zhutnění: a) z hornin soudržných do 100 % PS, b) z hornin nesoudržných do I(d) 0,9, c) z hornin kamenitých pro jakoukoliv míru zhutnění. 2. Je-li projektem předepsáno vyšší zhutnění, podle bodu a) a b) poznámky č 1., ocení se zásyp individuálně. 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 betonových a železobetonových trub v polních a lučních tratích se oceňuje cenou -1101 Zásyp sypaninou rýh bez ohledu na šířku kanálu; cena obsahuje i náklady na ruční nezhutněný zásyp výšky do 200 mm nad vrchol potrubí. 4. V cenách 10-1101, 10-1103, 20-1101 a 20-1103 je započteno přemístění sypaniny ze vzdálenosti 10 m od kraje výkopu nebo zasypávaného prostoru, měřeno k těžišti skládky. 5. V ceně 10-1102 je započteno přemístění sypaniny ze vzdálenosti 15 m od hrany zasypávaného prostoru, měřeno k těžišti skládky. 6. Objem zásypu je rozdíl objemu výkopu a objemu do něho vestavěných konstrukcí nebo uložených vedení i s 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 7. Odklizení zbylého výkopku po provedení zásypu zářezů se šikmými stěnami pro podzemní vedení nebo zásypu jam a rýh pro podzemní vedení se oceňuje, je-li objem zbylého výkopku: 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 b) přes 1 m3 na 1 m vedení, jestliže projekt předepíše, že se zbylý výkopek bude odklízet zároveň s 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 8. Rozprostření zbylého výkopku podél výkopu a nad výkopem po provedení zásypů zářezů se šikmými stěnami pro podzemní vedení nebo zásypu jam a rýh pro podzemní vedení se oceňuje: a) cenou 171 20-1101 Uložení sypaniny do nezhutněných násypů, není-li projektem předepsáno zhutnění rozprostřeného zbylého výkopku, b) cenou 171 10-1111 Uložení sypaniny do násypů z hornin sypkých, je-li předepsáno zhutnění rozprostřeného zbylého výkopku, a to v objemu vypočteném podle poznámky č.6, příp. zmenšeném o objem výkopku, který byl již odklizen. 9. Míru zhutnění předepisuje projekt. </t>
  </si>
  <si>
    <t>420</t>
  </si>
  <si>
    <t>181951102</t>
  </si>
  <si>
    <t xml:space="preserve">Úprava pláně vyrovnáním výškových rozdílů  v hornině tř. 1 až 4 se zhutněním</t>
  </si>
  <si>
    <t>m2</t>
  </si>
  <si>
    <t>-1458722574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</si>
  <si>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</si>
  <si>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1500</t>
  </si>
  <si>
    <t>Zakládání</t>
  </si>
  <si>
    <t>275321411</t>
  </si>
  <si>
    <t>Základy z betonu železového (bez výztuže) patky z betonu bez zvláštních nároků na prostředí tř. C 20/25</t>
  </si>
  <si>
    <t>1737078082</t>
  </si>
  <si>
    <t xml:space="preserve">Poznámka k souboru cen:_x000d_
1. V ceně příplatku -5911 jsou započteny náklady na technologické opatření a na ztíženou betonáž pod hladinou pažící bentonitové suspenze a na průběžné odčerpání suspenze s přepouštěním na určené místo do 20 m, popř. do vany nebo do kalové cisterny k odvozu. Odvoz se oceňuje cenami katalogu 800-2 Zvláštní zakládání objektů. 2. Hloubení s použitím bentonitové suspenze se oceňuje katalogem 800-1 Zemní práce. Bednění se neoceňuje. 3. V cenách nejsou započteny náklady na výztuž, tyto se oceňují cenami souboru cen 27* 36-.... Výztuž základů. 4. V cenách z betonu pro konstrukce bílých van 27. 32-3 nejsou započteny náklady na těsnění dilatačních a pracovních spar, tyto se oceňují cenami souborů cen 953 33 části A08 tohoto katalogu. </t>
  </si>
  <si>
    <t>Ostatní konstrukce a práce, bourání</t>
  </si>
  <si>
    <t>953945121</t>
  </si>
  <si>
    <t xml:space="preserve">Kotvy mechanické s vyvrtáním otvoru  do betonu, železobetonu nebo tvrdého kamene pro střední zatížení průvlekové, velikost M 10, délka 90 mm</t>
  </si>
  <si>
    <t>980886225</t>
  </si>
  <si>
    <t xml:space="preserve">Poznámka k souboru cen:_x000d_
1. V cenách jsou započteny i náklady na: a) rozměření, vrtání do betonu a spotřeba vrtáků, b) vyfoukání otvoru, osazení kotvy do vyznačené kotevní hloubky, dotažení matice pomocí klíče, c) dodávku mechanických kotev. </t>
  </si>
  <si>
    <t>Práce a dodávky M</t>
  </si>
  <si>
    <t>46-M</t>
  </si>
  <si>
    <t>Zemní práce při extr.mont.pracích</t>
  </si>
  <si>
    <t>460070754</t>
  </si>
  <si>
    <t xml:space="preserve">Hloubení nezapažených jam ručně pro ostatní konstrukce  s přemístěním výkopku do vzdálenosti 3 m od okraje jámy nebo naložením na dopravní prostředek, včetně zásypu, zhutnění a urovnání povrchu ostatních konstrukcí, v hornině třídy 4</t>
  </si>
  <si>
    <t>64</t>
  </si>
  <si>
    <t>-17784958</t>
  </si>
  <si>
    <t xml:space="preserve">Poznámka k souboru cen:_x000d_
1. Ceny hloubení jam ručně v hornině třídy 6 a 7 jsou stanoveny za použití pneumatického kladiva. </t>
  </si>
  <si>
    <t>460080112</t>
  </si>
  <si>
    <t>Základové konstrukce bourání základu včetně záhozu jámy sypaninou, zhutnění a urovnání betonového</t>
  </si>
  <si>
    <t>419192258</t>
  </si>
  <si>
    <t>0,5*0,5*0,2*41</t>
  </si>
  <si>
    <t>460120014</t>
  </si>
  <si>
    <t xml:space="preserve">Ostatní zemní práce při stavbě nadzemních vedení  zásyp jam ručně včetně upěchování a uložení výkopku ve vrstvách, a úpravy povrchu, v hornině třídy 4</t>
  </si>
  <si>
    <t>800641480</t>
  </si>
  <si>
    <t>460520172</t>
  </si>
  <si>
    <t>Montáž trubek ochranných uložených volně do rýhy plastových ohebných, vnitřního průměru přes 32 do 50 mm</t>
  </si>
  <si>
    <t>-1695872141</t>
  </si>
  <si>
    <t>460520174</t>
  </si>
  <si>
    <t>Montáž trubek ochranných uložených volně do rýhy plastových ohebných, vnitřního průměru přes 90 do 110 mm</t>
  </si>
  <si>
    <t>1051930714</t>
  </si>
  <si>
    <t>SO 1.1.3 - VRN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</si>
  <si>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</si>
  <si>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</si>
  <si>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</si>
  <si>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</si>
  <si>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</si>
  <si>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</si>
  <si>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</si>
  <si>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012303000</t>
  </si>
  <si>
    <t>Geodetické práce po ukončení opravy</t>
  </si>
  <si>
    <t>%</t>
  </si>
  <si>
    <t>1024</t>
  </si>
  <si>
    <t>27685456</t>
  </si>
  <si>
    <t>013003003</t>
  </si>
  <si>
    <t>Projektové práce v rozsahu ZRN přes 3 do 5 mil. Kč</t>
  </si>
  <si>
    <t>1975064727</t>
  </si>
  <si>
    <t>VRN6</t>
  </si>
  <si>
    <t>Územní vlivy</t>
  </si>
  <si>
    <t>061002001</t>
  </si>
  <si>
    <t>Územní vlivy - klimatické vlivy (vyjma mrazu pod -10°C)</t>
  </si>
  <si>
    <t>CS Sborník pro ÚOŽI 2018 01</t>
  </si>
  <si>
    <t>1044694372</t>
  </si>
  <si>
    <t>VRN7</t>
  </si>
  <si>
    <t>Provozní vlivy</t>
  </si>
  <si>
    <t>074002001</t>
  </si>
  <si>
    <t>Rušení prací železničním provozem široká trať s počtem vlaků do 25 za směnu 8,5 hod.</t>
  </si>
  <si>
    <t>246004419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</si>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</sst>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10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0"/>
      <color rgb="FF003366"/>
      <name val="Trebuchet MS"/>
    </font>
    <font>
      <sz val="10"/>
      <color rgb="FF969696"/>
      <name val="Trebuchet MS"/>
    </font>
    <font>
      <sz val="18"/>
      <color theme="10"/>
      <name val="Wingdings 2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8" fillId="0" borderId="18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horizontal="left" vertical="center"/>
    </xf>
    <xf numFmtId="0" fontId="8" fillId="0" borderId="24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  <protection locked="0"/>
    </xf>
    <xf numFmtId="4" fontId="8" fillId="0" borderId="24" xfId="0" applyNumberFormat="1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ht="36.96" customHeight="1">
      <c r="AR2"/>
      <c r="BS2" s="23" t="s">
        <v>8</v>
      </c>
      <c r="BT2" s="23" t="s">
        <v>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ht="36.96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ht="14.4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4" t="s">
        <v>16</v>
      </c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30"/>
      <c r="BE5" s="35" t="s">
        <v>17</v>
      </c>
      <c r="BS5" s="23" t="s">
        <v>8</v>
      </c>
    </row>
    <row r="6" ht="36.96" customHeight="1">
      <c r="B6" s="27"/>
      <c r="C6" s="28"/>
      <c r="D6" s="36" t="s">
        <v>18</v>
      </c>
      <c r="E6" s="28"/>
      <c r="F6" s="28"/>
      <c r="G6" s="28"/>
      <c r="H6" s="28"/>
      <c r="I6" s="28"/>
      <c r="J6" s="28"/>
      <c r="K6" s="37" t="s">
        <v>19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30"/>
      <c r="BE6" s="38"/>
      <c r="BS6" s="23" t="s">
        <v>8</v>
      </c>
    </row>
    <row r="7" ht="14.4" customHeight="1">
      <c r="B7" s="27"/>
      <c r="C7" s="28"/>
      <c r="D7" s="39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9" t="s">
        <v>22</v>
      </c>
      <c r="AL7" s="28"/>
      <c r="AM7" s="28"/>
      <c r="AN7" s="34" t="s">
        <v>21</v>
      </c>
      <c r="AO7" s="28"/>
      <c r="AP7" s="28"/>
      <c r="AQ7" s="30"/>
      <c r="BE7" s="38"/>
      <c r="BS7" s="23" t="s">
        <v>8</v>
      </c>
    </row>
    <row r="8" ht="14.4" customHeight="1">
      <c r="B8" s="27"/>
      <c r="C8" s="28"/>
      <c r="D8" s="39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9" t="s">
        <v>25</v>
      </c>
      <c r="AL8" s="28"/>
      <c r="AM8" s="28"/>
      <c r="AN8" s="40" t="s">
        <v>26</v>
      </c>
      <c r="AO8" s="28"/>
      <c r="AP8" s="28"/>
      <c r="AQ8" s="30"/>
      <c r="BE8" s="38"/>
      <c r="BS8" s="23" t="s">
        <v>8</v>
      </c>
    </row>
    <row r="9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8"/>
      <c r="BS9" s="23" t="s">
        <v>8</v>
      </c>
    </row>
    <row r="10" ht="14.4" customHeight="1">
      <c r="B10" s="27"/>
      <c r="C10" s="28"/>
      <c r="D10" s="39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9" t="s">
        <v>28</v>
      </c>
      <c r="AL10" s="28"/>
      <c r="AM10" s="28"/>
      <c r="AN10" s="34" t="s">
        <v>21</v>
      </c>
      <c r="AO10" s="28"/>
      <c r="AP10" s="28"/>
      <c r="AQ10" s="30"/>
      <c r="BE10" s="38"/>
      <c r="BS10" s="23" t="s">
        <v>8</v>
      </c>
    </row>
    <row r="11" ht="18.48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9" t="s">
        <v>30</v>
      </c>
      <c r="AL11" s="28"/>
      <c r="AM11" s="28"/>
      <c r="AN11" s="34" t="s">
        <v>21</v>
      </c>
      <c r="AO11" s="28"/>
      <c r="AP11" s="28"/>
      <c r="AQ11" s="30"/>
      <c r="BE11" s="38"/>
      <c r="BS11" s="23" t="s">
        <v>8</v>
      </c>
    </row>
    <row r="12" ht="6.96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8"/>
      <c r="BS12" s="23" t="s">
        <v>8</v>
      </c>
    </row>
    <row r="13" ht="14.4" customHeight="1">
      <c r="B13" s="27"/>
      <c r="C13" s="28"/>
      <c r="D13" s="39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9" t="s">
        <v>28</v>
      </c>
      <c r="AL13" s="28"/>
      <c r="AM13" s="28"/>
      <c r="AN13" s="41" t="s">
        <v>32</v>
      </c>
      <c r="AO13" s="28"/>
      <c r="AP13" s="28"/>
      <c r="AQ13" s="30"/>
      <c r="BE13" s="38"/>
      <c r="BS13" s="23" t="s">
        <v>8</v>
      </c>
    </row>
    <row r="14">
      <c r="B14" s="27"/>
      <c r="C14" s="28"/>
      <c r="D14" s="28"/>
      <c r="E14" s="41" t="s">
        <v>32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30</v>
      </c>
      <c r="AL14" s="28"/>
      <c r="AM14" s="28"/>
      <c r="AN14" s="41" t="s">
        <v>32</v>
      </c>
      <c r="AO14" s="28"/>
      <c r="AP14" s="28"/>
      <c r="AQ14" s="30"/>
      <c r="BE14" s="38"/>
      <c r="BS14" s="23" t="s">
        <v>8</v>
      </c>
    </row>
    <row r="15" ht="6.96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8"/>
      <c r="BS15" s="23" t="s">
        <v>6</v>
      </c>
    </row>
    <row r="16" ht="14.4" customHeight="1">
      <c r="B16" s="27"/>
      <c r="C16" s="28"/>
      <c r="D16" s="39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9" t="s">
        <v>28</v>
      </c>
      <c r="AL16" s="28"/>
      <c r="AM16" s="28"/>
      <c r="AN16" s="34" t="s">
        <v>21</v>
      </c>
      <c r="AO16" s="28"/>
      <c r="AP16" s="28"/>
      <c r="AQ16" s="30"/>
      <c r="BE16" s="38"/>
      <c r="BS16" s="23" t="s">
        <v>6</v>
      </c>
    </row>
    <row r="17" ht="18.48" customHeight="1">
      <c r="B17" s="27"/>
      <c r="C17" s="28"/>
      <c r="D17" s="28"/>
      <c r="E17" s="34" t="s">
        <v>29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9" t="s">
        <v>30</v>
      </c>
      <c r="AL17" s="28"/>
      <c r="AM17" s="28"/>
      <c r="AN17" s="34" t="s">
        <v>21</v>
      </c>
      <c r="AO17" s="28"/>
      <c r="AP17" s="28"/>
      <c r="AQ17" s="30"/>
      <c r="BE17" s="38"/>
      <c r="BS17" s="23" t="s">
        <v>34</v>
      </c>
    </row>
    <row r="18" ht="6.96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8"/>
      <c r="BS18" s="23" t="s">
        <v>8</v>
      </c>
    </row>
    <row r="19" ht="14.4" customHeight="1">
      <c r="B19" s="27"/>
      <c r="C19" s="28"/>
      <c r="D19" s="39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8"/>
      <c r="BS19" s="23" t="s">
        <v>8</v>
      </c>
    </row>
    <row r="20" ht="16.5" customHeight="1">
      <c r="B20" s="27"/>
      <c r="C20" s="28"/>
      <c r="D20" s="28"/>
      <c r="E20" s="43" t="s">
        <v>21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28"/>
      <c r="AP20" s="28"/>
      <c r="AQ20" s="30"/>
      <c r="BE20" s="38"/>
      <c r="BS20" s="23" t="s">
        <v>6</v>
      </c>
    </row>
    <row r="21" ht="6.96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8"/>
    </row>
    <row r="22" ht="6.96" customHeight="1">
      <c r="B22" s="27"/>
      <c r="C22" s="28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28"/>
      <c r="AQ22" s="30"/>
      <c r="BE22" s="38"/>
    </row>
    <row r="23" s="1" customFormat="1" ht="25.92" customHeight="1">
      <c r="B23" s="45"/>
      <c r="C23" s="46"/>
      <c r="D23" s="47" t="s">
        <v>36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9">
        <f>ROUND(AG51,2)</f>
        <v>0</v>
      </c>
      <c r="AL23" s="48"/>
      <c r="AM23" s="48"/>
      <c r="AN23" s="48"/>
      <c r="AO23" s="48"/>
      <c r="AP23" s="46"/>
      <c r="AQ23" s="50"/>
      <c r="BE23" s="38"/>
    </row>
    <row r="24" s="1" customFormat="1" ht="6.96" customHeight="1">
      <c r="B24" s="45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50"/>
      <c r="BE24" s="38"/>
    </row>
    <row r="25" s="1" customFormat="1">
      <c r="B25" s="45"/>
      <c r="C25" s="46"/>
      <c r="D25" s="46"/>
      <c r="E25" s="46"/>
      <c r="F25" s="46"/>
      <c r="G25" s="46"/>
      <c r="H25" s="46"/>
      <c r="I25" s="46"/>
      <c r="J25" s="46"/>
      <c r="K25" s="46"/>
      <c r="L25" s="51" t="s">
        <v>37</v>
      </c>
      <c r="M25" s="51"/>
      <c r="N25" s="51"/>
      <c r="O25" s="51"/>
      <c r="P25" s="46"/>
      <c r="Q25" s="46"/>
      <c r="R25" s="46"/>
      <c r="S25" s="46"/>
      <c r="T25" s="46"/>
      <c r="U25" s="46"/>
      <c r="V25" s="46"/>
      <c r="W25" s="51" t="s">
        <v>38</v>
      </c>
      <c r="X25" s="51"/>
      <c r="Y25" s="51"/>
      <c r="Z25" s="51"/>
      <c r="AA25" s="51"/>
      <c r="AB25" s="51"/>
      <c r="AC25" s="51"/>
      <c r="AD25" s="51"/>
      <c r="AE25" s="51"/>
      <c r="AF25" s="46"/>
      <c r="AG25" s="46"/>
      <c r="AH25" s="46"/>
      <c r="AI25" s="46"/>
      <c r="AJ25" s="46"/>
      <c r="AK25" s="51" t="s">
        <v>39</v>
      </c>
      <c r="AL25" s="51"/>
      <c r="AM25" s="51"/>
      <c r="AN25" s="51"/>
      <c r="AO25" s="51"/>
      <c r="AP25" s="46"/>
      <c r="AQ25" s="50"/>
      <c r="BE25" s="38"/>
    </row>
    <row r="26" s="2" customFormat="1" ht="14.4" customHeight="1">
      <c r="B26" s="52"/>
      <c r="C26" s="53"/>
      <c r="D26" s="54" t="s">
        <v>40</v>
      </c>
      <c r="E26" s="53"/>
      <c r="F26" s="54" t="s">
        <v>41</v>
      </c>
      <c r="G26" s="53"/>
      <c r="H26" s="53"/>
      <c r="I26" s="53"/>
      <c r="J26" s="53"/>
      <c r="K26" s="53"/>
      <c r="L26" s="55">
        <v>0.20999999999999999</v>
      </c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6">
        <f>ROUND(AZ51,2)</f>
        <v>0</v>
      </c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56">
        <f>ROUND(AV51,2)</f>
        <v>0</v>
      </c>
      <c r="AL26" s="53"/>
      <c r="AM26" s="53"/>
      <c r="AN26" s="53"/>
      <c r="AO26" s="53"/>
      <c r="AP26" s="53"/>
      <c r="AQ26" s="57"/>
      <c r="BE26" s="38"/>
    </row>
    <row r="27" s="2" customFormat="1" ht="14.4" customHeight="1">
      <c r="B27" s="52"/>
      <c r="C27" s="53"/>
      <c r="D27" s="53"/>
      <c r="E27" s="53"/>
      <c r="F27" s="54" t="s">
        <v>42</v>
      </c>
      <c r="G27" s="53"/>
      <c r="H27" s="53"/>
      <c r="I27" s="53"/>
      <c r="J27" s="53"/>
      <c r="K27" s="53"/>
      <c r="L27" s="55">
        <v>0.14999999999999999</v>
      </c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6">
        <f>ROUND(BA51,2)</f>
        <v>0</v>
      </c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6">
        <f>ROUND(AW51,2)</f>
        <v>0</v>
      </c>
      <c r="AL27" s="53"/>
      <c r="AM27" s="53"/>
      <c r="AN27" s="53"/>
      <c r="AO27" s="53"/>
      <c r="AP27" s="53"/>
      <c r="AQ27" s="57"/>
      <c r="BE27" s="38"/>
    </row>
    <row r="28" hidden="1" s="2" customFormat="1" ht="14.4" customHeight="1">
      <c r="B28" s="52"/>
      <c r="C28" s="53"/>
      <c r="D28" s="53"/>
      <c r="E28" s="53"/>
      <c r="F28" s="54" t="s">
        <v>43</v>
      </c>
      <c r="G28" s="53"/>
      <c r="H28" s="53"/>
      <c r="I28" s="53"/>
      <c r="J28" s="53"/>
      <c r="K28" s="53"/>
      <c r="L28" s="55">
        <v>0.20999999999999999</v>
      </c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6">
        <f>ROUND(BB51,2)</f>
        <v>0</v>
      </c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6">
        <v>0</v>
      </c>
      <c r="AL28" s="53"/>
      <c r="AM28" s="53"/>
      <c r="AN28" s="53"/>
      <c r="AO28" s="53"/>
      <c r="AP28" s="53"/>
      <c r="AQ28" s="57"/>
      <c r="BE28" s="38"/>
    </row>
    <row r="29" hidden="1" s="2" customFormat="1" ht="14.4" customHeight="1">
      <c r="B29" s="52"/>
      <c r="C29" s="53"/>
      <c r="D29" s="53"/>
      <c r="E29" s="53"/>
      <c r="F29" s="54" t="s">
        <v>44</v>
      </c>
      <c r="G29" s="53"/>
      <c r="H29" s="53"/>
      <c r="I29" s="53"/>
      <c r="J29" s="53"/>
      <c r="K29" s="53"/>
      <c r="L29" s="55">
        <v>0.14999999999999999</v>
      </c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6">
        <f>ROUND(BC51,2)</f>
        <v>0</v>
      </c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6">
        <v>0</v>
      </c>
      <c r="AL29" s="53"/>
      <c r="AM29" s="53"/>
      <c r="AN29" s="53"/>
      <c r="AO29" s="53"/>
      <c r="AP29" s="53"/>
      <c r="AQ29" s="57"/>
      <c r="BE29" s="38"/>
    </row>
    <row r="30" hidden="1" s="2" customFormat="1" ht="14.4" customHeight="1">
      <c r="B30" s="52"/>
      <c r="C30" s="53"/>
      <c r="D30" s="53"/>
      <c r="E30" s="53"/>
      <c r="F30" s="54" t="s">
        <v>45</v>
      </c>
      <c r="G30" s="53"/>
      <c r="H30" s="53"/>
      <c r="I30" s="53"/>
      <c r="J30" s="53"/>
      <c r="K30" s="53"/>
      <c r="L30" s="55">
        <v>0</v>
      </c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6">
        <f>ROUND(BD51,2)</f>
        <v>0</v>
      </c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56">
        <v>0</v>
      </c>
      <c r="AL30" s="53"/>
      <c r="AM30" s="53"/>
      <c r="AN30" s="53"/>
      <c r="AO30" s="53"/>
      <c r="AP30" s="53"/>
      <c r="AQ30" s="57"/>
      <c r="BE30" s="38"/>
    </row>
    <row r="31" s="1" customFormat="1" ht="6.96" customHeight="1">
      <c r="B31" s="45"/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50"/>
      <c r="BE31" s="38"/>
    </row>
    <row r="32" s="1" customFormat="1" ht="25.92" customHeight="1">
      <c r="B32" s="45"/>
      <c r="C32" s="58"/>
      <c r="D32" s="59" t="s">
        <v>46</v>
      </c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 t="s">
        <v>47</v>
      </c>
      <c r="U32" s="60"/>
      <c r="V32" s="60"/>
      <c r="W32" s="60"/>
      <c r="X32" s="62" t="s">
        <v>48</v>
      </c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0"/>
      <c r="AJ32" s="60"/>
      <c r="AK32" s="63">
        <f>SUM(AK23:AK30)</f>
        <v>0</v>
      </c>
      <c r="AL32" s="60"/>
      <c r="AM32" s="60"/>
      <c r="AN32" s="60"/>
      <c r="AO32" s="64"/>
      <c r="AP32" s="58"/>
      <c r="AQ32" s="65"/>
      <c r="BE32" s="38"/>
    </row>
    <row r="33" s="1" customFormat="1" ht="6.96" customHeight="1">
      <c r="B33" s="45"/>
      <c r="C33" s="46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50"/>
    </row>
    <row r="34" s="1" customFormat="1" ht="6.96" customHeight="1">
      <c r="B34" s="66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67"/>
      <c r="AL34" s="67"/>
      <c r="AM34" s="67"/>
      <c r="AN34" s="67"/>
      <c r="AO34" s="67"/>
      <c r="AP34" s="67"/>
      <c r="AQ34" s="68"/>
    </row>
    <row r="38" s="1" customFormat="1" ht="6.96" customHeight="1">
      <c r="B38" s="69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1"/>
    </row>
    <row r="39" s="1" customFormat="1" ht="36.96" customHeight="1">
      <c r="B39" s="45"/>
      <c r="C39" s="72" t="s">
        <v>49</v>
      </c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1"/>
    </row>
    <row r="40" s="1" customFormat="1" ht="6.96" customHeight="1">
      <c r="B40" s="45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1"/>
    </row>
    <row r="41" s="3" customFormat="1" ht="14.4" customHeight="1">
      <c r="B41" s="74"/>
      <c r="C41" s="75" t="s">
        <v>15</v>
      </c>
      <c r="D41" s="76"/>
      <c r="E41" s="76"/>
      <c r="F41" s="76"/>
      <c r="G41" s="76"/>
      <c r="H41" s="76"/>
      <c r="I41" s="76"/>
      <c r="J41" s="76"/>
      <c r="K41" s="76"/>
      <c r="L41" s="76" t="str">
        <f>K5</f>
        <v>65018121</v>
      </c>
      <c r="M41" s="76"/>
      <c r="N41" s="76"/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6"/>
      <c r="AP41" s="76"/>
      <c r="AQ41" s="76"/>
      <c r="AR41" s="77"/>
    </row>
    <row r="42" s="4" customFormat="1" ht="36.96" customHeight="1">
      <c r="B42" s="78"/>
      <c r="C42" s="79" t="s">
        <v>18</v>
      </c>
      <c r="D42" s="80"/>
      <c r="E42" s="80"/>
      <c r="F42" s="80"/>
      <c r="G42" s="80"/>
      <c r="H42" s="80"/>
      <c r="I42" s="80"/>
      <c r="J42" s="80"/>
      <c r="K42" s="80"/>
      <c r="L42" s="81" t="str">
        <f>K6</f>
        <v>Oprava osvětlení kolejiště v ŽST Řehlovice</v>
      </c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80"/>
      <c r="AK42" s="80"/>
      <c r="AL42" s="80"/>
      <c r="AM42" s="80"/>
      <c r="AN42" s="80"/>
      <c r="AO42" s="80"/>
      <c r="AP42" s="80"/>
      <c r="AQ42" s="80"/>
      <c r="AR42" s="82"/>
    </row>
    <row r="43" s="1" customFormat="1" ht="6.96" customHeight="1">
      <c r="B43" s="45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1"/>
    </row>
    <row r="44" s="1" customFormat="1">
      <c r="B44" s="45"/>
      <c r="C44" s="75" t="s">
        <v>23</v>
      </c>
      <c r="D44" s="73"/>
      <c r="E44" s="73"/>
      <c r="F44" s="73"/>
      <c r="G44" s="73"/>
      <c r="H44" s="73"/>
      <c r="I44" s="73"/>
      <c r="J44" s="73"/>
      <c r="K44" s="73"/>
      <c r="L44" s="83" t="str">
        <f>IF(K8="","",K8)</f>
        <v>Řehlovice</v>
      </c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5" t="s">
        <v>25</v>
      </c>
      <c r="AJ44" s="73"/>
      <c r="AK44" s="73"/>
      <c r="AL44" s="73"/>
      <c r="AM44" s="84" t="str">
        <f>IF(AN8= "","",AN8)</f>
        <v>18. 9. 2018</v>
      </c>
      <c r="AN44" s="84"/>
      <c r="AO44" s="73"/>
      <c r="AP44" s="73"/>
      <c r="AQ44" s="73"/>
      <c r="AR44" s="71"/>
    </row>
    <row r="45" s="1" customFormat="1" ht="6.96" customHeight="1">
      <c r="B45" s="45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1"/>
    </row>
    <row r="46" s="1" customFormat="1">
      <c r="B46" s="45"/>
      <c r="C46" s="75" t="s">
        <v>27</v>
      </c>
      <c r="D46" s="73"/>
      <c r="E46" s="73"/>
      <c r="F46" s="73"/>
      <c r="G46" s="73"/>
      <c r="H46" s="73"/>
      <c r="I46" s="73"/>
      <c r="J46" s="73"/>
      <c r="K46" s="73"/>
      <c r="L46" s="76" t="str">
        <f>IF(E11= "","",E11)</f>
        <v xml:space="preserve"> </v>
      </c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3"/>
      <c r="AH46" s="73"/>
      <c r="AI46" s="75" t="s">
        <v>33</v>
      </c>
      <c r="AJ46" s="73"/>
      <c r="AK46" s="73"/>
      <c r="AL46" s="73"/>
      <c r="AM46" s="76" t="str">
        <f>IF(E17="","",E17)</f>
        <v xml:space="preserve"> </v>
      </c>
      <c r="AN46" s="76"/>
      <c r="AO46" s="76"/>
      <c r="AP46" s="76"/>
      <c r="AQ46" s="73"/>
      <c r="AR46" s="71"/>
      <c r="AS46" s="85" t="s">
        <v>50</v>
      </c>
      <c r="AT46" s="86"/>
      <c r="AU46" s="87"/>
      <c r="AV46" s="87"/>
      <c r="AW46" s="87"/>
      <c r="AX46" s="87"/>
      <c r="AY46" s="87"/>
      <c r="AZ46" s="87"/>
      <c r="BA46" s="87"/>
      <c r="BB46" s="87"/>
      <c r="BC46" s="87"/>
      <c r="BD46" s="88"/>
    </row>
    <row r="47" s="1" customFormat="1">
      <c r="B47" s="45"/>
      <c r="C47" s="75" t="s">
        <v>31</v>
      </c>
      <c r="D47" s="73"/>
      <c r="E47" s="73"/>
      <c r="F47" s="73"/>
      <c r="G47" s="73"/>
      <c r="H47" s="73"/>
      <c r="I47" s="73"/>
      <c r="J47" s="73"/>
      <c r="K47" s="73"/>
      <c r="L47" s="76" t="str">
        <f>IF(E14= "Vyplň údaj","",E14)</f>
        <v/>
      </c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1"/>
      <c r="AS47" s="89"/>
      <c r="AT47" s="90"/>
      <c r="AU47" s="91"/>
      <c r="AV47" s="91"/>
      <c r="AW47" s="91"/>
      <c r="AX47" s="91"/>
      <c r="AY47" s="91"/>
      <c r="AZ47" s="91"/>
      <c r="BA47" s="91"/>
      <c r="BB47" s="91"/>
      <c r="BC47" s="91"/>
      <c r="BD47" s="92"/>
    </row>
    <row r="48" s="1" customFormat="1" ht="10.8" customHeight="1">
      <c r="B48" s="45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1"/>
      <c r="AS48" s="93"/>
      <c r="AT48" s="54"/>
      <c r="AU48" s="46"/>
      <c r="AV48" s="46"/>
      <c r="AW48" s="46"/>
      <c r="AX48" s="46"/>
      <c r="AY48" s="46"/>
      <c r="AZ48" s="46"/>
      <c r="BA48" s="46"/>
      <c r="BB48" s="46"/>
      <c r="BC48" s="46"/>
      <c r="BD48" s="94"/>
    </row>
    <row r="49" s="1" customFormat="1" ht="29.28" customHeight="1">
      <c r="B49" s="45"/>
      <c r="C49" s="95" t="s">
        <v>51</v>
      </c>
      <c r="D49" s="96"/>
      <c r="E49" s="96"/>
      <c r="F49" s="96"/>
      <c r="G49" s="96"/>
      <c r="H49" s="97"/>
      <c r="I49" s="98" t="s">
        <v>52</v>
      </c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9" t="s">
        <v>53</v>
      </c>
      <c r="AH49" s="96"/>
      <c r="AI49" s="96"/>
      <c r="AJ49" s="96"/>
      <c r="AK49" s="96"/>
      <c r="AL49" s="96"/>
      <c r="AM49" s="96"/>
      <c r="AN49" s="98" t="s">
        <v>54</v>
      </c>
      <c r="AO49" s="96"/>
      <c r="AP49" s="96"/>
      <c r="AQ49" s="100" t="s">
        <v>55</v>
      </c>
      <c r="AR49" s="71"/>
      <c r="AS49" s="101" t="s">
        <v>56</v>
      </c>
      <c r="AT49" s="102" t="s">
        <v>57</v>
      </c>
      <c r="AU49" s="102" t="s">
        <v>58</v>
      </c>
      <c r="AV49" s="102" t="s">
        <v>59</v>
      </c>
      <c r="AW49" s="102" t="s">
        <v>60</v>
      </c>
      <c r="AX49" s="102" t="s">
        <v>61</v>
      </c>
      <c r="AY49" s="102" t="s">
        <v>62</v>
      </c>
      <c r="AZ49" s="102" t="s">
        <v>63</v>
      </c>
      <c r="BA49" s="102" t="s">
        <v>64</v>
      </c>
      <c r="BB49" s="102" t="s">
        <v>65</v>
      </c>
      <c r="BC49" s="102" t="s">
        <v>66</v>
      </c>
      <c r="BD49" s="103" t="s">
        <v>67</v>
      </c>
    </row>
    <row r="50" s="1" customFormat="1" ht="10.8" customHeight="1">
      <c r="B50" s="45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1"/>
      <c r="AS50" s="104"/>
      <c r="AT50" s="105"/>
      <c r="AU50" s="105"/>
      <c r="AV50" s="105"/>
      <c r="AW50" s="105"/>
      <c r="AX50" s="105"/>
      <c r="AY50" s="105"/>
      <c r="AZ50" s="105"/>
      <c r="BA50" s="105"/>
      <c r="BB50" s="105"/>
      <c r="BC50" s="105"/>
      <c r="BD50" s="106"/>
    </row>
    <row r="51" s="4" customFormat="1" ht="32.4" customHeight="1">
      <c r="B51" s="78"/>
      <c r="C51" s="107" t="s">
        <v>68</v>
      </c>
      <c r="D51" s="108"/>
      <c r="E51" s="108"/>
      <c r="F51" s="108"/>
      <c r="G51" s="108"/>
      <c r="H51" s="108"/>
      <c r="I51" s="108"/>
      <c r="J51" s="108"/>
      <c r="K51" s="108"/>
      <c r="L51" s="108"/>
      <c r="M51" s="108"/>
      <c r="N51" s="108"/>
      <c r="O51" s="108"/>
      <c r="P51" s="108"/>
      <c r="Q51" s="108"/>
      <c r="R51" s="108"/>
      <c r="S51" s="108"/>
      <c r="T51" s="108"/>
      <c r="U51" s="108"/>
      <c r="V51" s="108"/>
      <c r="W51" s="108"/>
      <c r="X51" s="108"/>
      <c r="Y51" s="108"/>
      <c r="Z51" s="108"/>
      <c r="AA51" s="108"/>
      <c r="AB51" s="108"/>
      <c r="AC51" s="108"/>
      <c r="AD51" s="108"/>
      <c r="AE51" s="108"/>
      <c r="AF51" s="108"/>
      <c r="AG51" s="109">
        <f>ROUND(AG52,2)</f>
        <v>0</v>
      </c>
      <c r="AH51" s="109"/>
      <c r="AI51" s="109"/>
      <c r="AJ51" s="109"/>
      <c r="AK51" s="109"/>
      <c r="AL51" s="109"/>
      <c r="AM51" s="109"/>
      <c r="AN51" s="110">
        <f>SUM(AG51,AT51)</f>
        <v>0</v>
      </c>
      <c r="AO51" s="110"/>
      <c r="AP51" s="110"/>
      <c r="AQ51" s="111" t="s">
        <v>21</v>
      </c>
      <c r="AR51" s="82"/>
      <c r="AS51" s="112">
        <f>ROUND(AS52,2)</f>
        <v>0</v>
      </c>
      <c r="AT51" s="113">
        <f>ROUND(SUM(AV51:AW51),2)</f>
        <v>0</v>
      </c>
      <c r="AU51" s="114">
        <f>ROUND(AU52,5)</f>
        <v>0</v>
      </c>
      <c r="AV51" s="113">
        <f>ROUND(AZ51*L26,2)</f>
        <v>0</v>
      </c>
      <c r="AW51" s="113">
        <f>ROUND(BA51*L27,2)</f>
        <v>0</v>
      </c>
      <c r="AX51" s="113">
        <f>ROUND(BB51*L26,2)</f>
        <v>0</v>
      </c>
      <c r="AY51" s="113">
        <f>ROUND(BC51*L27,2)</f>
        <v>0</v>
      </c>
      <c r="AZ51" s="113">
        <f>ROUND(AZ52,2)</f>
        <v>0</v>
      </c>
      <c r="BA51" s="113">
        <f>ROUND(BA52,2)</f>
        <v>0</v>
      </c>
      <c r="BB51" s="113">
        <f>ROUND(BB52,2)</f>
        <v>0</v>
      </c>
      <c r="BC51" s="113">
        <f>ROUND(BC52,2)</f>
        <v>0</v>
      </c>
      <c r="BD51" s="115">
        <f>ROUND(BD52,2)</f>
        <v>0</v>
      </c>
      <c r="BS51" s="116" t="s">
        <v>69</v>
      </c>
      <c r="BT51" s="116" t="s">
        <v>70</v>
      </c>
      <c r="BU51" s="117" t="s">
        <v>71</v>
      </c>
      <c r="BV51" s="116" t="s">
        <v>72</v>
      </c>
      <c r="BW51" s="116" t="s">
        <v>7</v>
      </c>
      <c r="BX51" s="116" t="s">
        <v>73</v>
      </c>
      <c r="CL51" s="116" t="s">
        <v>21</v>
      </c>
    </row>
    <row r="52" s="5" customFormat="1" ht="16.5" customHeight="1">
      <c r="B52" s="118"/>
      <c r="C52" s="119"/>
      <c r="D52" s="120" t="s">
        <v>74</v>
      </c>
      <c r="E52" s="120"/>
      <c r="F52" s="120"/>
      <c r="G52" s="120"/>
      <c r="H52" s="120"/>
      <c r="I52" s="121"/>
      <c r="J52" s="120" t="s">
        <v>75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ROUND(AG53,2)</f>
        <v>0</v>
      </c>
      <c r="AH52" s="121"/>
      <c r="AI52" s="121"/>
      <c r="AJ52" s="121"/>
      <c r="AK52" s="121"/>
      <c r="AL52" s="121"/>
      <c r="AM52" s="121"/>
      <c r="AN52" s="123">
        <f>SUM(AG52,AT52)</f>
        <v>0</v>
      </c>
      <c r="AO52" s="121"/>
      <c r="AP52" s="121"/>
      <c r="AQ52" s="124" t="s">
        <v>76</v>
      </c>
      <c r="AR52" s="125"/>
      <c r="AS52" s="126">
        <f>ROUND(AS53,2)</f>
        <v>0</v>
      </c>
      <c r="AT52" s="127">
        <f>ROUND(SUM(AV52:AW52),2)</f>
        <v>0</v>
      </c>
      <c r="AU52" s="128">
        <f>ROUND(AU53,5)</f>
        <v>0</v>
      </c>
      <c r="AV52" s="127">
        <f>ROUND(AZ52*L26,2)</f>
        <v>0</v>
      </c>
      <c r="AW52" s="127">
        <f>ROUND(BA52*L27,2)</f>
        <v>0</v>
      </c>
      <c r="AX52" s="127">
        <f>ROUND(BB52*L26,2)</f>
        <v>0</v>
      </c>
      <c r="AY52" s="127">
        <f>ROUND(BC52*L27,2)</f>
        <v>0</v>
      </c>
      <c r="AZ52" s="127">
        <f>ROUND(AZ53,2)</f>
        <v>0</v>
      </c>
      <c r="BA52" s="127">
        <f>ROUND(BA53,2)</f>
        <v>0</v>
      </c>
      <c r="BB52" s="127">
        <f>ROUND(BB53,2)</f>
        <v>0</v>
      </c>
      <c r="BC52" s="127">
        <f>ROUND(BC53,2)</f>
        <v>0</v>
      </c>
      <c r="BD52" s="129">
        <f>ROUND(BD53,2)</f>
        <v>0</v>
      </c>
      <c r="BS52" s="130" t="s">
        <v>69</v>
      </c>
      <c r="BT52" s="130" t="s">
        <v>77</v>
      </c>
      <c r="BU52" s="130" t="s">
        <v>71</v>
      </c>
      <c r="BV52" s="130" t="s">
        <v>72</v>
      </c>
      <c r="BW52" s="130" t="s">
        <v>78</v>
      </c>
      <c r="BX52" s="130" t="s">
        <v>7</v>
      </c>
      <c r="CL52" s="130" t="s">
        <v>21</v>
      </c>
      <c r="CM52" s="130" t="s">
        <v>79</v>
      </c>
    </row>
    <row r="53" s="6" customFormat="1" ht="16.5" customHeight="1">
      <c r="B53" s="131"/>
      <c r="C53" s="132"/>
      <c r="D53" s="132"/>
      <c r="E53" s="133" t="s">
        <v>80</v>
      </c>
      <c r="F53" s="133"/>
      <c r="G53" s="133"/>
      <c r="H53" s="133"/>
      <c r="I53" s="133"/>
      <c r="J53" s="132"/>
      <c r="K53" s="133" t="s">
        <v>81</v>
      </c>
      <c r="L53" s="133"/>
      <c r="M53" s="133"/>
      <c r="N53" s="133"/>
      <c r="O53" s="133"/>
      <c r="P53" s="133"/>
      <c r="Q53" s="133"/>
      <c r="R53" s="133"/>
      <c r="S53" s="133"/>
      <c r="T53" s="133"/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3"/>
      <c r="AF53" s="133"/>
      <c r="AG53" s="134">
        <f>ROUND(SUM(AG54:AG56),2)</f>
        <v>0</v>
      </c>
      <c r="AH53" s="132"/>
      <c r="AI53" s="132"/>
      <c r="AJ53" s="132"/>
      <c r="AK53" s="132"/>
      <c r="AL53" s="132"/>
      <c r="AM53" s="132"/>
      <c r="AN53" s="135">
        <f>SUM(AG53,AT53)</f>
        <v>0</v>
      </c>
      <c r="AO53" s="132"/>
      <c r="AP53" s="132"/>
      <c r="AQ53" s="136" t="s">
        <v>82</v>
      </c>
      <c r="AR53" s="137"/>
      <c r="AS53" s="138">
        <f>ROUND(SUM(AS54:AS56),2)</f>
        <v>0</v>
      </c>
      <c r="AT53" s="139">
        <f>ROUND(SUM(AV53:AW53),2)</f>
        <v>0</v>
      </c>
      <c r="AU53" s="140">
        <f>ROUND(SUM(AU54:AU56),5)</f>
        <v>0</v>
      </c>
      <c r="AV53" s="139">
        <f>ROUND(AZ53*L26,2)</f>
        <v>0</v>
      </c>
      <c r="AW53" s="139">
        <f>ROUND(BA53*L27,2)</f>
        <v>0</v>
      </c>
      <c r="AX53" s="139">
        <f>ROUND(BB53*L26,2)</f>
        <v>0</v>
      </c>
      <c r="AY53" s="139">
        <f>ROUND(BC53*L27,2)</f>
        <v>0</v>
      </c>
      <c r="AZ53" s="139">
        <f>ROUND(SUM(AZ54:AZ56),2)</f>
        <v>0</v>
      </c>
      <c r="BA53" s="139">
        <f>ROUND(SUM(BA54:BA56),2)</f>
        <v>0</v>
      </c>
      <c r="BB53" s="139">
        <f>ROUND(SUM(BB54:BB56),2)</f>
        <v>0</v>
      </c>
      <c r="BC53" s="139">
        <f>ROUND(SUM(BC54:BC56),2)</f>
        <v>0</v>
      </c>
      <c r="BD53" s="141">
        <f>ROUND(SUM(BD54:BD56),2)</f>
        <v>0</v>
      </c>
      <c r="BS53" s="142" t="s">
        <v>69</v>
      </c>
      <c r="BT53" s="142" t="s">
        <v>79</v>
      </c>
      <c r="BU53" s="142" t="s">
        <v>71</v>
      </c>
      <c r="BV53" s="142" t="s">
        <v>72</v>
      </c>
      <c r="BW53" s="142" t="s">
        <v>83</v>
      </c>
      <c r="BX53" s="142" t="s">
        <v>78</v>
      </c>
      <c r="CL53" s="142" t="s">
        <v>21</v>
      </c>
    </row>
    <row r="54" s="6" customFormat="1" ht="28.5" customHeight="1">
      <c r="A54" s="143" t="s">
        <v>84</v>
      </c>
      <c r="B54" s="131"/>
      <c r="C54" s="132"/>
      <c r="D54" s="132"/>
      <c r="E54" s="132"/>
      <c r="F54" s="133" t="s">
        <v>85</v>
      </c>
      <c r="G54" s="133"/>
      <c r="H54" s="133"/>
      <c r="I54" s="133"/>
      <c r="J54" s="133"/>
      <c r="K54" s="132"/>
      <c r="L54" s="133" t="s">
        <v>86</v>
      </c>
      <c r="M54" s="133"/>
      <c r="N54" s="133"/>
      <c r="O54" s="133"/>
      <c r="P54" s="133"/>
      <c r="Q54" s="133"/>
      <c r="R54" s="133"/>
      <c r="S54" s="133"/>
      <c r="T54" s="133"/>
      <c r="U54" s="133"/>
      <c r="V54" s="133"/>
      <c r="W54" s="133"/>
      <c r="X54" s="133"/>
      <c r="Y54" s="133"/>
      <c r="Z54" s="133"/>
      <c r="AA54" s="133"/>
      <c r="AB54" s="133"/>
      <c r="AC54" s="133"/>
      <c r="AD54" s="133"/>
      <c r="AE54" s="133"/>
      <c r="AF54" s="133"/>
      <c r="AG54" s="135">
        <f>'SO 1.1.1 - elektroinstalace'!J31</f>
        <v>0</v>
      </c>
      <c r="AH54" s="132"/>
      <c r="AI54" s="132"/>
      <c r="AJ54" s="132"/>
      <c r="AK54" s="132"/>
      <c r="AL54" s="132"/>
      <c r="AM54" s="132"/>
      <c r="AN54" s="135">
        <f>SUM(AG54,AT54)</f>
        <v>0</v>
      </c>
      <c r="AO54" s="132"/>
      <c r="AP54" s="132"/>
      <c r="AQ54" s="136" t="s">
        <v>82</v>
      </c>
      <c r="AR54" s="137"/>
      <c r="AS54" s="138">
        <v>0</v>
      </c>
      <c r="AT54" s="139">
        <f>ROUND(SUM(AV54:AW54),2)</f>
        <v>0</v>
      </c>
      <c r="AU54" s="140">
        <f>'SO 1.1.1 - elektroinstalace'!P89</f>
        <v>0</v>
      </c>
      <c r="AV54" s="139">
        <f>'SO 1.1.1 - elektroinstalace'!J34</f>
        <v>0</v>
      </c>
      <c r="AW54" s="139">
        <f>'SO 1.1.1 - elektroinstalace'!J35</f>
        <v>0</v>
      </c>
      <c r="AX54" s="139">
        <f>'SO 1.1.1 - elektroinstalace'!J36</f>
        <v>0</v>
      </c>
      <c r="AY54" s="139">
        <f>'SO 1.1.1 - elektroinstalace'!J37</f>
        <v>0</v>
      </c>
      <c r="AZ54" s="139">
        <f>'SO 1.1.1 - elektroinstalace'!F34</f>
        <v>0</v>
      </c>
      <c r="BA54" s="139">
        <f>'SO 1.1.1 - elektroinstalace'!F35</f>
        <v>0</v>
      </c>
      <c r="BB54" s="139">
        <f>'SO 1.1.1 - elektroinstalace'!F36</f>
        <v>0</v>
      </c>
      <c r="BC54" s="139">
        <f>'SO 1.1.1 - elektroinstalace'!F37</f>
        <v>0</v>
      </c>
      <c r="BD54" s="141">
        <f>'SO 1.1.1 - elektroinstalace'!F38</f>
        <v>0</v>
      </c>
      <c r="BT54" s="142" t="s">
        <v>87</v>
      </c>
      <c r="BV54" s="142" t="s">
        <v>72</v>
      </c>
      <c r="BW54" s="142" t="s">
        <v>88</v>
      </c>
      <c r="BX54" s="142" t="s">
        <v>83</v>
      </c>
      <c r="CL54" s="142" t="s">
        <v>21</v>
      </c>
    </row>
    <row r="55" s="6" customFormat="1" ht="28.5" customHeight="1">
      <c r="A55" s="143" t="s">
        <v>84</v>
      </c>
      <c r="B55" s="131"/>
      <c r="C55" s="132"/>
      <c r="D55" s="132"/>
      <c r="E55" s="132"/>
      <c r="F55" s="133" t="s">
        <v>89</v>
      </c>
      <c r="G55" s="133"/>
      <c r="H55" s="133"/>
      <c r="I55" s="133"/>
      <c r="J55" s="133"/>
      <c r="K55" s="132"/>
      <c r="L55" s="133" t="s">
        <v>90</v>
      </c>
      <c r="M55" s="133"/>
      <c r="N55" s="133"/>
      <c r="O55" s="133"/>
      <c r="P55" s="133"/>
      <c r="Q55" s="133"/>
      <c r="R55" s="133"/>
      <c r="S55" s="133"/>
      <c r="T55" s="133"/>
      <c r="U55" s="133"/>
      <c r="V55" s="133"/>
      <c r="W55" s="133"/>
      <c r="X55" s="133"/>
      <c r="Y55" s="133"/>
      <c r="Z55" s="133"/>
      <c r="AA55" s="133"/>
      <c r="AB55" s="133"/>
      <c r="AC55" s="133"/>
      <c r="AD55" s="133"/>
      <c r="AE55" s="133"/>
      <c r="AF55" s="133"/>
      <c r="AG55" s="135">
        <f>'SO 1.1.2 - zemní a ostatn...'!J31</f>
        <v>0</v>
      </c>
      <c r="AH55" s="132"/>
      <c r="AI55" s="132"/>
      <c r="AJ55" s="132"/>
      <c r="AK55" s="132"/>
      <c r="AL55" s="132"/>
      <c r="AM55" s="132"/>
      <c r="AN55" s="135">
        <f>SUM(AG55,AT55)</f>
        <v>0</v>
      </c>
      <c r="AO55" s="132"/>
      <c r="AP55" s="132"/>
      <c r="AQ55" s="136" t="s">
        <v>82</v>
      </c>
      <c r="AR55" s="137"/>
      <c r="AS55" s="138">
        <v>0</v>
      </c>
      <c r="AT55" s="139">
        <f>ROUND(SUM(AV55:AW55),2)</f>
        <v>0</v>
      </c>
      <c r="AU55" s="140">
        <f>'SO 1.1.2 - zemní a ostatn...'!P94</f>
        <v>0</v>
      </c>
      <c r="AV55" s="139">
        <f>'SO 1.1.2 - zemní a ostatn...'!J34</f>
        <v>0</v>
      </c>
      <c r="AW55" s="139">
        <f>'SO 1.1.2 - zemní a ostatn...'!J35</f>
        <v>0</v>
      </c>
      <c r="AX55" s="139">
        <f>'SO 1.1.2 - zemní a ostatn...'!J36</f>
        <v>0</v>
      </c>
      <c r="AY55" s="139">
        <f>'SO 1.1.2 - zemní a ostatn...'!J37</f>
        <v>0</v>
      </c>
      <c r="AZ55" s="139">
        <f>'SO 1.1.2 - zemní a ostatn...'!F34</f>
        <v>0</v>
      </c>
      <c r="BA55" s="139">
        <f>'SO 1.1.2 - zemní a ostatn...'!F35</f>
        <v>0</v>
      </c>
      <c r="BB55" s="139">
        <f>'SO 1.1.2 - zemní a ostatn...'!F36</f>
        <v>0</v>
      </c>
      <c r="BC55" s="139">
        <f>'SO 1.1.2 - zemní a ostatn...'!F37</f>
        <v>0</v>
      </c>
      <c r="BD55" s="141">
        <f>'SO 1.1.2 - zemní a ostatn...'!F38</f>
        <v>0</v>
      </c>
      <c r="BT55" s="142" t="s">
        <v>87</v>
      </c>
      <c r="BV55" s="142" t="s">
        <v>72</v>
      </c>
      <c r="BW55" s="142" t="s">
        <v>91</v>
      </c>
      <c r="BX55" s="142" t="s">
        <v>83</v>
      </c>
      <c r="CL55" s="142" t="s">
        <v>21</v>
      </c>
    </row>
    <row r="56" s="6" customFormat="1" ht="28.5" customHeight="1">
      <c r="A56" s="143" t="s">
        <v>84</v>
      </c>
      <c r="B56" s="131"/>
      <c r="C56" s="132"/>
      <c r="D56" s="132"/>
      <c r="E56" s="132"/>
      <c r="F56" s="133" t="s">
        <v>92</v>
      </c>
      <c r="G56" s="133"/>
      <c r="H56" s="133"/>
      <c r="I56" s="133"/>
      <c r="J56" s="133"/>
      <c r="K56" s="132"/>
      <c r="L56" s="133" t="s">
        <v>93</v>
      </c>
      <c r="M56" s="133"/>
      <c r="N56" s="133"/>
      <c r="O56" s="133"/>
      <c r="P56" s="133"/>
      <c r="Q56" s="133"/>
      <c r="R56" s="133"/>
      <c r="S56" s="133"/>
      <c r="T56" s="133"/>
      <c r="U56" s="133"/>
      <c r="V56" s="133"/>
      <c r="W56" s="133"/>
      <c r="X56" s="133"/>
      <c r="Y56" s="133"/>
      <c r="Z56" s="133"/>
      <c r="AA56" s="133"/>
      <c r="AB56" s="133"/>
      <c r="AC56" s="133"/>
      <c r="AD56" s="133"/>
      <c r="AE56" s="133"/>
      <c r="AF56" s="133"/>
      <c r="AG56" s="135">
        <f>'SO 1.1.3 - VRN'!J31</f>
        <v>0</v>
      </c>
      <c r="AH56" s="132"/>
      <c r="AI56" s="132"/>
      <c r="AJ56" s="132"/>
      <c r="AK56" s="132"/>
      <c r="AL56" s="132"/>
      <c r="AM56" s="132"/>
      <c r="AN56" s="135">
        <f>SUM(AG56,AT56)</f>
        <v>0</v>
      </c>
      <c r="AO56" s="132"/>
      <c r="AP56" s="132"/>
      <c r="AQ56" s="136" t="s">
        <v>82</v>
      </c>
      <c r="AR56" s="137"/>
      <c r="AS56" s="144">
        <v>0</v>
      </c>
      <c r="AT56" s="145">
        <f>ROUND(SUM(AV56:AW56),2)</f>
        <v>0</v>
      </c>
      <c r="AU56" s="146">
        <f>'SO 1.1.3 - VRN'!P92</f>
        <v>0</v>
      </c>
      <c r="AV56" s="145">
        <f>'SO 1.1.3 - VRN'!J34</f>
        <v>0</v>
      </c>
      <c r="AW56" s="145">
        <f>'SO 1.1.3 - VRN'!J35</f>
        <v>0</v>
      </c>
      <c r="AX56" s="145">
        <f>'SO 1.1.3 - VRN'!J36</f>
        <v>0</v>
      </c>
      <c r="AY56" s="145">
        <f>'SO 1.1.3 - VRN'!J37</f>
        <v>0</v>
      </c>
      <c r="AZ56" s="145">
        <f>'SO 1.1.3 - VRN'!F34</f>
        <v>0</v>
      </c>
      <c r="BA56" s="145">
        <f>'SO 1.1.3 - VRN'!F35</f>
        <v>0</v>
      </c>
      <c r="BB56" s="145">
        <f>'SO 1.1.3 - VRN'!F36</f>
        <v>0</v>
      </c>
      <c r="BC56" s="145">
        <f>'SO 1.1.3 - VRN'!F37</f>
        <v>0</v>
      </c>
      <c r="BD56" s="147">
        <f>'SO 1.1.3 - VRN'!F38</f>
        <v>0</v>
      </c>
      <c r="BT56" s="142" t="s">
        <v>87</v>
      </c>
      <c r="BV56" s="142" t="s">
        <v>72</v>
      </c>
      <c r="BW56" s="142" t="s">
        <v>94</v>
      </c>
      <c r="BX56" s="142" t="s">
        <v>83</v>
      </c>
      <c r="CL56" s="142" t="s">
        <v>21</v>
      </c>
    </row>
    <row r="57" s="1" customFormat="1" ht="30" customHeight="1">
      <c r="B57" s="45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3"/>
      <c r="AH57" s="73"/>
      <c r="AI57" s="73"/>
      <c r="AJ57" s="73"/>
      <c r="AK57" s="73"/>
      <c r="AL57" s="73"/>
      <c r="AM57" s="73"/>
      <c r="AN57" s="73"/>
      <c r="AO57" s="73"/>
      <c r="AP57" s="73"/>
      <c r="AQ57" s="73"/>
      <c r="AR57" s="71"/>
    </row>
    <row r="58" s="1" customFormat="1" ht="6.96" customHeight="1">
      <c r="B58" s="66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71"/>
    </row>
  </sheetData>
  <sheetProtection sheet="1" formatColumns="0" formatRows="0" objects="1" scenarios="1" spinCount="100000" saltValue="QrfumBeLqBBlTCLvItkJi8mBgyPBL1+3yuSWIVNm/u008jPskxocnL9NYVBH0awWE3cGjkRU/rPrnHQ20b5C1A==" hashValue="pxYmSjJDrmYbmRi2oXO6tnqrxutz/sZd7PHPnVr1YaQ9+dav/CfbquLJimcOXzlz6mk2vE5SSdr1xtIoCM9JzQ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F54:J54"/>
    <mergeCell ref="L54:AF54"/>
    <mergeCell ref="AN55:AP55"/>
    <mergeCell ref="AG55:AM55"/>
    <mergeCell ref="F55:J55"/>
    <mergeCell ref="L55:AF55"/>
    <mergeCell ref="AN56:AP56"/>
    <mergeCell ref="AG56:AM56"/>
    <mergeCell ref="F56:J56"/>
    <mergeCell ref="L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4" location="'SO 1.1.1 - elektroinstalace'!C2" display="/"/>
    <hyperlink ref="A55" location="'SO 1.1.2 - zemní a ostatn...'!C2" display="/"/>
    <hyperlink ref="A56" location="'SO 1.1.3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95</v>
      </c>
      <c r="G1" s="151" t="s">
        <v>96</v>
      </c>
      <c r="H1" s="151"/>
      <c r="I1" s="152"/>
      <c r="J1" s="151" t="s">
        <v>97</v>
      </c>
      <c r="K1" s="150" t="s">
        <v>98</v>
      </c>
      <c r="L1" s="151" t="s">
        <v>99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88</v>
      </c>
    </row>
    <row r="3" ht="6.96" customHeight="1">
      <c r="B3" s="24"/>
      <c r="C3" s="25"/>
      <c r="D3" s="25"/>
      <c r="E3" s="25"/>
      <c r="F3" s="25"/>
      <c r="G3" s="25"/>
      <c r="H3" s="25"/>
      <c r="I3" s="153"/>
      <c r="J3" s="25"/>
      <c r="K3" s="26"/>
      <c r="AT3" s="23" t="s">
        <v>79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54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4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4"/>
      <c r="J6" s="28"/>
      <c r="K6" s="30"/>
    </row>
    <row r="7" ht="16.5" customHeight="1">
      <c r="B7" s="27"/>
      <c r="C7" s="28"/>
      <c r="D7" s="28"/>
      <c r="E7" s="155" t="str">
        <f>'Rekapitulace stavby'!K6</f>
        <v>Oprava osvětlení kolejiště v ŽST Řehlovice</v>
      </c>
      <c r="F7" s="39"/>
      <c r="G7" s="39"/>
      <c r="H7" s="39"/>
      <c r="I7" s="154"/>
      <c r="J7" s="28"/>
      <c r="K7" s="30"/>
    </row>
    <row r="8">
      <c r="B8" s="27"/>
      <c r="C8" s="28"/>
      <c r="D8" s="39" t="s">
        <v>101</v>
      </c>
      <c r="E8" s="28"/>
      <c r="F8" s="28"/>
      <c r="G8" s="28"/>
      <c r="H8" s="28"/>
      <c r="I8" s="154"/>
      <c r="J8" s="28"/>
      <c r="K8" s="30"/>
    </row>
    <row r="9" ht="16.5" customHeight="1">
      <c r="B9" s="27"/>
      <c r="C9" s="28"/>
      <c r="D9" s="28"/>
      <c r="E9" s="155" t="s">
        <v>102</v>
      </c>
      <c r="F9" s="28"/>
      <c r="G9" s="28"/>
      <c r="H9" s="28"/>
      <c r="I9" s="154"/>
      <c r="J9" s="28"/>
      <c r="K9" s="30"/>
    </row>
    <row r="10">
      <c r="B10" s="27"/>
      <c r="C10" s="28"/>
      <c r="D10" s="39" t="s">
        <v>103</v>
      </c>
      <c r="E10" s="28"/>
      <c r="F10" s="28"/>
      <c r="G10" s="28"/>
      <c r="H10" s="28"/>
      <c r="I10" s="154"/>
      <c r="J10" s="28"/>
      <c r="K10" s="30"/>
    </row>
    <row r="11" s="1" customFormat="1" ht="16.5" customHeight="1">
      <c r="B11" s="45"/>
      <c r="C11" s="46"/>
      <c r="D11" s="46"/>
      <c r="E11" s="54" t="s">
        <v>104</v>
      </c>
      <c r="F11" s="46"/>
      <c r="G11" s="46"/>
      <c r="H11" s="46"/>
      <c r="I11" s="156"/>
      <c r="J11" s="46"/>
      <c r="K11" s="50"/>
    </row>
    <row r="12" s="1" customFormat="1">
      <c r="B12" s="45"/>
      <c r="C12" s="46"/>
      <c r="D12" s="39" t="s">
        <v>105</v>
      </c>
      <c r="E12" s="46"/>
      <c r="F12" s="46"/>
      <c r="G12" s="46"/>
      <c r="H12" s="46"/>
      <c r="I12" s="156"/>
      <c r="J12" s="46"/>
      <c r="K12" s="50"/>
    </row>
    <row r="13" s="1" customFormat="1" ht="36.96" customHeight="1">
      <c r="B13" s="45"/>
      <c r="C13" s="46"/>
      <c r="D13" s="46"/>
      <c r="E13" s="157" t="s">
        <v>106</v>
      </c>
      <c r="F13" s="46"/>
      <c r="G13" s="46"/>
      <c r="H13" s="46"/>
      <c r="I13" s="156"/>
      <c r="J13" s="46"/>
      <c r="K13" s="50"/>
    </row>
    <row r="14" s="1" customFormat="1">
      <c r="B14" s="45"/>
      <c r="C14" s="46"/>
      <c r="D14" s="46"/>
      <c r="E14" s="46"/>
      <c r="F14" s="46"/>
      <c r="G14" s="46"/>
      <c r="H14" s="46"/>
      <c r="I14" s="156"/>
      <c r="J14" s="46"/>
      <c r="K14" s="50"/>
    </row>
    <row r="15" s="1" customFormat="1" ht="14.4" customHeight="1">
      <c r="B15" s="45"/>
      <c r="C15" s="46"/>
      <c r="D15" s="39" t="s">
        <v>20</v>
      </c>
      <c r="E15" s="46"/>
      <c r="F15" s="34" t="s">
        <v>21</v>
      </c>
      <c r="G15" s="46"/>
      <c r="H15" s="46"/>
      <c r="I15" s="158" t="s">
        <v>22</v>
      </c>
      <c r="J15" s="34" t="s">
        <v>21</v>
      </c>
      <c r="K15" s="50"/>
    </row>
    <row r="16" s="1" customFormat="1" ht="14.4" customHeight="1">
      <c r="B16" s="45"/>
      <c r="C16" s="46"/>
      <c r="D16" s="39" t="s">
        <v>23</v>
      </c>
      <c r="E16" s="46"/>
      <c r="F16" s="34" t="s">
        <v>29</v>
      </c>
      <c r="G16" s="46"/>
      <c r="H16" s="46"/>
      <c r="I16" s="158" t="s">
        <v>25</v>
      </c>
      <c r="J16" s="159" t="str">
        <f>'Rekapitulace stavby'!AN8</f>
        <v>18. 9. 2018</v>
      </c>
      <c r="K16" s="50"/>
    </row>
    <row r="17" s="1" customFormat="1" ht="10.8" customHeight="1">
      <c r="B17" s="45"/>
      <c r="C17" s="46"/>
      <c r="D17" s="46"/>
      <c r="E17" s="46"/>
      <c r="F17" s="46"/>
      <c r="G17" s="46"/>
      <c r="H17" s="46"/>
      <c r="I17" s="156"/>
      <c r="J17" s="46"/>
      <c r="K17" s="50"/>
    </row>
    <row r="18" s="1" customFormat="1" ht="14.4" customHeight="1">
      <c r="B18" s="45"/>
      <c r="C18" s="46"/>
      <c r="D18" s="39" t="s">
        <v>27</v>
      </c>
      <c r="E18" s="46"/>
      <c r="F18" s="46"/>
      <c r="G18" s="46"/>
      <c r="H18" s="46"/>
      <c r="I18" s="158" t="s">
        <v>28</v>
      </c>
      <c r="J18" s="34" t="str">
        <f>IF('Rekapitulace stavby'!AN10="","",'Rekapitulace stavby'!AN10)</f>
        <v/>
      </c>
      <c r="K18" s="50"/>
    </row>
    <row r="19" s="1" customFormat="1" ht="18" customHeight="1">
      <c r="B19" s="45"/>
      <c r="C19" s="46"/>
      <c r="D19" s="46"/>
      <c r="E19" s="34" t="str">
        <f>IF('Rekapitulace stavby'!E11="","",'Rekapitulace stavby'!E11)</f>
        <v xml:space="preserve"> </v>
      </c>
      <c r="F19" s="46"/>
      <c r="G19" s="46"/>
      <c r="H19" s="46"/>
      <c r="I19" s="158" t="s">
        <v>30</v>
      </c>
      <c r="J19" s="34" t="str">
        <f>IF('Rekapitulace stavby'!AN11="","",'Rekapitulace stavby'!AN11)</f>
        <v/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56"/>
      <c r="J20" s="46"/>
      <c r="K20" s="50"/>
    </row>
    <row r="21" s="1" customFormat="1" ht="14.4" customHeight="1">
      <c r="B21" s="45"/>
      <c r="C21" s="46"/>
      <c r="D21" s="39" t="s">
        <v>31</v>
      </c>
      <c r="E21" s="46"/>
      <c r="F21" s="46"/>
      <c r="G21" s="46"/>
      <c r="H21" s="46"/>
      <c r="I21" s="158" t="s">
        <v>28</v>
      </c>
      <c r="J21" s="34" t="str">
        <f>IF('Rekapitulace stavby'!AN13="Vyplň údaj","",IF('Rekapitulace stavby'!AN13="","",'Rekapitulace stavby'!AN13))</f>
        <v/>
      </c>
      <c r="K21" s="50"/>
    </row>
    <row r="22" s="1" customFormat="1" ht="18" customHeight="1">
      <c r="B22" s="45"/>
      <c r="C22" s="46"/>
      <c r="D22" s="46"/>
      <c r="E22" s="34" t="str">
        <f>IF('Rekapitulace stavby'!E14="Vyplň údaj","",IF('Rekapitulace stavby'!E14="","",'Rekapitulace stavby'!E14))</f>
        <v/>
      </c>
      <c r="F22" s="46"/>
      <c r="G22" s="46"/>
      <c r="H22" s="46"/>
      <c r="I22" s="158" t="s">
        <v>30</v>
      </c>
      <c r="J22" s="34" t="str">
        <f>IF('Rekapitulace stavby'!AN14="Vyplň údaj","",IF('Rekapitulace stavby'!AN14="","",'Rekapitulace stavby'!AN14))</f>
        <v/>
      </c>
      <c r="K22" s="50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56"/>
      <c r="J23" s="46"/>
      <c r="K23" s="50"/>
    </row>
    <row r="24" s="1" customFormat="1" ht="14.4" customHeight="1">
      <c r="B24" s="45"/>
      <c r="C24" s="46"/>
      <c r="D24" s="39" t="s">
        <v>33</v>
      </c>
      <c r="E24" s="46"/>
      <c r="F24" s="46"/>
      <c r="G24" s="46"/>
      <c r="H24" s="46"/>
      <c r="I24" s="158" t="s">
        <v>28</v>
      </c>
      <c r="J24" s="34" t="str">
        <f>IF('Rekapitulace stavby'!AN16="","",'Rekapitulace stavby'!AN16)</f>
        <v/>
      </c>
      <c r="K24" s="50"/>
    </row>
    <row r="25" s="1" customFormat="1" ht="18" customHeight="1">
      <c r="B25" s="45"/>
      <c r="C25" s="46"/>
      <c r="D25" s="46"/>
      <c r="E25" s="34" t="str">
        <f>IF('Rekapitulace stavby'!E17="","",'Rekapitulace stavby'!E17)</f>
        <v xml:space="preserve"> </v>
      </c>
      <c r="F25" s="46"/>
      <c r="G25" s="46"/>
      <c r="H25" s="46"/>
      <c r="I25" s="158" t="s">
        <v>30</v>
      </c>
      <c r="J25" s="34" t="str">
        <f>IF('Rekapitulace stavby'!AN17="","",'Rekapitulace stavby'!AN17)</f>
        <v/>
      </c>
      <c r="K25" s="50"/>
    </row>
    <row r="26" s="1" customFormat="1" ht="6.96" customHeight="1">
      <c r="B26" s="45"/>
      <c r="C26" s="46"/>
      <c r="D26" s="46"/>
      <c r="E26" s="46"/>
      <c r="F26" s="46"/>
      <c r="G26" s="46"/>
      <c r="H26" s="46"/>
      <c r="I26" s="156"/>
      <c r="J26" s="46"/>
      <c r="K26" s="50"/>
    </row>
    <row r="27" s="1" customFormat="1" ht="14.4" customHeight="1">
      <c r="B27" s="45"/>
      <c r="C27" s="46"/>
      <c r="D27" s="39" t="s">
        <v>35</v>
      </c>
      <c r="E27" s="46"/>
      <c r="F27" s="46"/>
      <c r="G27" s="46"/>
      <c r="H27" s="46"/>
      <c r="I27" s="156"/>
      <c r="J27" s="46"/>
      <c r="K27" s="50"/>
    </row>
    <row r="28" s="7" customFormat="1" ht="16.5" customHeight="1">
      <c r="B28" s="160"/>
      <c r="C28" s="161"/>
      <c r="D28" s="161"/>
      <c r="E28" s="43" t="s">
        <v>21</v>
      </c>
      <c r="F28" s="43"/>
      <c r="G28" s="43"/>
      <c r="H28" s="43"/>
      <c r="I28" s="162"/>
      <c r="J28" s="161"/>
      <c r="K28" s="163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156"/>
      <c r="J29" s="46"/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4"/>
      <c r="J30" s="105"/>
      <c r="K30" s="165"/>
    </row>
    <row r="31" s="1" customFormat="1" ht="25.44" customHeight="1">
      <c r="B31" s="45"/>
      <c r="C31" s="46"/>
      <c r="D31" s="166" t="s">
        <v>36</v>
      </c>
      <c r="E31" s="46"/>
      <c r="F31" s="46"/>
      <c r="G31" s="46"/>
      <c r="H31" s="46"/>
      <c r="I31" s="156"/>
      <c r="J31" s="167">
        <f>ROUND(J89,2)</f>
        <v>0</v>
      </c>
      <c r="K31" s="50"/>
    </row>
    <row r="32" s="1" customFormat="1" ht="6.96" customHeight="1">
      <c r="B32" s="45"/>
      <c r="C32" s="46"/>
      <c r="D32" s="105"/>
      <c r="E32" s="105"/>
      <c r="F32" s="105"/>
      <c r="G32" s="105"/>
      <c r="H32" s="105"/>
      <c r="I32" s="164"/>
      <c r="J32" s="105"/>
      <c r="K32" s="165"/>
    </row>
    <row r="33" s="1" customFormat="1" ht="14.4" customHeight="1">
      <c r="B33" s="45"/>
      <c r="C33" s="46"/>
      <c r="D33" s="46"/>
      <c r="E33" s="46"/>
      <c r="F33" s="51" t="s">
        <v>38</v>
      </c>
      <c r="G33" s="46"/>
      <c r="H33" s="46"/>
      <c r="I33" s="168" t="s">
        <v>37</v>
      </c>
      <c r="J33" s="51" t="s">
        <v>39</v>
      </c>
      <c r="K33" s="50"/>
    </row>
    <row r="34" s="1" customFormat="1" ht="14.4" customHeight="1">
      <c r="B34" s="45"/>
      <c r="C34" s="46"/>
      <c r="D34" s="54" t="s">
        <v>40</v>
      </c>
      <c r="E34" s="54" t="s">
        <v>41</v>
      </c>
      <c r="F34" s="169">
        <f>ROUND(SUM(BE89:BE156), 2)</f>
        <v>0</v>
      </c>
      <c r="G34" s="46"/>
      <c r="H34" s="46"/>
      <c r="I34" s="170">
        <v>0.20999999999999999</v>
      </c>
      <c r="J34" s="169">
        <f>ROUND(ROUND((SUM(BE89:BE156)), 2)*I34, 2)</f>
        <v>0</v>
      </c>
      <c r="K34" s="50"/>
    </row>
    <row r="35" s="1" customFormat="1" ht="14.4" customHeight="1">
      <c r="B35" s="45"/>
      <c r="C35" s="46"/>
      <c r="D35" s="46"/>
      <c r="E35" s="54" t="s">
        <v>42</v>
      </c>
      <c r="F35" s="169">
        <f>ROUND(SUM(BF89:BF156), 2)</f>
        <v>0</v>
      </c>
      <c r="G35" s="46"/>
      <c r="H35" s="46"/>
      <c r="I35" s="170">
        <v>0.14999999999999999</v>
      </c>
      <c r="J35" s="169">
        <f>ROUND(ROUND((SUM(BF89:BF156)), 2)*I35, 2)</f>
        <v>0</v>
      </c>
      <c r="K35" s="50"/>
    </row>
    <row r="36" hidden="1" s="1" customFormat="1" ht="14.4" customHeight="1">
      <c r="B36" s="45"/>
      <c r="C36" s="46"/>
      <c r="D36" s="46"/>
      <c r="E36" s="54" t="s">
        <v>43</v>
      </c>
      <c r="F36" s="169">
        <f>ROUND(SUM(BG89:BG156), 2)</f>
        <v>0</v>
      </c>
      <c r="G36" s="46"/>
      <c r="H36" s="46"/>
      <c r="I36" s="170">
        <v>0.20999999999999999</v>
      </c>
      <c r="J36" s="169">
        <v>0</v>
      </c>
      <c r="K36" s="50"/>
    </row>
    <row r="37" hidden="1" s="1" customFormat="1" ht="14.4" customHeight="1">
      <c r="B37" s="45"/>
      <c r="C37" s="46"/>
      <c r="D37" s="46"/>
      <c r="E37" s="54" t="s">
        <v>44</v>
      </c>
      <c r="F37" s="169">
        <f>ROUND(SUM(BH89:BH156), 2)</f>
        <v>0</v>
      </c>
      <c r="G37" s="46"/>
      <c r="H37" s="46"/>
      <c r="I37" s="170">
        <v>0.14999999999999999</v>
      </c>
      <c r="J37" s="169">
        <v>0</v>
      </c>
      <c r="K37" s="50"/>
    </row>
    <row r="38" hidden="1" s="1" customFormat="1" ht="14.4" customHeight="1">
      <c r="B38" s="45"/>
      <c r="C38" s="46"/>
      <c r="D38" s="46"/>
      <c r="E38" s="54" t="s">
        <v>45</v>
      </c>
      <c r="F38" s="169">
        <f>ROUND(SUM(BI89:BI156), 2)</f>
        <v>0</v>
      </c>
      <c r="G38" s="46"/>
      <c r="H38" s="46"/>
      <c r="I38" s="170">
        <v>0</v>
      </c>
      <c r="J38" s="169">
        <v>0</v>
      </c>
      <c r="K38" s="50"/>
    </row>
    <row r="39" s="1" customFormat="1" ht="6.96" customHeight="1">
      <c r="B39" s="45"/>
      <c r="C39" s="46"/>
      <c r="D39" s="46"/>
      <c r="E39" s="46"/>
      <c r="F39" s="46"/>
      <c r="G39" s="46"/>
      <c r="H39" s="46"/>
      <c r="I39" s="156"/>
      <c r="J39" s="46"/>
      <c r="K39" s="50"/>
    </row>
    <row r="40" s="1" customFormat="1" ht="25.44" customHeight="1">
      <c r="B40" s="45"/>
      <c r="C40" s="171"/>
      <c r="D40" s="172" t="s">
        <v>46</v>
      </c>
      <c r="E40" s="97"/>
      <c r="F40" s="97"/>
      <c r="G40" s="173" t="s">
        <v>47</v>
      </c>
      <c r="H40" s="174" t="s">
        <v>48</v>
      </c>
      <c r="I40" s="175"/>
      <c r="J40" s="176">
        <f>SUM(J31:J38)</f>
        <v>0</v>
      </c>
      <c r="K40" s="177"/>
    </row>
    <row r="41" s="1" customFormat="1" ht="14.4" customHeight="1">
      <c r="B41" s="66"/>
      <c r="C41" s="67"/>
      <c r="D41" s="67"/>
      <c r="E41" s="67"/>
      <c r="F41" s="67"/>
      <c r="G41" s="67"/>
      <c r="H41" s="67"/>
      <c r="I41" s="178"/>
      <c r="J41" s="67"/>
      <c r="K41" s="68"/>
    </row>
    <row r="45" s="1" customFormat="1" ht="6.96" customHeight="1">
      <c r="B45" s="179"/>
      <c r="C45" s="180"/>
      <c r="D45" s="180"/>
      <c r="E45" s="180"/>
      <c r="F45" s="180"/>
      <c r="G45" s="180"/>
      <c r="H45" s="180"/>
      <c r="I45" s="181"/>
      <c r="J45" s="180"/>
      <c r="K45" s="182"/>
    </row>
    <row r="46" s="1" customFormat="1" ht="36.96" customHeight="1">
      <c r="B46" s="45"/>
      <c r="C46" s="29" t="s">
        <v>107</v>
      </c>
      <c r="D46" s="46"/>
      <c r="E46" s="46"/>
      <c r="F46" s="46"/>
      <c r="G46" s="46"/>
      <c r="H46" s="46"/>
      <c r="I46" s="156"/>
      <c r="J46" s="46"/>
      <c r="K46" s="50"/>
    </row>
    <row r="47" s="1" customFormat="1" ht="6.96" customHeight="1">
      <c r="B47" s="45"/>
      <c r="C47" s="46"/>
      <c r="D47" s="46"/>
      <c r="E47" s="46"/>
      <c r="F47" s="46"/>
      <c r="G47" s="46"/>
      <c r="H47" s="46"/>
      <c r="I47" s="156"/>
      <c r="J47" s="46"/>
      <c r="K47" s="50"/>
    </row>
    <row r="48" s="1" customFormat="1" ht="14.4" customHeight="1">
      <c r="B48" s="45"/>
      <c r="C48" s="39" t="s">
        <v>18</v>
      </c>
      <c r="D48" s="46"/>
      <c r="E48" s="46"/>
      <c r="F48" s="46"/>
      <c r="G48" s="46"/>
      <c r="H48" s="46"/>
      <c r="I48" s="156"/>
      <c r="J48" s="46"/>
      <c r="K48" s="50"/>
    </row>
    <row r="49" s="1" customFormat="1" ht="16.5" customHeight="1">
      <c r="B49" s="45"/>
      <c r="C49" s="46"/>
      <c r="D49" s="46"/>
      <c r="E49" s="155" t="str">
        <f>E7</f>
        <v>Oprava osvětlení kolejiště v ŽST Řehlovice</v>
      </c>
      <c r="F49" s="39"/>
      <c r="G49" s="39"/>
      <c r="H49" s="39"/>
      <c r="I49" s="156"/>
      <c r="J49" s="46"/>
      <c r="K49" s="50"/>
    </row>
    <row r="50">
      <c r="B50" s="27"/>
      <c r="C50" s="39" t="s">
        <v>101</v>
      </c>
      <c r="D50" s="28"/>
      <c r="E50" s="28"/>
      <c r="F50" s="28"/>
      <c r="G50" s="28"/>
      <c r="H50" s="28"/>
      <c r="I50" s="154"/>
      <c r="J50" s="28"/>
      <c r="K50" s="30"/>
    </row>
    <row r="51" ht="16.5" customHeight="1">
      <c r="B51" s="27"/>
      <c r="C51" s="28"/>
      <c r="D51" s="28"/>
      <c r="E51" s="155" t="s">
        <v>102</v>
      </c>
      <c r="F51" s="28"/>
      <c r="G51" s="28"/>
      <c r="H51" s="28"/>
      <c r="I51" s="154"/>
      <c r="J51" s="28"/>
      <c r="K51" s="30"/>
    </row>
    <row r="52">
      <c r="B52" s="27"/>
      <c r="C52" s="39" t="s">
        <v>103</v>
      </c>
      <c r="D52" s="28"/>
      <c r="E52" s="28"/>
      <c r="F52" s="28"/>
      <c r="G52" s="28"/>
      <c r="H52" s="28"/>
      <c r="I52" s="154"/>
      <c r="J52" s="28"/>
      <c r="K52" s="30"/>
    </row>
    <row r="53" s="1" customFormat="1" ht="16.5" customHeight="1">
      <c r="B53" s="45"/>
      <c r="C53" s="46"/>
      <c r="D53" s="46"/>
      <c r="E53" s="54" t="s">
        <v>104</v>
      </c>
      <c r="F53" s="46"/>
      <c r="G53" s="46"/>
      <c r="H53" s="46"/>
      <c r="I53" s="156"/>
      <c r="J53" s="46"/>
      <c r="K53" s="50"/>
    </row>
    <row r="54" s="1" customFormat="1" ht="14.4" customHeight="1">
      <c r="B54" s="45"/>
      <c r="C54" s="39" t="s">
        <v>105</v>
      </c>
      <c r="D54" s="46"/>
      <c r="E54" s="46"/>
      <c r="F54" s="46"/>
      <c r="G54" s="46"/>
      <c r="H54" s="46"/>
      <c r="I54" s="156"/>
      <c r="J54" s="46"/>
      <c r="K54" s="50"/>
    </row>
    <row r="55" s="1" customFormat="1" ht="17.25" customHeight="1">
      <c r="B55" s="45"/>
      <c r="C55" s="46"/>
      <c r="D55" s="46"/>
      <c r="E55" s="157" t="str">
        <f>E13</f>
        <v>SO 1.1.1 - elektroinstalace</v>
      </c>
      <c r="F55" s="46"/>
      <c r="G55" s="46"/>
      <c r="H55" s="46"/>
      <c r="I55" s="156"/>
      <c r="J55" s="46"/>
      <c r="K55" s="50"/>
    </row>
    <row r="56" s="1" customFormat="1" ht="6.96" customHeight="1">
      <c r="B56" s="45"/>
      <c r="C56" s="46"/>
      <c r="D56" s="46"/>
      <c r="E56" s="46"/>
      <c r="F56" s="46"/>
      <c r="G56" s="46"/>
      <c r="H56" s="46"/>
      <c r="I56" s="156"/>
      <c r="J56" s="46"/>
      <c r="K56" s="50"/>
    </row>
    <row r="57" s="1" customFormat="1" ht="18" customHeight="1">
      <c r="B57" s="45"/>
      <c r="C57" s="39" t="s">
        <v>23</v>
      </c>
      <c r="D57" s="46"/>
      <c r="E57" s="46"/>
      <c r="F57" s="34" t="str">
        <f>F16</f>
        <v xml:space="preserve"> </v>
      </c>
      <c r="G57" s="46"/>
      <c r="H57" s="46"/>
      <c r="I57" s="158" t="s">
        <v>25</v>
      </c>
      <c r="J57" s="159" t="str">
        <f>IF(J16="","",J16)</f>
        <v>18. 9. 2018</v>
      </c>
      <c r="K57" s="50"/>
    </row>
    <row r="58" s="1" customFormat="1" ht="6.96" customHeight="1">
      <c r="B58" s="45"/>
      <c r="C58" s="46"/>
      <c r="D58" s="46"/>
      <c r="E58" s="46"/>
      <c r="F58" s="46"/>
      <c r="G58" s="46"/>
      <c r="H58" s="46"/>
      <c r="I58" s="156"/>
      <c r="J58" s="46"/>
      <c r="K58" s="50"/>
    </row>
    <row r="59" s="1" customFormat="1">
      <c r="B59" s="45"/>
      <c r="C59" s="39" t="s">
        <v>27</v>
      </c>
      <c r="D59" s="46"/>
      <c r="E59" s="46"/>
      <c r="F59" s="34" t="str">
        <f>E19</f>
        <v xml:space="preserve"> </v>
      </c>
      <c r="G59" s="46"/>
      <c r="H59" s="46"/>
      <c r="I59" s="158" t="s">
        <v>33</v>
      </c>
      <c r="J59" s="43" t="str">
        <f>E25</f>
        <v xml:space="preserve"> </v>
      </c>
      <c r="K59" s="50"/>
    </row>
    <row r="60" s="1" customFormat="1" ht="14.4" customHeight="1">
      <c r="B60" s="45"/>
      <c r="C60" s="39" t="s">
        <v>31</v>
      </c>
      <c r="D60" s="46"/>
      <c r="E60" s="46"/>
      <c r="F60" s="34" t="str">
        <f>IF(E22="","",E22)</f>
        <v/>
      </c>
      <c r="G60" s="46"/>
      <c r="H60" s="46"/>
      <c r="I60" s="156"/>
      <c r="J60" s="183"/>
      <c r="K60" s="50"/>
    </row>
    <row r="61" s="1" customFormat="1" ht="10.32" customHeight="1">
      <c r="B61" s="45"/>
      <c r="C61" s="46"/>
      <c r="D61" s="46"/>
      <c r="E61" s="46"/>
      <c r="F61" s="46"/>
      <c r="G61" s="46"/>
      <c r="H61" s="46"/>
      <c r="I61" s="156"/>
      <c r="J61" s="46"/>
      <c r="K61" s="50"/>
    </row>
    <row r="62" s="1" customFormat="1" ht="29.28" customHeight="1">
      <c r="B62" s="45"/>
      <c r="C62" s="184" t="s">
        <v>108</v>
      </c>
      <c r="D62" s="171"/>
      <c r="E62" s="171"/>
      <c r="F62" s="171"/>
      <c r="G62" s="171"/>
      <c r="H62" s="171"/>
      <c r="I62" s="185"/>
      <c r="J62" s="186" t="s">
        <v>109</v>
      </c>
      <c r="K62" s="187"/>
    </row>
    <row r="63" s="1" customFormat="1" ht="10.32" customHeight="1">
      <c r="B63" s="45"/>
      <c r="C63" s="46"/>
      <c r="D63" s="46"/>
      <c r="E63" s="46"/>
      <c r="F63" s="46"/>
      <c r="G63" s="46"/>
      <c r="H63" s="46"/>
      <c r="I63" s="156"/>
      <c r="J63" s="46"/>
      <c r="K63" s="50"/>
    </row>
    <row r="64" s="1" customFormat="1" ht="29.28" customHeight="1">
      <c r="B64" s="45"/>
      <c r="C64" s="188" t="s">
        <v>110</v>
      </c>
      <c r="D64" s="46"/>
      <c r="E64" s="46"/>
      <c r="F64" s="46"/>
      <c r="G64" s="46"/>
      <c r="H64" s="46"/>
      <c r="I64" s="156"/>
      <c r="J64" s="167">
        <f>J89</f>
        <v>0</v>
      </c>
      <c r="K64" s="50"/>
      <c r="AU64" s="23" t="s">
        <v>111</v>
      </c>
    </row>
    <row r="65" s="8" customFormat="1" ht="24.96" customHeight="1">
      <c r="B65" s="189"/>
      <c r="C65" s="190"/>
      <c r="D65" s="191" t="s">
        <v>112</v>
      </c>
      <c r="E65" s="192"/>
      <c r="F65" s="192"/>
      <c r="G65" s="192"/>
      <c r="H65" s="192"/>
      <c r="I65" s="193"/>
      <c r="J65" s="194">
        <f>J90</f>
        <v>0</v>
      </c>
      <c r="K65" s="195"/>
    </row>
    <row r="66" s="1" customFormat="1" ht="21.84" customHeight="1">
      <c r="B66" s="45"/>
      <c r="C66" s="46"/>
      <c r="D66" s="46"/>
      <c r="E66" s="46"/>
      <c r="F66" s="46"/>
      <c r="G66" s="46"/>
      <c r="H66" s="46"/>
      <c r="I66" s="156"/>
      <c r="J66" s="46"/>
      <c r="K66" s="50"/>
    </row>
    <row r="67" s="1" customFormat="1" ht="6.96" customHeight="1">
      <c r="B67" s="66"/>
      <c r="C67" s="67"/>
      <c r="D67" s="67"/>
      <c r="E67" s="67"/>
      <c r="F67" s="67"/>
      <c r="G67" s="67"/>
      <c r="H67" s="67"/>
      <c r="I67" s="178"/>
      <c r="J67" s="67"/>
      <c r="K67" s="68"/>
    </row>
    <row r="71" s="1" customFormat="1" ht="6.96" customHeight="1">
      <c r="B71" s="69"/>
      <c r="C71" s="70"/>
      <c r="D71" s="70"/>
      <c r="E71" s="70"/>
      <c r="F71" s="70"/>
      <c r="G71" s="70"/>
      <c r="H71" s="70"/>
      <c r="I71" s="181"/>
      <c r="J71" s="70"/>
      <c r="K71" s="70"/>
      <c r="L71" s="71"/>
    </row>
    <row r="72" s="1" customFormat="1" ht="36.96" customHeight="1">
      <c r="B72" s="45"/>
      <c r="C72" s="72" t="s">
        <v>113</v>
      </c>
      <c r="D72" s="73"/>
      <c r="E72" s="73"/>
      <c r="F72" s="73"/>
      <c r="G72" s="73"/>
      <c r="H72" s="73"/>
      <c r="I72" s="196"/>
      <c r="J72" s="73"/>
      <c r="K72" s="73"/>
      <c r="L72" s="71"/>
    </row>
    <row r="73" s="1" customFormat="1" ht="6.96" customHeight="1">
      <c r="B73" s="45"/>
      <c r="C73" s="73"/>
      <c r="D73" s="73"/>
      <c r="E73" s="73"/>
      <c r="F73" s="73"/>
      <c r="G73" s="73"/>
      <c r="H73" s="73"/>
      <c r="I73" s="196"/>
      <c r="J73" s="73"/>
      <c r="K73" s="73"/>
      <c r="L73" s="71"/>
    </row>
    <row r="74" s="1" customFormat="1" ht="14.4" customHeight="1">
      <c r="B74" s="45"/>
      <c r="C74" s="75" t="s">
        <v>18</v>
      </c>
      <c r="D74" s="73"/>
      <c r="E74" s="73"/>
      <c r="F74" s="73"/>
      <c r="G74" s="73"/>
      <c r="H74" s="73"/>
      <c r="I74" s="196"/>
      <c r="J74" s="73"/>
      <c r="K74" s="73"/>
      <c r="L74" s="71"/>
    </row>
    <row r="75" s="1" customFormat="1" ht="16.5" customHeight="1">
      <c r="B75" s="45"/>
      <c r="C75" s="73"/>
      <c r="D75" s="73"/>
      <c r="E75" s="197" t="str">
        <f>E7</f>
        <v>Oprava osvětlení kolejiště v ŽST Řehlovice</v>
      </c>
      <c r="F75" s="75"/>
      <c r="G75" s="75"/>
      <c r="H75" s="75"/>
      <c r="I75" s="196"/>
      <c r="J75" s="73"/>
      <c r="K75" s="73"/>
      <c r="L75" s="71"/>
    </row>
    <row r="76">
      <c r="B76" s="27"/>
      <c r="C76" s="75" t="s">
        <v>101</v>
      </c>
      <c r="D76" s="198"/>
      <c r="E76" s="198"/>
      <c r="F76" s="198"/>
      <c r="G76" s="198"/>
      <c r="H76" s="198"/>
      <c r="I76" s="148"/>
      <c r="J76" s="198"/>
      <c r="K76" s="198"/>
      <c r="L76" s="199"/>
    </row>
    <row r="77" ht="16.5" customHeight="1">
      <c r="B77" s="27"/>
      <c r="C77" s="198"/>
      <c r="D77" s="198"/>
      <c r="E77" s="197" t="s">
        <v>102</v>
      </c>
      <c r="F77" s="198"/>
      <c r="G77" s="198"/>
      <c r="H77" s="198"/>
      <c r="I77" s="148"/>
      <c r="J77" s="198"/>
      <c r="K77" s="198"/>
      <c r="L77" s="199"/>
    </row>
    <row r="78">
      <c r="B78" s="27"/>
      <c r="C78" s="75" t="s">
        <v>103</v>
      </c>
      <c r="D78" s="198"/>
      <c r="E78" s="198"/>
      <c r="F78" s="198"/>
      <c r="G78" s="198"/>
      <c r="H78" s="198"/>
      <c r="I78" s="148"/>
      <c r="J78" s="198"/>
      <c r="K78" s="198"/>
      <c r="L78" s="199"/>
    </row>
    <row r="79" s="1" customFormat="1" ht="16.5" customHeight="1">
      <c r="B79" s="45"/>
      <c r="C79" s="73"/>
      <c r="D79" s="73"/>
      <c r="E79" s="200" t="s">
        <v>104</v>
      </c>
      <c r="F79" s="73"/>
      <c r="G79" s="73"/>
      <c r="H79" s="73"/>
      <c r="I79" s="196"/>
      <c r="J79" s="73"/>
      <c r="K79" s="73"/>
      <c r="L79" s="71"/>
    </row>
    <row r="80" s="1" customFormat="1" ht="14.4" customHeight="1">
      <c r="B80" s="45"/>
      <c r="C80" s="75" t="s">
        <v>105</v>
      </c>
      <c r="D80" s="73"/>
      <c r="E80" s="73"/>
      <c r="F80" s="73"/>
      <c r="G80" s="73"/>
      <c r="H80" s="73"/>
      <c r="I80" s="196"/>
      <c r="J80" s="73"/>
      <c r="K80" s="73"/>
      <c r="L80" s="71"/>
    </row>
    <row r="81" s="1" customFormat="1" ht="17.25" customHeight="1">
      <c r="B81" s="45"/>
      <c r="C81" s="73"/>
      <c r="D81" s="73"/>
      <c r="E81" s="81" t="str">
        <f>E13</f>
        <v>SO 1.1.1 - elektroinstalace</v>
      </c>
      <c r="F81" s="73"/>
      <c r="G81" s="73"/>
      <c r="H81" s="73"/>
      <c r="I81" s="196"/>
      <c r="J81" s="73"/>
      <c r="K81" s="73"/>
      <c r="L81" s="71"/>
    </row>
    <row r="82" s="1" customFormat="1" ht="6.96" customHeight="1">
      <c r="B82" s="45"/>
      <c r="C82" s="73"/>
      <c r="D82" s="73"/>
      <c r="E82" s="73"/>
      <c r="F82" s="73"/>
      <c r="G82" s="73"/>
      <c r="H82" s="73"/>
      <c r="I82" s="196"/>
      <c r="J82" s="73"/>
      <c r="K82" s="73"/>
      <c r="L82" s="71"/>
    </row>
    <row r="83" s="1" customFormat="1" ht="18" customHeight="1">
      <c r="B83" s="45"/>
      <c r="C83" s="75" t="s">
        <v>23</v>
      </c>
      <c r="D83" s="73"/>
      <c r="E83" s="73"/>
      <c r="F83" s="201" t="str">
        <f>F16</f>
        <v xml:space="preserve"> </v>
      </c>
      <c r="G83" s="73"/>
      <c r="H83" s="73"/>
      <c r="I83" s="202" t="s">
        <v>25</v>
      </c>
      <c r="J83" s="84" t="str">
        <f>IF(J16="","",J16)</f>
        <v>18. 9. 2018</v>
      </c>
      <c r="K83" s="73"/>
      <c r="L83" s="71"/>
    </row>
    <row r="84" s="1" customFormat="1" ht="6.96" customHeight="1">
      <c r="B84" s="45"/>
      <c r="C84" s="73"/>
      <c r="D84" s="73"/>
      <c r="E84" s="73"/>
      <c r="F84" s="73"/>
      <c r="G84" s="73"/>
      <c r="H84" s="73"/>
      <c r="I84" s="196"/>
      <c r="J84" s="73"/>
      <c r="K84" s="73"/>
      <c r="L84" s="71"/>
    </row>
    <row r="85" s="1" customFormat="1">
      <c r="B85" s="45"/>
      <c r="C85" s="75" t="s">
        <v>27</v>
      </c>
      <c r="D85" s="73"/>
      <c r="E85" s="73"/>
      <c r="F85" s="201" t="str">
        <f>E19</f>
        <v xml:space="preserve"> </v>
      </c>
      <c r="G85" s="73"/>
      <c r="H85" s="73"/>
      <c r="I85" s="202" t="s">
        <v>33</v>
      </c>
      <c r="J85" s="201" t="str">
        <f>E25</f>
        <v xml:space="preserve"> </v>
      </c>
      <c r="K85" s="73"/>
      <c r="L85" s="71"/>
    </row>
    <row r="86" s="1" customFormat="1" ht="14.4" customHeight="1">
      <c r="B86" s="45"/>
      <c r="C86" s="75" t="s">
        <v>31</v>
      </c>
      <c r="D86" s="73"/>
      <c r="E86" s="73"/>
      <c r="F86" s="201" t="str">
        <f>IF(E22="","",E22)</f>
        <v/>
      </c>
      <c r="G86" s="73"/>
      <c r="H86" s="73"/>
      <c r="I86" s="196"/>
      <c r="J86" s="73"/>
      <c r="K86" s="73"/>
      <c r="L86" s="71"/>
    </row>
    <row r="87" s="1" customFormat="1" ht="10.32" customHeight="1">
      <c r="B87" s="45"/>
      <c r="C87" s="73"/>
      <c r="D87" s="73"/>
      <c r="E87" s="73"/>
      <c r="F87" s="73"/>
      <c r="G87" s="73"/>
      <c r="H87" s="73"/>
      <c r="I87" s="196"/>
      <c r="J87" s="73"/>
      <c r="K87" s="73"/>
      <c r="L87" s="71"/>
    </row>
    <row r="88" s="9" customFormat="1" ht="29.28" customHeight="1">
      <c r="B88" s="203"/>
      <c r="C88" s="204" t="s">
        <v>114</v>
      </c>
      <c r="D88" s="205" t="s">
        <v>55</v>
      </c>
      <c r="E88" s="205" t="s">
        <v>51</v>
      </c>
      <c r="F88" s="205" t="s">
        <v>115</v>
      </c>
      <c r="G88" s="205" t="s">
        <v>116</v>
      </c>
      <c r="H88" s="205" t="s">
        <v>117</v>
      </c>
      <c r="I88" s="206" t="s">
        <v>118</v>
      </c>
      <c r="J88" s="205" t="s">
        <v>109</v>
      </c>
      <c r="K88" s="207" t="s">
        <v>119</v>
      </c>
      <c r="L88" s="208"/>
      <c r="M88" s="101" t="s">
        <v>120</v>
      </c>
      <c r="N88" s="102" t="s">
        <v>40</v>
      </c>
      <c r="O88" s="102" t="s">
        <v>121</v>
      </c>
      <c r="P88" s="102" t="s">
        <v>122</v>
      </c>
      <c r="Q88" s="102" t="s">
        <v>123</v>
      </c>
      <c r="R88" s="102" t="s">
        <v>124</v>
      </c>
      <c r="S88" s="102" t="s">
        <v>125</v>
      </c>
      <c r="T88" s="103" t="s">
        <v>126</v>
      </c>
    </row>
    <row r="89" s="1" customFormat="1" ht="29.28" customHeight="1">
      <c r="B89" s="45"/>
      <c r="C89" s="107" t="s">
        <v>110</v>
      </c>
      <c r="D89" s="73"/>
      <c r="E89" s="73"/>
      <c r="F89" s="73"/>
      <c r="G89" s="73"/>
      <c r="H89" s="73"/>
      <c r="I89" s="196"/>
      <c r="J89" s="209">
        <f>BK89</f>
        <v>0</v>
      </c>
      <c r="K89" s="73"/>
      <c r="L89" s="71"/>
      <c r="M89" s="104"/>
      <c r="N89" s="105"/>
      <c r="O89" s="105"/>
      <c r="P89" s="210">
        <f>P90</f>
        <v>0</v>
      </c>
      <c r="Q89" s="105"/>
      <c r="R89" s="210">
        <f>R90</f>
        <v>0</v>
      </c>
      <c r="S89" s="105"/>
      <c r="T89" s="211">
        <f>T90</f>
        <v>0</v>
      </c>
      <c r="AT89" s="23" t="s">
        <v>69</v>
      </c>
      <c r="AU89" s="23" t="s">
        <v>111</v>
      </c>
      <c r="BK89" s="212">
        <f>BK90</f>
        <v>0</v>
      </c>
    </row>
    <row r="90" s="10" customFormat="1" ht="37.44" customHeight="1">
      <c r="B90" s="213"/>
      <c r="C90" s="214"/>
      <c r="D90" s="215" t="s">
        <v>69</v>
      </c>
      <c r="E90" s="216" t="s">
        <v>127</v>
      </c>
      <c r="F90" s="216" t="s">
        <v>128</v>
      </c>
      <c r="G90" s="214"/>
      <c r="H90" s="214"/>
      <c r="I90" s="217"/>
      <c r="J90" s="218">
        <f>BK90</f>
        <v>0</v>
      </c>
      <c r="K90" s="214"/>
      <c r="L90" s="219"/>
      <c r="M90" s="220"/>
      <c r="N90" s="221"/>
      <c r="O90" s="221"/>
      <c r="P90" s="222">
        <f>SUM(P91:P156)</f>
        <v>0</v>
      </c>
      <c r="Q90" s="221"/>
      <c r="R90" s="222">
        <f>SUM(R91:R156)</f>
        <v>0</v>
      </c>
      <c r="S90" s="221"/>
      <c r="T90" s="223">
        <f>SUM(T91:T156)</f>
        <v>0</v>
      </c>
      <c r="AR90" s="224" t="s">
        <v>129</v>
      </c>
      <c r="AT90" s="225" t="s">
        <v>69</v>
      </c>
      <c r="AU90" s="225" t="s">
        <v>70</v>
      </c>
      <c r="AY90" s="224" t="s">
        <v>130</v>
      </c>
      <c r="BK90" s="226">
        <f>SUM(BK91:BK156)</f>
        <v>0</v>
      </c>
    </row>
    <row r="91" s="1" customFormat="1" ht="76.5" customHeight="1">
      <c r="B91" s="45"/>
      <c r="C91" s="227" t="s">
        <v>77</v>
      </c>
      <c r="D91" s="227" t="s">
        <v>131</v>
      </c>
      <c r="E91" s="228" t="s">
        <v>132</v>
      </c>
      <c r="F91" s="229" t="s">
        <v>133</v>
      </c>
      <c r="G91" s="230" t="s">
        <v>134</v>
      </c>
      <c r="H91" s="231">
        <v>2</v>
      </c>
      <c r="I91" s="232"/>
      <c r="J91" s="233">
        <f>ROUND(I91*H91,2)</f>
        <v>0</v>
      </c>
      <c r="K91" s="229" t="s">
        <v>135</v>
      </c>
      <c r="L91" s="71"/>
      <c r="M91" s="234" t="s">
        <v>21</v>
      </c>
      <c r="N91" s="235" t="s">
        <v>41</v>
      </c>
      <c r="O91" s="46"/>
      <c r="P91" s="236">
        <f>O91*H91</f>
        <v>0</v>
      </c>
      <c r="Q91" s="236">
        <v>0</v>
      </c>
      <c r="R91" s="236">
        <f>Q91*H91</f>
        <v>0</v>
      </c>
      <c r="S91" s="236">
        <v>0</v>
      </c>
      <c r="T91" s="237">
        <f>S91*H91</f>
        <v>0</v>
      </c>
      <c r="AR91" s="23" t="s">
        <v>136</v>
      </c>
      <c r="AT91" s="23" t="s">
        <v>131</v>
      </c>
      <c r="AU91" s="23" t="s">
        <v>77</v>
      </c>
      <c r="AY91" s="23" t="s">
        <v>130</v>
      </c>
      <c r="BE91" s="238">
        <f>IF(N91="základní",J91,0)</f>
        <v>0</v>
      </c>
      <c r="BF91" s="238">
        <f>IF(N91="snížená",J91,0)</f>
        <v>0</v>
      </c>
      <c r="BG91" s="238">
        <f>IF(N91="zákl. přenesená",J91,0)</f>
        <v>0</v>
      </c>
      <c r="BH91" s="238">
        <f>IF(N91="sníž. přenesená",J91,0)</f>
        <v>0</v>
      </c>
      <c r="BI91" s="238">
        <f>IF(N91="nulová",J91,0)</f>
        <v>0</v>
      </c>
      <c r="BJ91" s="23" t="s">
        <v>77</v>
      </c>
      <c r="BK91" s="238">
        <f>ROUND(I91*H91,2)</f>
        <v>0</v>
      </c>
      <c r="BL91" s="23" t="s">
        <v>136</v>
      </c>
      <c r="BM91" s="23" t="s">
        <v>137</v>
      </c>
    </row>
    <row r="92" s="1" customFormat="1" ht="51" customHeight="1">
      <c r="B92" s="45"/>
      <c r="C92" s="227" t="s">
        <v>79</v>
      </c>
      <c r="D92" s="227" t="s">
        <v>131</v>
      </c>
      <c r="E92" s="228" t="s">
        <v>138</v>
      </c>
      <c r="F92" s="229" t="s">
        <v>139</v>
      </c>
      <c r="G92" s="230" t="s">
        <v>134</v>
      </c>
      <c r="H92" s="231">
        <v>12</v>
      </c>
      <c r="I92" s="232"/>
      <c r="J92" s="233">
        <f>ROUND(I92*H92,2)</f>
        <v>0</v>
      </c>
      <c r="K92" s="229" t="s">
        <v>135</v>
      </c>
      <c r="L92" s="71"/>
      <c r="M92" s="234" t="s">
        <v>21</v>
      </c>
      <c r="N92" s="235" t="s">
        <v>41</v>
      </c>
      <c r="O92" s="46"/>
      <c r="P92" s="236">
        <f>O92*H92</f>
        <v>0</v>
      </c>
      <c r="Q92" s="236">
        <v>0</v>
      </c>
      <c r="R92" s="236">
        <f>Q92*H92</f>
        <v>0</v>
      </c>
      <c r="S92" s="236">
        <v>0</v>
      </c>
      <c r="T92" s="237">
        <f>S92*H92</f>
        <v>0</v>
      </c>
      <c r="AR92" s="23" t="s">
        <v>136</v>
      </c>
      <c r="AT92" s="23" t="s">
        <v>131</v>
      </c>
      <c r="AU92" s="23" t="s">
        <v>77</v>
      </c>
      <c r="AY92" s="23" t="s">
        <v>130</v>
      </c>
      <c r="BE92" s="238">
        <f>IF(N92="základní",J92,0)</f>
        <v>0</v>
      </c>
      <c r="BF92" s="238">
        <f>IF(N92="snížená",J92,0)</f>
        <v>0</v>
      </c>
      <c r="BG92" s="238">
        <f>IF(N92="zákl. přenesená",J92,0)</f>
        <v>0</v>
      </c>
      <c r="BH92" s="238">
        <f>IF(N92="sníž. přenesená",J92,0)</f>
        <v>0</v>
      </c>
      <c r="BI92" s="238">
        <f>IF(N92="nulová",J92,0)</f>
        <v>0</v>
      </c>
      <c r="BJ92" s="23" t="s">
        <v>77</v>
      </c>
      <c r="BK92" s="238">
        <f>ROUND(I92*H92,2)</f>
        <v>0</v>
      </c>
      <c r="BL92" s="23" t="s">
        <v>136</v>
      </c>
      <c r="BM92" s="23" t="s">
        <v>140</v>
      </c>
    </row>
    <row r="93" s="1" customFormat="1" ht="38.25" customHeight="1">
      <c r="B93" s="45"/>
      <c r="C93" s="227" t="s">
        <v>87</v>
      </c>
      <c r="D93" s="227" t="s">
        <v>131</v>
      </c>
      <c r="E93" s="228" t="s">
        <v>141</v>
      </c>
      <c r="F93" s="229" t="s">
        <v>142</v>
      </c>
      <c r="G93" s="230" t="s">
        <v>134</v>
      </c>
      <c r="H93" s="231">
        <v>12</v>
      </c>
      <c r="I93" s="232"/>
      <c r="J93" s="233">
        <f>ROUND(I93*H93,2)</f>
        <v>0</v>
      </c>
      <c r="K93" s="229" t="s">
        <v>135</v>
      </c>
      <c r="L93" s="71"/>
      <c r="M93" s="234" t="s">
        <v>21</v>
      </c>
      <c r="N93" s="235" t="s">
        <v>41</v>
      </c>
      <c r="O93" s="46"/>
      <c r="P93" s="236">
        <f>O93*H93</f>
        <v>0</v>
      </c>
      <c r="Q93" s="236">
        <v>0</v>
      </c>
      <c r="R93" s="236">
        <f>Q93*H93</f>
        <v>0</v>
      </c>
      <c r="S93" s="236">
        <v>0</v>
      </c>
      <c r="T93" s="237">
        <f>S93*H93</f>
        <v>0</v>
      </c>
      <c r="AR93" s="23" t="s">
        <v>136</v>
      </c>
      <c r="AT93" s="23" t="s">
        <v>131</v>
      </c>
      <c r="AU93" s="23" t="s">
        <v>77</v>
      </c>
      <c r="AY93" s="23" t="s">
        <v>130</v>
      </c>
      <c r="BE93" s="238">
        <f>IF(N93="základní",J93,0)</f>
        <v>0</v>
      </c>
      <c r="BF93" s="238">
        <f>IF(N93="snížená",J93,0)</f>
        <v>0</v>
      </c>
      <c r="BG93" s="238">
        <f>IF(N93="zákl. přenesená",J93,0)</f>
        <v>0</v>
      </c>
      <c r="BH93" s="238">
        <f>IF(N93="sníž. přenesená",J93,0)</f>
        <v>0</v>
      </c>
      <c r="BI93" s="238">
        <f>IF(N93="nulová",J93,0)</f>
        <v>0</v>
      </c>
      <c r="BJ93" s="23" t="s">
        <v>77</v>
      </c>
      <c r="BK93" s="238">
        <f>ROUND(I93*H93,2)</f>
        <v>0</v>
      </c>
      <c r="BL93" s="23" t="s">
        <v>136</v>
      </c>
      <c r="BM93" s="23" t="s">
        <v>143</v>
      </c>
    </row>
    <row r="94" s="1" customFormat="1" ht="38.25" customHeight="1">
      <c r="B94" s="45"/>
      <c r="C94" s="227" t="s">
        <v>129</v>
      </c>
      <c r="D94" s="227" t="s">
        <v>131</v>
      </c>
      <c r="E94" s="228" t="s">
        <v>144</v>
      </c>
      <c r="F94" s="229" t="s">
        <v>145</v>
      </c>
      <c r="G94" s="230" t="s">
        <v>134</v>
      </c>
      <c r="H94" s="231">
        <v>12</v>
      </c>
      <c r="I94" s="232"/>
      <c r="J94" s="233">
        <f>ROUND(I94*H94,2)</f>
        <v>0</v>
      </c>
      <c r="K94" s="229" t="s">
        <v>135</v>
      </c>
      <c r="L94" s="71"/>
      <c r="M94" s="234" t="s">
        <v>21</v>
      </c>
      <c r="N94" s="235" t="s">
        <v>41</v>
      </c>
      <c r="O94" s="46"/>
      <c r="P94" s="236">
        <f>O94*H94</f>
        <v>0</v>
      </c>
      <c r="Q94" s="236">
        <v>0</v>
      </c>
      <c r="R94" s="236">
        <f>Q94*H94</f>
        <v>0</v>
      </c>
      <c r="S94" s="236">
        <v>0</v>
      </c>
      <c r="T94" s="237">
        <f>S94*H94</f>
        <v>0</v>
      </c>
      <c r="AR94" s="23" t="s">
        <v>136</v>
      </c>
      <c r="AT94" s="23" t="s">
        <v>131</v>
      </c>
      <c r="AU94" s="23" t="s">
        <v>77</v>
      </c>
      <c r="AY94" s="23" t="s">
        <v>130</v>
      </c>
      <c r="BE94" s="238">
        <f>IF(N94="základní",J94,0)</f>
        <v>0</v>
      </c>
      <c r="BF94" s="238">
        <f>IF(N94="snížená",J94,0)</f>
        <v>0</v>
      </c>
      <c r="BG94" s="238">
        <f>IF(N94="zákl. přenesená",J94,0)</f>
        <v>0</v>
      </c>
      <c r="BH94" s="238">
        <f>IF(N94="sníž. přenesená",J94,0)</f>
        <v>0</v>
      </c>
      <c r="BI94" s="238">
        <f>IF(N94="nulová",J94,0)</f>
        <v>0</v>
      </c>
      <c r="BJ94" s="23" t="s">
        <v>77</v>
      </c>
      <c r="BK94" s="238">
        <f>ROUND(I94*H94,2)</f>
        <v>0</v>
      </c>
      <c r="BL94" s="23" t="s">
        <v>136</v>
      </c>
      <c r="BM94" s="23" t="s">
        <v>146</v>
      </c>
    </row>
    <row r="95" s="1" customFormat="1" ht="16.5" customHeight="1">
      <c r="B95" s="45"/>
      <c r="C95" s="239" t="s">
        <v>147</v>
      </c>
      <c r="D95" s="239" t="s">
        <v>148</v>
      </c>
      <c r="E95" s="240" t="s">
        <v>149</v>
      </c>
      <c r="F95" s="241" t="s">
        <v>150</v>
      </c>
      <c r="G95" s="242" t="s">
        <v>134</v>
      </c>
      <c r="H95" s="243">
        <v>2</v>
      </c>
      <c r="I95" s="244"/>
      <c r="J95" s="245">
        <f>ROUND(I95*H95,2)</f>
        <v>0</v>
      </c>
      <c r="K95" s="241" t="s">
        <v>135</v>
      </c>
      <c r="L95" s="246"/>
      <c r="M95" s="247" t="s">
        <v>21</v>
      </c>
      <c r="N95" s="248" t="s">
        <v>41</v>
      </c>
      <c r="O95" s="46"/>
      <c r="P95" s="236">
        <f>O95*H95</f>
        <v>0</v>
      </c>
      <c r="Q95" s="236">
        <v>0</v>
      </c>
      <c r="R95" s="236">
        <f>Q95*H95</f>
        <v>0</v>
      </c>
      <c r="S95" s="236">
        <v>0</v>
      </c>
      <c r="T95" s="237">
        <f>S95*H95</f>
        <v>0</v>
      </c>
      <c r="AR95" s="23" t="s">
        <v>151</v>
      </c>
      <c r="AT95" s="23" t="s">
        <v>148</v>
      </c>
      <c r="AU95" s="23" t="s">
        <v>77</v>
      </c>
      <c r="AY95" s="23" t="s">
        <v>130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23" t="s">
        <v>77</v>
      </c>
      <c r="BK95" s="238">
        <f>ROUND(I95*H95,2)</f>
        <v>0</v>
      </c>
      <c r="BL95" s="23" t="s">
        <v>151</v>
      </c>
      <c r="BM95" s="23" t="s">
        <v>152</v>
      </c>
    </row>
    <row r="96" s="1" customFormat="1" ht="25.5" customHeight="1">
      <c r="B96" s="45"/>
      <c r="C96" s="239" t="s">
        <v>153</v>
      </c>
      <c r="D96" s="239" t="s">
        <v>148</v>
      </c>
      <c r="E96" s="240" t="s">
        <v>154</v>
      </c>
      <c r="F96" s="241" t="s">
        <v>155</v>
      </c>
      <c r="G96" s="242" t="s">
        <v>134</v>
      </c>
      <c r="H96" s="243">
        <v>2</v>
      </c>
      <c r="I96" s="244"/>
      <c r="J96" s="245">
        <f>ROUND(I96*H96,2)</f>
        <v>0</v>
      </c>
      <c r="K96" s="241" t="s">
        <v>135</v>
      </c>
      <c r="L96" s="246"/>
      <c r="M96" s="247" t="s">
        <v>21</v>
      </c>
      <c r="N96" s="248" t="s">
        <v>41</v>
      </c>
      <c r="O96" s="46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AR96" s="23" t="s">
        <v>151</v>
      </c>
      <c r="AT96" s="23" t="s">
        <v>148</v>
      </c>
      <c r="AU96" s="23" t="s">
        <v>77</v>
      </c>
      <c r="AY96" s="23" t="s">
        <v>130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23" t="s">
        <v>77</v>
      </c>
      <c r="BK96" s="238">
        <f>ROUND(I96*H96,2)</f>
        <v>0</v>
      </c>
      <c r="BL96" s="23" t="s">
        <v>151</v>
      </c>
      <c r="BM96" s="23" t="s">
        <v>156</v>
      </c>
    </row>
    <row r="97" s="1" customFormat="1" ht="25.5" customHeight="1">
      <c r="B97" s="45"/>
      <c r="C97" s="239" t="s">
        <v>157</v>
      </c>
      <c r="D97" s="239" t="s">
        <v>148</v>
      </c>
      <c r="E97" s="240" t="s">
        <v>158</v>
      </c>
      <c r="F97" s="241" t="s">
        <v>159</v>
      </c>
      <c r="G97" s="242" t="s">
        <v>134</v>
      </c>
      <c r="H97" s="243">
        <v>2</v>
      </c>
      <c r="I97" s="244"/>
      <c r="J97" s="245">
        <f>ROUND(I97*H97,2)</f>
        <v>0</v>
      </c>
      <c r="K97" s="241" t="s">
        <v>135</v>
      </c>
      <c r="L97" s="246"/>
      <c r="M97" s="247" t="s">
        <v>21</v>
      </c>
      <c r="N97" s="248" t="s">
        <v>41</v>
      </c>
      <c r="O97" s="46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AR97" s="23" t="s">
        <v>151</v>
      </c>
      <c r="AT97" s="23" t="s">
        <v>148</v>
      </c>
      <c r="AU97" s="23" t="s">
        <v>77</v>
      </c>
      <c r="AY97" s="23" t="s">
        <v>130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23" t="s">
        <v>77</v>
      </c>
      <c r="BK97" s="238">
        <f>ROUND(I97*H97,2)</f>
        <v>0</v>
      </c>
      <c r="BL97" s="23" t="s">
        <v>151</v>
      </c>
      <c r="BM97" s="23" t="s">
        <v>160</v>
      </c>
    </row>
    <row r="98" s="1" customFormat="1">
      <c r="B98" s="45"/>
      <c r="C98" s="73"/>
      <c r="D98" s="249" t="s">
        <v>161</v>
      </c>
      <c r="E98" s="73"/>
      <c r="F98" s="250" t="s">
        <v>162</v>
      </c>
      <c r="G98" s="73"/>
      <c r="H98" s="73"/>
      <c r="I98" s="196"/>
      <c r="J98" s="73"/>
      <c r="K98" s="73"/>
      <c r="L98" s="71"/>
      <c r="M98" s="251"/>
      <c r="N98" s="46"/>
      <c r="O98" s="46"/>
      <c r="P98" s="46"/>
      <c r="Q98" s="46"/>
      <c r="R98" s="46"/>
      <c r="S98" s="46"/>
      <c r="T98" s="94"/>
      <c r="AT98" s="23" t="s">
        <v>161</v>
      </c>
      <c r="AU98" s="23" t="s">
        <v>77</v>
      </c>
    </row>
    <row r="99" s="1" customFormat="1" ht="63.75" customHeight="1">
      <c r="B99" s="45"/>
      <c r="C99" s="239" t="s">
        <v>163</v>
      </c>
      <c r="D99" s="239" t="s">
        <v>148</v>
      </c>
      <c r="E99" s="240" t="s">
        <v>164</v>
      </c>
      <c r="F99" s="241" t="s">
        <v>165</v>
      </c>
      <c r="G99" s="242" t="s">
        <v>134</v>
      </c>
      <c r="H99" s="243">
        <v>12</v>
      </c>
      <c r="I99" s="244"/>
      <c r="J99" s="245">
        <f>ROUND(I99*H99,2)</f>
        <v>0</v>
      </c>
      <c r="K99" s="241" t="s">
        <v>135</v>
      </c>
      <c r="L99" s="246"/>
      <c r="M99" s="247" t="s">
        <v>21</v>
      </c>
      <c r="N99" s="248" t="s">
        <v>41</v>
      </c>
      <c r="O99" s="46"/>
      <c r="P99" s="236">
        <f>O99*H99</f>
        <v>0</v>
      </c>
      <c r="Q99" s="236">
        <v>0</v>
      </c>
      <c r="R99" s="236">
        <f>Q99*H99</f>
        <v>0</v>
      </c>
      <c r="S99" s="236">
        <v>0</v>
      </c>
      <c r="T99" s="237">
        <f>S99*H99</f>
        <v>0</v>
      </c>
      <c r="AR99" s="23" t="s">
        <v>151</v>
      </c>
      <c r="AT99" s="23" t="s">
        <v>148</v>
      </c>
      <c r="AU99" s="23" t="s">
        <v>77</v>
      </c>
      <c r="AY99" s="23" t="s">
        <v>130</v>
      </c>
      <c r="BE99" s="238">
        <f>IF(N99="základní",J99,0)</f>
        <v>0</v>
      </c>
      <c r="BF99" s="238">
        <f>IF(N99="snížená",J99,0)</f>
        <v>0</v>
      </c>
      <c r="BG99" s="238">
        <f>IF(N99="zákl. přenesená",J99,0)</f>
        <v>0</v>
      </c>
      <c r="BH99" s="238">
        <f>IF(N99="sníž. přenesená",J99,0)</f>
        <v>0</v>
      </c>
      <c r="BI99" s="238">
        <f>IF(N99="nulová",J99,0)</f>
        <v>0</v>
      </c>
      <c r="BJ99" s="23" t="s">
        <v>77</v>
      </c>
      <c r="BK99" s="238">
        <f>ROUND(I99*H99,2)</f>
        <v>0</v>
      </c>
      <c r="BL99" s="23" t="s">
        <v>151</v>
      </c>
      <c r="BM99" s="23" t="s">
        <v>166</v>
      </c>
    </row>
    <row r="100" s="1" customFormat="1">
      <c r="B100" s="45"/>
      <c r="C100" s="73"/>
      <c r="D100" s="249" t="s">
        <v>161</v>
      </c>
      <c r="E100" s="73"/>
      <c r="F100" s="250" t="s">
        <v>167</v>
      </c>
      <c r="G100" s="73"/>
      <c r="H100" s="73"/>
      <c r="I100" s="196"/>
      <c r="J100" s="73"/>
      <c r="K100" s="73"/>
      <c r="L100" s="71"/>
      <c r="M100" s="251"/>
      <c r="N100" s="46"/>
      <c r="O100" s="46"/>
      <c r="P100" s="46"/>
      <c r="Q100" s="46"/>
      <c r="R100" s="46"/>
      <c r="S100" s="46"/>
      <c r="T100" s="94"/>
      <c r="AT100" s="23" t="s">
        <v>161</v>
      </c>
      <c r="AU100" s="23" t="s">
        <v>77</v>
      </c>
    </row>
    <row r="101" s="1" customFormat="1" ht="38.25" customHeight="1">
      <c r="B101" s="45"/>
      <c r="C101" s="239" t="s">
        <v>168</v>
      </c>
      <c r="D101" s="239" t="s">
        <v>148</v>
      </c>
      <c r="E101" s="240" t="s">
        <v>169</v>
      </c>
      <c r="F101" s="241" t="s">
        <v>170</v>
      </c>
      <c r="G101" s="242" t="s">
        <v>134</v>
      </c>
      <c r="H101" s="243">
        <v>12</v>
      </c>
      <c r="I101" s="244"/>
      <c r="J101" s="245">
        <f>ROUND(I101*H101,2)</f>
        <v>0</v>
      </c>
      <c r="K101" s="241" t="s">
        <v>135</v>
      </c>
      <c r="L101" s="246"/>
      <c r="M101" s="247" t="s">
        <v>21</v>
      </c>
      <c r="N101" s="248" t="s">
        <v>41</v>
      </c>
      <c r="O101" s="46"/>
      <c r="P101" s="236">
        <f>O101*H101</f>
        <v>0</v>
      </c>
      <c r="Q101" s="236">
        <v>0</v>
      </c>
      <c r="R101" s="236">
        <f>Q101*H101</f>
        <v>0</v>
      </c>
      <c r="S101" s="236">
        <v>0</v>
      </c>
      <c r="T101" s="237">
        <f>S101*H101</f>
        <v>0</v>
      </c>
      <c r="AR101" s="23" t="s">
        <v>151</v>
      </c>
      <c r="AT101" s="23" t="s">
        <v>148</v>
      </c>
      <c r="AU101" s="23" t="s">
        <v>77</v>
      </c>
      <c r="AY101" s="23" t="s">
        <v>130</v>
      </c>
      <c r="BE101" s="238">
        <f>IF(N101="základní",J101,0)</f>
        <v>0</v>
      </c>
      <c r="BF101" s="238">
        <f>IF(N101="snížená",J101,0)</f>
        <v>0</v>
      </c>
      <c r="BG101" s="238">
        <f>IF(N101="zákl. přenesená",J101,0)</f>
        <v>0</v>
      </c>
      <c r="BH101" s="238">
        <f>IF(N101="sníž. přenesená",J101,0)</f>
        <v>0</v>
      </c>
      <c r="BI101" s="238">
        <f>IF(N101="nulová",J101,0)</f>
        <v>0</v>
      </c>
      <c r="BJ101" s="23" t="s">
        <v>77</v>
      </c>
      <c r="BK101" s="238">
        <f>ROUND(I101*H101,2)</f>
        <v>0</v>
      </c>
      <c r="BL101" s="23" t="s">
        <v>151</v>
      </c>
      <c r="BM101" s="23" t="s">
        <v>171</v>
      </c>
    </row>
    <row r="102" s="1" customFormat="1" ht="38.25" customHeight="1">
      <c r="B102" s="45"/>
      <c r="C102" s="239" t="s">
        <v>172</v>
      </c>
      <c r="D102" s="239" t="s">
        <v>148</v>
      </c>
      <c r="E102" s="240" t="s">
        <v>173</v>
      </c>
      <c r="F102" s="241" t="s">
        <v>174</v>
      </c>
      <c r="G102" s="242" t="s">
        <v>134</v>
      </c>
      <c r="H102" s="243">
        <v>12</v>
      </c>
      <c r="I102" s="244"/>
      <c r="J102" s="245">
        <f>ROUND(I102*H102,2)</f>
        <v>0</v>
      </c>
      <c r="K102" s="241" t="s">
        <v>135</v>
      </c>
      <c r="L102" s="246"/>
      <c r="M102" s="247" t="s">
        <v>21</v>
      </c>
      <c r="N102" s="248" t="s">
        <v>41</v>
      </c>
      <c r="O102" s="46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AR102" s="23" t="s">
        <v>151</v>
      </c>
      <c r="AT102" s="23" t="s">
        <v>148</v>
      </c>
      <c r="AU102" s="23" t="s">
        <v>77</v>
      </c>
      <c r="AY102" s="23" t="s">
        <v>130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23" t="s">
        <v>77</v>
      </c>
      <c r="BK102" s="238">
        <f>ROUND(I102*H102,2)</f>
        <v>0</v>
      </c>
      <c r="BL102" s="23" t="s">
        <v>151</v>
      </c>
      <c r="BM102" s="23" t="s">
        <v>175</v>
      </c>
    </row>
    <row r="103" s="1" customFormat="1">
      <c r="B103" s="45"/>
      <c r="C103" s="73"/>
      <c r="D103" s="249" t="s">
        <v>161</v>
      </c>
      <c r="E103" s="73"/>
      <c r="F103" s="250" t="s">
        <v>176</v>
      </c>
      <c r="G103" s="73"/>
      <c r="H103" s="73"/>
      <c r="I103" s="196"/>
      <c r="J103" s="73"/>
      <c r="K103" s="73"/>
      <c r="L103" s="71"/>
      <c r="M103" s="251"/>
      <c r="N103" s="46"/>
      <c r="O103" s="46"/>
      <c r="P103" s="46"/>
      <c r="Q103" s="46"/>
      <c r="R103" s="46"/>
      <c r="S103" s="46"/>
      <c r="T103" s="94"/>
      <c r="AT103" s="23" t="s">
        <v>161</v>
      </c>
      <c r="AU103" s="23" t="s">
        <v>77</v>
      </c>
    </row>
    <row r="104" s="1" customFormat="1" ht="25.5" customHeight="1">
      <c r="B104" s="45"/>
      <c r="C104" s="227" t="s">
        <v>177</v>
      </c>
      <c r="D104" s="227" t="s">
        <v>131</v>
      </c>
      <c r="E104" s="228" t="s">
        <v>178</v>
      </c>
      <c r="F104" s="229" t="s">
        <v>179</v>
      </c>
      <c r="G104" s="230" t="s">
        <v>134</v>
      </c>
      <c r="H104" s="231">
        <v>2</v>
      </c>
      <c r="I104" s="232"/>
      <c r="J104" s="233">
        <f>ROUND(I104*H104,2)</f>
        <v>0</v>
      </c>
      <c r="K104" s="229" t="s">
        <v>135</v>
      </c>
      <c r="L104" s="71"/>
      <c r="M104" s="234" t="s">
        <v>21</v>
      </c>
      <c r="N104" s="235" t="s">
        <v>41</v>
      </c>
      <c r="O104" s="46"/>
      <c r="P104" s="236">
        <f>O104*H104</f>
        <v>0</v>
      </c>
      <c r="Q104" s="236">
        <v>0</v>
      </c>
      <c r="R104" s="236">
        <f>Q104*H104</f>
        <v>0</v>
      </c>
      <c r="S104" s="236">
        <v>0</v>
      </c>
      <c r="T104" s="237">
        <f>S104*H104</f>
        <v>0</v>
      </c>
      <c r="AR104" s="23" t="s">
        <v>136</v>
      </c>
      <c r="AT104" s="23" t="s">
        <v>131</v>
      </c>
      <c r="AU104" s="23" t="s">
        <v>77</v>
      </c>
      <c r="AY104" s="23" t="s">
        <v>130</v>
      </c>
      <c r="BE104" s="238">
        <f>IF(N104="základní",J104,0)</f>
        <v>0</v>
      </c>
      <c r="BF104" s="238">
        <f>IF(N104="snížená",J104,0)</f>
        <v>0</v>
      </c>
      <c r="BG104" s="238">
        <f>IF(N104="zákl. přenesená",J104,0)</f>
        <v>0</v>
      </c>
      <c r="BH104" s="238">
        <f>IF(N104="sníž. přenesená",J104,0)</f>
        <v>0</v>
      </c>
      <c r="BI104" s="238">
        <f>IF(N104="nulová",J104,0)</f>
        <v>0</v>
      </c>
      <c r="BJ104" s="23" t="s">
        <v>77</v>
      </c>
      <c r="BK104" s="238">
        <f>ROUND(I104*H104,2)</f>
        <v>0</v>
      </c>
      <c r="BL104" s="23" t="s">
        <v>136</v>
      </c>
      <c r="BM104" s="23" t="s">
        <v>180</v>
      </c>
    </row>
    <row r="105" s="1" customFormat="1" ht="25.5" customHeight="1">
      <c r="B105" s="45"/>
      <c r="C105" s="239" t="s">
        <v>181</v>
      </c>
      <c r="D105" s="239" t="s">
        <v>148</v>
      </c>
      <c r="E105" s="240" t="s">
        <v>182</v>
      </c>
      <c r="F105" s="241" t="s">
        <v>183</v>
      </c>
      <c r="G105" s="242" t="s">
        <v>134</v>
      </c>
      <c r="H105" s="243">
        <v>2</v>
      </c>
      <c r="I105" s="244"/>
      <c r="J105" s="245">
        <f>ROUND(I105*H105,2)</f>
        <v>0</v>
      </c>
      <c r="K105" s="241" t="s">
        <v>135</v>
      </c>
      <c r="L105" s="246"/>
      <c r="M105" s="247" t="s">
        <v>21</v>
      </c>
      <c r="N105" s="248" t="s">
        <v>41</v>
      </c>
      <c r="O105" s="46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AR105" s="23" t="s">
        <v>151</v>
      </c>
      <c r="AT105" s="23" t="s">
        <v>148</v>
      </c>
      <c r="AU105" s="23" t="s">
        <v>77</v>
      </c>
      <c r="AY105" s="23" t="s">
        <v>130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23" t="s">
        <v>77</v>
      </c>
      <c r="BK105" s="238">
        <f>ROUND(I105*H105,2)</f>
        <v>0</v>
      </c>
      <c r="BL105" s="23" t="s">
        <v>151</v>
      </c>
      <c r="BM105" s="23" t="s">
        <v>184</v>
      </c>
    </row>
    <row r="106" s="1" customFormat="1" ht="38.25" customHeight="1">
      <c r="B106" s="45"/>
      <c r="C106" s="227" t="s">
        <v>185</v>
      </c>
      <c r="D106" s="227" t="s">
        <v>131</v>
      </c>
      <c r="E106" s="228" t="s">
        <v>186</v>
      </c>
      <c r="F106" s="229" t="s">
        <v>187</v>
      </c>
      <c r="G106" s="230" t="s">
        <v>134</v>
      </c>
      <c r="H106" s="231">
        <v>1</v>
      </c>
      <c r="I106" s="232"/>
      <c r="J106" s="233">
        <f>ROUND(I106*H106,2)</f>
        <v>0</v>
      </c>
      <c r="K106" s="229" t="s">
        <v>135</v>
      </c>
      <c r="L106" s="71"/>
      <c r="M106" s="234" t="s">
        <v>21</v>
      </c>
      <c r="N106" s="235" t="s">
        <v>41</v>
      </c>
      <c r="O106" s="46"/>
      <c r="P106" s="236">
        <f>O106*H106</f>
        <v>0</v>
      </c>
      <c r="Q106" s="236">
        <v>0</v>
      </c>
      <c r="R106" s="236">
        <f>Q106*H106</f>
        <v>0</v>
      </c>
      <c r="S106" s="236">
        <v>0</v>
      </c>
      <c r="T106" s="237">
        <f>S106*H106</f>
        <v>0</v>
      </c>
      <c r="AR106" s="23" t="s">
        <v>136</v>
      </c>
      <c r="AT106" s="23" t="s">
        <v>131</v>
      </c>
      <c r="AU106" s="23" t="s">
        <v>77</v>
      </c>
      <c r="AY106" s="23" t="s">
        <v>130</v>
      </c>
      <c r="BE106" s="238">
        <f>IF(N106="základní",J106,0)</f>
        <v>0</v>
      </c>
      <c r="BF106" s="238">
        <f>IF(N106="snížená",J106,0)</f>
        <v>0</v>
      </c>
      <c r="BG106" s="238">
        <f>IF(N106="zákl. přenesená",J106,0)</f>
        <v>0</v>
      </c>
      <c r="BH106" s="238">
        <f>IF(N106="sníž. přenesená",J106,0)</f>
        <v>0</v>
      </c>
      <c r="BI106" s="238">
        <f>IF(N106="nulová",J106,0)</f>
        <v>0</v>
      </c>
      <c r="BJ106" s="23" t="s">
        <v>77</v>
      </c>
      <c r="BK106" s="238">
        <f>ROUND(I106*H106,2)</f>
        <v>0</v>
      </c>
      <c r="BL106" s="23" t="s">
        <v>136</v>
      </c>
      <c r="BM106" s="23" t="s">
        <v>188</v>
      </c>
    </row>
    <row r="107" s="1" customFormat="1" ht="51" customHeight="1">
      <c r="B107" s="45"/>
      <c r="C107" s="227" t="s">
        <v>189</v>
      </c>
      <c r="D107" s="227" t="s">
        <v>131</v>
      </c>
      <c r="E107" s="228" t="s">
        <v>190</v>
      </c>
      <c r="F107" s="229" t="s">
        <v>191</v>
      </c>
      <c r="G107" s="230" t="s">
        <v>134</v>
      </c>
      <c r="H107" s="231">
        <v>8</v>
      </c>
      <c r="I107" s="232"/>
      <c r="J107" s="233">
        <f>ROUND(I107*H107,2)</f>
        <v>0</v>
      </c>
      <c r="K107" s="229" t="s">
        <v>135</v>
      </c>
      <c r="L107" s="71"/>
      <c r="M107" s="234" t="s">
        <v>21</v>
      </c>
      <c r="N107" s="235" t="s">
        <v>41</v>
      </c>
      <c r="O107" s="46"/>
      <c r="P107" s="236">
        <f>O107*H107</f>
        <v>0</v>
      </c>
      <c r="Q107" s="236">
        <v>0</v>
      </c>
      <c r="R107" s="236">
        <f>Q107*H107</f>
        <v>0</v>
      </c>
      <c r="S107" s="236">
        <v>0</v>
      </c>
      <c r="T107" s="237">
        <f>S107*H107</f>
        <v>0</v>
      </c>
      <c r="AR107" s="23" t="s">
        <v>136</v>
      </c>
      <c r="AT107" s="23" t="s">
        <v>131</v>
      </c>
      <c r="AU107" s="23" t="s">
        <v>77</v>
      </c>
      <c r="AY107" s="23" t="s">
        <v>130</v>
      </c>
      <c r="BE107" s="238">
        <f>IF(N107="základní",J107,0)</f>
        <v>0</v>
      </c>
      <c r="BF107" s="238">
        <f>IF(N107="snížená",J107,0)</f>
        <v>0</v>
      </c>
      <c r="BG107" s="238">
        <f>IF(N107="zákl. přenesená",J107,0)</f>
        <v>0</v>
      </c>
      <c r="BH107" s="238">
        <f>IF(N107="sníž. přenesená",J107,0)</f>
        <v>0</v>
      </c>
      <c r="BI107" s="238">
        <f>IF(N107="nulová",J107,0)</f>
        <v>0</v>
      </c>
      <c r="BJ107" s="23" t="s">
        <v>77</v>
      </c>
      <c r="BK107" s="238">
        <f>ROUND(I107*H107,2)</f>
        <v>0</v>
      </c>
      <c r="BL107" s="23" t="s">
        <v>136</v>
      </c>
      <c r="BM107" s="23" t="s">
        <v>192</v>
      </c>
    </row>
    <row r="108" s="1" customFormat="1" ht="38.25" customHeight="1">
      <c r="B108" s="45"/>
      <c r="C108" s="239" t="s">
        <v>10</v>
      </c>
      <c r="D108" s="239" t="s">
        <v>148</v>
      </c>
      <c r="E108" s="240" t="s">
        <v>193</v>
      </c>
      <c r="F108" s="241" t="s">
        <v>194</v>
      </c>
      <c r="G108" s="242" t="s">
        <v>134</v>
      </c>
      <c r="H108" s="243">
        <v>1</v>
      </c>
      <c r="I108" s="244"/>
      <c r="J108" s="245">
        <f>ROUND(I108*H108,2)</f>
        <v>0</v>
      </c>
      <c r="K108" s="241" t="s">
        <v>135</v>
      </c>
      <c r="L108" s="246"/>
      <c r="M108" s="247" t="s">
        <v>21</v>
      </c>
      <c r="N108" s="248" t="s">
        <v>41</v>
      </c>
      <c r="O108" s="46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AR108" s="23" t="s">
        <v>151</v>
      </c>
      <c r="AT108" s="23" t="s">
        <v>148</v>
      </c>
      <c r="AU108" s="23" t="s">
        <v>77</v>
      </c>
      <c r="AY108" s="23" t="s">
        <v>130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23" t="s">
        <v>77</v>
      </c>
      <c r="BK108" s="238">
        <f>ROUND(I108*H108,2)</f>
        <v>0</v>
      </c>
      <c r="BL108" s="23" t="s">
        <v>151</v>
      </c>
      <c r="BM108" s="23" t="s">
        <v>195</v>
      </c>
    </row>
    <row r="109" s="1" customFormat="1" ht="25.5" customHeight="1">
      <c r="B109" s="45"/>
      <c r="C109" s="227" t="s">
        <v>196</v>
      </c>
      <c r="D109" s="227" t="s">
        <v>131</v>
      </c>
      <c r="E109" s="228" t="s">
        <v>197</v>
      </c>
      <c r="F109" s="229" t="s">
        <v>198</v>
      </c>
      <c r="G109" s="230" t="s">
        <v>199</v>
      </c>
      <c r="H109" s="231">
        <v>70</v>
      </c>
      <c r="I109" s="232"/>
      <c r="J109" s="233">
        <f>ROUND(I109*H109,2)</f>
        <v>0</v>
      </c>
      <c r="K109" s="229" t="s">
        <v>135</v>
      </c>
      <c r="L109" s="71"/>
      <c r="M109" s="234" t="s">
        <v>21</v>
      </c>
      <c r="N109" s="235" t="s">
        <v>41</v>
      </c>
      <c r="O109" s="46"/>
      <c r="P109" s="236">
        <f>O109*H109</f>
        <v>0</v>
      </c>
      <c r="Q109" s="236">
        <v>0</v>
      </c>
      <c r="R109" s="236">
        <f>Q109*H109</f>
        <v>0</v>
      </c>
      <c r="S109" s="236">
        <v>0</v>
      </c>
      <c r="T109" s="237">
        <f>S109*H109</f>
        <v>0</v>
      </c>
      <c r="AR109" s="23" t="s">
        <v>136</v>
      </c>
      <c r="AT109" s="23" t="s">
        <v>131</v>
      </c>
      <c r="AU109" s="23" t="s">
        <v>77</v>
      </c>
      <c r="AY109" s="23" t="s">
        <v>130</v>
      </c>
      <c r="BE109" s="238">
        <f>IF(N109="základní",J109,0)</f>
        <v>0</v>
      </c>
      <c r="BF109" s="238">
        <f>IF(N109="snížená",J109,0)</f>
        <v>0</v>
      </c>
      <c r="BG109" s="238">
        <f>IF(N109="zákl. přenesená",J109,0)</f>
        <v>0</v>
      </c>
      <c r="BH109" s="238">
        <f>IF(N109="sníž. přenesená",J109,0)</f>
        <v>0</v>
      </c>
      <c r="BI109" s="238">
        <f>IF(N109="nulová",J109,0)</f>
        <v>0</v>
      </c>
      <c r="BJ109" s="23" t="s">
        <v>77</v>
      </c>
      <c r="BK109" s="238">
        <f>ROUND(I109*H109,2)</f>
        <v>0</v>
      </c>
      <c r="BL109" s="23" t="s">
        <v>136</v>
      </c>
      <c r="BM109" s="23" t="s">
        <v>200</v>
      </c>
    </row>
    <row r="110" s="1" customFormat="1" ht="25.5" customHeight="1">
      <c r="B110" s="45"/>
      <c r="C110" s="227" t="s">
        <v>201</v>
      </c>
      <c r="D110" s="227" t="s">
        <v>131</v>
      </c>
      <c r="E110" s="228" t="s">
        <v>202</v>
      </c>
      <c r="F110" s="229" t="s">
        <v>203</v>
      </c>
      <c r="G110" s="230" t="s">
        <v>199</v>
      </c>
      <c r="H110" s="231">
        <v>1200</v>
      </c>
      <c r="I110" s="232"/>
      <c r="J110" s="233">
        <f>ROUND(I110*H110,2)</f>
        <v>0</v>
      </c>
      <c r="K110" s="229" t="s">
        <v>135</v>
      </c>
      <c r="L110" s="71"/>
      <c r="M110" s="234" t="s">
        <v>21</v>
      </c>
      <c r="N110" s="235" t="s">
        <v>41</v>
      </c>
      <c r="O110" s="46"/>
      <c r="P110" s="236">
        <f>O110*H110</f>
        <v>0</v>
      </c>
      <c r="Q110" s="236">
        <v>0</v>
      </c>
      <c r="R110" s="236">
        <f>Q110*H110</f>
        <v>0</v>
      </c>
      <c r="S110" s="236">
        <v>0</v>
      </c>
      <c r="T110" s="237">
        <f>S110*H110</f>
        <v>0</v>
      </c>
      <c r="AR110" s="23" t="s">
        <v>136</v>
      </c>
      <c r="AT110" s="23" t="s">
        <v>131</v>
      </c>
      <c r="AU110" s="23" t="s">
        <v>77</v>
      </c>
      <c r="AY110" s="23" t="s">
        <v>130</v>
      </c>
      <c r="BE110" s="238">
        <f>IF(N110="základní",J110,0)</f>
        <v>0</v>
      </c>
      <c r="BF110" s="238">
        <f>IF(N110="snížená",J110,0)</f>
        <v>0</v>
      </c>
      <c r="BG110" s="238">
        <f>IF(N110="zákl. přenesená",J110,0)</f>
        <v>0</v>
      </c>
      <c r="BH110" s="238">
        <f>IF(N110="sníž. přenesená",J110,0)</f>
        <v>0</v>
      </c>
      <c r="BI110" s="238">
        <f>IF(N110="nulová",J110,0)</f>
        <v>0</v>
      </c>
      <c r="BJ110" s="23" t="s">
        <v>77</v>
      </c>
      <c r="BK110" s="238">
        <f>ROUND(I110*H110,2)</f>
        <v>0</v>
      </c>
      <c r="BL110" s="23" t="s">
        <v>136</v>
      </c>
      <c r="BM110" s="23" t="s">
        <v>204</v>
      </c>
    </row>
    <row r="111" s="1" customFormat="1" ht="25.5" customHeight="1">
      <c r="B111" s="45"/>
      <c r="C111" s="227" t="s">
        <v>205</v>
      </c>
      <c r="D111" s="227" t="s">
        <v>131</v>
      </c>
      <c r="E111" s="228" t="s">
        <v>206</v>
      </c>
      <c r="F111" s="229" t="s">
        <v>207</v>
      </c>
      <c r="G111" s="230" t="s">
        <v>199</v>
      </c>
      <c r="H111" s="231">
        <v>160</v>
      </c>
      <c r="I111" s="232"/>
      <c r="J111" s="233">
        <f>ROUND(I111*H111,2)</f>
        <v>0</v>
      </c>
      <c r="K111" s="229" t="s">
        <v>135</v>
      </c>
      <c r="L111" s="71"/>
      <c r="M111" s="234" t="s">
        <v>21</v>
      </c>
      <c r="N111" s="235" t="s">
        <v>41</v>
      </c>
      <c r="O111" s="46"/>
      <c r="P111" s="236">
        <f>O111*H111</f>
        <v>0</v>
      </c>
      <c r="Q111" s="236">
        <v>0</v>
      </c>
      <c r="R111" s="236">
        <f>Q111*H111</f>
        <v>0</v>
      </c>
      <c r="S111" s="236">
        <v>0</v>
      </c>
      <c r="T111" s="237">
        <f>S111*H111</f>
        <v>0</v>
      </c>
      <c r="AR111" s="23" t="s">
        <v>136</v>
      </c>
      <c r="AT111" s="23" t="s">
        <v>131</v>
      </c>
      <c r="AU111" s="23" t="s">
        <v>77</v>
      </c>
      <c r="AY111" s="23" t="s">
        <v>130</v>
      </c>
      <c r="BE111" s="238">
        <f>IF(N111="základní",J111,0)</f>
        <v>0</v>
      </c>
      <c r="BF111" s="238">
        <f>IF(N111="snížená",J111,0)</f>
        <v>0</v>
      </c>
      <c r="BG111" s="238">
        <f>IF(N111="zákl. přenesená",J111,0)</f>
        <v>0</v>
      </c>
      <c r="BH111" s="238">
        <f>IF(N111="sníž. přenesená",J111,0)</f>
        <v>0</v>
      </c>
      <c r="BI111" s="238">
        <f>IF(N111="nulová",J111,0)</f>
        <v>0</v>
      </c>
      <c r="BJ111" s="23" t="s">
        <v>77</v>
      </c>
      <c r="BK111" s="238">
        <f>ROUND(I111*H111,2)</f>
        <v>0</v>
      </c>
      <c r="BL111" s="23" t="s">
        <v>136</v>
      </c>
      <c r="BM111" s="23" t="s">
        <v>208</v>
      </c>
    </row>
    <row r="112" s="1" customFormat="1" ht="25.5" customHeight="1">
      <c r="B112" s="45"/>
      <c r="C112" s="227" t="s">
        <v>209</v>
      </c>
      <c r="D112" s="227" t="s">
        <v>131</v>
      </c>
      <c r="E112" s="228" t="s">
        <v>210</v>
      </c>
      <c r="F112" s="229" t="s">
        <v>211</v>
      </c>
      <c r="G112" s="230" t="s">
        <v>199</v>
      </c>
      <c r="H112" s="231">
        <v>60</v>
      </c>
      <c r="I112" s="232"/>
      <c r="J112" s="233">
        <f>ROUND(I112*H112,2)</f>
        <v>0</v>
      </c>
      <c r="K112" s="229" t="s">
        <v>135</v>
      </c>
      <c r="L112" s="71"/>
      <c r="M112" s="234" t="s">
        <v>21</v>
      </c>
      <c r="N112" s="235" t="s">
        <v>41</v>
      </c>
      <c r="O112" s="46"/>
      <c r="P112" s="236">
        <f>O112*H112</f>
        <v>0</v>
      </c>
      <c r="Q112" s="236">
        <v>0</v>
      </c>
      <c r="R112" s="236">
        <f>Q112*H112</f>
        <v>0</v>
      </c>
      <c r="S112" s="236">
        <v>0</v>
      </c>
      <c r="T112" s="237">
        <f>S112*H112</f>
        <v>0</v>
      </c>
      <c r="AR112" s="23" t="s">
        <v>136</v>
      </c>
      <c r="AT112" s="23" t="s">
        <v>131</v>
      </c>
      <c r="AU112" s="23" t="s">
        <v>77</v>
      </c>
      <c r="AY112" s="23" t="s">
        <v>130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23" t="s">
        <v>77</v>
      </c>
      <c r="BK112" s="238">
        <f>ROUND(I112*H112,2)</f>
        <v>0</v>
      </c>
      <c r="BL112" s="23" t="s">
        <v>136</v>
      </c>
      <c r="BM112" s="23" t="s">
        <v>212</v>
      </c>
    </row>
    <row r="113" s="1" customFormat="1" ht="25.5" customHeight="1">
      <c r="B113" s="45"/>
      <c r="C113" s="227" t="s">
        <v>213</v>
      </c>
      <c r="D113" s="227" t="s">
        <v>131</v>
      </c>
      <c r="E113" s="228" t="s">
        <v>214</v>
      </c>
      <c r="F113" s="229" t="s">
        <v>215</v>
      </c>
      <c r="G113" s="230" t="s">
        <v>199</v>
      </c>
      <c r="H113" s="231">
        <v>1450</v>
      </c>
      <c r="I113" s="232"/>
      <c r="J113" s="233">
        <f>ROUND(I113*H113,2)</f>
        <v>0</v>
      </c>
      <c r="K113" s="229" t="s">
        <v>135</v>
      </c>
      <c r="L113" s="71"/>
      <c r="M113" s="234" t="s">
        <v>21</v>
      </c>
      <c r="N113" s="235" t="s">
        <v>41</v>
      </c>
      <c r="O113" s="46"/>
      <c r="P113" s="236">
        <f>O113*H113</f>
        <v>0</v>
      </c>
      <c r="Q113" s="236">
        <v>0</v>
      </c>
      <c r="R113" s="236">
        <f>Q113*H113</f>
        <v>0</v>
      </c>
      <c r="S113" s="236">
        <v>0</v>
      </c>
      <c r="T113" s="237">
        <f>S113*H113</f>
        <v>0</v>
      </c>
      <c r="AR113" s="23" t="s">
        <v>136</v>
      </c>
      <c r="AT113" s="23" t="s">
        <v>131</v>
      </c>
      <c r="AU113" s="23" t="s">
        <v>77</v>
      </c>
      <c r="AY113" s="23" t="s">
        <v>130</v>
      </c>
      <c r="BE113" s="238">
        <f>IF(N113="základní",J113,0)</f>
        <v>0</v>
      </c>
      <c r="BF113" s="238">
        <f>IF(N113="snížená",J113,0)</f>
        <v>0</v>
      </c>
      <c r="BG113" s="238">
        <f>IF(N113="zákl. přenesená",J113,0)</f>
        <v>0</v>
      </c>
      <c r="BH113" s="238">
        <f>IF(N113="sníž. přenesená",J113,0)</f>
        <v>0</v>
      </c>
      <c r="BI113" s="238">
        <f>IF(N113="nulová",J113,0)</f>
        <v>0</v>
      </c>
      <c r="BJ113" s="23" t="s">
        <v>77</v>
      </c>
      <c r="BK113" s="238">
        <f>ROUND(I113*H113,2)</f>
        <v>0</v>
      </c>
      <c r="BL113" s="23" t="s">
        <v>136</v>
      </c>
      <c r="BM113" s="23" t="s">
        <v>216</v>
      </c>
    </row>
    <row r="114" s="1" customFormat="1" ht="51" customHeight="1">
      <c r="B114" s="45"/>
      <c r="C114" s="227" t="s">
        <v>9</v>
      </c>
      <c r="D114" s="227" t="s">
        <v>131</v>
      </c>
      <c r="E114" s="228" t="s">
        <v>217</v>
      </c>
      <c r="F114" s="229" t="s">
        <v>218</v>
      </c>
      <c r="G114" s="230" t="s">
        <v>134</v>
      </c>
      <c r="H114" s="231">
        <v>30</v>
      </c>
      <c r="I114" s="232"/>
      <c r="J114" s="233">
        <f>ROUND(I114*H114,2)</f>
        <v>0</v>
      </c>
      <c r="K114" s="229" t="s">
        <v>135</v>
      </c>
      <c r="L114" s="71"/>
      <c r="M114" s="234" t="s">
        <v>21</v>
      </c>
      <c r="N114" s="235" t="s">
        <v>41</v>
      </c>
      <c r="O114" s="46"/>
      <c r="P114" s="236">
        <f>O114*H114</f>
        <v>0</v>
      </c>
      <c r="Q114" s="236">
        <v>0</v>
      </c>
      <c r="R114" s="236">
        <f>Q114*H114</f>
        <v>0</v>
      </c>
      <c r="S114" s="236">
        <v>0</v>
      </c>
      <c r="T114" s="237">
        <f>S114*H114</f>
        <v>0</v>
      </c>
      <c r="AR114" s="23" t="s">
        <v>136</v>
      </c>
      <c r="AT114" s="23" t="s">
        <v>131</v>
      </c>
      <c r="AU114" s="23" t="s">
        <v>77</v>
      </c>
      <c r="AY114" s="23" t="s">
        <v>130</v>
      </c>
      <c r="BE114" s="238">
        <f>IF(N114="základní",J114,0)</f>
        <v>0</v>
      </c>
      <c r="BF114" s="238">
        <f>IF(N114="snížená",J114,0)</f>
        <v>0</v>
      </c>
      <c r="BG114" s="238">
        <f>IF(N114="zákl. přenesená",J114,0)</f>
        <v>0</v>
      </c>
      <c r="BH114" s="238">
        <f>IF(N114="sníž. přenesená",J114,0)</f>
        <v>0</v>
      </c>
      <c r="BI114" s="238">
        <f>IF(N114="nulová",J114,0)</f>
        <v>0</v>
      </c>
      <c r="BJ114" s="23" t="s">
        <v>77</v>
      </c>
      <c r="BK114" s="238">
        <f>ROUND(I114*H114,2)</f>
        <v>0</v>
      </c>
      <c r="BL114" s="23" t="s">
        <v>136</v>
      </c>
      <c r="BM114" s="23" t="s">
        <v>219</v>
      </c>
    </row>
    <row r="115" s="1" customFormat="1" ht="51" customHeight="1">
      <c r="B115" s="45"/>
      <c r="C115" s="227" t="s">
        <v>220</v>
      </c>
      <c r="D115" s="227" t="s">
        <v>131</v>
      </c>
      <c r="E115" s="228" t="s">
        <v>221</v>
      </c>
      <c r="F115" s="229" t="s">
        <v>222</v>
      </c>
      <c r="G115" s="230" t="s">
        <v>134</v>
      </c>
      <c r="H115" s="231">
        <v>50</v>
      </c>
      <c r="I115" s="232"/>
      <c r="J115" s="233">
        <f>ROUND(I115*H115,2)</f>
        <v>0</v>
      </c>
      <c r="K115" s="229" t="s">
        <v>135</v>
      </c>
      <c r="L115" s="71"/>
      <c r="M115" s="234" t="s">
        <v>21</v>
      </c>
      <c r="N115" s="235" t="s">
        <v>41</v>
      </c>
      <c r="O115" s="46"/>
      <c r="P115" s="236">
        <f>O115*H115</f>
        <v>0</v>
      </c>
      <c r="Q115" s="236">
        <v>0</v>
      </c>
      <c r="R115" s="236">
        <f>Q115*H115</f>
        <v>0</v>
      </c>
      <c r="S115" s="236">
        <v>0</v>
      </c>
      <c r="T115" s="237">
        <f>S115*H115</f>
        <v>0</v>
      </c>
      <c r="AR115" s="23" t="s">
        <v>136</v>
      </c>
      <c r="AT115" s="23" t="s">
        <v>131</v>
      </c>
      <c r="AU115" s="23" t="s">
        <v>77</v>
      </c>
      <c r="AY115" s="23" t="s">
        <v>130</v>
      </c>
      <c r="BE115" s="238">
        <f>IF(N115="základní",J115,0)</f>
        <v>0</v>
      </c>
      <c r="BF115" s="238">
        <f>IF(N115="snížená",J115,0)</f>
        <v>0</v>
      </c>
      <c r="BG115" s="238">
        <f>IF(N115="zákl. přenesená",J115,0)</f>
        <v>0</v>
      </c>
      <c r="BH115" s="238">
        <f>IF(N115="sníž. přenesená",J115,0)</f>
        <v>0</v>
      </c>
      <c r="BI115" s="238">
        <f>IF(N115="nulová",J115,0)</f>
        <v>0</v>
      </c>
      <c r="BJ115" s="23" t="s">
        <v>77</v>
      </c>
      <c r="BK115" s="238">
        <f>ROUND(I115*H115,2)</f>
        <v>0</v>
      </c>
      <c r="BL115" s="23" t="s">
        <v>136</v>
      </c>
      <c r="BM115" s="23" t="s">
        <v>223</v>
      </c>
    </row>
    <row r="116" s="1" customFormat="1" ht="51" customHeight="1">
      <c r="B116" s="45"/>
      <c r="C116" s="227" t="s">
        <v>224</v>
      </c>
      <c r="D116" s="227" t="s">
        <v>131</v>
      </c>
      <c r="E116" s="228" t="s">
        <v>225</v>
      </c>
      <c r="F116" s="229" t="s">
        <v>226</v>
      </c>
      <c r="G116" s="230" t="s">
        <v>134</v>
      </c>
      <c r="H116" s="231">
        <v>15</v>
      </c>
      <c r="I116" s="232"/>
      <c r="J116" s="233">
        <f>ROUND(I116*H116,2)</f>
        <v>0</v>
      </c>
      <c r="K116" s="229" t="s">
        <v>135</v>
      </c>
      <c r="L116" s="71"/>
      <c r="M116" s="234" t="s">
        <v>21</v>
      </c>
      <c r="N116" s="235" t="s">
        <v>41</v>
      </c>
      <c r="O116" s="46"/>
      <c r="P116" s="236">
        <f>O116*H116</f>
        <v>0</v>
      </c>
      <c r="Q116" s="236">
        <v>0</v>
      </c>
      <c r="R116" s="236">
        <f>Q116*H116</f>
        <v>0</v>
      </c>
      <c r="S116" s="236">
        <v>0</v>
      </c>
      <c r="T116" s="237">
        <f>S116*H116</f>
        <v>0</v>
      </c>
      <c r="AR116" s="23" t="s">
        <v>136</v>
      </c>
      <c r="AT116" s="23" t="s">
        <v>131</v>
      </c>
      <c r="AU116" s="23" t="s">
        <v>77</v>
      </c>
      <c r="AY116" s="23" t="s">
        <v>130</v>
      </c>
      <c r="BE116" s="238">
        <f>IF(N116="základní",J116,0)</f>
        <v>0</v>
      </c>
      <c r="BF116" s="238">
        <f>IF(N116="snížená",J116,0)</f>
        <v>0</v>
      </c>
      <c r="BG116" s="238">
        <f>IF(N116="zákl. přenesená",J116,0)</f>
        <v>0</v>
      </c>
      <c r="BH116" s="238">
        <f>IF(N116="sníž. přenesená",J116,0)</f>
        <v>0</v>
      </c>
      <c r="BI116" s="238">
        <f>IF(N116="nulová",J116,0)</f>
        <v>0</v>
      </c>
      <c r="BJ116" s="23" t="s">
        <v>77</v>
      </c>
      <c r="BK116" s="238">
        <f>ROUND(I116*H116,2)</f>
        <v>0</v>
      </c>
      <c r="BL116" s="23" t="s">
        <v>136</v>
      </c>
      <c r="BM116" s="23" t="s">
        <v>227</v>
      </c>
    </row>
    <row r="117" s="1" customFormat="1" ht="76.5" customHeight="1">
      <c r="B117" s="45"/>
      <c r="C117" s="227" t="s">
        <v>228</v>
      </c>
      <c r="D117" s="227" t="s">
        <v>131</v>
      </c>
      <c r="E117" s="228" t="s">
        <v>229</v>
      </c>
      <c r="F117" s="229" t="s">
        <v>230</v>
      </c>
      <c r="G117" s="230" t="s">
        <v>134</v>
      </c>
      <c r="H117" s="231">
        <v>1</v>
      </c>
      <c r="I117" s="232"/>
      <c r="J117" s="233">
        <f>ROUND(I117*H117,2)</f>
        <v>0</v>
      </c>
      <c r="K117" s="229" t="s">
        <v>135</v>
      </c>
      <c r="L117" s="71"/>
      <c r="M117" s="234" t="s">
        <v>21</v>
      </c>
      <c r="N117" s="235" t="s">
        <v>41</v>
      </c>
      <c r="O117" s="46"/>
      <c r="P117" s="236">
        <f>O117*H117</f>
        <v>0</v>
      </c>
      <c r="Q117" s="236">
        <v>0</v>
      </c>
      <c r="R117" s="236">
        <f>Q117*H117</f>
        <v>0</v>
      </c>
      <c r="S117" s="236">
        <v>0</v>
      </c>
      <c r="T117" s="237">
        <f>S117*H117</f>
        <v>0</v>
      </c>
      <c r="AR117" s="23" t="s">
        <v>136</v>
      </c>
      <c r="AT117" s="23" t="s">
        <v>131</v>
      </c>
      <c r="AU117" s="23" t="s">
        <v>77</v>
      </c>
      <c r="AY117" s="23" t="s">
        <v>130</v>
      </c>
      <c r="BE117" s="238">
        <f>IF(N117="základní",J117,0)</f>
        <v>0</v>
      </c>
      <c r="BF117" s="238">
        <f>IF(N117="snížená",J117,0)</f>
        <v>0</v>
      </c>
      <c r="BG117" s="238">
        <f>IF(N117="zákl. přenesená",J117,0)</f>
        <v>0</v>
      </c>
      <c r="BH117" s="238">
        <f>IF(N117="sníž. přenesená",J117,0)</f>
        <v>0</v>
      </c>
      <c r="BI117" s="238">
        <f>IF(N117="nulová",J117,0)</f>
        <v>0</v>
      </c>
      <c r="BJ117" s="23" t="s">
        <v>77</v>
      </c>
      <c r="BK117" s="238">
        <f>ROUND(I117*H117,2)</f>
        <v>0</v>
      </c>
      <c r="BL117" s="23" t="s">
        <v>136</v>
      </c>
      <c r="BM117" s="23" t="s">
        <v>231</v>
      </c>
    </row>
    <row r="118" s="1" customFormat="1" ht="76.5" customHeight="1">
      <c r="B118" s="45"/>
      <c r="C118" s="227" t="s">
        <v>232</v>
      </c>
      <c r="D118" s="227" t="s">
        <v>131</v>
      </c>
      <c r="E118" s="228" t="s">
        <v>233</v>
      </c>
      <c r="F118" s="229" t="s">
        <v>234</v>
      </c>
      <c r="G118" s="230" t="s">
        <v>199</v>
      </c>
      <c r="H118" s="231">
        <v>160</v>
      </c>
      <c r="I118" s="232"/>
      <c r="J118" s="233">
        <f>ROUND(I118*H118,2)</f>
        <v>0</v>
      </c>
      <c r="K118" s="229" t="s">
        <v>135</v>
      </c>
      <c r="L118" s="71"/>
      <c r="M118" s="234" t="s">
        <v>21</v>
      </c>
      <c r="N118" s="235" t="s">
        <v>41</v>
      </c>
      <c r="O118" s="46"/>
      <c r="P118" s="236">
        <f>O118*H118</f>
        <v>0</v>
      </c>
      <c r="Q118" s="236">
        <v>0</v>
      </c>
      <c r="R118" s="236">
        <f>Q118*H118</f>
        <v>0</v>
      </c>
      <c r="S118" s="236">
        <v>0</v>
      </c>
      <c r="T118" s="237">
        <f>S118*H118</f>
        <v>0</v>
      </c>
      <c r="AR118" s="23" t="s">
        <v>136</v>
      </c>
      <c r="AT118" s="23" t="s">
        <v>131</v>
      </c>
      <c r="AU118" s="23" t="s">
        <v>77</v>
      </c>
      <c r="AY118" s="23" t="s">
        <v>130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23" t="s">
        <v>77</v>
      </c>
      <c r="BK118" s="238">
        <f>ROUND(I118*H118,2)</f>
        <v>0</v>
      </c>
      <c r="BL118" s="23" t="s">
        <v>136</v>
      </c>
      <c r="BM118" s="23" t="s">
        <v>235</v>
      </c>
    </row>
    <row r="119" s="1" customFormat="1" ht="25.5" customHeight="1">
      <c r="B119" s="45"/>
      <c r="C119" s="239" t="s">
        <v>236</v>
      </c>
      <c r="D119" s="239" t="s">
        <v>148</v>
      </c>
      <c r="E119" s="240" t="s">
        <v>237</v>
      </c>
      <c r="F119" s="241" t="s">
        <v>238</v>
      </c>
      <c r="G119" s="242" t="s">
        <v>199</v>
      </c>
      <c r="H119" s="243">
        <v>200</v>
      </c>
      <c r="I119" s="244"/>
      <c r="J119" s="245">
        <f>ROUND(I119*H119,2)</f>
        <v>0</v>
      </c>
      <c r="K119" s="241" t="s">
        <v>135</v>
      </c>
      <c r="L119" s="246"/>
      <c r="M119" s="247" t="s">
        <v>21</v>
      </c>
      <c r="N119" s="248" t="s">
        <v>41</v>
      </c>
      <c r="O119" s="46"/>
      <c r="P119" s="236">
        <f>O119*H119</f>
        <v>0</v>
      </c>
      <c r="Q119" s="236">
        <v>0</v>
      </c>
      <c r="R119" s="236">
        <f>Q119*H119</f>
        <v>0</v>
      </c>
      <c r="S119" s="236">
        <v>0</v>
      </c>
      <c r="T119" s="237">
        <f>S119*H119</f>
        <v>0</v>
      </c>
      <c r="AR119" s="23" t="s">
        <v>151</v>
      </c>
      <c r="AT119" s="23" t="s">
        <v>148</v>
      </c>
      <c r="AU119" s="23" t="s">
        <v>77</v>
      </c>
      <c r="AY119" s="23" t="s">
        <v>130</v>
      </c>
      <c r="BE119" s="238">
        <f>IF(N119="základní",J119,0)</f>
        <v>0</v>
      </c>
      <c r="BF119" s="238">
        <f>IF(N119="snížená",J119,0)</f>
        <v>0</v>
      </c>
      <c r="BG119" s="238">
        <f>IF(N119="zákl. přenesená",J119,0)</f>
        <v>0</v>
      </c>
      <c r="BH119" s="238">
        <f>IF(N119="sníž. přenesená",J119,0)</f>
        <v>0</v>
      </c>
      <c r="BI119" s="238">
        <f>IF(N119="nulová",J119,0)</f>
        <v>0</v>
      </c>
      <c r="BJ119" s="23" t="s">
        <v>77</v>
      </c>
      <c r="BK119" s="238">
        <f>ROUND(I119*H119,2)</f>
        <v>0</v>
      </c>
      <c r="BL119" s="23" t="s">
        <v>151</v>
      </c>
      <c r="BM119" s="23" t="s">
        <v>239</v>
      </c>
    </row>
    <row r="120" s="1" customFormat="1" ht="25.5" customHeight="1">
      <c r="B120" s="45"/>
      <c r="C120" s="239" t="s">
        <v>240</v>
      </c>
      <c r="D120" s="239" t="s">
        <v>148</v>
      </c>
      <c r="E120" s="240" t="s">
        <v>241</v>
      </c>
      <c r="F120" s="241" t="s">
        <v>242</v>
      </c>
      <c r="G120" s="242" t="s">
        <v>199</v>
      </c>
      <c r="H120" s="243">
        <v>1000</v>
      </c>
      <c r="I120" s="244"/>
      <c r="J120" s="245">
        <f>ROUND(I120*H120,2)</f>
        <v>0</v>
      </c>
      <c r="K120" s="241" t="s">
        <v>135</v>
      </c>
      <c r="L120" s="246"/>
      <c r="M120" s="247" t="s">
        <v>21</v>
      </c>
      <c r="N120" s="248" t="s">
        <v>41</v>
      </c>
      <c r="O120" s="46"/>
      <c r="P120" s="236">
        <f>O120*H120</f>
        <v>0</v>
      </c>
      <c r="Q120" s="236">
        <v>0</v>
      </c>
      <c r="R120" s="236">
        <f>Q120*H120</f>
        <v>0</v>
      </c>
      <c r="S120" s="236">
        <v>0</v>
      </c>
      <c r="T120" s="237">
        <f>S120*H120</f>
        <v>0</v>
      </c>
      <c r="AR120" s="23" t="s">
        <v>151</v>
      </c>
      <c r="AT120" s="23" t="s">
        <v>148</v>
      </c>
      <c r="AU120" s="23" t="s">
        <v>77</v>
      </c>
      <c r="AY120" s="23" t="s">
        <v>130</v>
      </c>
      <c r="BE120" s="238">
        <f>IF(N120="základní",J120,0)</f>
        <v>0</v>
      </c>
      <c r="BF120" s="238">
        <f>IF(N120="snížená",J120,0)</f>
        <v>0</v>
      </c>
      <c r="BG120" s="238">
        <f>IF(N120="zákl. přenesená",J120,0)</f>
        <v>0</v>
      </c>
      <c r="BH120" s="238">
        <f>IF(N120="sníž. přenesená",J120,0)</f>
        <v>0</v>
      </c>
      <c r="BI120" s="238">
        <f>IF(N120="nulová",J120,0)</f>
        <v>0</v>
      </c>
      <c r="BJ120" s="23" t="s">
        <v>77</v>
      </c>
      <c r="BK120" s="238">
        <f>ROUND(I120*H120,2)</f>
        <v>0</v>
      </c>
      <c r="BL120" s="23" t="s">
        <v>151</v>
      </c>
      <c r="BM120" s="23" t="s">
        <v>243</v>
      </c>
    </row>
    <row r="121" s="1" customFormat="1" ht="25.5" customHeight="1">
      <c r="B121" s="45"/>
      <c r="C121" s="239" t="s">
        <v>244</v>
      </c>
      <c r="D121" s="239" t="s">
        <v>148</v>
      </c>
      <c r="E121" s="240" t="s">
        <v>245</v>
      </c>
      <c r="F121" s="241" t="s">
        <v>246</v>
      </c>
      <c r="G121" s="242" t="s">
        <v>199</v>
      </c>
      <c r="H121" s="243">
        <v>160</v>
      </c>
      <c r="I121" s="244"/>
      <c r="J121" s="245">
        <f>ROUND(I121*H121,2)</f>
        <v>0</v>
      </c>
      <c r="K121" s="241" t="s">
        <v>135</v>
      </c>
      <c r="L121" s="246"/>
      <c r="M121" s="247" t="s">
        <v>21</v>
      </c>
      <c r="N121" s="248" t="s">
        <v>41</v>
      </c>
      <c r="O121" s="46"/>
      <c r="P121" s="236">
        <f>O121*H121</f>
        <v>0</v>
      </c>
      <c r="Q121" s="236">
        <v>0</v>
      </c>
      <c r="R121" s="236">
        <f>Q121*H121</f>
        <v>0</v>
      </c>
      <c r="S121" s="236">
        <v>0</v>
      </c>
      <c r="T121" s="237">
        <f>S121*H121</f>
        <v>0</v>
      </c>
      <c r="AR121" s="23" t="s">
        <v>151</v>
      </c>
      <c r="AT121" s="23" t="s">
        <v>148</v>
      </c>
      <c r="AU121" s="23" t="s">
        <v>77</v>
      </c>
      <c r="AY121" s="23" t="s">
        <v>130</v>
      </c>
      <c r="BE121" s="238">
        <f>IF(N121="základní",J121,0)</f>
        <v>0</v>
      </c>
      <c r="BF121" s="238">
        <f>IF(N121="snížená",J121,0)</f>
        <v>0</v>
      </c>
      <c r="BG121" s="238">
        <f>IF(N121="zákl. přenesená",J121,0)</f>
        <v>0</v>
      </c>
      <c r="BH121" s="238">
        <f>IF(N121="sníž. přenesená",J121,0)</f>
        <v>0</v>
      </c>
      <c r="BI121" s="238">
        <f>IF(N121="nulová",J121,0)</f>
        <v>0</v>
      </c>
      <c r="BJ121" s="23" t="s">
        <v>77</v>
      </c>
      <c r="BK121" s="238">
        <f>ROUND(I121*H121,2)</f>
        <v>0</v>
      </c>
      <c r="BL121" s="23" t="s">
        <v>151</v>
      </c>
      <c r="BM121" s="23" t="s">
        <v>247</v>
      </c>
    </row>
    <row r="122" s="1" customFormat="1" ht="25.5" customHeight="1">
      <c r="B122" s="45"/>
      <c r="C122" s="239" t="s">
        <v>248</v>
      </c>
      <c r="D122" s="239" t="s">
        <v>148</v>
      </c>
      <c r="E122" s="240" t="s">
        <v>249</v>
      </c>
      <c r="F122" s="241" t="s">
        <v>250</v>
      </c>
      <c r="G122" s="242" t="s">
        <v>199</v>
      </c>
      <c r="H122" s="243">
        <v>60</v>
      </c>
      <c r="I122" s="244"/>
      <c r="J122" s="245">
        <f>ROUND(I122*H122,2)</f>
        <v>0</v>
      </c>
      <c r="K122" s="241" t="s">
        <v>135</v>
      </c>
      <c r="L122" s="246"/>
      <c r="M122" s="247" t="s">
        <v>21</v>
      </c>
      <c r="N122" s="248" t="s">
        <v>41</v>
      </c>
      <c r="O122" s="46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AR122" s="23" t="s">
        <v>151</v>
      </c>
      <c r="AT122" s="23" t="s">
        <v>148</v>
      </c>
      <c r="AU122" s="23" t="s">
        <v>77</v>
      </c>
      <c r="AY122" s="23" t="s">
        <v>130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23" t="s">
        <v>77</v>
      </c>
      <c r="BK122" s="238">
        <f>ROUND(I122*H122,2)</f>
        <v>0</v>
      </c>
      <c r="BL122" s="23" t="s">
        <v>151</v>
      </c>
      <c r="BM122" s="23" t="s">
        <v>251</v>
      </c>
    </row>
    <row r="123" s="1" customFormat="1" ht="25.5" customHeight="1">
      <c r="B123" s="45"/>
      <c r="C123" s="239" t="s">
        <v>252</v>
      </c>
      <c r="D123" s="239" t="s">
        <v>148</v>
      </c>
      <c r="E123" s="240" t="s">
        <v>253</v>
      </c>
      <c r="F123" s="241" t="s">
        <v>254</v>
      </c>
      <c r="G123" s="242" t="s">
        <v>199</v>
      </c>
      <c r="H123" s="243">
        <v>1450</v>
      </c>
      <c r="I123" s="244"/>
      <c r="J123" s="245">
        <f>ROUND(I123*H123,2)</f>
        <v>0</v>
      </c>
      <c r="K123" s="241" t="s">
        <v>135</v>
      </c>
      <c r="L123" s="246"/>
      <c r="M123" s="247" t="s">
        <v>21</v>
      </c>
      <c r="N123" s="248" t="s">
        <v>41</v>
      </c>
      <c r="O123" s="46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AR123" s="23" t="s">
        <v>151</v>
      </c>
      <c r="AT123" s="23" t="s">
        <v>148</v>
      </c>
      <c r="AU123" s="23" t="s">
        <v>77</v>
      </c>
      <c r="AY123" s="23" t="s">
        <v>130</v>
      </c>
      <c r="BE123" s="238">
        <f>IF(N123="základní",J123,0)</f>
        <v>0</v>
      </c>
      <c r="BF123" s="238">
        <f>IF(N123="snížená",J123,0)</f>
        <v>0</v>
      </c>
      <c r="BG123" s="238">
        <f>IF(N123="zákl. přenesená",J123,0)</f>
        <v>0</v>
      </c>
      <c r="BH123" s="238">
        <f>IF(N123="sníž. přenesená",J123,0)</f>
        <v>0</v>
      </c>
      <c r="BI123" s="238">
        <f>IF(N123="nulová",J123,0)</f>
        <v>0</v>
      </c>
      <c r="BJ123" s="23" t="s">
        <v>77</v>
      </c>
      <c r="BK123" s="238">
        <f>ROUND(I123*H123,2)</f>
        <v>0</v>
      </c>
      <c r="BL123" s="23" t="s">
        <v>151</v>
      </c>
      <c r="BM123" s="23" t="s">
        <v>255</v>
      </c>
    </row>
    <row r="124" s="1" customFormat="1" ht="25.5" customHeight="1">
      <c r="B124" s="45"/>
      <c r="C124" s="239" t="s">
        <v>256</v>
      </c>
      <c r="D124" s="239" t="s">
        <v>148</v>
      </c>
      <c r="E124" s="240" t="s">
        <v>257</v>
      </c>
      <c r="F124" s="241" t="s">
        <v>258</v>
      </c>
      <c r="G124" s="242" t="s">
        <v>199</v>
      </c>
      <c r="H124" s="243">
        <v>70</v>
      </c>
      <c r="I124" s="244"/>
      <c r="J124" s="245">
        <f>ROUND(I124*H124,2)</f>
        <v>0</v>
      </c>
      <c r="K124" s="241" t="s">
        <v>135</v>
      </c>
      <c r="L124" s="246"/>
      <c r="M124" s="247" t="s">
        <v>21</v>
      </c>
      <c r="N124" s="248" t="s">
        <v>41</v>
      </c>
      <c r="O124" s="46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AR124" s="23" t="s">
        <v>151</v>
      </c>
      <c r="AT124" s="23" t="s">
        <v>148</v>
      </c>
      <c r="AU124" s="23" t="s">
        <v>77</v>
      </c>
      <c r="AY124" s="23" t="s">
        <v>130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23" t="s">
        <v>77</v>
      </c>
      <c r="BK124" s="238">
        <f>ROUND(I124*H124,2)</f>
        <v>0</v>
      </c>
      <c r="BL124" s="23" t="s">
        <v>151</v>
      </c>
      <c r="BM124" s="23" t="s">
        <v>259</v>
      </c>
    </row>
    <row r="125" s="1" customFormat="1" ht="25.5" customHeight="1">
      <c r="B125" s="45"/>
      <c r="C125" s="239" t="s">
        <v>260</v>
      </c>
      <c r="D125" s="239" t="s">
        <v>148</v>
      </c>
      <c r="E125" s="240" t="s">
        <v>261</v>
      </c>
      <c r="F125" s="241" t="s">
        <v>262</v>
      </c>
      <c r="G125" s="242" t="s">
        <v>199</v>
      </c>
      <c r="H125" s="243">
        <v>160</v>
      </c>
      <c r="I125" s="244"/>
      <c r="J125" s="245">
        <f>ROUND(I125*H125,2)</f>
        <v>0</v>
      </c>
      <c r="K125" s="241" t="s">
        <v>135</v>
      </c>
      <c r="L125" s="246"/>
      <c r="M125" s="247" t="s">
        <v>21</v>
      </c>
      <c r="N125" s="248" t="s">
        <v>41</v>
      </c>
      <c r="O125" s="46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AR125" s="23" t="s">
        <v>151</v>
      </c>
      <c r="AT125" s="23" t="s">
        <v>148</v>
      </c>
      <c r="AU125" s="23" t="s">
        <v>77</v>
      </c>
      <c r="AY125" s="23" t="s">
        <v>130</v>
      </c>
      <c r="BE125" s="238">
        <f>IF(N125="základní",J125,0)</f>
        <v>0</v>
      </c>
      <c r="BF125" s="238">
        <f>IF(N125="snížená",J125,0)</f>
        <v>0</v>
      </c>
      <c r="BG125" s="238">
        <f>IF(N125="zákl. přenesená",J125,0)</f>
        <v>0</v>
      </c>
      <c r="BH125" s="238">
        <f>IF(N125="sníž. přenesená",J125,0)</f>
        <v>0</v>
      </c>
      <c r="BI125" s="238">
        <f>IF(N125="nulová",J125,0)</f>
        <v>0</v>
      </c>
      <c r="BJ125" s="23" t="s">
        <v>77</v>
      </c>
      <c r="BK125" s="238">
        <f>ROUND(I125*H125,2)</f>
        <v>0</v>
      </c>
      <c r="BL125" s="23" t="s">
        <v>151</v>
      </c>
      <c r="BM125" s="23" t="s">
        <v>263</v>
      </c>
    </row>
    <row r="126" s="1" customFormat="1" ht="16.5" customHeight="1">
      <c r="B126" s="45"/>
      <c r="C126" s="239" t="s">
        <v>264</v>
      </c>
      <c r="D126" s="239" t="s">
        <v>148</v>
      </c>
      <c r="E126" s="240" t="s">
        <v>265</v>
      </c>
      <c r="F126" s="241" t="s">
        <v>266</v>
      </c>
      <c r="G126" s="242" t="s">
        <v>199</v>
      </c>
      <c r="H126" s="243">
        <v>2650</v>
      </c>
      <c r="I126" s="244"/>
      <c r="J126" s="245">
        <f>ROUND(I126*H126,2)</f>
        <v>0</v>
      </c>
      <c r="K126" s="241" t="s">
        <v>135</v>
      </c>
      <c r="L126" s="246"/>
      <c r="M126" s="247" t="s">
        <v>21</v>
      </c>
      <c r="N126" s="248" t="s">
        <v>41</v>
      </c>
      <c r="O126" s="46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AR126" s="23" t="s">
        <v>151</v>
      </c>
      <c r="AT126" s="23" t="s">
        <v>148</v>
      </c>
      <c r="AU126" s="23" t="s">
        <v>77</v>
      </c>
      <c r="AY126" s="23" t="s">
        <v>130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23" t="s">
        <v>77</v>
      </c>
      <c r="BK126" s="238">
        <f>ROUND(I126*H126,2)</f>
        <v>0</v>
      </c>
      <c r="BL126" s="23" t="s">
        <v>151</v>
      </c>
      <c r="BM126" s="23" t="s">
        <v>267</v>
      </c>
    </row>
    <row r="127" s="1" customFormat="1" ht="16.5" customHeight="1">
      <c r="B127" s="45"/>
      <c r="C127" s="239" t="s">
        <v>268</v>
      </c>
      <c r="D127" s="239" t="s">
        <v>148</v>
      </c>
      <c r="E127" s="240" t="s">
        <v>269</v>
      </c>
      <c r="F127" s="241" t="s">
        <v>270</v>
      </c>
      <c r="G127" s="242" t="s">
        <v>199</v>
      </c>
      <c r="H127" s="243">
        <v>1050</v>
      </c>
      <c r="I127" s="244"/>
      <c r="J127" s="245">
        <f>ROUND(I127*H127,2)</f>
        <v>0</v>
      </c>
      <c r="K127" s="241" t="s">
        <v>135</v>
      </c>
      <c r="L127" s="246"/>
      <c r="M127" s="247" t="s">
        <v>21</v>
      </c>
      <c r="N127" s="248" t="s">
        <v>41</v>
      </c>
      <c r="O127" s="46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AR127" s="23" t="s">
        <v>151</v>
      </c>
      <c r="AT127" s="23" t="s">
        <v>148</v>
      </c>
      <c r="AU127" s="23" t="s">
        <v>77</v>
      </c>
      <c r="AY127" s="23" t="s">
        <v>130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23" t="s">
        <v>77</v>
      </c>
      <c r="BK127" s="238">
        <f>ROUND(I127*H127,2)</f>
        <v>0</v>
      </c>
      <c r="BL127" s="23" t="s">
        <v>151</v>
      </c>
      <c r="BM127" s="23" t="s">
        <v>271</v>
      </c>
    </row>
    <row r="128" s="1" customFormat="1" ht="16.5" customHeight="1">
      <c r="B128" s="45"/>
      <c r="C128" s="227" t="s">
        <v>272</v>
      </c>
      <c r="D128" s="227" t="s">
        <v>131</v>
      </c>
      <c r="E128" s="228" t="s">
        <v>273</v>
      </c>
      <c r="F128" s="229" t="s">
        <v>274</v>
      </c>
      <c r="G128" s="230" t="s">
        <v>199</v>
      </c>
      <c r="H128" s="231">
        <v>1400</v>
      </c>
      <c r="I128" s="232"/>
      <c r="J128" s="233">
        <f>ROUND(I128*H128,2)</f>
        <v>0</v>
      </c>
      <c r="K128" s="229" t="s">
        <v>135</v>
      </c>
      <c r="L128" s="71"/>
      <c r="M128" s="234" t="s">
        <v>21</v>
      </c>
      <c r="N128" s="235" t="s">
        <v>41</v>
      </c>
      <c r="O128" s="46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AR128" s="23" t="s">
        <v>136</v>
      </c>
      <c r="AT128" s="23" t="s">
        <v>131</v>
      </c>
      <c r="AU128" s="23" t="s">
        <v>77</v>
      </c>
      <c r="AY128" s="23" t="s">
        <v>130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23" t="s">
        <v>77</v>
      </c>
      <c r="BK128" s="238">
        <f>ROUND(I128*H128,2)</f>
        <v>0</v>
      </c>
      <c r="BL128" s="23" t="s">
        <v>136</v>
      </c>
      <c r="BM128" s="23" t="s">
        <v>275</v>
      </c>
    </row>
    <row r="129" s="1" customFormat="1" ht="25.5" customHeight="1">
      <c r="B129" s="45"/>
      <c r="C129" s="239" t="s">
        <v>276</v>
      </c>
      <c r="D129" s="239" t="s">
        <v>148</v>
      </c>
      <c r="E129" s="240" t="s">
        <v>277</v>
      </c>
      <c r="F129" s="241" t="s">
        <v>278</v>
      </c>
      <c r="G129" s="242" t="s">
        <v>199</v>
      </c>
      <c r="H129" s="243">
        <v>1400</v>
      </c>
      <c r="I129" s="244"/>
      <c r="J129" s="245">
        <f>ROUND(I129*H129,2)</f>
        <v>0</v>
      </c>
      <c r="K129" s="241" t="s">
        <v>135</v>
      </c>
      <c r="L129" s="246"/>
      <c r="M129" s="247" t="s">
        <v>21</v>
      </c>
      <c r="N129" s="248" t="s">
        <v>41</v>
      </c>
      <c r="O129" s="46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AR129" s="23" t="s">
        <v>151</v>
      </c>
      <c r="AT129" s="23" t="s">
        <v>148</v>
      </c>
      <c r="AU129" s="23" t="s">
        <v>77</v>
      </c>
      <c r="AY129" s="23" t="s">
        <v>130</v>
      </c>
      <c r="BE129" s="238">
        <f>IF(N129="základní",J129,0)</f>
        <v>0</v>
      </c>
      <c r="BF129" s="238">
        <f>IF(N129="snížená",J129,0)</f>
        <v>0</v>
      </c>
      <c r="BG129" s="238">
        <f>IF(N129="zákl. přenesená",J129,0)</f>
        <v>0</v>
      </c>
      <c r="BH129" s="238">
        <f>IF(N129="sníž. přenesená",J129,0)</f>
        <v>0</v>
      </c>
      <c r="BI129" s="238">
        <f>IF(N129="nulová",J129,0)</f>
        <v>0</v>
      </c>
      <c r="BJ129" s="23" t="s">
        <v>77</v>
      </c>
      <c r="BK129" s="238">
        <f>ROUND(I129*H129,2)</f>
        <v>0</v>
      </c>
      <c r="BL129" s="23" t="s">
        <v>151</v>
      </c>
      <c r="BM129" s="23" t="s">
        <v>279</v>
      </c>
    </row>
    <row r="130" s="1" customFormat="1" ht="51" customHeight="1">
      <c r="B130" s="45"/>
      <c r="C130" s="227" t="s">
        <v>280</v>
      </c>
      <c r="D130" s="227" t="s">
        <v>131</v>
      </c>
      <c r="E130" s="228" t="s">
        <v>281</v>
      </c>
      <c r="F130" s="229" t="s">
        <v>282</v>
      </c>
      <c r="G130" s="230" t="s">
        <v>199</v>
      </c>
      <c r="H130" s="231">
        <v>330</v>
      </c>
      <c r="I130" s="232"/>
      <c r="J130" s="233">
        <f>ROUND(I130*H130,2)</f>
        <v>0</v>
      </c>
      <c r="K130" s="229" t="s">
        <v>135</v>
      </c>
      <c r="L130" s="71"/>
      <c r="M130" s="234" t="s">
        <v>21</v>
      </c>
      <c r="N130" s="235" t="s">
        <v>41</v>
      </c>
      <c r="O130" s="46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AR130" s="23" t="s">
        <v>136</v>
      </c>
      <c r="AT130" s="23" t="s">
        <v>131</v>
      </c>
      <c r="AU130" s="23" t="s">
        <v>77</v>
      </c>
      <c r="AY130" s="23" t="s">
        <v>130</v>
      </c>
      <c r="BE130" s="238">
        <f>IF(N130="základní",J130,0)</f>
        <v>0</v>
      </c>
      <c r="BF130" s="238">
        <f>IF(N130="snížená",J130,0)</f>
        <v>0</v>
      </c>
      <c r="BG130" s="238">
        <f>IF(N130="zákl. přenesená",J130,0)</f>
        <v>0</v>
      </c>
      <c r="BH130" s="238">
        <f>IF(N130="sníž. přenesená",J130,0)</f>
        <v>0</v>
      </c>
      <c r="BI130" s="238">
        <f>IF(N130="nulová",J130,0)</f>
        <v>0</v>
      </c>
      <c r="BJ130" s="23" t="s">
        <v>77</v>
      </c>
      <c r="BK130" s="238">
        <f>ROUND(I130*H130,2)</f>
        <v>0</v>
      </c>
      <c r="BL130" s="23" t="s">
        <v>136</v>
      </c>
      <c r="BM130" s="23" t="s">
        <v>283</v>
      </c>
    </row>
    <row r="131" s="1" customFormat="1" ht="25.5" customHeight="1">
      <c r="B131" s="45"/>
      <c r="C131" s="227" t="s">
        <v>284</v>
      </c>
      <c r="D131" s="227" t="s">
        <v>131</v>
      </c>
      <c r="E131" s="228" t="s">
        <v>285</v>
      </c>
      <c r="F131" s="229" t="s">
        <v>286</v>
      </c>
      <c r="G131" s="230" t="s">
        <v>134</v>
      </c>
      <c r="H131" s="231">
        <v>30</v>
      </c>
      <c r="I131" s="232"/>
      <c r="J131" s="233">
        <f>ROUND(I131*H131,2)</f>
        <v>0</v>
      </c>
      <c r="K131" s="229" t="s">
        <v>135</v>
      </c>
      <c r="L131" s="71"/>
      <c r="M131" s="234" t="s">
        <v>21</v>
      </c>
      <c r="N131" s="235" t="s">
        <v>41</v>
      </c>
      <c r="O131" s="46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AR131" s="23" t="s">
        <v>136</v>
      </c>
      <c r="AT131" s="23" t="s">
        <v>131</v>
      </c>
      <c r="AU131" s="23" t="s">
        <v>77</v>
      </c>
      <c r="AY131" s="23" t="s">
        <v>130</v>
      </c>
      <c r="BE131" s="238">
        <f>IF(N131="základní",J131,0)</f>
        <v>0</v>
      </c>
      <c r="BF131" s="238">
        <f>IF(N131="snížená",J131,0)</f>
        <v>0</v>
      </c>
      <c r="BG131" s="238">
        <f>IF(N131="zákl. přenesená",J131,0)</f>
        <v>0</v>
      </c>
      <c r="BH131" s="238">
        <f>IF(N131="sníž. přenesená",J131,0)</f>
        <v>0</v>
      </c>
      <c r="BI131" s="238">
        <f>IF(N131="nulová",J131,0)</f>
        <v>0</v>
      </c>
      <c r="BJ131" s="23" t="s">
        <v>77</v>
      </c>
      <c r="BK131" s="238">
        <f>ROUND(I131*H131,2)</f>
        <v>0</v>
      </c>
      <c r="BL131" s="23" t="s">
        <v>136</v>
      </c>
      <c r="BM131" s="23" t="s">
        <v>287</v>
      </c>
    </row>
    <row r="132" s="1" customFormat="1" ht="16.5" customHeight="1">
      <c r="B132" s="45"/>
      <c r="C132" s="227" t="s">
        <v>288</v>
      </c>
      <c r="D132" s="227" t="s">
        <v>131</v>
      </c>
      <c r="E132" s="228" t="s">
        <v>289</v>
      </c>
      <c r="F132" s="229" t="s">
        <v>290</v>
      </c>
      <c r="G132" s="230" t="s">
        <v>134</v>
      </c>
      <c r="H132" s="231">
        <v>4</v>
      </c>
      <c r="I132" s="232"/>
      <c r="J132" s="233">
        <f>ROUND(I132*H132,2)</f>
        <v>0</v>
      </c>
      <c r="K132" s="229" t="s">
        <v>135</v>
      </c>
      <c r="L132" s="71"/>
      <c r="M132" s="234" t="s">
        <v>21</v>
      </c>
      <c r="N132" s="235" t="s">
        <v>41</v>
      </c>
      <c r="O132" s="46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AR132" s="23" t="s">
        <v>136</v>
      </c>
      <c r="AT132" s="23" t="s">
        <v>131</v>
      </c>
      <c r="AU132" s="23" t="s">
        <v>77</v>
      </c>
      <c r="AY132" s="23" t="s">
        <v>130</v>
      </c>
      <c r="BE132" s="238">
        <f>IF(N132="základní",J132,0)</f>
        <v>0</v>
      </c>
      <c r="BF132" s="238">
        <f>IF(N132="snížená",J132,0)</f>
        <v>0</v>
      </c>
      <c r="BG132" s="238">
        <f>IF(N132="zákl. přenesená",J132,0)</f>
        <v>0</v>
      </c>
      <c r="BH132" s="238">
        <f>IF(N132="sníž. přenesená",J132,0)</f>
        <v>0</v>
      </c>
      <c r="BI132" s="238">
        <f>IF(N132="nulová",J132,0)</f>
        <v>0</v>
      </c>
      <c r="BJ132" s="23" t="s">
        <v>77</v>
      </c>
      <c r="BK132" s="238">
        <f>ROUND(I132*H132,2)</f>
        <v>0</v>
      </c>
      <c r="BL132" s="23" t="s">
        <v>136</v>
      </c>
      <c r="BM132" s="23" t="s">
        <v>291</v>
      </c>
    </row>
    <row r="133" s="1" customFormat="1" ht="16.5" customHeight="1">
      <c r="B133" s="45"/>
      <c r="C133" s="239" t="s">
        <v>292</v>
      </c>
      <c r="D133" s="239" t="s">
        <v>148</v>
      </c>
      <c r="E133" s="240" t="s">
        <v>293</v>
      </c>
      <c r="F133" s="241" t="s">
        <v>294</v>
      </c>
      <c r="G133" s="242" t="s">
        <v>134</v>
      </c>
      <c r="H133" s="243">
        <v>13</v>
      </c>
      <c r="I133" s="244"/>
      <c r="J133" s="245">
        <f>ROUND(I133*H133,2)</f>
        <v>0</v>
      </c>
      <c r="K133" s="241" t="s">
        <v>135</v>
      </c>
      <c r="L133" s="246"/>
      <c r="M133" s="247" t="s">
        <v>21</v>
      </c>
      <c r="N133" s="248" t="s">
        <v>41</v>
      </c>
      <c r="O133" s="46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AR133" s="23" t="s">
        <v>151</v>
      </c>
      <c r="AT133" s="23" t="s">
        <v>148</v>
      </c>
      <c r="AU133" s="23" t="s">
        <v>77</v>
      </c>
      <c r="AY133" s="23" t="s">
        <v>130</v>
      </c>
      <c r="BE133" s="238">
        <f>IF(N133="základní",J133,0)</f>
        <v>0</v>
      </c>
      <c r="BF133" s="238">
        <f>IF(N133="snížená",J133,0)</f>
        <v>0</v>
      </c>
      <c r="BG133" s="238">
        <f>IF(N133="zákl. přenesená",J133,0)</f>
        <v>0</v>
      </c>
      <c r="BH133" s="238">
        <f>IF(N133="sníž. přenesená",J133,0)</f>
        <v>0</v>
      </c>
      <c r="BI133" s="238">
        <f>IF(N133="nulová",J133,0)</f>
        <v>0</v>
      </c>
      <c r="BJ133" s="23" t="s">
        <v>77</v>
      </c>
      <c r="BK133" s="238">
        <f>ROUND(I133*H133,2)</f>
        <v>0</v>
      </c>
      <c r="BL133" s="23" t="s">
        <v>151</v>
      </c>
      <c r="BM133" s="23" t="s">
        <v>295</v>
      </c>
    </row>
    <row r="134" s="1" customFormat="1" ht="25.5" customHeight="1">
      <c r="B134" s="45"/>
      <c r="C134" s="239" t="s">
        <v>296</v>
      </c>
      <c r="D134" s="239" t="s">
        <v>148</v>
      </c>
      <c r="E134" s="240" t="s">
        <v>297</v>
      </c>
      <c r="F134" s="241" t="s">
        <v>298</v>
      </c>
      <c r="G134" s="242" t="s">
        <v>199</v>
      </c>
      <c r="H134" s="243">
        <v>10</v>
      </c>
      <c r="I134" s="244"/>
      <c r="J134" s="245">
        <f>ROUND(I134*H134,2)</f>
        <v>0</v>
      </c>
      <c r="K134" s="241" t="s">
        <v>135</v>
      </c>
      <c r="L134" s="246"/>
      <c r="M134" s="247" t="s">
        <v>21</v>
      </c>
      <c r="N134" s="248" t="s">
        <v>41</v>
      </c>
      <c r="O134" s="46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AR134" s="23" t="s">
        <v>151</v>
      </c>
      <c r="AT134" s="23" t="s">
        <v>148</v>
      </c>
      <c r="AU134" s="23" t="s">
        <v>77</v>
      </c>
      <c r="AY134" s="23" t="s">
        <v>130</v>
      </c>
      <c r="BE134" s="238">
        <f>IF(N134="základní",J134,0)</f>
        <v>0</v>
      </c>
      <c r="BF134" s="238">
        <f>IF(N134="snížená",J134,0)</f>
        <v>0</v>
      </c>
      <c r="BG134" s="238">
        <f>IF(N134="zákl. přenesená",J134,0)</f>
        <v>0</v>
      </c>
      <c r="BH134" s="238">
        <f>IF(N134="sníž. přenesená",J134,0)</f>
        <v>0</v>
      </c>
      <c r="BI134" s="238">
        <f>IF(N134="nulová",J134,0)</f>
        <v>0</v>
      </c>
      <c r="BJ134" s="23" t="s">
        <v>77</v>
      </c>
      <c r="BK134" s="238">
        <f>ROUND(I134*H134,2)</f>
        <v>0</v>
      </c>
      <c r="BL134" s="23" t="s">
        <v>151</v>
      </c>
      <c r="BM134" s="23" t="s">
        <v>299</v>
      </c>
    </row>
    <row r="135" s="1" customFormat="1" ht="16.5" customHeight="1">
      <c r="B135" s="45"/>
      <c r="C135" s="239" t="s">
        <v>300</v>
      </c>
      <c r="D135" s="239" t="s">
        <v>148</v>
      </c>
      <c r="E135" s="240" t="s">
        <v>301</v>
      </c>
      <c r="F135" s="241" t="s">
        <v>302</v>
      </c>
      <c r="G135" s="242" t="s">
        <v>134</v>
      </c>
      <c r="H135" s="243">
        <v>30</v>
      </c>
      <c r="I135" s="244"/>
      <c r="J135" s="245">
        <f>ROUND(I135*H135,2)</f>
        <v>0</v>
      </c>
      <c r="K135" s="241" t="s">
        <v>135</v>
      </c>
      <c r="L135" s="246"/>
      <c r="M135" s="247" t="s">
        <v>21</v>
      </c>
      <c r="N135" s="248" t="s">
        <v>41</v>
      </c>
      <c r="O135" s="46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AR135" s="23" t="s">
        <v>151</v>
      </c>
      <c r="AT135" s="23" t="s">
        <v>148</v>
      </c>
      <c r="AU135" s="23" t="s">
        <v>77</v>
      </c>
      <c r="AY135" s="23" t="s">
        <v>130</v>
      </c>
      <c r="BE135" s="238">
        <f>IF(N135="základní",J135,0)</f>
        <v>0</v>
      </c>
      <c r="BF135" s="238">
        <f>IF(N135="snížená",J135,0)</f>
        <v>0</v>
      </c>
      <c r="BG135" s="238">
        <f>IF(N135="zákl. přenesená",J135,0)</f>
        <v>0</v>
      </c>
      <c r="BH135" s="238">
        <f>IF(N135="sníž. přenesená",J135,0)</f>
        <v>0</v>
      </c>
      <c r="BI135" s="238">
        <f>IF(N135="nulová",J135,0)</f>
        <v>0</v>
      </c>
      <c r="BJ135" s="23" t="s">
        <v>77</v>
      </c>
      <c r="BK135" s="238">
        <f>ROUND(I135*H135,2)</f>
        <v>0</v>
      </c>
      <c r="BL135" s="23" t="s">
        <v>151</v>
      </c>
      <c r="BM135" s="23" t="s">
        <v>303</v>
      </c>
    </row>
    <row r="136" s="1" customFormat="1" ht="16.5" customHeight="1">
      <c r="B136" s="45"/>
      <c r="C136" s="239" t="s">
        <v>304</v>
      </c>
      <c r="D136" s="239" t="s">
        <v>148</v>
      </c>
      <c r="E136" s="240" t="s">
        <v>305</v>
      </c>
      <c r="F136" s="241" t="s">
        <v>306</v>
      </c>
      <c r="G136" s="242" t="s">
        <v>134</v>
      </c>
      <c r="H136" s="243">
        <v>4</v>
      </c>
      <c r="I136" s="244"/>
      <c r="J136" s="245">
        <f>ROUND(I136*H136,2)</f>
        <v>0</v>
      </c>
      <c r="K136" s="241" t="s">
        <v>135</v>
      </c>
      <c r="L136" s="246"/>
      <c r="M136" s="247" t="s">
        <v>21</v>
      </c>
      <c r="N136" s="248" t="s">
        <v>41</v>
      </c>
      <c r="O136" s="46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AR136" s="23" t="s">
        <v>151</v>
      </c>
      <c r="AT136" s="23" t="s">
        <v>148</v>
      </c>
      <c r="AU136" s="23" t="s">
        <v>77</v>
      </c>
      <c r="AY136" s="23" t="s">
        <v>130</v>
      </c>
      <c r="BE136" s="238">
        <f>IF(N136="základní",J136,0)</f>
        <v>0</v>
      </c>
      <c r="BF136" s="238">
        <f>IF(N136="snížená",J136,0)</f>
        <v>0</v>
      </c>
      <c r="BG136" s="238">
        <f>IF(N136="zákl. přenesená",J136,0)</f>
        <v>0</v>
      </c>
      <c r="BH136" s="238">
        <f>IF(N136="sníž. přenesená",J136,0)</f>
        <v>0</v>
      </c>
      <c r="BI136" s="238">
        <f>IF(N136="nulová",J136,0)</f>
        <v>0</v>
      </c>
      <c r="BJ136" s="23" t="s">
        <v>77</v>
      </c>
      <c r="BK136" s="238">
        <f>ROUND(I136*H136,2)</f>
        <v>0</v>
      </c>
      <c r="BL136" s="23" t="s">
        <v>151</v>
      </c>
      <c r="BM136" s="23" t="s">
        <v>307</v>
      </c>
    </row>
    <row r="137" s="1" customFormat="1" ht="16.5" customHeight="1">
      <c r="B137" s="45"/>
      <c r="C137" s="227" t="s">
        <v>308</v>
      </c>
      <c r="D137" s="227" t="s">
        <v>131</v>
      </c>
      <c r="E137" s="228" t="s">
        <v>309</v>
      </c>
      <c r="F137" s="229" t="s">
        <v>310</v>
      </c>
      <c r="G137" s="230" t="s">
        <v>134</v>
      </c>
      <c r="H137" s="231">
        <v>1</v>
      </c>
      <c r="I137" s="232"/>
      <c r="J137" s="233">
        <f>ROUND(I137*H137,2)</f>
        <v>0</v>
      </c>
      <c r="K137" s="229" t="s">
        <v>135</v>
      </c>
      <c r="L137" s="71"/>
      <c r="M137" s="234" t="s">
        <v>21</v>
      </c>
      <c r="N137" s="235" t="s">
        <v>41</v>
      </c>
      <c r="O137" s="46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AR137" s="23" t="s">
        <v>136</v>
      </c>
      <c r="AT137" s="23" t="s">
        <v>131</v>
      </c>
      <c r="AU137" s="23" t="s">
        <v>77</v>
      </c>
      <c r="AY137" s="23" t="s">
        <v>130</v>
      </c>
      <c r="BE137" s="238">
        <f>IF(N137="základní",J137,0)</f>
        <v>0</v>
      </c>
      <c r="BF137" s="238">
        <f>IF(N137="snížená",J137,0)</f>
        <v>0</v>
      </c>
      <c r="BG137" s="238">
        <f>IF(N137="zákl. přenesená",J137,0)</f>
        <v>0</v>
      </c>
      <c r="BH137" s="238">
        <f>IF(N137="sníž. přenesená",J137,0)</f>
        <v>0</v>
      </c>
      <c r="BI137" s="238">
        <f>IF(N137="nulová",J137,0)</f>
        <v>0</v>
      </c>
      <c r="BJ137" s="23" t="s">
        <v>77</v>
      </c>
      <c r="BK137" s="238">
        <f>ROUND(I137*H137,2)</f>
        <v>0</v>
      </c>
      <c r="BL137" s="23" t="s">
        <v>136</v>
      </c>
      <c r="BM137" s="23" t="s">
        <v>311</v>
      </c>
    </row>
    <row r="138" s="1" customFormat="1" ht="16.5" customHeight="1">
      <c r="B138" s="45"/>
      <c r="C138" s="227" t="s">
        <v>312</v>
      </c>
      <c r="D138" s="227" t="s">
        <v>131</v>
      </c>
      <c r="E138" s="228" t="s">
        <v>313</v>
      </c>
      <c r="F138" s="229" t="s">
        <v>314</v>
      </c>
      <c r="G138" s="230" t="s">
        <v>134</v>
      </c>
      <c r="H138" s="231">
        <v>2</v>
      </c>
      <c r="I138" s="232"/>
      <c r="J138" s="233">
        <f>ROUND(I138*H138,2)</f>
        <v>0</v>
      </c>
      <c r="K138" s="229" t="s">
        <v>135</v>
      </c>
      <c r="L138" s="71"/>
      <c r="M138" s="234" t="s">
        <v>21</v>
      </c>
      <c r="N138" s="235" t="s">
        <v>41</v>
      </c>
      <c r="O138" s="46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AR138" s="23" t="s">
        <v>136</v>
      </c>
      <c r="AT138" s="23" t="s">
        <v>131</v>
      </c>
      <c r="AU138" s="23" t="s">
        <v>77</v>
      </c>
      <c r="AY138" s="23" t="s">
        <v>130</v>
      </c>
      <c r="BE138" s="238">
        <f>IF(N138="základní",J138,0)</f>
        <v>0</v>
      </c>
      <c r="BF138" s="238">
        <f>IF(N138="snížená",J138,0)</f>
        <v>0</v>
      </c>
      <c r="BG138" s="238">
        <f>IF(N138="zákl. přenesená",J138,0)</f>
        <v>0</v>
      </c>
      <c r="BH138" s="238">
        <f>IF(N138="sníž. přenesená",J138,0)</f>
        <v>0</v>
      </c>
      <c r="BI138" s="238">
        <f>IF(N138="nulová",J138,0)</f>
        <v>0</v>
      </c>
      <c r="BJ138" s="23" t="s">
        <v>77</v>
      </c>
      <c r="BK138" s="238">
        <f>ROUND(I138*H138,2)</f>
        <v>0</v>
      </c>
      <c r="BL138" s="23" t="s">
        <v>136</v>
      </c>
      <c r="BM138" s="23" t="s">
        <v>315</v>
      </c>
    </row>
    <row r="139" s="1" customFormat="1" ht="16.5" customHeight="1">
      <c r="B139" s="45"/>
      <c r="C139" s="227" t="s">
        <v>316</v>
      </c>
      <c r="D139" s="227" t="s">
        <v>131</v>
      </c>
      <c r="E139" s="228" t="s">
        <v>317</v>
      </c>
      <c r="F139" s="229" t="s">
        <v>318</v>
      </c>
      <c r="G139" s="230" t="s">
        <v>134</v>
      </c>
      <c r="H139" s="231">
        <v>1</v>
      </c>
      <c r="I139" s="232"/>
      <c r="J139" s="233">
        <f>ROUND(I139*H139,2)</f>
        <v>0</v>
      </c>
      <c r="K139" s="229" t="s">
        <v>135</v>
      </c>
      <c r="L139" s="71"/>
      <c r="M139" s="234" t="s">
        <v>21</v>
      </c>
      <c r="N139" s="235" t="s">
        <v>41</v>
      </c>
      <c r="O139" s="46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AR139" s="23" t="s">
        <v>136</v>
      </c>
      <c r="AT139" s="23" t="s">
        <v>131</v>
      </c>
      <c r="AU139" s="23" t="s">
        <v>77</v>
      </c>
      <c r="AY139" s="23" t="s">
        <v>130</v>
      </c>
      <c r="BE139" s="238">
        <f>IF(N139="základní",J139,0)</f>
        <v>0</v>
      </c>
      <c r="BF139" s="238">
        <f>IF(N139="snížená",J139,0)</f>
        <v>0</v>
      </c>
      <c r="BG139" s="238">
        <f>IF(N139="zákl. přenesená",J139,0)</f>
        <v>0</v>
      </c>
      <c r="BH139" s="238">
        <f>IF(N139="sníž. přenesená",J139,0)</f>
        <v>0</v>
      </c>
      <c r="BI139" s="238">
        <f>IF(N139="nulová",J139,0)</f>
        <v>0</v>
      </c>
      <c r="BJ139" s="23" t="s">
        <v>77</v>
      </c>
      <c r="BK139" s="238">
        <f>ROUND(I139*H139,2)</f>
        <v>0</v>
      </c>
      <c r="BL139" s="23" t="s">
        <v>136</v>
      </c>
      <c r="BM139" s="23" t="s">
        <v>319</v>
      </c>
    </row>
    <row r="140" s="1" customFormat="1" ht="25.5" customHeight="1">
      <c r="B140" s="45"/>
      <c r="C140" s="239" t="s">
        <v>320</v>
      </c>
      <c r="D140" s="239" t="s">
        <v>148</v>
      </c>
      <c r="E140" s="240" t="s">
        <v>321</v>
      </c>
      <c r="F140" s="241" t="s">
        <v>322</v>
      </c>
      <c r="G140" s="242" t="s">
        <v>134</v>
      </c>
      <c r="H140" s="243">
        <v>1</v>
      </c>
      <c r="I140" s="244"/>
      <c r="J140" s="245">
        <f>ROUND(I140*H140,2)</f>
        <v>0</v>
      </c>
      <c r="K140" s="241" t="s">
        <v>135</v>
      </c>
      <c r="L140" s="246"/>
      <c r="M140" s="247" t="s">
        <v>21</v>
      </c>
      <c r="N140" s="248" t="s">
        <v>41</v>
      </c>
      <c r="O140" s="46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AR140" s="23" t="s">
        <v>151</v>
      </c>
      <c r="AT140" s="23" t="s">
        <v>148</v>
      </c>
      <c r="AU140" s="23" t="s">
        <v>77</v>
      </c>
      <c r="AY140" s="23" t="s">
        <v>130</v>
      </c>
      <c r="BE140" s="238">
        <f>IF(N140="základní",J140,0)</f>
        <v>0</v>
      </c>
      <c r="BF140" s="238">
        <f>IF(N140="snížená",J140,0)</f>
        <v>0</v>
      </c>
      <c r="BG140" s="238">
        <f>IF(N140="zákl. přenesená",J140,0)</f>
        <v>0</v>
      </c>
      <c r="BH140" s="238">
        <f>IF(N140="sníž. přenesená",J140,0)</f>
        <v>0</v>
      </c>
      <c r="BI140" s="238">
        <f>IF(N140="nulová",J140,0)</f>
        <v>0</v>
      </c>
      <c r="BJ140" s="23" t="s">
        <v>77</v>
      </c>
      <c r="BK140" s="238">
        <f>ROUND(I140*H140,2)</f>
        <v>0</v>
      </c>
      <c r="BL140" s="23" t="s">
        <v>151</v>
      </c>
      <c r="BM140" s="23" t="s">
        <v>323</v>
      </c>
    </row>
    <row r="141" s="1" customFormat="1" ht="25.5" customHeight="1">
      <c r="B141" s="45"/>
      <c r="C141" s="239" t="s">
        <v>324</v>
      </c>
      <c r="D141" s="239" t="s">
        <v>148</v>
      </c>
      <c r="E141" s="240" t="s">
        <v>325</v>
      </c>
      <c r="F141" s="241" t="s">
        <v>326</v>
      </c>
      <c r="G141" s="242" t="s">
        <v>134</v>
      </c>
      <c r="H141" s="243">
        <v>2</v>
      </c>
      <c r="I141" s="244"/>
      <c r="J141" s="245">
        <f>ROUND(I141*H141,2)</f>
        <v>0</v>
      </c>
      <c r="K141" s="241" t="s">
        <v>135</v>
      </c>
      <c r="L141" s="246"/>
      <c r="M141" s="247" t="s">
        <v>21</v>
      </c>
      <c r="N141" s="248" t="s">
        <v>41</v>
      </c>
      <c r="O141" s="46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AR141" s="23" t="s">
        <v>151</v>
      </c>
      <c r="AT141" s="23" t="s">
        <v>148</v>
      </c>
      <c r="AU141" s="23" t="s">
        <v>77</v>
      </c>
      <c r="AY141" s="23" t="s">
        <v>130</v>
      </c>
      <c r="BE141" s="238">
        <f>IF(N141="základní",J141,0)</f>
        <v>0</v>
      </c>
      <c r="BF141" s="238">
        <f>IF(N141="snížená",J141,0)</f>
        <v>0</v>
      </c>
      <c r="BG141" s="238">
        <f>IF(N141="zákl. přenesená",J141,0)</f>
        <v>0</v>
      </c>
      <c r="BH141" s="238">
        <f>IF(N141="sníž. přenesená",J141,0)</f>
        <v>0</v>
      </c>
      <c r="BI141" s="238">
        <f>IF(N141="nulová",J141,0)</f>
        <v>0</v>
      </c>
      <c r="BJ141" s="23" t="s">
        <v>77</v>
      </c>
      <c r="BK141" s="238">
        <f>ROUND(I141*H141,2)</f>
        <v>0</v>
      </c>
      <c r="BL141" s="23" t="s">
        <v>151</v>
      </c>
      <c r="BM141" s="23" t="s">
        <v>327</v>
      </c>
    </row>
    <row r="142" s="1" customFormat="1" ht="25.5" customHeight="1">
      <c r="B142" s="45"/>
      <c r="C142" s="239" t="s">
        <v>328</v>
      </c>
      <c r="D142" s="239" t="s">
        <v>148</v>
      </c>
      <c r="E142" s="240" t="s">
        <v>329</v>
      </c>
      <c r="F142" s="241" t="s">
        <v>330</v>
      </c>
      <c r="G142" s="242" t="s">
        <v>134</v>
      </c>
      <c r="H142" s="243">
        <v>1</v>
      </c>
      <c r="I142" s="244"/>
      <c r="J142" s="245">
        <f>ROUND(I142*H142,2)</f>
        <v>0</v>
      </c>
      <c r="K142" s="241" t="s">
        <v>135</v>
      </c>
      <c r="L142" s="246"/>
      <c r="M142" s="247" t="s">
        <v>21</v>
      </c>
      <c r="N142" s="248" t="s">
        <v>41</v>
      </c>
      <c r="O142" s="46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AR142" s="23" t="s">
        <v>151</v>
      </c>
      <c r="AT142" s="23" t="s">
        <v>148</v>
      </c>
      <c r="AU142" s="23" t="s">
        <v>77</v>
      </c>
      <c r="AY142" s="23" t="s">
        <v>130</v>
      </c>
      <c r="BE142" s="238">
        <f>IF(N142="základní",J142,0)</f>
        <v>0</v>
      </c>
      <c r="BF142" s="238">
        <f>IF(N142="snížená",J142,0)</f>
        <v>0</v>
      </c>
      <c r="BG142" s="238">
        <f>IF(N142="zákl. přenesená",J142,0)</f>
        <v>0</v>
      </c>
      <c r="BH142" s="238">
        <f>IF(N142="sníž. přenesená",J142,0)</f>
        <v>0</v>
      </c>
      <c r="BI142" s="238">
        <f>IF(N142="nulová",J142,0)</f>
        <v>0</v>
      </c>
      <c r="BJ142" s="23" t="s">
        <v>77</v>
      </c>
      <c r="BK142" s="238">
        <f>ROUND(I142*H142,2)</f>
        <v>0</v>
      </c>
      <c r="BL142" s="23" t="s">
        <v>151</v>
      </c>
      <c r="BM142" s="23" t="s">
        <v>331</v>
      </c>
    </row>
    <row r="143" s="1" customFormat="1" ht="25.5" customHeight="1">
      <c r="B143" s="45"/>
      <c r="C143" s="227" t="s">
        <v>332</v>
      </c>
      <c r="D143" s="227" t="s">
        <v>131</v>
      </c>
      <c r="E143" s="228" t="s">
        <v>333</v>
      </c>
      <c r="F143" s="229" t="s">
        <v>334</v>
      </c>
      <c r="G143" s="230" t="s">
        <v>134</v>
      </c>
      <c r="H143" s="231">
        <v>41</v>
      </c>
      <c r="I143" s="232"/>
      <c r="J143" s="233">
        <f>ROUND(I143*H143,2)</f>
        <v>0</v>
      </c>
      <c r="K143" s="229" t="s">
        <v>135</v>
      </c>
      <c r="L143" s="71"/>
      <c r="M143" s="234" t="s">
        <v>21</v>
      </c>
      <c r="N143" s="235" t="s">
        <v>41</v>
      </c>
      <c r="O143" s="46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AR143" s="23" t="s">
        <v>136</v>
      </c>
      <c r="AT143" s="23" t="s">
        <v>131</v>
      </c>
      <c r="AU143" s="23" t="s">
        <v>77</v>
      </c>
      <c r="AY143" s="23" t="s">
        <v>130</v>
      </c>
      <c r="BE143" s="238">
        <f>IF(N143="základní",J143,0)</f>
        <v>0</v>
      </c>
      <c r="BF143" s="238">
        <f>IF(N143="snížená",J143,0)</f>
        <v>0</v>
      </c>
      <c r="BG143" s="238">
        <f>IF(N143="zákl. přenesená",J143,0)</f>
        <v>0</v>
      </c>
      <c r="BH143" s="238">
        <f>IF(N143="sníž. přenesená",J143,0)</f>
        <v>0</v>
      </c>
      <c r="BI143" s="238">
        <f>IF(N143="nulová",J143,0)</f>
        <v>0</v>
      </c>
      <c r="BJ143" s="23" t="s">
        <v>77</v>
      </c>
      <c r="BK143" s="238">
        <f>ROUND(I143*H143,2)</f>
        <v>0</v>
      </c>
      <c r="BL143" s="23" t="s">
        <v>136</v>
      </c>
      <c r="BM143" s="23" t="s">
        <v>335</v>
      </c>
    </row>
    <row r="144" s="1" customFormat="1" ht="25.5" customHeight="1">
      <c r="B144" s="45"/>
      <c r="C144" s="227" t="s">
        <v>336</v>
      </c>
      <c r="D144" s="227" t="s">
        <v>131</v>
      </c>
      <c r="E144" s="228" t="s">
        <v>337</v>
      </c>
      <c r="F144" s="229" t="s">
        <v>338</v>
      </c>
      <c r="G144" s="230" t="s">
        <v>134</v>
      </c>
      <c r="H144" s="231">
        <v>1</v>
      </c>
      <c r="I144" s="232"/>
      <c r="J144" s="233">
        <f>ROUND(I144*H144,2)</f>
        <v>0</v>
      </c>
      <c r="K144" s="229" t="s">
        <v>135</v>
      </c>
      <c r="L144" s="71"/>
      <c r="M144" s="234" t="s">
        <v>21</v>
      </c>
      <c r="N144" s="235" t="s">
        <v>41</v>
      </c>
      <c r="O144" s="46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AR144" s="23" t="s">
        <v>136</v>
      </c>
      <c r="AT144" s="23" t="s">
        <v>131</v>
      </c>
      <c r="AU144" s="23" t="s">
        <v>77</v>
      </c>
      <c r="AY144" s="23" t="s">
        <v>130</v>
      </c>
      <c r="BE144" s="238">
        <f>IF(N144="základní",J144,0)</f>
        <v>0</v>
      </c>
      <c r="BF144" s="238">
        <f>IF(N144="snížená",J144,0)</f>
        <v>0</v>
      </c>
      <c r="BG144" s="238">
        <f>IF(N144="zákl. přenesená",J144,0)</f>
        <v>0</v>
      </c>
      <c r="BH144" s="238">
        <f>IF(N144="sníž. přenesená",J144,0)</f>
        <v>0</v>
      </c>
      <c r="BI144" s="238">
        <f>IF(N144="nulová",J144,0)</f>
        <v>0</v>
      </c>
      <c r="BJ144" s="23" t="s">
        <v>77</v>
      </c>
      <c r="BK144" s="238">
        <f>ROUND(I144*H144,2)</f>
        <v>0</v>
      </c>
      <c r="BL144" s="23" t="s">
        <v>136</v>
      </c>
      <c r="BM144" s="23" t="s">
        <v>339</v>
      </c>
    </row>
    <row r="145" s="1" customFormat="1" ht="51" customHeight="1">
      <c r="B145" s="45"/>
      <c r="C145" s="227" t="s">
        <v>340</v>
      </c>
      <c r="D145" s="227" t="s">
        <v>131</v>
      </c>
      <c r="E145" s="228" t="s">
        <v>341</v>
      </c>
      <c r="F145" s="229" t="s">
        <v>342</v>
      </c>
      <c r="G145" s="230" t="s">
        <v>134</v>
      </c>
      <c r="H145" s="231">
        <v>1</v>
      </c>
      <c r="I145" s="232"/>
      <c r="J145" s="233">
        <f>ROUND(I145*H145,2)</f>
        <v>0</v>
      </c>
      <c r="K145" s="229" t="s">
        <v>135</v>
      </c>
      <c r="L145" s="71"/>
      <c r="M145" s="234" t="s">
        <v>21</v>
      </c>
      <c r="N145" s="235" t="s">
        <v>41</v>
      </c>
      <c r="O145" s="46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AR145" s="23" t="s">
        <v>136</v>
      </c>
      <c r="AT145" s="23" t="s">
        <v>131</v>
      </c>
      <c r="AU145" s="23" t="s">
        <v>77</v>
      </c>
      <c r="AY145" s="23" t="s">
        <v>130</v>
      </c>
      <c r="BE145" s="238">
        <f>IF(N145="základní",J145,0)</f>
        <v>0</v>
      </c>
      <c r="BF145" s="238">
        <f>IF(N145="snížená",J145,0)</f>
        <v>0</v>
      </c>
      <c r="BG145" s="238">
        <f>IF(N145="zákl. přenesená",J145,0)</f>
        <v>0</v>
      </c>
      <c r="BH145" s="238">
        <f>IF(N145="sníž. přenesená",J145,0)</f>
        <v>0</v>
      </c>
      <c r="BI145" s="238">
        <f>IF(N145="nulová",J145,0)</f>
        <v>0</v>
      </c>
      <c r="BJ145" s="23" t="s">
        <v>77</v>
      </c>
      <c r="BK145" s="238">
        <f>ROUND(I145*H145,2)</f>
        <v>0</v>
      </c>
      <c r="BL145" s="23" t="s">
        <v>136</v>
      </c>
      <c r="BM145" s="23" t="s">
        <v>343</v>
      </c>
    </row>
    <row r="146" s="1" customFormat="1" ht="25.5" customHeight="1">
      <c r="B146" s="45"/>
      <c r="C146" s="239" t="s">
        <v>344</v>
      </c>
      <c r="D146" s="239" t="s">
        <v>148</v>
      </c>
      <c r="E146" s="240" t="s">
        <v>345</v>
      </c>
      <c r="F146" s="241" t="s">
        <v>346</v>
      </c>
      <c r="G146" s="242" t="s">
        <v>134</v>
      </c>
      <c r="H146" s="243">
        <v>1</v>
      </c>
      <c r="I146" s="244"/>
      <c r="J146" s="245">
        <f>ROUND(I146*H146,2)</f>
        <v>0</v>
      </c>
      <c r="K146" s="241" t="s">
        <v>135</v>
      </c>
      <c r="L146" s="246"/>
      <c r="M146" s="247" t="s">
        <v>21</v>
      </c>
      <c r="N146" s="248" t="s">
        <v>41</v>
      </c>
      <c r="O146" s="46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AR146" s="23" t="s">
        <v>151</v>
      </c>
      <c r="AT146" s="23" t="s">
        <v>148</v>
      </c>
      <c r="AU146" s="23" t="s">
        <v>77</v>
      </c>
      <c r="AY146" s="23" t="s">
        <v>130</v>
      </c>
      <c r="BE146" s="238">
        <f>IF(N146="základní",J146,0)</f>
        <v>0</v>
      </c>
      <c r="BF146" s="238">
        <f>IF(N146="snížená",J146,0)</f>
        <v>0</v>
      </c>
      <c r="BG146" s="238">
        <f>IF(N146="zákl. přenesená",J146,0)</f>
        <v>0</v>
      </c>
      <c r="BH146" s="238">
        <f>IF(N146="sníž. přenesená",J146,0)</f>
        <v>0</v>
      </c>
      <c r="BI146" s="238">
        <f>IF(N146="nulová",J146,0)</f>
        <v>0</v>
      </c>
      <c r="BJ146" s="23" t="s">
        <v>77</v>
      </c>
      <c r="BK146" s="238">
        <f>ROUND(I146*H146,2)</f>
        <v>0</v>
      </c>
      <c r="BL146" s="23" t="s">
        <v>151</v>
      </c>
      <c r="BM146" s="23" t="s">
        <v>347</v>
      </c>
    </row>
    <row r="147" s="1" customFormat="1" ht="25.5" customHeight="1">
      <c r="B147" s="45"/>
      <c r="C147" s="239" t="s">
        <v>348</v>
      </c>
      <c r="D147" s="239" t="s">
        <v>148</v>
      </c>
      <c r="E147" s="240" t="s">
        <v>349</v>
      </c>
      <c r="F147" s="241" t="s">
        <v>350</v>
      </c>
      <c r="G147" s="242" t="s">
        <v>134</v>
      </c>
      <c r="H147" s="243">
        <v>1</v>
      </c>
      <c r="I147" s="244"/>
      <c r="J147" s="245">
        <f>ROUND(I147*H147,2)</f>
        <v>0</v>
      </c>
      <c r="K147" s="241" t="s">
        <v>135</v>
      </c>
      <c r="L147" s="246"/>
      <c r="M147" s="247" t="s">
        <v>21</v>
      </c>
      <c r="N147" s="248" t="s">
        <v>41</v>
      </c>
      <c r="O147" s="46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AR147" s="23" t="s">
        <v>151</v>
      </c>
      <c r="AT147" s="23" t="s">
        <v>148</v>
      </c>
      <c r="AU147" s="23" t="s">
        <v>77</v>
      </c>
      <c r="AY147" s="23" t="s">
        <v>130</v>
      </c>
      <c r="BE147" s="238">
        <f>IF(N147="základní",J147,0)</f>
        <v>0</v>
      </c>
      <c r="BF147" s="238">
        <f>IF(N147="snížená",J147,0)</f>
        <v>0</v>
      </c>
      <c r="BG147" s="238">
        <f>IF(N147="zákl. přenesená",J147,0)</f>
        <v>0</v>
      </c>
      <c r="BH147" s="238">
        <f>IF(N147="sníž. přenesená",J147,0)</f>
        <v>0</v>
      </c>
      <c r="BI147" s="238">
        <f>IF(N147="nulová",J147,0)</f>
        <v>0</v>
      </c>
      <c r="BJ147" s="23" t="s">
        <v>77</v>
      </c>
      <c r="BK147" s="238">
        <f>ROUND(I147*H147,2)</f>
        <v>0</v>
      </c>
      <c r="BL147" s="23" t="s">
        <v>151</v>
      </c>
      <c r="BM147" s="23" t="s">
        <v>351</v>
      </c>
    </row>
    <row r="148" s="1" customFormat="1" ht="16.5" customHeight="1">
      <c r="B148" s="45"/>
      <c r="C148" s="239" t="s">
        <v>352</v>
      </c>
      <c r="D148" s="239" t="s">
        <v>148</v>
      </c>
      <c r="E148" s="240" t="s">
        <v>353</v>
      </c>
      <c r="F148" s="241" t="s">
        <v>354</v>
      </c>
      <c r="G148" s="242" t="s">
        <v>134</v>
      </c>
      <c r="H148" s="243">
        <v>5</v>
      </c>
      <c r="I148" s="244"/>
      <c r="J148" s="245">
        <f>ROUND(I148*H148,2)</f>
        <v>0</v>
      </c>
      <c r="K148" s="241" t="s">
        <v>135</v>
      </c>
      <c r="L148" s="246"/>
      <c r="M148" s="247" t="s">
        <v>21</v>
      </c>
      <c r="N148" s="248" t="s">
        <v>41</v>
      </c>
      <c r="O148" s="46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AR148" s="23" t="s">
        <v>151</v>
      </c>
      <c r="AT148" s="23" t="s">
        <v>148</v>
      </c>
      <c r="AU148" s="23" t="s">
        <v>77</v>
      </c>
      <c r="AY148" s="23" t="s">
        <v>130</v>
      </c>
      <c r="BE148" s="238">
        <f>IF(N148="základní",J148,0)</f>
        <v>0</v>
      </c>
      <c r="BF148" s="238">
        <f>IF(N148="snížená",J148,0)</f>
        <v>0</v>
      </c>
      <c r="BG148" s="238">
        <f>IF(N148="zákl. přenesená",J148,0)</f>
        <v>0</v>
      </c>
      <c r="BH148" s="238">
        <f>IF(N148="sníž. přenesená",J148,0)</f>
        <v>0</v>
      </c>
      <c r="BI148" s="238">
        <f>IF(N148="nulová",J148,0)</f>
        <v>0</v>
      </c>
      <c r="BJ148" s="23" t="s">
        <v>77</v>
      </c>
      <c r="BK148" s="238">
        <f>ROUND(I148*H148,2)</f>
        <v>0</v>
      </c>
      <c r="BL148" s="23" t="s">
        <v>151</v>
      </c>
      <c r="BM148" s="23" t="s">
        <v>355</v>
      </c>
    </row>
    <row r="149" s="1" customFormat="1" ht="38.25" customHeight="1">
      <c r="B149" s="45"/>
      <c r="C149" s="227" t="s">
        <v>356</v>
      </c>
      <c r="D149" s="227" t="s">
        <v>131</v>
      </c>
      <c r="E149" s="228" t="s">
        <v>357</v>
      </c>
      <c r="F149" s="229" t="s">
        <v>358</v>
      </c>
      <c r="G149" s="230" t="s">
        <v>134</v>
      </c>
      <c r="H149" s="231">
        <v>2</v>
      </c>
      <c r="I149" s="232"/>
      <c r="J149" s="233">
        <f>ROUND(I149*H149,2)</f>
        <v>0</v>
      </c>
      <c r="K149" s="229" t="s">
        <v>135</v>
      </c>
      <c r="L149" s="71"/>
      <c r="M149" s="234" t="s">
        <v>21</v>
      </c>
      <c r="N149" s="235" t="s">
        <v>41</v>
      </c>
      <c r="O149" s="46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AR149" s="23" t="s">
        <v>136</v>
      </c>
      <c r="AT149" s="23" t="s">
        <v>131</v>
      </c>
      <c r="AU149" s="23" t="s">
        <v>77</v>
      </c>
      <c r="AY149" s="23" t="s">
        <v>130</v>
      </c>
      <c r="BE149" s="238">
        <f>IF(N149="základní",J149,0)</f>
        <v>0</v>
      </c>
      <c r="BF149" s="238">
        <f>IF(N149="snížená",J149,0)</f>
        <v>0</v>
      </c>
      <c r="BG149" s="238">
        <f>IF(N149="zákl. přenesená",J149,0)</f>
        <v>0</v>
      </c>
      <c r="BH149" s="238">
        <f>IF(N149="sníž. přenesená",J149,0)</f>
        <v>0</v>
      </c>
      <c r="BI149" s="238">
        <f>IF(N149="nulová",J149,0)</f>
        <v>0</v>
      </c>
      <c r="BJ149" s="23" t="s">
        <v>77</v>
      </c>
      <c r="BK149" s="238">
        <f>ROUND(I149*H149,2)</f>
        <v>0</v>
      </c>
      <c r="BL149" s="23" t="s">
        <v>136</v>
      </c>
      <c r="BM149" s="23" t="s">
        <v>359</v>
      </c>
    </row>
    <row r="150" s="1" customFormat="1" ht="16.5" customHeight="1">
      <c r="B150" s="45"/>
      <c r="C150" s="227" t="s">
        <v>360</v>
      </c>
      <c r="D150" s="227" t="s">
        <v>131</v>
      </c>
      <c r="E150" s="228" t="s">
        <v>361</v>
      </c>
      <c r="F150" s="229" t="s">
        <v>362</v>
      </c>
      <c r="G150" s="230" t="s">
        <v>363</v>
      </c>
      <c r="H150" s="231">
        <v>200</v>
      </c>
      <c r="I150" s="232"/>
      <c r="J150" s="233">
        <f>ROUND(I150*H150,2)</f>
        <v>0</v>
      </c>
      <c r="K150" s="229" t="s">
        <v>135</v>
      </c>
      <c r="L150" s="71"/>
      <c r="M150" s="234" t="s">
        <v>21</v>
      </c>
      <c r="N150" s="235" t="s">
        <v>41</v>
      </c>
      <c r="O150" s="46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AR150" s="23" t="s">
        <v>136</v>
      </c>
      <c r="AT150" s="23" t="s">
        <v>131</v>
      </c>
      <c r="AU150" s="23" t="s">
        <v>77</v>
      </c>
      <c r="AY150" s="23" t="s">
        <v>130</v>
      </c>
      <c r="BE150" s="238">
        <f>IF(N150="základní",J150,0)</f>
        <v>0</v>
      </c>
      <c r="BF150" s="238">
        <f>IF(N150="snížená",J150,0)</f>
        <v>0</v>
      </c>
      <c r="BG150" s="238">
        <f>IF(N150="zákl. přenesená",J150,0)</f>
        <v>0</v>
      </c>
      <c r="BH150" s="238">
        <f>IF(N150="sníž. přenesená",J150,0)</f>
        <v>0</v>
      </c>
      <c r="BI150" s="238">
        <f>IF(N150="nulová",J150,0)</f>
        <v>0</v>
      </c>
      <c r="BJ150" s="23" t="s">
        <v>77</v>
      </c>
      <c r="BK150" s="238">
        <f>ROUND(I150*H150,2)</f>
        <v>0</v>
      </c>
      <c r="BL150" s="23" t="s">
        <v>136</v>
      </c>
      <c r="BM150" s="23" t="s">
        <v>364</v>
      </c>
    </row>
    <row r="151" s="1" customFormat="1" ht="16.5" customHeight="1">
      <c r="B151" s="45"/>
      <c r="C151" s="239" t="s">
        <v>365</v>
      </c>
      <c r="D151" s="239" t="s">
        <v>148</v>
      </c>
      <c r="E151" s="240" t="s">
        <v>366</v>
      </c>
      <c r="F151" s="241" t="s">
        <v>367</v>
      </c>
      <c r="G151" s="242" t="s">
        <v>363</v>
      </c>
      <c r="H151" s="243">
        <v>200</v>
      </c>
      <c r="I151" s="244"/>
      <c r="J151" s="245">
        <f>ROUND(I151*H151,2)</f>
        <v>0</v>
      </c>
      <c r="K151" s="241" t="s">
        <v>135</v>
      </c>
      <c r="L151" s="246"/>
      <c r="M151" s="247" t="s">
        <v>21</v>
      </c>
      <c r="N151" s="248" t="s">
        <v>41</v>
      </c>
      <c r="O151" s="46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AR151" s="23" t="s">
        <v>151</v>
      </c>
      <c r="AT151" s="23" t="s">
        <v>148</v>
      </c>
      <c r="AU151" s="23" t="s">
        <v>77</v>
      </c>
      <c r="AY151" s="23" t="s">
        <v>130</v>
      </c>
      <c r="BE151" s="238">
        <f>IF(N151="základní",J151,0)</f>
        <v>0</v>
      </c>
      <c r="BF151" s="238">
        <f>IF(N151="snížená",J151,0)</f>
        <v>0</v>
      </c>
      <c r="BG151" s="238">
        <f>IF(N151="zákl. přenesená",J151,0)</f>
        <v>0</v>
      </c>
      <c r="BH151" s="238">
        <f>IF(N151="sníž. přenesená",J151,0)</f>
        <v>0</v>
      </c>
      <c r="BI151" s="238">
        <f>IF(N151="nulová",J151,0)</f>
        <v>0</v>
      </c>
      <c r="BJ151" s="23" t="s">
        <v>77</v>
      </c>
      <c r="BK151" s="238">
        <f>ROUND(I151*H151,2)</f>
        <v>0</v>
      </c>
      <c r="BL151" s="23" t="s">
        <v>151</v>
      </c>
      <c r="BM151" s="23" t="s">
        <v>368</v>
      </c>
    </row>
    <row r="152" s="1" customFormat="1" ht="25.5" customHeight="1">
      <c r="B152" s="45"/>
      <c r="C152" s="239" t="s">
        <v>369</v>
      </c>
      <c r="D152" s="239" t="s">
        <v>148</v>
      </c>
      <c r="E152" s="240" t="s">
        <v>370</v>
      </c>
      <c r="F152" s="241" t="s">
        <v>371</v>
      </c>
      <c r="G152" s="242" t="s">
        <v>372</v>
      </c>
      <c r="H152" s="243">
        <v>0.40000000000000002</v>
      </c>
      <c r="I152" s="244"/>
      <c r="J152" s="245">
        <f>ROUND(I152*H152,2)</f>
        <v>0</v>
      </c>
      <c r="K152" s="241" t="s">
        <v>135</v>
      </c>
      <c r="L152" s="246"/>
      <c r="M152" s="247" t="s">
        <v>21</v>
      </c>
      <c r="N152" s="248" t="s">
        <v>41</v>
      </c>
      <c r="O152" s="46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AR152" s="23" t="s">
        <v>151</v>
      </c>
      <c r="AT152" s="23" t="s">
        <v>148</v>
      </c>
      <c r="AU152" s="23" t="s">
        <v>77</v>
      </c>
      <c r="AY152" s="23" t="s">
        <v>130</v>
      </c>
      <c r="BE152" s="238">
        <f>IF(N152="základní",J152,0)</f>
        <v>0</v>
      </c>
      <c r="BF152" s="238">
        <f>IF(N152="snížená",J152,0)</f>
        <v>0</v>
      </c>
      <c r="BG152" s="238">
        <f>IF(N152="zákl. přenesená",J152,0)</f>
        <v>0</v>
      </c>
      <c r="BH152" s="238">
        <f>IF(N152="sníž. přenesená",J152,0)</f>
        <v>0</v>
      </c>
      <c r="BI152" s="238">
        <f>IF(N152="nulová",J152,0)</f>
        <v>0</v>
      </c>
      <c r="BJ152" s="23" t="s">
        <v>77</v>
      </c>
      <c r="BK152" s="238">
        <f>ROUND(I152*H152,2)</f>
        <v>0</v>
      </c>
      <c r="BL152" s="23" t="s">
        <v>151</v>
      </c>
      <c r="BM152" s="23" t="s">
        <v>373</v>
      </c>
    </row>
    <row r="153" s="1" customFormat="1" ht="16.5" customHeight="1">
      <c r="B153" s="45"/>
      <c r="C153" s="227" t="s">
        <v>374</v>
      </c>
      <c r="D153" s="227" t="s">
        <v>131</v>
      </c>
      <c r="E153" s="228" t="s">
        <v>375</v>
      </c>
      <c r="F153" s="229" t="s">
        <v>376</v>
      </c>
      <c r="G153" s="230" t="s">
        <v>363</v>
      </c>
      <c r="H153" s="231">
        <v>30</v>
      </c>
      <c r="I153" s="232"/>
      <c r="J153" s="233">
        <f>ROUND(I153*H153,2)</f>
        <v>0</v>
      </c>
      <c r="K153" s="229" t="s">
        <v>135</v>
      </c>
      <c r="L153" s="71"/>
      <c r="M153" s="234" t="s">
        <v>21</v>
      </c>
      <c r="N153" s="235" t="s">
        <v>41</v>
      </c>
      <c r="O153" s="46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AR153" s="23" t="s">
        <v>136</v>
      </c>
      <c r="AT153" s="23" t="s">
        <v>131</v>
      </c>
      <c r="AU153" s="23" t="s">
        <v>77</v>
      </c>
      <c r="AY153" s="23" t="s">
        <v>130</v>
      </c>
      <c r="BE153" s="238">
        <f>IF(N153="základní",J153,0)</f>
        <v>0</v>
      </c>
      <c r="BF153" s="238">
        <f>IF(N153="snížená",J153,0)</f>
        <v>0</v>
      </c>
      <c r="BG153" s="238">
        <f>IF(N153="zákl. přenesená",J153,0)</f>
        <v>0</v>
      </c>
      <c r="BH153" s="238">
        <f>IF(N153="sníž. přenesená",J153,0)</f>
        <v>0</v>
      </c>
      <c r="BI153" s="238">
        <f>IF(N153="nulová",J153,0)</f>
        <v>0</v>
      </c>
      <c r="BJ153" s="23" t="s">
        <v>77</v>
      </c>
      <c r="BK153" s="238">
        <f>ROUND(I153*H153,2)</f>
        <v>0</v>
      </c>
      <c r="BL153" s="23" t="s">
        <v>136</v>
      </c>
      <c r="BM153" s="23" t="s">
        <v>377</v>
      </c>
    </row>
    <row r="154" s="1" customFormat="1" ht="76.5" customHeight="1">
      <c r="B154" s="45"/>
      <c r="C154" s="227" t="s">
        <v>378</v>
      </c>
      <c r="D154" s="227" t="s">
        <v>131</v>
      </c>
      <c r="E154" s="228" t="s">
        <v>379</v>
      </c>
      <c r="F154" s="229" t="s">
        <v>380</v>
      </c>
      <c r="G154" s="230" t="s">
        <v>134</v>
      </c>
      <c r="H154" s="231">
        <v>1</v>
      </c>
      <c r="I154" s="232"/>
      <c r="J154" s="233">
        <f>ROUND(I154*H154,2)</f>
        <v>0</v>
      </c>
      <c r="K154" s="229" t="s">
        <v>135</v>
      </c>
      <c r="L154" s="71"/>
      <c r="M154" s="234" t="s">
        <v>21</v>
      </c>
      <c r="N154" s="235" t="s">
        <v>41</v>
      </c>
      <c r="O154" s="46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AR154" s="23" t="s">
        <v>136</v>
      </c>
      <c r="AT154" s="23" t="s">
        <v>131</v>
      </c>
      <c r="AU154" s="23" t="s">
        <v>77</v>
      </c>
      <c r="AY154" s="23" t="s">
        <v>130</v>
      </c>
      <c r="BE154" s="238">
        <f>IF(N154="základní",J154,0)</f>
        <v>0</v>
      </c>
      <c r="BF154" s="238">
        <f>IF(N154="snížená",J154,0)</f>
        <v>0</v>
      </c>
      <c r="BG154" s="238">
        <f>IF(N154="zákl. přenesená",J154,0)</f>
        <v>0</v>
      </c>
      <c r="BH154" s="238">
        <f>IF(N154="sníž. přenesená",J154,0)</f>
        <v>0</v>
      </c>
      <c r="BI154" s="238">
        <f>IF(N154="nulová",J154,0)</f>
        <v>0</v>
      </c>
      <c r="BJ154" s="23" t="s">
        <v>77</v>
      </c>
      <c r="BK154" s="238">
        <f>ROUND(I154*H154,2)</f>
        <v>0</v>
      </c>
      <c r="BL154" s="23" t="s">
        <v>136</v>
      </c>
      <c r="BM154" s="23" t="s">
        <v>381</v>
      </c>
    </row>
    <row r="155" s="1" customFormat="1" ht="25.5" customHeight="1">
      <c r="B155" s="45"/>
      <c r="C155" s="227" t="s">
        <v>382</v>
      </c>
      <c r="D155" s="227" t="s">
        <v>131</v>
      </c>
      <c r="E155" s="228" t="s">
        <v>383</v>
      </c>
      <c r="F155" s="229" t="s">
        <v>384</v>
      </c>
      <c r="G155" s="230" t="s">
        <v>134</v>
      </c>
      <c r="H155" s="231">
        <v>7</v>
      </c>
      <c r="I155" s="232"/>
      <c r="J155" s="233">
        <f>ROUND(I155*H155,2)</f>
        <v>0</v>
      </c>
      <c r="K155" s="229" t="s">
        <v>135</v>
      </c>
      <c r="L155" s="71"/>
      <c r="M155" s="234" t="s">
        <v>21</v>
      </c>
      <c r="N155" s="235" t="s">
        <v>41</v>
      </c>
      <c r="O155" s="46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AR155" s="23" t="s">
        <v>136</v>
      </c>
      <c r="AT155" s="23" t="s">
        <v>131</v>
      </c>
      <c r="AU155" s="23" t="s">
        <v>77</v>
      </c>
      <c r="AY155" s="23" t="s">
        <v>130</v>
      </c>
      <c r="BE155" s="238">
        <f>IF(N155="základní",J155,0)</f>
        <v>0</v>
      </c>
      <c r="BF155" s="238">
        <f>IF(N155="snížená",J155,0)</f>
        <v>0</v>
      </c>
      <c r="BG155" s="238">
        <f>IF(N155="zákl. přenesená",J155,0)</f>
        <v>0</v>
      </c>
      <c r="BH155" s="238">
        <f>IF(N155="sníž. přenesená",J155,0)</f>
        <v>0</v>
      </c>
      <c r="BI155" s="238">
        <f>IF(N155="nulová",J155,0)</f>
        <v>0</v>
      </c>
      <c r="BJ155" s="23" t="s">
        <v>77</v>
      </c>
      <c r="BK155" s="238">
        <f>ROUND(I155*H155,2)</f>
        <v>0</v>
      </c>
      <c r="BL155" s="23" t="s">
        <v>136</v>
      </c>
      <c r="BM155" s="23" t="s">
        <v>385</v>
      </c>
    </row>
    <row r="156" s="1" customFormat="1" ht="25.5" customHeight="1">
      <c r="B156" s="45"/>
      <c r="C156" s="227" t="s">
        <v>386</v>
      </c>
      <c r="D156" s="227" t="s">
        <v>131</v>
      </c>
      <c r="E156" s="228" t="s">
        <v>387</v>
      </c>
      <c r="F156" s="229" t="s">
        <v>388</v>
      </c>
      <c r="G156" s="230" t="s">
        <v>134</v>
      </c>
      <c r="H156" s="231">
        <v>1</v>
      </c>
      <c r="I156" s="232"/>
      <c r="J156" s="233">
        <f>ROUND(I156*H156,2)</f>
        <v>0</v>
      </c>
      <c r="K156" s="229" t="s">
        <v>135</v>
      </c>
      <c r="L156" s="71"/>
      <c r="M156" s="234" t="s">
        <v>21</v>
      </c>
      <c r="N156" s="252" t="s">
        <v>41</v>
      </c>
      <c r="O156" s="253"/>
      <c r="P156" s="254">
        <f>O156*H156</f>
        <v>0</v>
      </c>
      <c r="Q156" s="254">
        <v>0</v>
      </c>
      <c r="R156" s="254">
        <f>Q156*H156</f>
        <v>0</v>
      </c>
      <c r="S156" s="254">
        <v>0</v>
      </c>
      <c r="T156" s="255">
        <f>S156*H156</f>
        <v>0</v>
      </c>
      <c r="AR156" s="23" t="s">
        <v>136</v>
      </c>
      <c r="AT156" s="23" t="s">
        <v>131</v>
      </c>
      <c r="AU156" s="23" t="s">
        <v>77</v>
      </c>
      <c r="AY156" s="23" t="s">
        <v>130</v>
      </c>
      <c r="BE156" s="238">
        <f>IF(N156="základní",J156,0)</f>
        <v>0</v>
      </c>
      <c r="BF156" s="238">
        <f>IF(N156="snížená",J156,0)</f>
        <v>0</v>
      </c>
      <c r="BG156" s="238">
        <f>IF(N156="zákl. přenesená",J156,0)</f>
        <v>0</v>
      </c>
      <c r="BH156" s="238">
        <f>IF(N156="sníž. přenesená",J156,0)</f>
        <v>0</v>
      </c>
      <c r="BI156" s="238">
        <f>IF(N156="nulová",J156,0)</f>
        <v>0</v>
      </c>
      <c r="BJ156" s="23" t="s">
        <v>77</v>
      </c>
      <c r="BK156" s="238">
        <f>ROUND(I156*H156,2)</f>
        <v>0</v>
      </c>
      <c r="BL156" s="23" t="s">
        <v>136</v>
      </c>
      <c r="BM156" s="23" t="s">
        <v>389</v>
      </c>
    </row>
    <row r="157" s="1" customFormat="1" ht="6.96" customHeight="1">
      <c r="B157" s="66"/>
      <c r="C157" s="67"/>
      <c r="D157" s="67"/>
      <c r="E157" s="67"/>
      <c r="F157" s="67"/>
      <c r="G157" s="67"/>
      <c r="H157" s="67"/>
      <c r="I157" s="178"/>
      <c r="J157" s="67"/>
      <c r="K157" s="67"/>
      <c r="L157" s="71"/>
    </row>
  </sheetData>
  <sheetProtection sheet="1" autoFilter="0" formatColumns="0" formatRows="0" objects="1" scenarios="1" spinCount="100000" saltValue="40KLgRlauEKlh18NDM7rRTLFxeJ+Ms7yYe/vApeVrtReyjjUotGU+ci0ESRxZfCeBCO2egX5+YarJLZIFqeBUQ==" hashValue="U3ivPZrX/RpIimMO0rCcZj6MnKRG3WG8LwKXqeb/89ZAtW6LTQUAroAUkDfIvSarPFEPjbfdjRmrpdCyD9QGrw==" algorithmName="SHA-512" password="CC35"/>
  <autoFilter ref="C88:K156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5:H75"/>
    <mergeCell ref="E79:H79"/>
    <mergeCell ref="E77:H77"/>
    <mergeCell ref="E81:H81"/>
    <mergeCell ref="G1:H1"/>
    <mergeCell ref="L2:V2"/>
  </mergeCells>
  <hyperlinks>
    <hyperlink ref="F1:G1" location="C2" display="1) Krycí list soupisu"/>
    <hyperlink ref="G1:H1" location="C62" display="2) Rekapitulace"/>
    <hyperlink ref="J1" location="C8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95</v>
      </c>
      <c r="G1" s="151" t="s">
        <v>96</v>
      </c>
      <c r="H1" s="151"/>
      <c r="I1" s="152"/>
      <c r="J1" s="151" t="s">
        <v>97</v>
      </c>
      <c r="K1" s="150" t="s">
        <v>98</v>
      </c>
      <c r="L1" s="151" t="s">
        <v>99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91</v>
      </c>
    </row>
    <row r="3" ht="6.96" customHeight="1">
      <c r="B3" s="24"/>
      <c r="C3" s="25"/>
      <c r="D3" s="25"/>
      <c r="E3" s="25"/>
      <c r="F3" s="25"/>
      <c r="G3" s="25"/>
      <c r="H3" s="25"/>
      <c r="I3" s="153"/>
      <c r="J3" s="25"/>
      <c r="K3" s="26"/>
      <c r="AT3" s="23" t="s">
        <v>79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54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4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4"/>
      <c r="J6" s="28"/>
      <c r="K6" s="30"/>
    </row>
    <row r="7" ht="16.5" customHeight="1">
      <c r="B7" s="27"/>
      <c r="C7" s="28"/>
      <c r="D7" s="28"/>
      <c r="E7" s="155" t="str">
        <f>'Rekapitulace stavby'!K6</f>
        <v>Oprava osvětlení kolejiště v ŽST Řehlovice</v>
      </c>
      <c r="F7" s="39"/>
      <c r="G7" s="39"/>
      <c r="H7" s="39"/>
      <c r="I7" s="154"/>
      <c r="J7" s="28"/>
      <c r="K7" s="30"/>
    </row>
    <row r="8">
      <c r="B8" s="27"/>
      <c r="C8" s="28"/>
      <c r="D8" s="39" t="s">
        <v>101</v>
      </c>
      <c r="E8" s="28"/>
      <c r="F8" s="28"/>
      <c r="G8" s="28"/>
      <c r="H8" s="28"/>
      <c r="I8" s="154"/>
      <c r="J8" s="28"/>
      <c r="K8" s="30"/>
    </row>
    <row r="9" ht="16.5" customHeight="1">
      <c r="B9" s="27"/>
      <c r="C9" s="28"/>
      <c r="D9" s="28"/>
      <c r="E9" s="155" t="s">
        <v>102</v>
      </c>
      <c r="F9" s="28"/>
      <c r="G9" s="28"/>
      <c r="H9" s="28"/>
      <c r="I9" s="154"/>
      <c r="J9" s="28"/>
      <c r="K9" s="30"/>
    </row>
    <row r="10">
      <c r="B10" s="27"/>
      <c r="C10" s="28"/>
      <c r="D10" s="39" t="s">
        <v>103</v>
      </c>
      <c r="E10" s="28"/>
      <c r="F10" s="28"/>
      <c r="G10" s="28"/>
      <c r="H10" s="28"/>
      <c r="I10" s="154"/>
      <c r="J10" s="28"/>
      <c r="K10" s="30"/>
    </row>
    <row r="11" s="1" customFormat="1" ht="16.5" customHeight="1">
      <c r="B11" s="45"/>
      <c r="C11" s="46"/>
      <c r="D11" s="46"/>
      <c r="E11" s="54" t="s">
        <v>104</v>
      </c>
      <c r="F11" s="46"/>
      <c r="G11" s="46"/>
      <c r="H11" s="46"/>
      <c r="I11" s="156"/>
      <c r="J11" s="46"/>
      <c r="K11" s="50"/>
    </row>
    <row r="12" s="1" customFormat="1">
      <c r="B12" s="45"/>
      <c r="C12" s="46"/>
      <c r="D12" s="39" t="s">
        <v>105</v>
      </c>
      <c r="E12" s="46"/>
      <c r="F12" s="46"/>
      <c r="G12" s="46"/>
      <c r="H12" s="46"/>
      <c r="I12" s="156"/>
      <c r="J12" s="46"/>
      <c r="K12" s="50"/>
    </row>
    <row r="13" s="1" customFormat="1" ht="36.96" customHeight="1">
      <c r="B13" s="45"/>
      <c r="C13" s="46"/>
      <c r="D13" s="46"/>
      <c r="E13" s="157" t="s">
        <v>390</v>
      </c>
      <c r="F13" s="46"/>
      <c r="G13" s="46"/>
      <c r="H13" s="46"/>
      <c r="I13" s="156"/>
      <c r="J13" s="46"/>
      <c r="K13" s="50"/>
    </row>
    <row r="14" s="1" customFormat="1">
      <c r="B14" s="45"/>
      <c r="C14" s="46"/>
      <c r="D14" s="46"/>
      <c r="E14" s="46"/>
      <c r="F14" s="46"/>
      <c r="G14" s="46"/>
      <c r="H14" s="46"/>
      <c r="I14" s="156"/>
      <c r="J14" s="46"/>
      <c r="K14" s="50"/>
    </row>
    <row r="15" s="1" customFormat="1" ht="14.4" customHeight="1">
      <c r="B15" s="45"/>
      <c r="C15" s="46"/>
      <c r="D15" s="39" t="s">
        <v>20</v>
      </c>
      <c r="E15" s="46"/>
      <c r="F15" s="34" t="s">
        <v>21</v>
      </c>
      <c r="G15" s="46"/>
      <c r="H15" s="46"/>
      <c r="I15" s="158" t="s">
        <v>22</v>
      </c>
      <c r="J15" s="34" t="s">
        <v>21</v>
      </c>
      <c r="K15" s="50"/>
    </row>
    <row r="16" s="1" customFormat="1" ht="14.4" customHeight="1">
      <c r="B16" s="45"/>
      <c r="C16" s="46"/>
      <c r="D16" s="39" t="s">
        <v>23</v>
      </c>
      <c r="E16" s="46"/>
      <c r="F16" s="34" t="s">
        <v>29</v>
      </c>
      <c r="G16" s="46"/>
      <c r="H16" s="46"/>
      <c r="I16" s="158" t="s">
        <v>25</v>
      </c>
      <c r="J16" s="159" t="str">
        <f>'Rekapitulace stavby'!AN8</f>
        <v>18. 9. 2018</v>
      </c>
      <c r="K16" s="50"/>
    </row>
    <row r="17" s="1" customFormat="1" ht="10.8" customHeight="1">
      <c r="B17" s="45"/>
      <c r="C17" s="46"/>
      <c r="D17" s="46"/>
      <c r="E17" s="46"/>
      <c r="F17" s="46"/>
      <c r="G17" s="46"/>
      <c r="H17" s="46"/>
      <c r="I17" s="156"/>
      <c r="J17" s="46"/>
      <c r="K17" s="50"/>
    </row>
    <row r="18" s="1" customFormat="1" ht="14.4" customHeight="1">
      <c r="B18" s="45"/>
      <c r="C18" s="46"/>
      <c r="D18" s="39" t="s">
        <v>27</v>
      </c>
      <c r="E18" s="46"/>
      <c r="F18" s="46"/>
      <c r="G18" s="46"/>
      <c r="H18" s="46"/>
      <c r="I18" s="158" t="s">
        <v>28</v>
      </c>
      <c r="J18" s="34" t="str">
        <f>IF('Rekapitulace stavby'!AN10="","",'Rekapitulace stavby'!AN10)</f>
        <v/>
      </c>
      <c r="K18" s="50"/>
    </row>
    <row r="19" s="1" customFormat="1" ht="18" customHeight="1">
      <c r="B19" s="45"/>
      <c r="C19" s="46"/>
      <c r="D19" s="46"/>
      <c r="E19" s="34" t="str">
        <f>IF('Rekapitulace stavby'!E11="","",'Rekapitulace stavby'!E11)</f>
        <v xml:space="preserve"> </v>
      </c>
      <c r="F19" s="46"/>
      <c r="G19" s="46"/>
      <c r="H19" s="46"/>
      <c r="I19" s="158" t="s">
        <v>30</v>
      </c>
      <c r="J19" s="34" t="str">
        <f>IF('Rekapitulace stavby'!AN11="","",'Rekapitulace stavby'!AN11)</f>
        <v/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56"/>
      <c r="J20" s="46"/>
      <c r="K20" s="50"/>
    </row>
    <row r="21" s="1" customFormat="1" ht="14.4" customHeight="1">
      <c r="B21" s="45"/>
      <c r="C21" s="46"/>
      <c r="D21" s="39" t="s">
        <v>31</v>
      </c>
      <c r="E21" s="46"/>
      <c r="F21" s="46"/>
      <c r="G21" s="46"/>
      <c r="H21" s="46"/>
      <c r="I21" s="158" t="s">
        <v>28</v>
      </c>
      <c r="J21" s="34" t="str">
        <f>IF('Rekapitulace stavby'!AN13="Vyplň údaj","",IF('Rekapitulace stavby'!AN13="","",'Rekapitulace stavby'!AN13))</f>
        <v/>
      </c>
      <c r="K21" s="50"/>
    </row>
    <row r="22" s="1" customFormat="1" ht="18" customHeight="1">
      <c r="B22" s="45"/>
      <c r="C22" s="46"/>
      <c r="D22" s="46"/>
      <c r="E22" s="34" t="str">
        <f>IF('Rekapitulace stavby'!E14="Vyplň údaj","",IF('Rekapitulace stavby'!E14="","",'Rekapitulace stavby'!E14))</f>
        <v/>
      </c>
      <c r="F22" s="46"/>
      <c r="G22" s="46"/>
      <c r="H22" s="46"/>
      <c r="I22" s="158" t="s">
        <v>30</v>
      </c>
      <c r="J22" s="34" t="str">
        <f>IF('Rekapitulace stavby'!AN14="Vyplň údaj","",IF('Rekapitulace stavby'!AN14="","",'Rekapitulace stavby'!AN14))</f>
        <v/>
      </c>
      <c r="K22" s="50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56"/>
      <c r="J23" s="46"/>
      <c r="K23" s="50"/>
    </row>
    <row r="24" s="1" customFormat="1" ht="14.4" customHeight="1">
      <c r="B24" s="45"/>
      <c r="C24" s="46"/>
      <c r="D24" s="39" t="s">
        <v>33</v>
      </c>
      <c r="E24" s="46"/>
      <c r="F24" s="46"/>
      <c r="G24" s="46"/>
      <c r="H24" s="46"/>
      <c r="I24" s="158" t="s">
        <v>28</v>
      </c>
      <c r="J24" s="34" t="str">
        <f>IF('Rekapitulace stavby'!AN16="","",'Rekapitulace stavby'!AN16)</f>
        <v/>
      </c>
      <c r="K24" s="50"/>
    </row>
    <row r="25" s="1" customFormat="1" ht="18" customHeight="1">
      <c r="B25" s="45"/>
      <c r="C25" s="46"/>
      <c r="D25" s="46"/>
      <c r="E25" s="34" t="str">
        <f>IF('Rekapitulace stavby'!E17="","",'Rekapitulace stavby'!E17)</f>
        <v xml:space="preserve"> </v>
      </c>
      <c r="F25" s="46"/>
      <c r="G25" s="46"/>
      <c r="H25" s="46"/>
      <c r="I25" s="158" t="s">
        <v>30</v>
      </c>
      <c r="J25" s="34" t="str">
        <f>IF('Rekapitulace stavby'!AN17="","",'Rekapitulace stavby'!AN17)</f>
        <v/>
      </c>
      <c r="K25" s="50"/>
    </row>
    <row r="26" s="1" customFormat="1" ht="6.96" customHeight="1">
      <c r="B26" s="45"/>
      <c r="C26" s="46"/>
      <c r="D26" s="46"/>
      <c r="E26" s="46"/>
      <c r="F26" s="46"/>
      <c r="G26" s="46"/>
      <c r="H26" s="46"/>
      <c r="I26" s="156"/>
      <c r="J26" s="46"/>
      <c r="K26" s="50"/>
    </row>
    <row r="27" s="1" customFormat="1" ht="14.4" customHeight="1">
      <c r="B27" s="45"/>
      <c r="C27" s="46"/>
      <c r="D27" s="39" t="s">
        <v>35</v>
      </c>
      <c r="E27" s="46"/>
      <c r="F27" s="46"/>
      <c r="G27" s="46"/>
      <c r="H27" s="46"/>
      <c r="I27" s="156"/>
      <c r="J27" s="46"/>
      <c r="K27" s="50"/>
    </row>
    <row r="28" s="7" customFormat="1" ht="16.5" customHeight="1">
      <c r="B28" s="160"/>
      <c r="C28" s="161"/>
      <c r="D28" s="161"/>
      <c r="E28" s="43" t="s">
        <v>21</v>
      </c>
      <c r="F28" s="43"/>
      <c r="G28" s="43"/>
      <c r="H28" s="43"/>
      <c r="I28" s="162"/>
      <c r="J28" s="161"/>
      <c r="K28" s="163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156"/>
      <c r="J29" s="46"/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4"/>
      <c r="J30" s="105"/>
      <c r="K30" s="165"/>
    </row>
    <row r="31" s="1" customFormat="1" ht="25.44" customHeight="1">
      <c r="B31" s="45"/>
      <c r="C31" s="46"/>
      <c r="D31" s="166" t="s">
        <v>36</v>
      </c>
      <c r="E31" s="46"/>
      <c r="F31" s="46"/>
      <c r="G31" s="46"/>
      <c r="H31" s="46"/>
      <c r="I31" s="156"/>
      <c r="J31" s="167">
        <f>ROUND(J94,2)</f>
        <v>0</v>
      </c>
      <c r="K31" s="50"/>
    </row>
    <row r="32" s="1" customFormat="1" ht="6.96" customHeight="1">
      <c r="B32" s="45"/>
      <c r="C32" s="46"/>
      <c r="D32" s="105"/>
      <c r="E32" s="105"/>
      <c r="F32" s="105"/>
      <c r="G32" s="105"/>
      <c r="H32" s="105"/>
      <c r="I32" s="164"/>
      <c r="J32" s="105"/>
      <c r="K32" s="165"/>
    </row>
    <row r="33" s="1" customFormat="1" ht="14.4" customHeight="1">
      <c r="B33" s="45"/>
      <c r="C33" s="46"/>
      <c r="D33" s="46"/>
      <c r="E33" s="46"/>
      <c r="F33" s="51" t="s">
        <v>38</v>
      </c>
      <c r="G33" s="46"/>
      <c r="H33" s="46"/>
      <c r="I33" s="168" t="s">
        <v>37</v>
      </c>
      <c r="J33" s="51" t="s">
        <v>39</v>
      </c>
      <c r="K33" s="50"/>
    </row>
    <row r="34" s="1" customFormat="1" ht="14.4" customHeight="1">
      <c r="B34" s="45"/>
      <c r="C34" s="46"/>
      <c r="D34" s="54" t="s">
        <v>40</v>
      </c>
      <c r="E34" s="54" t="s">
        <v>41</v>
      </c>
      <c r="F34" s="169">
        <f>ROUND(SUM(BE94:BE128), 2)</f>
        <v>0</v>
      </c>
      <c r="G34" s="46"/>
      <c r="H34" s="46"/>
      <c r="I34" s="170">
        <v>0.20999999999999999</v>
      </c>
      <c r="J34" s="169">
        <f>ROUND(ROUND((SUM(BE94:BE128)), 2)*I34, 2)</f>
        <v>0</v>
      </c>
      <c r="K34" s="50"/>
    </row>
    <row r="35" s="1" customFormat="1" ht="14.4" customHeight="1">
      <c r="B35" s="45"/>
      <c r="C35" s="46"/>
      <c r="D35" s="46"/>
      <c r="E35" s="54" t="s">
        <v>42</v>
      </c>
      <c r="F35" s="169">
        <f>ROUND(SUM(BF94:BF128), 2)</f>
        <v>0</v>
      </c>
      <c r="G35" s="46"/>
      <c r="H35" s="46"/>
      <c r="I35" s="170">
        <v>0.14999999999999999</v>
      </c>
      <c r="J35" s="169">
        <f>ROUND(ROUND((SUM(BF94:BF128)), 2)*I35, 2)</f>
        <v>0</v>
      </c>
      <c r="K35" s="50"/>
    </row>
    <row r="36" hidden="1" s="1" customFormat="1" ht="14.4" customHeight="1">
      <c r="B36" s="45"/>
      <c r="C36" s="46"/>
      <c r="D36" s="46"/>
      <c r="E36" s="54" t="s">
        <v>43</v>
      </c>
      <c r="F36" s="169">
        <f>ROUND(SUM(BG94:BG128), 2)</f>
        <v>0</v>
      </c>
      <c r="G36" s="46"/>
      <c r="H36" s="46"/>
      <c r="I36" s="170">
        <v>0.20999999999999999</v>
      </c>
      <c r="J36" s="169">
        <v>0</v>
      </c>
      <c r="K36" s="50"/>
    </row>
    <row r="37" hidden="1" s="1" customFormat="1" ht="14.4" customHeight="1">
      <c r="B37" s="45"/>
      <c r="C37" s="46"/>
      <c r="D37" s="46"/>
      <c r="E37" s="54" t="s">
        <v>44</v>
      </c>
      <c r="F37" s="169">
        <f>ROUND(SUM(BH94:BH128), 2)</f>
        <v>0</v>
      </c>
      <c r="G37" s="46"/>
      <c r="H37" s="46"/>
      <c r="I37" s="170">
        <v>0.14999999999999999</v>
      </c>
      <c r="J37" s="169">
        <v>0</v>
      </c>
      <c r="K37" s="50"/>
    </row>
    <row r="38" hidden="1" s="1" customFormat="1" ht="14.4" customHeight="1">
      <c r="B38" s="45"/>
      <c r="C38" s="46"/>
      <c r="D38" s="46"/>
      <c r="E38" s="54" t="s">
        <v>45</v>
      </c>
      <c r="F38" s="169">
        <f>ROUND(SUM(BI94:BI128), 2)</f>
        <v>0</v>
      </c>
      <c r="G38" s="46"/>
      <c r="H38" s="46"/>
      <c r="I38" s="170">
        <v>0</v>
      </c>
      <c r="J38" s="169">
        <v>0</v>
      </c>
      <c r="K38" s="50"/>
    </row>
    <row r="39" s="1" customFormat="1" ht="6.96" customHeight="1">
      <c r="B39" s="45"/>
      <c r="C39" s="46"/>
      <c r="D39" s="46"/>
      <c r="E39" s="46"/>
      <c r="F39" s="46"/>
      <c r="G39" s="46"/>
      <c r="H39" s="46"/>
      <c r="I39" s="156"/>
      <c r="J39" s="46"/>
      <c r="K39" s="50"/>
    </row>
    <row r="40" s="1" customFormat="1" ht="25.44" customHeight="1">
      <c r="B40" s="45"/>
      <c r="C40" s="171"/>
      <c r="D40" s="172" t="s">
        <v>46</v>
      </c>
      <c r="E40" s="97"/>
      <c r="F40" s="97"/>
      <c r="G40" s="173" t="s">
        <v>47</v>
      </c>
      <c r="H40" s="174" t="s">
        <v>48</v>
      </c>
      <c r="I40" s="175"/>
      <c r="J40" s="176">
        <f>SUM(J31:J38)</f>
        <v>0</v>
      </c>
      <c r="K40" s="177"/>
    </row>
    <row r="41" s="1" customFormat="1" ht="14.4" customHeight="1">
      <c r="B41" s="66"/>
      <c r="C41" s="67"/>
      <c r="D41" s="67"/>
      <c r="E41" s="67"/>
      <c r="F41" s="67"/>
      <c r="G41" s="67"/>
      <c r="H41" s="67"/>
      <c r="I41" s="178"/>
      <c r="J41" s="67"/>
      <c r="K41" s="68"/>
    </row>
    <row r="45" s="1" customFormat="1" ht="6.96" customHeight="1">
      <c r="B45" s="179"/>
      <c r="C45" s="180"/>
      <c r="D45" s="180"/>
      <c r="E45" s="180"/>
      <c r="F45" s="180"/>
      <c r="G45" s="180"/>
      <c r="H45" s="180"/>
      <c r="I45" s="181"/>
      <c r="J45" s="180"/>
      <c r="K45" s="182"/>
    </row>
    <row r="46" s="1" customFormat="1" ht="36.96" customHeight="1">
      <c r="B46" s="45"/>
      <c r="C46" s="29" t="s">
        <v>107</v>
      </c>
      <c r="D46" s="46"/>
      <c r="E46" s="46"/>
      <c r="F46" s="46"/>
      <c r="G46" s="46"/>
      <c r="H46" s="46"/>
      <c r="I46" s="156"/>
      <c r="J46" s="46"/>
      <c r="K46" s="50"/>
    </row>
    <row r="47" s="1" customFormat="1" ht="6.96" customHeight="1">
      <c r="B47" s="45"/>
      <c r="C47" s="46"/>
      <c r="D47" s="46"/>
      <c r="E47" s="46"/>
      <c r="F47" s="46"/>
      <c r="G47" s="46"/>
      <c r="H47" s="46"/>
      <c r="I47" s="156"/>
      <c r="J47" s="46"/>
      <c r="K47" s="50"/>
    </row>
    <row r="48" s="1" customFormat="1" ht="14.4" customHeight="1">
      <c r="B48" s="45"/>
      <c r="C48" s="39" t="s">
        <v>18</v>
      </c>
      <c r="D48" s="46"/>
      <c r="E48" s="46"/>
      <c r="F48" s="46"/>
      <c r="G48" s="46"/>
      <c r="H48" s="46"/>
      <c r="I48" s="156"/>
      <c r="J48" s="46"/>
      <c r="K48" s="50"/>
    </row>
    <row r="49" s="1" customFormat="1" ht="16.5" customHeight="1">
      <c r="B49" s="45"/>
      <c r="C49" s="46"/>
      <c r="D49" s="46"/>
      <c r="E49" s="155" t="str">
        <f>E7</f>
        <v>Oprava osvětlení kolejiště v ŽST Řehlovice</v>
      </c>
      <c r="F49" s="39"/>
      <c r="G49" s="39"/>
      <c r="H49" s="39"/>
      <c r="I49" s="156"/>
      <c r="J49" s="46"/>
      <c r="K49" s="50"/>
    </row>
    <row r="50">
      <c r="B50" s="27"/>
      <c r="C50" s="39" t="s">
        <v>101</v>
      </c>
      <c r="D50" s="28"/>
      <c r="E50" s="28"/>
      <c r="F50" s="28"/>
      <c r="G50" s="28"/>
      <c r="H50" s="28"/>
      <c r="I50" s="154"/>
      <c r="J50" s="28"/>
      <c r="K50" s="30"/>
    </row>
    <row r="51" ht="16.5" customHeight="1">
      <c r="B51" s="27"/>
      <c r="C51" s="28"/>
      <c r="D51" s="28"/>
      <c r="E51" s="155" t="s">
        <v>102</v>
      </c>
      <c r="F51" s="28"/>
      <c r="G51" s="28"/>
      <c r="H51" s="28"/>
      <c r="I51" s="154"/>
      <c r="J51" s="28"/>
      <c r="K51" s="30"/>
    </row>
    <row r="52">
      <c r="B52" s="27"/>
      <c r="C52" s="39" t="s">
        <v>103</v>
      </c>
      <c r="D52" s="28"/>
      <c r="E52" s="28"/>
      <c r="F52" s="28"/>
      <c r="G52" s="28"/>
      <c r="H52" s="28"/>
      <c r="I52" s="154"/>
      <c r="J52" s="28"/>
      <c r="K52" s="30"/>
    </row>
    <row r="53" s="1" customFormat="1" ht="16.5" customHeight="1">
      <c r="B53" s="45"/>
      <c r="C53" s="46"/>
      <c r="D53" s="46"/>
      <c r="E53" s="54" t="s">
        <v>104</v>
      </c>
      <c r="F53" s="46"/>
      <c r="G53" s="46"/>
      <c r="H53" s="46"/>
      <c r="I53" s="156"/>
      <c r="J53" s="46"/>
      <c r="K53" s="50"/>
    </row>
    <row r="54" s="1" customFormat="1" ht="14.4" customHeight="1">
      <c r="B54" s="45"/>
      <c r="C54" s="39" t="s">
        <v>105</v>
      </c>
      <c r="D54" s="46"/>
      <c r="E54" s="46"/>
      <c r="F54" s="46"/>
      <c r="G54" s="46"/>
      <c r="H54" s="46"/>
      <c r="I54" s="156"/>
      <c r="J54" s="46"/>
      <c r="K54" s="50"/>
    </row>
    <row r="55" s="1" customFormat="1" ht="17.25" customHeight="1">
      <c r="B55" s="45"/>
      <c r="C55" s="46"/>
      <c r="D55" s="46"/>
      <c r="E55" s="157" t="str">
        <f>E13</f>
        <v>SO 1.1.2 - zemní a ostatní práce</v>
      </c>
      <c r="F55" s="46"/>
      <c r="G55" s="46"/>
      <c r="H55" s="46"/>
      <c r="I55" s="156"/>
      <c r="J55" s="46"/>
      <c r="K55" s="50"/>
    </row>
    <row r="56" s="1" customFormat="1" ht="6.96" customHeight="1">
      <c r="B56" s="45"/>
      <c r="C56" s="46"/>
      <c r="D56" s="46"/>
      <c r="E56" s="46"/>
      <c r="F56" s="46"/>
      <c r="G56" s="46"/>
      <c r="H56" s="46"/>
      <c r="I56" s="156"/>
      <c r="J56" s="46"/>
      <c r="K56" s="50"/>
    </row>
    <row r="57" s="1" customFormat="1" ht="18" customHeight="1">
      <c r="B57" s="45"/>
      <c r="C57" s="39" t="s">
        <v>23</v>
      </c>
      <c r="D57" s="46"/>
      <c r="E57" s="46"/>
      <c r="F57" s="34" t="str">
        <f>F16</f>
        <v xml:space="preserve"> </v>
      </c>
      <c r="G57" s="46"/>
      <c r="H57" s="46"/>
      <c r="I57" s="158" t="s">
        <v>25</v>
      </c>
      <c r="J57" s="159" t="str">
        <f>IF(J16="","",J16)</f>
        <v>18. 9. 2018</v>
      </c>
      <c r="K57" s="50"/>
    </row>
    <row r="58" s="1" customFormat="1" ht="6.96" customHeight="1">
      <c r="B58" s="45"/>
      <c r="C58" s="46"/>
      <c r="D58" s="46"/>
      <c r="E58" s="46"/>
      <c r="F58" s="46"/>
      <c r="G58" s="46"/>
      <c r="H58" s="46"/>
      <c r="I58" s="156"/>
      <c r="J58" s="46"/>
      <c r="K58" s="50"/>
    </row>
    <row r="59" s="1" customFormat="1">
      <c r="B59" s="45"/>
      <c r="C59" s="39" t="s">
        <v>27</v>
      </c>
      <c r="D59" s="46"/>
      <c r="E59" s="46"/>
      <c r="F59" s="34" t="str">
        <f>E19</f>
        <v xml:space="preserve"> </v>
      </c>
      <c r="G59" s="46"/>
      <c r="H59" s="46"/>
      <c r="I59" s="158" t="s">
        <v>33</v>
      </c>
      <c r="J59" s="43" t="str">
        <f>E25</f>
        <v xml:space="preserve"> </v>
      </c>
      <c r="K59" s="50"/>
    </row>
    <row r="60" s="1" customFormat="1" ht="14.4" customHeight="1">
      <c r="B60" s="45"/>
      <c r="C60" s="39" t="s">
        <v>31</v>
      </c>
      <c r="D60" s="46"/>
      <c r="E60" s="46"/>
      <c r="F60" s="34" t="str">
        <f>IF(E22="","",E22)</f>
        <v/>
      </c>
      <c r="G60" s="46"/>
      <c r="H60" s="46"/>
      <c r="I60" s="156"/>
      <c r="J60" s="183"/>
      <c r="K60" s="50"/>
    </row>
    <row r="61" s="1" customFormat="1" ht="10.32" customHeight="1">
      <c r="B61" s="45"/>
      <c r="C61" s="46"/>
      <c r="D61" s="46"/>
      <c r="E61" s="46"/>
      <c r="F61" s="46"/>
      <c r="G61" s="46"/>
      <c r="H61" s="46"/>
      <c r="I61" s="156"/>
      <c r="J61" s="46"/>
      <c r="K61" s="50"/>
    </row>
    <row r="62" s="1" customFormat="1" ht="29.28" customHeight="1">
      <c r="B62" s="45"/>
      <c r="C62" s="184" t="s">
        <v>108</v>
      </c>
      <c r="D62" s="171"/>
      <c r="E62" s="171"/>
      <c r="F62" s="171"/>
      <c r="G62" s="171"/>
      <c r="H62" s="171"/>
      <c r="I62" s="185"/>
      <c r="J62" s="186" t="s">
        <v>109</v>
      </c>
      <c r="K62" s="187"/>
    </row>
    <row r="63" s="1" customFormat="1" ht="10.32" customHeight="1">
      <c r="B63" s="45"/>
      <c r="C63" s="46"/>
      <c r="D63" s="46"/>
      <c r="E63" s="46"/>
      <c r="F63" s="46"/>
      <c r="G63" s="46"/>
      <c r="H63" s="46"/>
      <c r="I63" s="156"/>
      <c r="J63" s="46"/>
      <c r="K63" s="50"/>
    </row>
    <row r="64" s="1" customFormat="1" ht="29.28" customHeight="1">
      <c r="B64" s="45"/>
      <c r="C64" s="188" t="s">
        <v>110</v>
      </c>
      <c r="D64" s="46"/>
      <c r="E64" s="46"/>
      <c r="F64" s="46"/>
      <c r="G64" s="46"/>
      <c r="H64" s="46"/>
      <c r="I64" s="156"/>
      <c r="J64" s="167">
        <f>J94</f>
        <v>0</v>
      </c>
      <c r="K64" s="50"/>
      <c r="AU64" s="23" t="s">
        <v>111</v>
      </c>
    </row>
    <row r="65" s="8" customFormat="1" ht="24.96" customHeight="1">
      <c r="B65" s="189"/>
      <c r="C65" s="190"/>
      <c r="D65" s="191" t="s">
        <v>391</v>
      </c>
      <c r="E65" s="192"/>
      <c r="F65" s="192"/>
      <c r="G65" s="192"/>
      <c r="H65" s="192"/>
      <c r="I65" s="193"/>
      <c r="J65" s="194">
        <f>J95</f>
        <v>0</v>
      </c>
      <c r="K65" s="195"/>
    </row>
    <row r="66" s="11" customFormat="1" ht="19.92" customHeight="1">
      <c r="B66" s="256"/>
      <c r="C66" s="257"/>
      <c r="D66" s="258" t="s">
        <v>392</v>
      </c>
      <c r="E66" s="259"/>
      <c r="F66" s="259"/>
      <c r="G66" s="259"/>
      <c r="H66" s="259"/>
      <c r="I66" s="260"/>
      <c r="J66" s="261">
        <f>J96</f>
        <v>0</v>
      </c>
      <c r="K66" s="262"/>
    </row>
    <row r="67" s="11" customFormat="1" ht="19.92" customHeight="1">
      <c r="B67" s="256"/>
      <c r="C67" s="257"/>
      <c r="D67" s="258" t="s">
        <v>393</v>
      </c>
      <c r="E67" s="259"/>
      <c r="F67" s="259"/>
      <c r="G67" s="259"/>
      <c r="H67" s="259"/>
      <c r="I67" s="260"/>
      <c r="J67" s="261">
        <f>J111</f>
        <v>0</v>
      </c>
      <c r="K67" s="262"/>
    </row>
    <row r="68" s="11" customFormat="1" ht="19.92" customHeight="1">
      <c r="B68" s="256"/>
      <c r="C68" s="257"/>
      <c r="D68" s="258" t="s">
        <v>394</v>
      </c>
      <c r="E68" s="259"/>
      <c r="F68" s="259"/>
      <c r="G68" s="259"/>
      <c r="H68" s="259"/>
      <c r="I68" s="260"/>
      <c r="J68" s="261">
        <f>J117</f>
        <v>0</v>
      </c>
      <c r="K68" s="262"/>
    </row>
    <row r="69" s="8" customFormat="1" ht="24.96" customHeight="1">
      <c r="B69" s="189"/>
      <c r="C69" s="190"/>
      <c r="D69" s="191" t="s">
        <v>395</v>
      </c>
      <c r="E69" s="192"/>
      <c r="F69" s="192"/>
      <c r="G69" s="192"/>
      <c r="H69" s="192"/>
      <c r="I69" s="193"/>
      <c r="J69" s="194">
        <f>J120</f>
        <v>0</v>
      </c>
      <c r="K69" s="195"/>
    </row>
    <row r="70" s="11" customFormat="1" ht="19.92" customHeight="1">
      <c r="B70" s="256"/>
      <c r="C70" s="257"/>
      <c r="D70" s="258" t="s">
        <v>396</v>
      </c>
      <c r="E70" s="259"/>
      <c r="F70" s="259"/>
      <c r="G70" s="259"/>
      <c r="H70" s="259"/>
      <c r="I70" s="260"/>
      <c r="J70" s="261">
        <f>J121</f>
        <v>0</v>
      </c>
      <c r="K70" s="262"/>
    </row>
    <row r="71" s="1" customFormat="1" ht="21.84" customHeight="1">
      <c r="B71" s="45"/>
      <c r="C71" s="46"/>
      <c r="D71" s="46"/>
      <c r="E71" s="46"/>
      <c r="F71" s="46"/>
      <c r="G71" s="46"/>
      <c r="H71" s="46"/>
      <c r="I71" s="156"/>
      <c r="J71" s="46"/>
      <c r="K71" s="50"/>
    </row>
    <row r="72" s="1" customFormat="1" ht="6.96" customHeight="1">
      <c r="B72" s="66"/>
      <c r="C72" s="67"/>
      <c r="D72" s="67"/>
      <c r="E72" s="67"/>
      <c r="F72" s="67"/>
      <c r="G72" s="67"/>
      <c r="H72" s="67"/>
      <c r="I72" s="178"/>
      <c r="J72" s="67"/>
      <c r="K72" s="68"/>
    </row>
    <row r="76" s="1" customFormat="1" ht="6.96" customHeight="1">
      <c r="B76" s="69"/>
      <c r="C76" s="70"/>
      <c r="D76" s="70"/>
      <c r="E76" s="70"/>
      <c r="F76" s="70"/>
      <c r="G76" s="70"/>
      <c r="H76" s="70"/>
      <c r="I76" s="181"/>
      <c r="J76" s="70"/>
      <c r="K76" s="70"/>
      <c r="L76" s="71"/>
    </row>
    <row r="77" s="1" customFormat="1" ht="36.96" customHeight="1">
      <c r="B77" s="45"/>
      <c r="C77" s="72" t="s">
        <v>113</v>
      </c>
      <c r="D77" s="73"/>
      <c r="E77" s="73"/>
      <c r="F77" s="73"/>
      <c r="G77" s="73"/>
      <c r="H77" s="73"/>
      <c r="I77" s="196"/>
      <c r="J77" s="73"/>
      <c r="K77" s="73"/>
      <c r="L77" s="71"/>
    </row>
    <row r="78" s="1" customFormat="1" ht="6.96" customHeight="1">
      <c r="B78" s="45"/>
      <c r="C78" s="73"/>
      <c r="D78" s="73"/>
      <c r="E78" s="73"/>
      <c r="F78" s="73"/>
      <c r="G78" s="73"/>
      <c r="H78" s="73"/>
      <c r="I78" s="196"/>
      <c r="J78" s="73"/>
      <c r="K78" s="73"/>
      <c r="L78" s="71"/>
    </row>
    <row r="79" s="1" customFormat="1" ht="14.4" customHeight="1">
      <c r="B79" s="45"/>
      <c r="C79" s="75" t="s">
        <v>18</v>
      </c>
      <c r="D79" s="73"/>
      <c r="E79" s="73"/>
      <c r="F79" s="73"/>
      <c r="G79" s="73"/>
      <c r="H79" s="73"/>
      <c r="I79" s="196"/>
      <c r="J79" s="73"/>
      <c r="K79" s="73"/>
      <c r="L79" s="71"/>
    </row>
    <row r="80" s="1" customFormat="1" ht="16.5" customHeight="1">
      <c r="B80" s="45"/>
      <c r="C80" s="73"/>
      <c r="D80" s="73"/>
      <c r="E80" s="197" t="str">
        <f>E7</f>
        <v>Oprava osvětlení kolejiště v ŽST Řehlovice</v>
      </c>
      <c r="F80" s="75"/>
      <c r="G80" s="75"/>
      <c r="H80" s="75"/>
      <c r="I80" s="196"/>
      <c r="J80" s="73"/>
      <c r="K80" s="73"/>
      <c r="L80" s="71"/>
    </row>
    <row r="81">
      <c r="B81" s="27"/>
      <c r="C81" s="75" t="s">
        <v>101</v>
      </c>
      <c r="D81" s="198"/>
      <c r="E81" s="198"/>
      <c r="F81" s="198"/>
      <c r="G81" s="198"/>
      <c r="H81" s="198"/>
      <c r="I81" s="148"/>
      <c r="J81" s="198"/>
      <c r="K81" s="198"/>
      <c r="L81" s="199"/>
    </row>
    <row r="82" ht="16.5" customHeight="1">
      <c r="B82" s="27"/>
      <c r="C82" s="198"/>
      <c r="D82" s="198"/>
      <c r="E82" s="197" t="s">
        <v>102</v>
      </c>
      <c r="F82" s="198"/>
      <c r="G82" s="198"/>
      <c r="H82" s="198"/>
      <c r="I82" s="148"/>
      <c r="J82" s="198"/>
      <c r="K82" s="198"/>
      <c r="L82" s="199"/>
    </row>
    <row r="83">
      <c r="B83" s="27"/>
      <c r="C83" s="75" t="s">
        <v>103</v>
      </c>
      <c r="D83" s="198"/>
      <c r="E83" s="198"/>
      <c r="F83" s="198"/>
      <c r="G83" s="198"/>
      <c r="H83" s="198"/>
      <c r="I83" s="148"/>
      <c r="J83" s="198"/>
      <c r="K83" s="198"/>
      <c r="L83" s="199"/>
    </row>
    <row r="84" s="1" customFormat="1" ht="16.5" customHeight="1">
      <c r="B84" s="45"/>
      <c r="C84" s="73"/>
      <c r="D84" s="73"/>
      <c r="E84" s="200" t="s">
        <v>104</v>
      </c>
      <c r="F84" s="73"/>
      <c r="G84" s="73"/>
      <c r="H84" s="73"/>
      <c r="I84" s="196"/>
      <c r="J84" s="73"/>
      <c r="K84" s="73"/>
      <c r="L84" s="71"/>
    </row>
    <row r="85" s="1" customFormat="1" ht="14.4" customHeight="1">
      <c r="B85" s="45"/>
      <c r="C85" s="75" t="s">
        <v>105</v>
      </c>
      <c r="D85" s="73"/>
      <c r="E85" s="73"/>
      <c r="F85" s="73"/>
      <c r="G85" s="73"/>
      <c r="H85" s="73"/>
      <c r="I85" s="196"/>
      <c r="J85" s="73"/>
      <c r="K85" s="73"/>
      <c r="L85" s="71"/>
    </row>
    <row r="86" s="1" customFormat="1" ht="17.25" customHeight="1">
      <c r="B86" s="45"/>
      <c r="C86" s="73"/>
      <c r="D86" s="73"/>
      <c r="E86" s="81" t="str">
        <f>E13</f>
        <v>SO 1.1.2 - zemní a ostatní práce</v>
      </c>
      <c r="F86" s="73"/>
      <c r="G86" s="73"/>
      <c r="H86" s="73"/>
      <c r="I86" s="196"/>
      <c r="J86" s="73"/>
      <c r="K86" s="73"/>
      <c r="L86" s="71"/>
    </row>
    <row r="87" s="1" customFormat="1" ht="6.96" customHeight="1">
      <c r="B87" s="45"/>
      <c r="C87" s="73"/>
      <c r="D87" s="73"/>
      <c r="E87" s="73"/>
      <c r="F87" s="73"/>
      <c r="G87" s="73"/>
      <c r="H87" s="73"/>
      <c r="I87" s="196"/>
      <c r="J87" s="73"/>
      <c r="K87" s="73"/>
      <c r="L87" s="71"/>
    </row>
    <row r="88" s="1" customFormat="1" ht="18" customHeight="1">
      <c r="B88" s="45"/>
      <c r="C88" s="75" t="s">
        <v>23</v>
      </c>
      <c r="D88" s="73"/>
      <c r="E88" s="73"/>
      <c r="F88" s="201" t="str">
        <f>F16</f>
        <v xml:space="preserve"> </v>
      </c>
      <c r="G88" s="73"/>
      <c r="H88" s="73"/>
      <c r="I88" s="202" t="s">
        <v>25</v>
      </c>
      <c r="J88" s="84" t="str">
        <f>IF(J16="","",J16)</f>
        <v>18. 9. 2018</v>
      </c>
      <c r="K88" s="73"/>
      <c r="L88" s="71"/>
    </row>
    <row r="89" s="1" customFormat="1" ht="6.96" customHeight="1">
      <c r="B89" s="45"/>
      <c r="C89" s="73"/>
      <c r="D89" s="73"/>
      <c r="E89" s="73"/>
      <c r="F89" s="73"/>
      <c r="G89" s="73"/>
      <c r="H89" s="73"/>
      <c r="I89" s="196"/>
      <c r="J89" s="73"/>
      <c r="K89" s="73"/>
      <c r="L89" s="71"/>
    </row>
    <row r="90" s="1" customFormat="1">
      <c r="B90" s="45"/>
      <c r="C90" s="75" t="s">
        <v>27</v>
      </c>
      <c r="D90" s="73"/>
      <c r="E90" s="73"/>
      <c r="F90" s="201" t="str">
        <f>E19</f>
        <v xml:space="preserve"> </v>
      </c>
      <c r="G90" s="73"/>
      <c r="H90" s="73"/>
      <c r="I90" s="202" t="s">
        <v>33</v>
      </c>
      <c r="J90" s="201" t="str">
        <f>E25</f>
        <v xml:space="preserve"> </v>
      </c>
      <c r="K90" s="73"/>
      <c r="L90" s="71"/>
    </row>
    <row r="91" s="1" customFormat="1" ht="14.4" customHeight="1">
      <c r="B91" s="45"/>
      <c r="C91" s="75" t="s">
        <v>31</v>
      </c>
      <c r="D91" s="73"/>
      <c r="E91" s="73"/>
      <c r="F91" s="201" t="str">
        <f>IF(E22="","",E22)</f>
        <v/>
      </c>
      <c r="G91" s="73"/>
      <c r="H91" s="73"/>
      <c r="I91" s="196"/>
      <c r="J91" s="73"/>
      <c r="K91" s="73"/>
      <c r="L91" s="71"/>
    </row>
    <row r="92" s="1" customFormat="1" ht="10.32" customHeight="1">
      <c r="B92" s="45"/>
      <c r="C92" s="73"/>
      <c r="D92" s="73"/>
      <c r="E92" s="73"/>
      <c r="F92" s="73"/>
      <c r="G92" s="73"/>
      <c r="H92" s="73"/>
      <c r="I92" s="196"/>
      <c r="J92" s="73"/>
      <c r="K92" s="73"/>
      <c r="L92" s="71"/>
    </row>
    <row r="93" s="9" customFormat="1" ht="29.28" customHeight="1">
      <c r="B93" s="203"/>
      <c r="C93" s="204" t="s">
        <v>114</v>
      </c>
      <c r="D93" s="205" t="s">
        <v>55</v>
      </c>
      <c r="E93" s="205" t="s">
        <v>51</v>
      </c>
      <c r="F93" s="205" t="s">
        <v>115</v>
      </c>
      <c r="G93" s="205" t="s">
        <v>116</v>
      </c>
      <c r="H93" s="205" t="s">
        <v>117</v>
      </c>
      <c r="I93" s="206" t="s">
        <v>118</v>
      </c>
      <c r="J93" s="205" t="s">
        <v>109</v>
      </c>
      <c r="K93" s="207" t="s">
        <v>119</v>
      </c>
      <c r="L93" s="208"/>
      <c r="M93" s="101" t="s">
        <v>120</v>
      </c>
      <c r="N93" s="102" t="s">
        <v>40</v>
      </c>
      <c r="O93" s="102" t="s">
        <v>121</v>
      </c>
      <c r="P93" s="102" t="s">
        <v>122</v>
      </c>
      <c r="Q93" s="102" t="s">
        <v>123</v>
      </c>
      <c r="R93" s="102" t="s">
        <v>124</v>
      </c>
      <c r="S93" s="102" t="s">
        <v>125</v>
      </c>
      <c r="T93" s="103" t="s">
        <v>126</v>
      </c>
    </row>
    <row r="94" s="1" customFormat="1" ht="29.28" customHeight="1">
      <c r="B94" s="45"/>
      <c r="C94" s="107" t="s">
        <v>110</v>
      </c>
      <c r="D94" s="73"/>
      <c r="E94" s="73"/>
      <c r="F94" s="73"/>
      <c r="G94" s="73"/>
      <c r="H94" s="73"/>
      <c r="I94" s="196"/>
      <c r="J94" s="209">
        <f>BK94</f>
        <v>0</v>
      </c>
      <c r="K94" s="73"/>
      <c r="L94" s="71"/>
      <c r="M94" s="104"/>
      <c r="N94" s="105"/>
      <c r="O94" s="105"/>
      <c r="P94" s="210">
        <f>P95+P120</f>
        <v>0</v>
      </c>
      <c r="Q94" s="105"/>
      <c r="R94" s="210">
        <f>R95+R120</f>
        <v>67.712884000000003</v>
      </c>
      <c r="S94" s="105"/>
      <c r="T94" s="211">
        <f>T95+T120</f>
        <v>0</v>
      </c>
      <c r="AT94" s="23" t="s">
        <v>69</v>
      </c>
      <c r="AU94" s="23" t="s">
        <v>111</v>
      </c>
      <c r="BK94" s="212">
        <f>BK95+BK120</f>
        <v>0</v>
      </c>
    </row>
    <row r="95" s="10" customFormat="1" ht="37.44" customHeight="1">
      <c r="B95" s="213"/>
      <c r="C95" s="214"/>
      <c r="D95" s="215" t="s">
        <v>69</v>
      </c>
      <c r="E95" s="216" t="s">
        <v>397</v>
      </c>
      <c r="F95" s="216" t="s">
        <v>398</v>
      </c>
      <c r="G95" s="214"/>
      <c r="H95" s="214"/>
      <c r="I95" s="217"/>
      <c r="J95" s="218">
        <f>BK95</f>
        <v>0</v>
      </c>
      <c r="K95" s="214"/>
      <c r="L95" s="219"/>
      <c r="M95" s="220"/>
      <c r="N95" s="221"/>
      <c r="O95" s="221"/>
      <c r="P95" s="222">
        <f>P96+P111+P117</f>
        <v>0</v>
      </c>
      <c r="Q95" s="221"/>
      <c r="R95" s="222">
        <f>R96+R111+R117</f>
        <v>67.712884000000003</v>
      </c>
      <c r="S95" s="221"/>
      <c r="T95" s="223">
        <f>T96+T111+T117</f>
        <v>0</v>
      </c>
      <c r="AR95" s="224" t="s">
        <v>77</v>
      </c>
      <c r="AT95" s="225" t="s">
        <v>69</v>
      </c>
      <c r="AU95" s="225" t="s">
        <v>70</v>
      </c>
      <c r="AY95" s="224" t="s">
        <v>130</v>
      </c>
      <c r="BK95" s="226">
        <f>BK96+BK111+BK117</f>
        <v>0</v>
      </c>
    </row>
    <row r="96" s="10" customFormat="1" ht="19.92" customHeight="1">
      <c r="B96" s="213"/>
      <c r="C96" s="214"/>
      <c r="D96" s="215" t="s">
        <v>69</v>
      </c>
      <c r="E96" s="263" t="s">
        <v>77</v>
      </c>
      <c r="F96" s="263" t="s">
        <v>399</v>
      </c>
      <c r="G96" s="214"/>
      <c r="H96" s="214"/>
      <c r="I96" s="217"/>
      <c r="J96" s="264">
        <f>BK96</f>
        <v>0</v>
      </c>
      <c r="K96" s="214"/>
      <c r="L96" s="219"/>
      <c r="M96" s="220"/>
      <c r="N96" s="221"/>
      <c r="O96" s="221"/>
      <c r="P96" s="222">
        <f>SUM(P97:P110)</f>
        <v>0</v>
      </c>
      <c r="Q96" s="221"/>
      <c r="R96" s="222">
        <f>SUM(R97:R110)</f>
        <v>0</v>
      </c>
      <c r="S96" s="221"/>
      <c r="T96" s="223">
        <f>SUM(T97:T110)</f>
        <v>0</v>
      </c>
      <c r="AR96" s="224" t="s">
        <v>77</v>
      </c>
      <c r="AT96" s="225" t="s">
        <v>69</v>
      </c>
      <c r="AU96" s="225" t="s">
        <v>77</v>
      </c>
      <c r="AY96" s="224" t="s">
        <v>130</v>
      </c>
      <c r="BK96" s="226">
        <f>SUM(BK97:BK110)</f>
        <v>0</v>
      </c>
    </row>
    <row r="97" s="1" customFormat="1" ht="38.25" customHeight="1">
      <c r="B97" s="45"/>
      <c r="C97" s="227" t="s">
        <v>77</v>
      </c>
      <c r="D97" s="227" t="s">
        <v>131</v>
      </c>
      <c r="E97" s="228" t="s">
        <v>400</v>
      </c>
      <c r="F97" s="229" t="s">
        <v>401</v>
      </c>
      <c r="G97" s="230" t="s">
        <v>372</v>
      </c>
      <c r="H97" s="231">
        <v>27.600000000000001</v>
      </c>
      <c r="I97" s="232"/>
      <c r="J97" s="233">
        <f>ROUND(I97*H97,2)</f>
        <v>0</v>
      </c>
      <c r="K97" s="229" t="s">
        <v>402</v>
      </c>
      <c r="L97" s="71"/>
      <c r="M97" s="234" t="s">
        <v>21</v>
      </c>
      <c r="N97" s="235" t="s">
        <v>41</v>
      </c>
      <c r="O97" s="46"/>
      <c r="P97" s="236">
        <f>O97*H97</f>
        <v>0</v>
      </c>
      <c r="Q97" s="236">
        <v>0</v>
      </c>
      <c r="R97" s="236">
        <f>Q97*H97</f>
        <v>0</v>
      </c>
      <c r="S97" s="236">
        <v>0</v>
      </c>
      <c r="T97" s="237">
        <f>S97*H97</f>
        <v>0</v>
      </c>
      <c r="AR97" s="23" t="s">
        <v>129</v>
      </c>
      <c r="AT97" s="23" t="s">
        <v>131</v>
      </c>
      <c r="AU97" s="23" t="s">
        <v>79</v>
      </c>
      <c r="AY97" s="23" t="s">
        <v>130</v>
      </c>
      <c r="BE97" s="238">
        <f>IF(N97="základní",J97,0)</f>
        <v>0</v>
      </c>
      <c r="BF97" s="238">
        <f>IF(N97="snížená",J97,0)</f>
        <v>0</v>
      </c>
      <c r="BG97" s="238">
        <f>IF(N97="zákl. přenesená",J97,0)</f>
        <v>0</v>
      </c>
      <c r="BH97" s="238">
        <f>IF(N97="sníž. přenesená",J97,0)</f>
        <v>0</v>
      </c>
      <c r="BI97" s="238">
        <f>IF(N97="nulová",J97,0)</f>
        <v>0</v>
      </c>
      <c r="BJ97" s="23" t="s">
        <v>77</v>
      </c>
      <c r="BK97" s="238">
        <f>ROUND(I97*H97,2)</f>
        <v>0</v>
      </c>
      <c r="BL97" s="23" t="s">
        <v>129</v>
      </c>
      <c r="BM97" s="23" t="s">
        <v>403</v>
      </c>
    </row>
    <row r="98" s="1" customFormat="1">
      <c r="B98" s="45"/>
      <c r="C98" s="73"/>
      <c r="D98" s="249" t="s">
        <v>404</v>
      </c>
      <c r="E98" s="73"/>
      <c r="F98" s="250" t="s">
        <v>405</v>
      </c>
      <c r="G98" s="73"/>
      <c r="H98" s="73"/>
      <c r="I98" s="196"/>
      <c r="J98" s="73"/>
      <c r="K98" s="73"/>
      <c r="L98" s="71"/>
      <c r="M98" s="251"/>
      <c r="N98" s="46"/>
      <c r="O98" s="46"/>
      <c r="P98" s="46"/>
      <c r="Q98" s="46"/>
      <c r="R98" s="46"/>
      <c r="S98" s="46"/>
      <c r="T98" s="94"/>
      <c r="AT98" s="23" t="s">
        <v>404</v>
      </c>
      <c r="AU98" s="23" t="s">
        <v>79</v>
      </c>
    </row>
    <row r="99" s="12" customFormat="1">
      <c r="B99" s="265"/>
      <c r="C99" s="266"/>
      <c r="D99" s="249" t="s">
        <v>406</v>
      </c>
      <c r="E99" s="267" t="s">
        <v>21</v>
      </c>
      <c r="F99" s="268" t="s">
        <v>407</v>
      </c>
      <c r="G99" s="266"/>
      <c r="H99" s="269">
        <v>3.6000000000000001</v>
      </c>
      <c r="I99" s="270"/>
      <c r="J99" s="266"/>
      <c r="K99" s="266"/>
      <c r="L99" s="271"/>
      <c r="M99" s="272"/>
      <c r="N99" s="273"/>
      <c r="O99" s="273"/>
      <c r="P99" s="273"/>
      <c r="Q99" s="273"/>
      <c r="R99" s="273"/>
      <c r="S99" s="273"/>
      <c r="T99" s="274"/>
      <c r="AT99" s="275" t="s">
        <v>406</v>
      </c>
      <c r="AU99" s="275" t="s">
        <v>79</v>
      </c>
      <c r="AV99" s="12" t="s">
        <v>79</v>
      </c>
      <c r="AW99" s="12" t="s">
        <v>34</v>
      </c>
      <c r="AX99" s="12" t="s">
        <v>70</v>
      </c>
      <c r="AY99" s="275" t="s">
        <v>130</v>
      </c>
    </row>
    <row r="100" s="12" customFormat="1">
      <c r="B100" s="265"/>
      <c r="C100" s="266"/>
      <c r="D100" s="249" t="s">
        <v>406</v>
      </c>
      <c r="E100" s="267" t="s">
        <v>21</v>
      </c>
      <c r="F100" s="268" t="s">
        <v>408</v>
      </c>
      <c r="G100" s="266"/>
      <c r="H100" s="269">
        <v>24</v>
      </c>
      <c r="I100" s="270"/>
      <c r="J100" s="266"/>
      <c r="K100" s="266"/>
      <c r="L100" s="271"/>
      <c r="M100" s="272"/>
      <c r="N100" s="273"/>
      <c r="O100" s="273"/>
      <c r="P100" s="273"/>
      <c r="Q100" s="273"/>
      <c r="R100" s="273"/>
      <c r="S100" s="273"/>
      <c r="T100" s="274"/>
      <c r="AT100" s="275" t="s">
        <v>406</v>
      </c>
      <c r="AU100" s="275" t="s">
        <v>79</v>
      </c>
      <c r="AV100" s="12" t="s">
        <v>79</v>
      </c>
      <c r="AW100" s="12" t="s">
        <v>34</v>
      </c>
      <c r="AX100" s="12" t="s">
        <v>70</v>
      </c>
      <c r="AY100" s="275" t="s">
        <v>130</v>
      </c>
    </row>
    <row r="101" s="13" customFormat="1">
      <c r="B101" s="276"/>
      <c r="C101" s="277"/>
      <c r="D101" s="249" t="s">
        <v>406</v>
      </c>
      <c r="E101" s="278" t="s">
        <v>21</v>
      </c>
      <c r="F101" s="279" t="s">
        <v>409</v>
      </c>
      <c r="G101" s="277"/>
      <c r="H101" s="280">
        <v>27.600000000000001</v>
      </c>
      <c r="I101" s="281"/>
      <c r="J101" s="277"/>
      <c r="K101" s="277"/>
      <c r="L101" s="282"/>
      <c r="M101" s="283"/>
      <c r="N101" s="284"/>
      <c r="O101" s="284"/>
      <c r="P101" s="284"/>
      <c r="Q101" s="284"/>
      <c r="R101" s="284"/>
      <c r="S101" s="284"/>
      <c r="T101" s="285"/>
      <c r="AT101" s="286" t="s">
        <v>406</v>
      </c>
      <c r="AU101" s="286" t="s">
        <v>79</v>
      </c>
      <c r="AV101" s="13" t="s">
        <v>129</v>
      </c>
      <c r="AW101" s="13" t="s">
        <v>34</v>
      </c>
      <c r="AX101" s="13" t="s">
        <v>77</v>
      </c>
      <c r="AY101" s="286" t="s">
        <v>130</v>
      </c>
    </row>
    <row r="102" s="1" customFormat="1" ht="38.25" customHeight="1">
      <c r="B102" s="45"/>
      <c r="C102" s="227" t="s">
        <v>79</v>
      </c>
      <c r="D102" s="227" t="s">
        <v>131</v>
      </c>
      <c r="E102" s="228" t="s">
        <v>410</v>
      </c>
      <c r="F102" s="229" t="s">
        <v>411</v>
      </c>
      <c r="G102" s="230" t="s">
        <v>372</v>
      </c>
      <c r="H102" s="231">
        <v>420</v>
      </c>
      <c r="I102" s="232"/>
      <c r="J102" s="233">
        <f>ROUND(I102*H102,2)</f>
        <v>0</v>
      </c>
      <c r="K102" s="229" t="s">
        <v>402</v>
      </c>
      <c r="L102" s="71"/>
      <c r="M102" s="234" t="s">
        <v>21</v>
      </c>
      <c r="N102" s="235" t="s">
        <v>41</v>
      </c>
      <c r="O102" s="46"/>
      <c r="P102" s="236">
        <f>O102*H102</f>
        <v>0</v>
      </c>
      <c r="Q102" s="236">
        <v>0</v>
      </c>
      <c r="R102" s="236">
        <f>Q102*H102</f>
        <v>0</v>
      </c>
      <c r="S102" s="236">
        <v>0</v>
      </c>
      <c r="T102" s="237">
        <f>S102*H102</f>
        <v>0</v>
      </c>
      <c r="AR102" s="23" t="s">
        <v>129</v>
      </c>
      <c r="AT102" s="23" t="s">
        <v>131</v>
      </c>
      <c r="AU102" s="23" t="s">
        <v>79</v>
      </c>
      <c r="AY102" s="23" t="s">
        <v>130</v>
      </c>
      <c r="BE102" s="238">
        <f>IF(N102="základní",J102,0)</f>
        <v>0</v>
      </c>
      <c r="BF102" s="238">
        <f>IF(N102="snížená",J102,0)</f>
        <v>0</v>
      </c>
      <c r="BG102" s="238">
        <f>IF(N102="zákl. přenesená",J102,0)</f>
        <v>0</v>
      </c>
      <c r="BH102" s="238">
        <f>IF(N102="sníž. přenesená",J102,0)</f>
        <v>0</v>
      </c>
      <c r="BI102" s="238">
        <f>IF(N102="nulová",J102,0)</f>
        <v>0</v>
      </c>
      <c r="BJ102" s="23" t="s">
        <v>77</v>
      </c>
      <c r="BK102" s="238">
        <f>ROUND(I102*H102,2)</f>
        <v>0</v>
      </c>
      <c r="BL102" s="23" t="s">
        <v>129</v>
      </c>
      <c r="BM102" s="23" t="s">
        <v>412</v>
      </c>
    </row>
    <row r="103" s="1" customFormat="1">
      <c r="B103" s="45"/>
      <c r="C103" s="73"/>
      <c r="D103" s="249" t="s">
        <v>404</v>
      </c>
      <c r="E103" s="73"/>
      <c r="F103" s="250" t="s">
        <v>413</v>
      </c>
      <c r="G103" s="73"/>
      <c r="H103" s="73"/>
      <c r="I103" s="196"/>
      <c r="J103" s="73"/>
      <c r="K103" s="73"/>
      <c r="L103" s="71"/>
      <c r="M103" s="251"/>
      <c r="N103" s="46"/>
      <c r="O103" s="46"/>
      <c r="P103" s="46"/>
      <c r="Q103" s="46"/>
      <c r="R103" s="46"/>
      <c r="S103" s="46"/>
      <c r="T103" s="94"/>
      <c r="AT103" s="23" t="s">
        <v>404</v>
      </c>
      <c r="AU103" s="23" t="s">
        <v>79</v>
      </c>
    </row>
    <row r="104" s="12" customFormat="1">
      <c r="B104" s="265"/>
      <c r="C104" s="266"/>
      <c r="D104" s="249" t="s">
        <v>406</v>
      </c>
      <c r="E104" s="267" t="s">
        <v>21</v>
      </c>
      <c r="F104" s="268" t="s">
        <v>414</v>
      </c>
      <c r="G104" s="266"/>
      <c r="H104" s="269">
        <v>420</v>
      </c>
      <c r="I104" s="270"/>
      <c r="J104" s="266"/>
      <c r="K104" s="266"/>
      <c r="L104" s="271"/>
      <c r="M104" s="272"/>
      <c r="N104" s="273"/>
      <c r="O104" s="273"/>
      <c r="P104" s="273"/>
      <c r="Q104" s="273"/>
      <c r="R104" s="273"/>
      <c r="S104" s="273"/>
      <c r="T104" s="274"/>
      <c r="AT104" s="275" t="s">
        <v>406</v>
      </c>
      <c r="AU104" s="275" t="s">
        <v>79</v>
      </c>
      <c r="AV104" s="12" t="s">
        <v>79</v>
      </c>
      <c r="AW104" s="12" t="s">
        <v>34</v>
      </c>
      <c r="AX104" s="12" t="s">
        <v>77</v>
      </c>
      <c r="AY104" s="275" t="s">
        <v>130</v>
      </c>
    </row>
    <row r="105" s="1" customFormat="1" ht="25.5" customHeight="1">
      <c r="B105" s="45"/>
      <c r="C105" s="227" t="s">
        <v>87</v>
      </c>
      <c r="D105" s="227" t="s">
        <v>131</v>
      </c>
      <c r="E105" s="228" t="s">
        <v>415</v>
      </c>
      <c r="F105" s="229" t="s">
        <v>416</v>
      </c>
      <c r="G105" s="230" t="s">
        <v>372</v>
      </c>
      <c r="H105" s="231">
        <v>420</v>
      </c>
      <c r="I105" s="232"/>
      <c r="J105" s="233">
        <f>ROUND(I105*H105,2)</f>
        <v>0</v>
      </c>
      <c r="K105" s="229" t="s">
        <v>402</v>
      </c>
      <c r="L105" s="71"/>
      <c r="M105" s="234" t="s">
        <v>21</v>
      </c>
      <c r="N105" s="235" t="s">
        <v>41</v>
      </c>
      <c r="O105" s="46"/>
      <c r="P105" s="236">
        <f>O105*H105</f>
        <v>0</v>
      </c>
      <c r="Q105" s="236">
        <v>0</v>
      </c>
      <c r="R105" s="236">
        <f>Q105*H105</f>
        <v>0</v>
      </c>
      <c r="S105" s="236">
        <v>0</v>
      </c>
      <c r="T105" s="237">
        <f>S105*H105</f>
        <v>0</v>
      </c>
      <c r="AR105" s="23" t="s">
        <v>129</v>
      </c>
      <c r="AT105" s="23" t="s">
        <v>131</v>
      </c>
      <c r="AU105" s="23" t="s">
        <v>79</v>
      </c>
      <c r="AY105" s="23" t="s">
        <v>130</v>
      </c>
      <c r="BE105" s="238">
        <f>IF(N105="základní",J105,0)</f>
        <v>0</v>
      </c>
      <c r="BF105" s="238">
        <f>IF(N105="snížená",J105,0)</f>
        <v>0</v>
      </c>
      <c r="BG105" s="238">
        <f>IF(N105="zákl. přenesená",J105,0)</f>
        <v>0</v>
      </c>
      <c r="BH105" s="238">
        <f>IF(N105="sníž. přenesená",J105,0)</f>
        <v>0</v>
      </c>
      <c r="BI105" s="238">
        <f>IF(N105="nulová",J105,0)</f>
        <v>0</v>
      </c>
      <c r="BJ105" s="23" t="s">
        <v>77</v>
      </c>
      <c r="BK105" s="238">
        <f>ROUND(I105*H105,2)</f>
        <v>0</v>
      </c>
      <c r="BL105" s="23" t="s">
        <v>129</v>
      </c>
      <c r="BM105" s="23" t="s">
        <v>417</v>
      </c>
    </row>
    <row r="106" s="1" customFormat="1">
      <c r="B106" s="45"/>
      <c r="C106" s="73"/>
      <c r="D106" s="249" t="s">
        <v>404</v>
      </c>
      <c r="E106" s="73"/>
      <c r="F106" s="250" t="s">
        <v>418</v>
      </c>
      <c r="G106" s="73"/>
      <c r="H106" s="73"/>
      <c r="I106" s="196"/>
      <c r="J106" s="73"/>
      <c r="K106" s="73"/>
      <c r="L106" s="71"/>
      <c r="M106" s="251"/>
      <c r="N106" s="46"/>
      <c r="O106" s="46"/>
      <c r="P106" s="46"/>
      <c r="Q106" s="46"/>
      <c r="R106" s="46"/>
      <c r="S106" s="46"/>
      <c r="T106" s="94"/>
      <c r="AT106" s="23" t="s">
        <v>404</v>
      </c>
      <c r="AU106" s="23" t="s">
        <v>79</v>
      </c>
    </row>
    <row r="107" s="12" customFormat="1">
      <c r="B107" s="265"/>
      <c r="C107" s="266"/>
      <c r="D107" s="249" t="s">
        <v>406</v>
      </c>
      <c r="E107" s="267" t="s">
        <v>21</v>
      </c>
      <c r="F107" s="268" t="s">
        <v>419</v>
      </c>
      <c r="G107" s="266"/>
      <c r="H107" s="269">
        <v>420</v>
      </c>
      <c r="I107" s="270"/>
      <c r="J107" s="266"/>
      <c r="K107" s="266"/>
      <c r="L107" s="271"/>
      <c r="M107" s="272"/>
      <c r="N107" s="273"/>
      <c r="O107" s="273"/>
      <c r="P107" s="273"/>
      <c r="Q107" s="273"/>
      <c r="R107" s="273"/>
      <c r="S107" s="273"/>
      <c r="T107" s="274"/>
      <c r="AT107" s="275" t="s">
        <v>406</v>
      </c>
      <c r="AU107" s="275" t="s">
        <v>79</v>
      </c>
      <c r="AV107" s="12" t="s">
        <v>79</v>
      </c>
      <c r="AW107" s="12" t="s">
        <v>34</v>
      </c>
      <c r="AX107" s="12" t="s">
        <v>77</v>
      </c>
      <c r="AY107" s="275" t="s">
        <v>130</v>
      </c>
    </row>
    <row r="108" s="1" customFormat="1" ht="25.5" customHeight="1">
      <c r="B108" s="45"/>
      <c r="C108" s="227" t="s">
        <v>129</v>
      </c>
      <c r="D108" s="227" t="s">
        <v>131</v>
      </c>
      <c r="E108" s="228" t="s">
        <v>420</v>
      </c>
      <c r="F108" s="229" t="s">
        <v>421</v>
      </c>
      <c r="G108" s="230" t="s">
        <v>422</v>
      </c>
      <c r="H108" s="231">
        <v>1500</v>
      </c>
      <c r="I108" s="232"/>
      <c r="J108" s="233">
        <f>ROUND(I108*H108,2)</f>
        <v>0</v>
      </c>
      <c r="K108" s="229" t="s">
        <v>402</v>
      </c>
      <c r="L108" s="71"/>
      <c r="M108" s="234" t="s">
        <v>21</v>
      </c>
      <c r="N108" s="235" t="s">
        <v>41</v>
      </c>
      <c r="O108" s="46"/>
      <c r="P108" s="236">
        <f>O108*H108</f>
        <v>0</v>
      </c>
      <c r="Q108" s="236">
        <v>0</v>
      </c>
      <c r="R108" s="236">
        <f>Q108*H108</f>
        <v>0</v>
      </c>
      <c r="S108" s="236">
        <v>0</v>
      </c>
      <c r="T108" s="237">
        <f>S108*H108</f>
        <v>0</v>
      </c>
      <c r="AR108" s="23" t="s">
        <v>129</v>
      </c>
      <c r="AT108" s="23" t="s">
        <v>131</v>
      </c>
      <c r="AU108" s="23" t="s">
        <v>79</v>
      </c>
      <c r="AY108" s="23" t="s">
        <v>130</v>
      </c>
      <c r="BE108" s="238">
        <f>IF(N108="základní",J108,0)</f>
        <v>0</v>
      </c>
      <c r="BF108" s="238">
        <f>IF(N108="snížená",J108,0)</f>
        <v>0</v>
      </c>
      <c r="BG108" s="238">
        <f>IF(N108="zákl. přenesená",J108,0)</f>
        <v>0</v>
      </c>
      <c r="BH108" s="238">
        <f>IF(N108="sníž. přenesená",J108,0)</f>
        <v>0</v>
      </c>
      <c r="BI108" s="238">
        <f>IF(N108="nulová",J108,0)</f>
        <v>0</v>
      </c>
      <c r="BJ108" s="23" t="s">
        <v>77</v>
      </c>
      <c r="BK108" s="238">
        <f>ROUND(I108*H108,2)</f>
        <v>0</v>
      </c>
      <c r="BL108" s="23" t="s">
        <v>129</v>
      </c>
      <c r="BM108" s="23" t="s">
        <v>423</v>
      </c>
    </row>
    <row r="109" s="1" customFormat="1">
      <c r="B109" s="45"/>
      <c r="C109" s="73"/>
      <c r="D109" s="249" t="s">
        <v>404</v>
      </c>
      <c r="E109" s="73"/>
      <c r="F109" s="250" t="s">
        <v>424</v>
      </c>
      <c r="G109" s="73"/>
      <c r="H109" s="73"/>
      <c r="I109" s="196"/>
      <c r="J109" s="73"/>
      <c r="K109" s="73"/>
      <c r="L109" s="71"/>
      <c r="M109" s="251"/>
      <c r="N109" s="46"/>
      <c r="O109" s="46"/>
      <c r="P109" s="46"/>
      <c r="Q109" s="46"/>
      <c r="R109" s="46"/>
      <c r="S109" s="46"/>
      <c r="T109" s="94"/>
      <c r="AT109" s="23" t="s">
        <v>404</v>
      </c>
      <c r="AU109" s="23" t="s">
        <v>79</v>
      </c>
    </row>
    <row r="110" s="12" customFormat="1">
      <c r="B110" s="265"/>
      <c r="C110" s="266"/>
      <c r="D110" s="249" t="s">
        <v>406</v>
      </c>
      <c r="E110" s="267" t="s">
        <v>21</v>
      </c>
      <c r="F110" s="268" t="s">
        <v>425</v>
      </c>
      <c r="G110" s="266"/>
      <c r="H110" s="269">
        <v>1500</v>
      </c>
      <c r="I110" s="270"/>
      <c r="J110" s="266"/>
      <c r="K110" s="266"/>
      <c r="L110" s="271"/>
      <c r="M110" s="272"/>
      <c r="N110" s="273"/>
      <c r="O110" s="273"/>
      <c r="P110" s="273"/>
      <c r="Q110" s="273"/>
      <c r="R110" s="273"/>
      <c r="S110" s="273"/>
      <c r="T110" s="274"/>
      <c r="AT110" s="275" t="s">
        <v>406</v>
      </c>
      <c r="AU110" s="275" t="s">
        <v>79</v>
      </c>
      <c r="AV110" s="12" t="s">
        <v>79</v>
      </c>
      <c r="AW110" s="12" t="s">
        <v>34</v>
      </c>
      <c r="AX110" s="12" t="s">
        <v>77</v>
      </c>
      <c r="AY110" s="275" t="s">
        <v>130</v>
      </c>
    </row>
    <row r="111" s="10" customFormat="1" ht="29.88" customHeight="1">
      <c r="B111" s="213"/>
      <c r="C111" s="214"/>
      <c r="D111" s="215" t="s">
        <v>69</v>
      </c>
      <c r="E111" s="263" t="s">
        <v>79</v>
      </c>
      <c r="F111" s="263" t="s">
        <v>426</v>
      </c>
      <c r="G111" s="214"/>
      <c r="H111" s="214"/>
      <c r="I111" s="217"/>
      <c r="J111" s="264">
        <f>BK111</f>
        <v>0</v>
      </c>
      <c r="K111" s="214"/>
      <c r="L111" s="219"/>
      <c r="M111" s="220"/>
      <c r="N111" s="221"/>
      <c r="O111" s="221"/>
      <c r="P111" s="222">
        <f>SUM(P112:P116)</f>
        <v>0</v>
      </c>
      <c r="Q111" s="221"/>
      <c r="R111" s="222">
        <f>SUM(R112:R116)</f>
        <v>67.710803999999996</v>
      </c>
      <c r="S111" s="221"/>
      <c r="T111" s="223">
        <f>SUM(T112:T116)</f>
        <v>0</v>
      </c>
      <c r="AR111" s="224" t="s">
        <v>77</v>
      </c>
      <c r="AT111" s="225" t="s">
        <v>69</v>
      </c>
      <c r="AU111" s="225" t="s">
        <v>77</v>
      </c>
      <c r="AY111" s="224" t="s">
        <v>130</v>
      </c>
      <c r="BK111" s="226">
        <f>SUM(BK112:BK116)</f>
        <v>0</v>
      </c>
    </row>
    <row r="112" s="1" customFormat="1" ht="25.5" customHeight="1">
      <c r="B112" s="45"/>
      <c r="C112" s="227" t="s">
        <v>147</v>
      </c>
      <c r="D112" s="227" t="s">
        <v>131</v>
      </c>
      <c r="E112" s="228" t="s">
        <v>427</v>
      </c>
      <c r="F112" s="229" t="s">
        <v>428</v>
      </c>
      <c r="G112" s="230" t="s">
        <v>372</v>
      </c>
      <c r="H112" s="231">
        <v>27.600000000000001</v>
      </c>
      <c r="I112" s="232"/>
      <c r="J112" s="233">
        <f>ROUND(I112*H112,2)</f>
        <v>0</v>
      </c>
      <c r="K112" s="229" t="s">
        <v>402</v>
      </c>
      <c r="L112" s="71"/>
      <c r="M112" s="234" t="s">
        <v>21</v>
      </c>
      <c r="N112" s="235" t="s">
        <v>41</v>
      </c>
      <c r="O112" s="46"/>
      <c r="P112" s="236">
        <f>O112*H112</f>
        <v>0</v>
      </c>
      <c r="Q112" s="236">
        <v>2.45329</v>
      </c>
      <c r="R112" s="236">
        <f>Q112*H112</f>
        <v>67.710803999999996</v>
      </c>
      <c r="S112" s="236">
        <v>0</v>
      </c>
      <c r="T112" s="237">
        <f>S112*H112</f>
        <v>0</v>
      </c>
      <c r="AR112" s="23" t="s">
        <v>129</v>
      </c>
      <c r="AT112" s="23" t="s">
        <v>131</v>
      </c>
      <c r="AU112" s="23" t="s">
        <v>79</v>
      </c>
      <c r="AY112" s="23" t="s">
        <v>130</v>
      </c>
      <c r="BE112" s="238">
        <f>IF(N112="základní",J112,0)</f>
        <v>0</v>
      </c>
      <c r="BF112" s="238">
        <f>IF(N112="snížená",J112,0)</f>
        <v>0</v>
      </c>
      <c r="BG112" s="238">
        <f>IF(N112="zákl. přenesená",J112,0)</f>
        <v>0</v>
      </c>
      <c r="BH112" s="238">
        <f>IF(N112="sníž. přenesená",J112,0)</f>
        <v>0</v>
      </c>
      <c r="BI112" s="238">
        <f>IF(N112="nulová",J112,0)</f>
        <v>0</v>
      </c>
      <c r="BJ112" s="23" t="s">
        <v>77</v>
      </c>
      <c r="BK112" s="238">
        <f>ROUND(I112*H112,2)</f>
        <v>0</v>
      </c>
      <c r="BL112" s="23" t="s">
        <v>129</v>
      </c>
      <c r="BM112" s="23" t="s">
        <v>429</v>
      </c>
    </row>
    <row r="113" s="1" customFormat="1">
      <c r="B113" s="45"/>
      <c r="C113" s="73"/>
      <c r="D113" s="249" t="s">
        <v>404</v>
      </c>
      <c r="E113" s="73"/>
      <c r="F113" s="250" t="s">
        <v>430</v>
      </c>
      <c r="G113" s="73"/>
      <c r="H113" s="73"/>
      <c r="I113" s="196"/>
      <c r="J113" s="73"/>
      <c r="K113" s="73"/>
      <c r="L113" s="71"/>
      <c r="M113" s="251"/>
      <c r="N113" s="46"/>
      <c r="O113" s="46"/>
      <c r="P113" s="46"/>
      <c r="Q113" s="46"/>
      <c r="R113" s="46"/>
      <c r="S113" s="46"/>
      <c r="T113" s="94"/>
      <c r="AT113" s="23" t="s">
        <v>404</v>
      </c>
      <c r="AU113" s="23" t="s">
        <v>79</v>
      </c>
    </row>
    <row r="114" s="12" customFormat="1">
      <c r="B114" s="265"/>
      <c r="C114" s="266"/>
      <c r="D114" s="249" t="s">
        <v>406</v>
      </c>
      <c r="E114" s="267" t="s">
        <v>21</v>
      </c>
      <c r="F114" s="268" t="s">
        <v>407</v>
      </c>
      <c r="G114" s="266"/>
      <c r="H114" s="269">
        <v>3.6000000000000001</v>
      </c>
      <c r="I114" s="270"/>
      <c r="J114" s="266"/>
      <c r="K114" s="266"/>
      <c r="L114" s="271"/>
      <c r="M114" s="272"/>
      <c r="N114" s="273"/>
      <c r="O114" s="273"/>
      <c r="P114" s="273"/>
      <c r="Q114" s="273"/>
      <c r="R114" s="273"/>
      <c r="S114" s="273"/>
      <c r="T114" s="274"/>
      <c r="AT114" s="275" t="s">
        <v>406</v>
      </c>
      <c r="AU114" s="275" t="s">
        <v>79</v>
      </c>
      <c r="AV114" s="12" t="s">
        <v>79</v>
      </c>
      <c r="AW114" s="12" t="s">
        <v>34</v>
      </c>
      <c r="AX114" s="12" t="s">
        <v>70</v>
      </c>
      <c r="AY114" s="275" t="s">
        <v>130</v>
      </c>
    </row>
    <row r="115" s="12" customFormat="1">
      <c r="B115" s="265"/>
      <c r="C115" s="266"/>
      <c r="D115" s="249" t="s">
        <v>406</v>
      </c>
      <c r="E115" s="267" t="s">
        <v>21</v>
      </c>
      <c r="F115" s="268" t="s">
        <v>408</v>
      </c>
      <c r="G115" s="266"/>
      <c r="H115" s="269">
        <v>24</v>
      </c>
      <c r="I115" s="270"/>
      <c r="J115" s="266"/>
      <c r="K115" s="266"/>
      <c r="L115" s="271"/>
      <c r="M115" s="272"/>
      <c r="N115" s="273"/>
      <c r="O115" s="273"/>
      <c r="P115" s="273"/>
      <c r="Q115" s="273"/>
      <c r="R115" s="273"/>
      <c r="S115" s="273"/>
      <c r="T115" s="274"/>
      <c r="AT115" s="275" t="s">
        <v>406</v>
      </c>
      <c r="AU115" s="275" t="s">
        <v>79</v>
      </c>
      <c r="AV115" s="12" t="s">
        <v>79</v>
      </c>
      <c r="AW115" s="12" t="s">
        <v>34</v>
      </c>
      <c r="AX115" s="12" t="s">
        <v>70</v>
      </c>
      <c r="AY115" s="275" t="s">
        <v>130</v>
      </c>
    </row>
    <row r="116" s="13" customFormat="1">
      <c r="B116" s="276"/>
      <c r="C116" s="277"/>
      <c r="D116" s="249" t="s">
        <v>406</v>
      </c>
      <c r="E116" s="278" t="s">
        <v>21</v>
      </c>
      <c r="F116" s="279" t="s">
        <v>409</v>
      </c>
      <c r="G116" s="277"/>
      <c r="H116" s="280">
        <v>27.600000000000001</v>
      </c>
      <c r="I116" s="281"/>
      <c r="J116" s="277"/>
      <c r="K116" s="277"/>
      <c r="L116" s="282"/>
      <c r="M116" s="283"/>
      <c r="N116" s="284"/>
      <c r="O116" s="284"/>
      <c r="P116" s="284"/>
      <c r="Q116" s="284"/>
      <c r="R116" s="284"/>
      <c r="S116" s="284"/>
      <c r="T116" s="285"/>
      <c r="AT116" s="286" t="s">
        <v>406</v>
      </c>
      <c r="AU116" s="286" t="s">
        <v>79</v>
      </c>
      <c r="AV116" s="13" t="s">
        <v>129</v>
      </c>
      <c r="AW116" s="13" t="s">
        <v>34</v>
      </c>
      <c r="AX116" s="13" t="s">
        <v>77</v>
      </c>
      <c r="AY116" s="286" t="s">
        <v>130</v>
      </c>
    </row>
    <row r="117" s="10" customFormat="1" ht="29.88" customHeight="1">
      <c r="B117" s="213"/>
      <c r="C117" s="214"/>
      <c r="D117" s="215" t="s">
        <v>69</v>
      </c>
      <c r="E117" s="263" t="s">
        <v>168</v>
      </c>
      <c r="F117" s="263" t="s">
        <v>431</v>
      </c>
      <c r="G117" s="214"/>
      <c r="H117" s="214"/>
      <c r="I117" s="217"/>
      <c r="J117" s="264">
        <f>BK117</f>
        <v>0</v>
      </c>
      <c r="K117" s="214"/>
      <c r="L117" s="219"/>
      <c r="M117" s="220"/>
      <c r="N117" s="221"/>
      <c r="O117" s="221"/>
      <c r="P117" s="222">
        <f>SUM(P118:P119)</f>
        <v>0</v>
      </c>
      <c r="Q117" s="221"/>
      <c r="R117" s="222">
        <f>SUM(R118:R119)</f>
        <v>0.0020799999999999998</v>
      </c>
      <c r="S117" s="221"/>
      <c r="T117" s="223">
        <f>SUM(T118:T119)</f>
        <v>0</v>
      </c>
      <c r="AR117" s="224" t="s">
        <v>77</v>
      </c>
      <c r="AT117" s="225" t="s">
        <v>69</v>
      </c>
      <c r="AU117" s="225" t="s">
        <v>77</v>
      </c>
      <c r="AY117" s="224" t="s">
        <v>130</v>
      </c>
      <c r="BK117" s="226">
        <f>SUM(BK118:BK119)</f>
        <v>0</v>
      </c>
    </row>
    <row r="118" s="1" customFormat="1" ht="25.5" customHeight="1">
      <c r="B118" s="45"/>
      <c r="C118" s="227" t="s">
        <v>153</v>
      </c>
      <c r="D118" s="227" t="s">
        <v>131</v>
      </c>
      <c r="E118" s="228" t="s">
        <v>432</v>
      </c>
      <c r="F118" s="229" t="s">
        <v>433</v>
      </c>
      <c r="G118" s="230" t="s">
        <v>134</v>
      </c>
      <c r="H118" s="231">
        <v>8</v>
      </c>
      <c r="I118" s="232"/>
      <c r="J118" s="233">
        <f>ROUND(I118*H118,2)</f>
        <v>0</v>
      </c>
      <c r="K118" s="229" t="s">
        <v>402</v>
      </c>
      <c r="L118" s="71"/>
      <c r="M118" s="234" t="s">
        <v>21</v>
      </c>
      <c r="N118" s="235" t="s">
        <v>41</v>
      </c>
      <c r="O118" s="46"/>
      <c r="P118" s="236">
        <f>O118*H118</f>
        <v>0</v>
      </c>
      <c r="Q118" s="236">
        <v>0.00025999999999999998</v>
      </c>
      <c r="R118" s="236">
        <f>Q118*H118</f>
        <v>0.0020799999999999998</v>
      </c>
      <c r="S118" s="236">
        <v>0</v>
      </c>
      <c r="T118" s="237">
        <f>S118*H118</f>
        <v>0</v>
      </c>
      <c r="AR118" s="23" t="s">
        <v>129</v>
      </c>
      <c r="AT118" s="23" t="s">
        <v>131</v>
      </c>
      <c r="AU118" s="23" t="s">
        <v>79</v>
      </c>
      <c r="AY118" s="23" t="s">
        <v>130</v>
      </c>
      <c r="BE118" s="238">
        <f>IF(N118="základní",J118,0)</f>
        <v>0</v>
      </c>
      <c r="BF118" s="238">
        <f>IF(N118="snížená",J118,0)</f>
        <v>0</v>
      </c>
      <c r="BG118" s="238">
        <f>IF(N118="zákl. přenesená",J118,0)</f>
        <v>0</v>
      </c>
      <c r="BH118" s="238">
        <f>IF(N118="sníž. přenesená",J118,0)</f>
        <v>0</v>
      </c>
      <c r="BI118" s="238">
        <f>IF(N118="nulová",J118,0)</f>
        <v>0</v>
      </c>
      <c r="BJ118" s="23" t="s">
        <v>77</v>
      </c>
      <c r="BK118" s="238">
        <f>ROUND(I118*H118,2)</f>
        <v>0</v>
      </c>
      <c r="BL118" s="23" t="s">
        <v>129</v>
      </c>
      <c r="BM118" s="23" t="s">
        <v>434</v>
      </c>
    </row>
    <row r="119" s="1" customFormat="1">
      <c r="B119" s="45"/>
      <c r="C119" s="73"/>
      <c r="D119" s="249" t="s">
        <v>404</v>
      </c>
      <c r="E119" s="73"/>
      <c r="F119" s="250" t="s">
        <v>435</v>
      </c>
      <c r="G119" s="73"/>
      <c r="H119" s="73"/>
      <c r="I119" s="196"/>
      <c r="J119" s="73"/>
      <c r="K119" s="73"/>
      <c r="L119" s="71"/>
      <c r="M119" s="251"/>
      <c r="N119" s="46"/>
      <c r="O119" s="46"/>
      <c r="P119" s="46"/>
      <c r="Q119" s="46"/>
      <c r="R119" s="46"/>
      <c r="S119" s="46"/>
      <c r="T119" s="94"/>
      <c r="AT119" s="23" t="s">
        <v>404</v>
      </c>
      <c r="AU119" s="23" t="s">
        <v>79</v>
      </c>
    </row>
    <row r="120" s="10" customFormat="1" ht="37.44" customHeight="1">
      <c r="B120" s="213"/>
      <c r="C120" s="214"/>
      <c r="D120" s="215" t="s">
        <v>69</v>
      </c>
      <c r="E120" s="216" t="s">
        <v>148</v>
      </c>
      <c r="F120" s="216" t="s">
        <v>436</v>
      </c>
      <c r="G120" s="214"/>
      <c r="H120" s="214"/>
      <c r="I120" s="217"/>
      <c r="J120" s="218">
        <f>BK120</f>
        <v>0</v>
      </c>
      <c r="K120" s="214"/>
      <c r="L120" s="219"/>
      <c r="M120" s="220"/>
      <c r="N120" s="221"/>
      <c r="O120" s="221"/>
      <c r="P120" s="222">
        <f>P121</f>
        <v>0</v>
      </c>
      <c r="Q120" s="221"/>
      <c r="R120" s="222">
        <f>R121</f>
        <v>0</v>
      </c>
      <c r="S120" s="221"/>
      <c r="T120" s="223">
        <f>T121</f>
        <v>0</v>
      </c>
      <c r="AR120" s="224" t="s">
        <v>87</v>
      </c>
      <c r="AT120" s="225" t="s">
        <v>69</v>
      </c>
      <c r="AU120" s="225" t="s">
        <v>70</v>
      </c>
      <c r="AY120" s="224" t="s">
        <v>130</v>
      </c>
      <c r="BK120" s="226">
        <f>BK121</f>
        <v>0</v>
      </c>
    </row>
    <row r="121" s="10" customFormat="1" ht="19.92" customHeight="1">
      <c r="B121" s="213"/>
      <c r="C121" s="214"/>
      <c r="D121" s="215" t="s">
        <v>69</v>
      </c>
      <c r="E121" s="263" t="s">
        <v>437</v>
      </c>
      <c r="F121" s="263" t="s">
        <v>438</v>
      </c>
      <c r="G121" s="214"/>
      <c r="H121" s="214"/>
      <c r="I121" s="217"/>
      <c r="J121" s="264">
        <f>BK121</f>
        <v>0</v>
      </c>
      <c r="K121" s="214"/>
      <c r="L121" s="219"/>
      <c r="M121" s="220"/>
      <c r="N121" s="221"/>
      <c r="O121" s="221"/>
      <c r="P121" s="222">
        <f>SUM(P122:P128)</f>
        <v>0</v>
      </c>
      <c r="Q121" s="221"/>
      <c r="R121" s="222">
        <f>SUM(R122:R128)</f>
        <v>0</v>
      </c>
      <c r="S121" s="221"/>
      <c r="T121" s="223">
        <f>SUM(T122:T128)</f>
        <v>0</v>
      </c>
      <c r="AR121" s="224" t="s">
        <v>87</v>
      </c>
      <c r="AT121" s="225" t="s">
        <v>69</v>
      </c>
      <c r="AU121" s="225" t="s">
        <v>77</v>
      </c>
      <c r="AY121" s="224" t="s">
        <v>130</v>
      </c>
      <c r="BK121" s="226">
        <f>SUM(BK122:BK128)</f>
        <v>0</v>
      </c>
    </row>
    <row r="122" s="1" customFormat="1" ht="51" customHeight="1">
      <c r="B122" s="45"/>
      <c r="C122" s="227" t="s">
        <v>157</v>
      </c>
      <c r="D122" s="227" t="s">
        <v>131</v>
      </c>
      <c r="E122" s="228" t="s">
        <v>439</v>
      </c>
      <c r="F122" s="229" t="s">
        <v>440</v>
      </c>
      <c r="G122" s="230" t="s">
        <v>372</v>
      </c>
      <c r="H122" s="231">
        <v>1</v>
      </c>
      <c r="I122" s="232"/>
      <c r="J122" s="233">
        <f>ROUND(I122*H122,2)</f>
        <v>0</v>
      </c>
      <c r="K122" s="229" t="s">
        <v>402</v>
      </c>
      <c r="L122" s="71"/>
      <c r="M122" s="234" t="s">
        <v>21</v>
      </c>
      <c r="N122" s="235" t="s">
        <v>41</v>
      </c>
      <c r="O122" s="46"/>
      <c r="P122" s="236">
        <f>O122*H122</f>
        <v>0</v>
      </c>
      <c r="Q122" s="236">
        <v>0</v>
      </c>
      <c r="R122" s="236">
        <f>Q122*H122</f>
        <v>0</v>
      </c>
      <c r="S122" s="236">
        <v>0</v>
      </c>
      <c r="T122" s="237">
        <f>S122*H122</f>
        <v>0</v>
      </c>
      <c r="AR122" s="23" t="s">
        <v>441</v>
      </c>
      <c r="AT122" s="23" t="s">
        <v>131</v>
      </c>
      <c r="AU122" s="23" t="s">
        <v>79</v>
      </c>
      <c r="AY122" s="23" t="s">
        <v>130</v>
      </c>
      <c r="BE122" s="238">
        <f>IF(N122="základní",J122,0)</f>
        <v>0</v>
      </c>
      <c r="BF122" s="238">
        <f>IF(N122="snížená",J122,0)</f>
        <v>0</v>
      </c>
      <c r="BG122" s="238">
        <f>IF(N122="zákl. přenesená",J122,0)</f>
        <v>0</v>
      </c>
      <c r="BH122" s="238">
        <f>IF(N122="sníž. přenesená",J122,0)</f>
        <v>0</v>
      </c>
      <c r="BI122" s="238">
        <f>IF(N122="nulová",J122,0)</f>
        <v>0</v>
      </c>
      <c r="BJ122" s="23" t="s">
        <v>77</v>
      </c>
      <c r="BK122" s="238">
        <f>ROUND(I122*H122,2)</f>
        <v>0</v>
      </c>
      <c r="BL122" s="23" t="s">
        <v>441</v>
      </c>
      <c r="BM122" s="23" t="s">
        <v>442</v>
      </c>
    </row>
    <row r="123" s="1" customFormat="1">
      <c r="B123" s="45"/>
      <c r="C123" s="73"/>
      <c r="D123" s="249" t="s">
        <v>404</v>
      </c>
      <c r="E123" s="73"/>
      <c r="F123" s="250" t="s">
        <v>443</v>
      </c>
      <c r="G123" s="73"/>
      <c r="H123" s="73"/>
      <c r="I123" s="196"/>
      <c r="J123" s="73"/>
      <c r="K123" s="73"/>
      <c r="L123" s="71"/>
      <c r="M123" s="251"/>
      <c r="N123" s="46"/>
      <c r="O123" s="46"/>
      <c r="P123" s="46"/>
      <c r="Q123" s="46"/>
      <c r="R123" s="46"/>
      <c r="S123" s="46"/>
      <c r="T123" s="94"/>
      <c r="AT123" s="23" t="s">
        <v>404</v>
      </c>
      <c r="AU123" s="23" t="s">
        <v>79</v>
      </c>
    </row>
    <row r="124" s="1" customFormat="1" ht="25.5" customHeight="1">
      <c r="B124" s="45"/>
      <c r="C124" s="227" t="s">
        <v>163</v>
      </c>
      <c r="D124" s="227" t="s">
        <v>131</v>
      </c>
      <c r="E124" s="228" t="s">
        <v>444</v>
      </c>
      <c r="F124" s="229" t="s">
        <v>445</v>
      </c>
      <c r="G124" s="230" t="s">
        <v>372</v>
      </c>
      <c r="H124" s="231">
        <v>2.0499999999999998</v>
      </c>
      <c r="I124" s="232"/>
      <c r="J124" s="233">
        <f>ROUND(I124*H124,2)</f>
        <v>0</v>
      </c>
      <c r="K124" s="229" t="s">
        <v>402</v>
      </c>
      <c r="L124" s="71"/>
      <c r="M124" s="234" t="s">
        <v>21</v>
      </c>
      <c r="N124" s="235" t="s">
        <v>41</v>
      </c>
      <c r="O124" s="46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AR124" s="23" t="s">
        <v>441</v>
      </c>
      <c r="AT124" s="23" t="s">
        <v>131</v>
      </c>
      <c r="AU124" s="23" t="s">
        <v>79</v>
      </c>
      <c r="AY124" s="23" t="s">
        <v>130</v>
      </c>
      <c r="BE124" s="238">
        <f>IF(N124="základní",J124,0)</f>
        <v>0</v>
      </c>
      <c r="BF124" s="238">
        <f>IF(N124="snížená",J124,0)</f>
        <v>0</v>
      </c>
      <c r="BG124" s="238">
        <f>IF(N124="zákl. přenesená",J124,0)</f>
        <v>0</v>
      </c>
      <c r="BH124" s="238">
        <f>IF(N124="sníž. přenesená",J124,0)</f>
        <v>0</v>
      </c>
      <c r="BI124" s="238">
        <f>IF(N124="nulová",J124,0)</f>
        <v>0</v>
      </c>
      <c r="BJ124" s="23" t="s">
        <v>77</v>
      </c>
      <c r="BK124" s="238">
        <f>ROUND(I124*H124,2)</f>
        <v>0</v>
      </c>
      <c r="BL124" s="23" t="s">
        <v>441</v>
      </c>
      <c r="BM124" s="23" t="s">
        <v>446</v>
      </c>
    </row>
    <row r="125" s="12" customFormat="1">
      <c r="B125" s="265"/>
      <c r="C125" s="266"/>
      <c r="D125" s="249" t="s">
        <v>406</v>
      </c>
      <c r="E125" s="267" t="s">
        <v>21</v>
      </c>
      <c r="F125" s="268" t="s">
        <v>447</v>
      </c>
      <c r="G125" s="266"/>
      <c r="H125" s="269">
        <v>2.0499999999999998</v>
      </c>
      <c r="I125" s="270"/>
      <c r="J125" s="266"/>
      <c r="K125" s="266"/>
      <c r="L125" s="271"/>
      <c r="M125" s="272"/>
      <c r="N125" s="273"/>
      <c r="O125" s="273"/>
      <c r="P125" s="273"/>
      <c r="Q125" s="273"/>
      <c r="R125" s="273"/>
      <c r="S125" s="273"/>
      <c r="T125" s="274"/>
      <c r="AT125" s="275" t="s">
        <v>406</v>
      </c>
      <c r="AU125" s="275" t="s">
        <v>79</v>
      </c>
      <c r="AV125" s="12" t="s">
        <v>79</v>
      </c>
      <c r="AW125" s="12" t="s">
        <v>34</v>
      </c>
      <c r="AX125" s="12" t="s">
        <v>77</v>
      </c>
      <c r="AY125" s="275" t="s">
        <v>130</v>
      </c>
    </row>
    <row r="126" s="1" customFormat="1" ht="38.25" customHeight="1">
      <c r="B126" s="45"/>
      <c r="C126" s="227" t="s">
        <v>168</v>
      </c>
      <c r="D126" s="227" t="s">
        <v>131</v>
      </c>
      <c r="E126" s="228" t="s">
        <v>448</v>
      </c>
      <c r="F126" s="229" t="s">
        <v>449</v>
      </c>
      <c r="G126" s="230" t="s">
        <v>372</v>
      </c>
      <c r="H126" s="231">
        <v>1</v>
      </c>
      <c r="I126" s="232"/>
      <c r="J126" s="233">
        <f>ROUND(I126*H126,2)</f>
        <v>0</v>
      </c>
      <c r="K126" s="229" t="s">
        <v>402</v>
      </c>
      <c r="L126" s="71"/>
      <c r="M126" s="234" t="s">
        <v>21</v>
      </c>
      <c r="N126" s="235" t="s">
        <v>41</v>
      </c>
      <c r="O126" s="46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AR126" s="23" t="s">
        <v>441</v>
      </c>
      <c r="AT126" s="23" t="s">
        <v>131</v>
      </c>
      <c r="AU126" s="23" t="s">
        <v>79</v>
      </c>
      <c r="AY126" s="23" t="s">
        <v>130</v>
      </c>
      <c r="BE126" s="238">
        <f>IF(N126="základní",J126,0)</f>
        <v>0</v>
      </c>
      <c r="BF126" s="238">
        <f>IF(N126="snížená",J126,0)</f>
        <v>0</v>
      </c>
      <c r="BG126" s="238">
        <f>IF(N126="zákl. přenesená",J126,0)</f>
        <v>0</v>
      </c>
      <c r="BH126" s="238">
        <f>IF(N126="sníž. přenesená",J126,0)</f>
        <v>0</v>
      </c>
      <c r="BI126" s="238">
        <f>IF(N126="nulová",J126,0)</f>
        <v>0</v>
      </c>
      <c r="BJ126" s="23" t="s">
        <v>77</v>
      </c>
      <c r="BK126" s="238">
        <f>ROUND(I126*H126,2)</f>
        <v>0</v>
      </c>
      <c r="BL126" s="23" t="s">
        <v>441</v>
      </c>
      <c r="BM126" s="23" t="s">
        <v>450</v>
      </c>
    </row>
    <row r="127" s="1" customFormat="1" ht="25.5" customHeight="1">
      <c r="B127" s="45"/>
      <c r="C127" s="227" t="s">
        <v>172</v>
      </c>
      <c r="D127" s="227" t="s">
        <v>131</v>
      </c>
      <c r="E127" s="228" t="s">
        <v>451</v>
      </c>
      <c r="F127" s="229" t="s">
        <v>452</v>
      </c>
      <c r="G127" s="230" t="s">
        <v>199</v>
      </c>
      <c r="H127" s="231">
        <v>2650</v>
      </c>
      <c r="I127" s="232"/>
      <c r="J127" s="233">
        <f>ROUND(I127*H127,2)</f>
        <v>0</v>
      </c>
      <c r="K127" s="229" t="s">
        <v>402</v>
      </c>
      <c r="L127" s="71"/>
      <c r="M127" s="234" t="s">
        <v>21</v>
      </c>
      <c r="N127" s="235" t="s">
        <v>41</v>
      </c>
      <c r="O127" s="46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AR127" s="23" t="s">
        <v>441</v>
      </c>
      <c r="AT127" s="23" t="s">
        <v>131</v>
      </c>
      <c r="AU127" s="23" t="s">
        <v>79</v>
      </c>
      <c r="AY127" s="23" t="s">
        <v>130</v>
      </c>
      <c r="BE127" s="238">
        <f>IF(N127="základní",J127,0)</f>
        <v>0</v>
      </c>
      <c r="BF127" s="238">
        <f>IF(N127="snížená",J127,0)</f>
        <v>0</v>
      </c>
      <c r="BG127" s="238">
        <f>IF(N127="zákl. přenesená",J127,0)</f>
        <v>0</v>
      </c>
      <c r="BH127" s="238">
        <f>IF(N127="sníž. přenesená",J127,0)</f>
        <v>0</v>
      </c>
      <c r="BI127" s="238">
        <f>IF(N127="nulová",J127,0)</f>
        <v>0</v>
      </c>
      <c r="BJ127" s="23" t="s">
        <v>77</v>
      </c>
      <c r="BK127" s="238">
        <f>ROUND(I127*H127,2)</f>
        <v>0</v>
      </c>
      <c r="BL127" s="23" t="s">
        <v>441</v>
      </c>
      <c r="BM127" s="23" t="s">
        <v>453</v>
      </c>
    </row>
    <row r="128" s="1" customFormat="1" ht="25.5" customHeight="1">
      <c r="B128" s="45"/>
      <c r="C128" s="227" t="s">
        <v>177</v>
      </c>
      <c r="D128" s="227" t="s">
        <v>131</v>
      </c>
      <c r="E128" s="228" t="s">
        <v>454</v>
      </c>
      <c r="F128" s="229" t="s">
        <v>455</v>
      </c>
      <c r="G128" s="230" t="s">
        <v>199</v>
      </c>
      <c r="H128" s="231">
        <v>1050</v>
      </c>
      <c r="I128" s="232"/>
      <c r="J128" s="233">
        <f>ROUND(I128*H128,2)</f>
        <v>0</v>
      </c>
      <c r="K128" s="229" t="s">
        <v>402</v>
      </c>
      <c r="L128" s="71"/>
      <c r="M128" s="234" t="s">
        <v>21</v>
      </c>
      <c r="N128" s="252" t="s">
        <v>41</v>
      </c>
      <c r="O128" s="253"/>
      <c r="P128" s="254">
        <f>O128*H128</f>
        <v>0</v>
      </c>
      <c r="Q128" s="254">
        <v>0</v>
      </c>
      <c r="R128" s="254">
        <f>Q128*H128</f>
        <v>0</v>
      </c>
      <c r="S128" s="254">
        <v>0</v>
      </c>
      <c r="T128" s="255">
        <f>S128*H128</f>
        <v>0</v>
      </c>
      <c r="AR128" s="23" t="s">
        <v>441</v>
      </c>
      <c r="AT128" s="23" t="s">
        <v>131</v>
      </c>
      <c r="AU128" s="23" t="s">
        <v>79</v>
      </c>
      <c r="AY128" s="23" t="s">
        <v>130</v>
      </c>
      <c r="BE128" s="238">
        <f>IF(N128="základní",J128,0)</f>
        <v>0</v>
      </c>
      <c r="BF128" s="238">
        <f>IF(N128="snížená",J128,0)</f>
        <v>0</v>
      </c>
      <c r="BG128" s="238">
        <f>IF(N128="zákl. přenesená",J128,0)</f>
        <v>0</v>
      </c>
      <c r="BH128" s="238">
        <f>IF(N128="sníž. přenesená",J128,0)</f>
        <v>0</v>
      </c>
      <c r="BI128" s="238">
        <f>IF(N128="nulová",J128,0)</f>
        <v>0</v>
      </c>
      <c r="BJ128" s="23" t="s">
        <v>77</v>
      </c>
      <c r="BK128" s="238">
        <f>ROUND(I128*H128,2)</f>
        <v>0</v>
      </c>
      <c r="BL128" s="23" t="s">
        <v>441</v>
      </c>
      <c r="BM128" s="23" t="s">
        <v>456</v>
      </c>
    </row>
    <row r="129" s="1" customFormat="1" ht="6.96" customHeight="1">
      <c r="B129" s="66"/>
      <c r="C129" s="67"/>
      <c r="D129" s="67"/>
      <c r="E129" s="67"/>
      <c r="F129" s="67"/>
      <c r="G129" s="67"/>
      <c r="H129" s="67"/>
      <c r="I129" s="178"/>
      <c r="J129" s="67"/>
      <c r="K129" s="67"/>
      <c r="L129" s="71"/>
    </row>
  </sheetData>
  <sheetProtection sheet="1" autoFilter="0" formatColumns="0" formatRows="0" objects="1" scenarios="1" spinCount="100000" saltValue="KuCTU4xE7Ss4ZwM+ViMBtUgeWQeSMv9QCeqFc4P/YfXeJ2flXaFAhxhiYJ1jNKzNL+7Qzm/nA1uGlRhToxvRIg==" hashValue="q63qwO+7hqgnaw9t4GPCZcYHa5hzMICxhykuvAcukhRHJJayF+1ch4GR/llIz2KgiCFn3a0dLETYSUkHWXXAmA==" algorithmName="SHA-512" password="CC35"/>
  <autoFilter ref="C93:K128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80:H80"/>
    <mergeCell ref="E84:H84"/>
    <mergeCell ref="E82:H82"/>
    <mergeCell ref="E86:H86"/>
    <mergeCell ref="G1:H1"/>
    <mergeCell ref="L2:V2"/>
  </mergeCells>
  <hyperlinks>
    <hyperlink ref="F1:G1" location="C2" display="1) Krycí list soupisu"/>
    <hyperlink ref="G1:H1" location="C62" display="2) Rekapitulace"/>
    <hyperlink ref="J1" location="C9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0"/>
      <c r="B1" s="149"/>
      <c r="C1" s="149"/>
      <c r="D1" s="150" t="s">
        <v>1</v>
      </c>
      <c r="E1" s="149"/>
      <c r="F1" s="151" t="s">
        <v>95</v>
      </c>
      <c r="G1" s="151" t="s">
        <v>96</v>
      </c>
      <c r="H1" s="151"/>
      <c r="I1" s="152"/>
      <c r="J1" s="151" t="s">
        <v>97</v>
      </c>
      <c r="K1" s="150" t="s">
        <v>98</v>
      </c>
      <c r="L1" s="151" t="s">
        <v>99</v>
      </c>
      <c r="M1" s="151"/>
      <c r="N1" s="151"/>
      <c r="O1" s="151"/>
      <c r="P1" s="151"/>
      <c r="Q1" s="151"/>
      <c r="R1" s="151"/>
      <c r="S1" s="151"/>
      <c r="T1" s="15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ht="36.96" customHeight="1">
      <c r="L2"/>
      <c r="AT2" s="23" t="s">
        <v>94</v>
      </c>
    </row>
    <row r="3" ht="6.96" customHeight="1">
      <c r="B3" s="24"/>
      <c r="C3" s="25"/>
      <c r="D3" s="25"/>
      <c r="E3" s="25"/>
      <c r="F3" s="25"/>
      <c r="G3" s="25"/>
      <c r="H3" s="25"/>
      <c r="I3" s="153"/>
      <c r="J3" s="25"/>
      <c r="K3" s="26"/>
      <c r="AT3" s="23" t="s">
        <v>79</v>
      </c>
    </row>
    <row r="4" ht="36.96" customHeight="1">
      <c r="B4" s="27"/>
      <c r="C4" s="28"/>
      <c r="D4" s="29" t="s">
        <v>100</v>
      </c>
      <c r="E4" s="28"/>
      <c r="F4" s="28"/>
      <c r="G4" s="28"/>
      <c r="H4" s="28"/>
      <c r="I4" s="154"/>
      <c r="J4" s="28"/>
      <c r="K4" s="30"/>
      <c r="M4" s="31" t="s">
        <v>12</v>
      </c>
      <c r="AT4" s="23" t="s">
        <v>6</v>
      </c>
    </row>
    <row r="5" ht="6.96" customHeight="1">
      <c r="B5" s="27"/>
      <c r="C5" s="28"/>
      <c r="D5" s="28"/>
      <c r="E5" s="28"/>
      <c r="F5" s="28"/>
      <c r="G5" s="28"/>
      <c r="H5" s="28"/>
      <c r="I5" s="154"/>
      <c r="J5" s="28"/>
      <c r="K5" s="30"/>
    </row>
    <row r="6">
      <c r="B6" s="27"/>
      <c r="C6" s="28"/>
      <c r="D6" s="39" t="s">
        <v>18</v>
      </c>
      <c r="E6" s="28"/>
      <c r="F6" s="28"/>
      <c r="G6" s="28"/>
      <c r="H6" s="28"/>
      <c r="I6" s="154"/>
      <c r="J6" s="28"/>
      <c r="K6" s="30"/>
    </row>
    <row r="7" ht="16.5" customHeight="1">
      <c r="B7" s="27"/>
      <c r="C7" s="28"/>
      <c r="D7" s="28"/>
      <c r="E7" s="155" t="str">
        <f>'Rekapitulace stavby'!K6</f>
        <v>Oprava osvětlení kolejiště v ŽST Řehlovice</v>
      </c>
      <c r="F7" s="39"/>
      <c r="G7" s="39"/>
      <c r="H7" s="39"/>
      <c r="I7" s="154"/>
      <c r="J7" s="28"/>
      <c r="K7" s="30"/>
    </row>
    <row r="8">
      <c r="B8" s="27"/>
      <c r="C8" s="28"/>
      <c r="D8" s="39" t="s">
        <v>101</v>
      </c>
      <c r="E8" s="28"/>
      <c r="F8" s="28"/>
      <c r="G8" s="28"/>
      <c r="H8" s="28"/>
      <c r="I8" s="154"/>
      <c r="J8" s="28"/>
      <c r="K8" s="30"/>
    </row>
    <row r="9" ht="16.5" customHeight="1">
      <c r="B9" s="27"/>
      <c r="C9" s="28"/>
      <c r="D9" s="28"/>
      <c r="E9" s="155" t="s">
        <v>102</v>
      </c>
      <c r="F9" s="28"/>
      <c r="G9" s="28"/>
      <c r="H9" s="28"/>
      <c r="I9" s="154"/>
      <c r="J9" s="28"/>
      <c r="K9" s="30"/>
    </row>
    <row r="10">
      <c r="B10" s="27"/>
      <c r="C10" s="28"/>
      <c r="D10" s="39" t="s">
        <v>103</v>
      </c>
      <c r="E10" s="28"/>
      <c r="F10" s="28"/>
      <c r="G10" s="28"/>
      <c r="H10" s="28"/>
      <c r="I10" s="154"/>
      <c r="J10" s="28"/>
      <c r="K10" s="30"/>
    </row>
    <row r="11" s="1" customFormat="1" ht="16.5" customHeight="1">
      <c r="B11" s="45"/>
      <c r="C11" s="46"/>
      <c r="D11" s="46"/>
      <c r="E11" s="54" t="s">
        <v>104</v>
      </c>
      <c r="F11" s="46"/>
      <c r="G11" s="46"/>
      <c r="H11" s="46"/>
      <c r="I11" s="156"/>
      <c r="J11" s="46"/>
      <c r="K11" s="50"/>
    </row>
    <row r="12" s="1" customFormat="1">
      <c r="B12" s="45"/>
      <c r="C12" s="46"/>
      <c r="D12" s="39" t="s">
        <v>105</v>
      </c>
      <c r="E12" s="46"/>
      <c r="F12" s="46"/>
      <c r="G12" s="46"/>
      <c r="H12" s="46"/>
      <c r="I12" s="156"/>
      <c r="J12" s="46"/>
      <c r="K12" s="50"/>
    </row>
    <row r="13" s="1" customFormat="1" ht="36.96" customHeight="1">
      <c r="B13" s="45"/>
      <c r="C13" s="46"/>
      <c r="D13" s="46"/>
      <c r="E13" s="157" t="s">
        <v>457</v>
      </c>
      <c r="F13" s="46"/>
      <c r="G13" s="46"/>
      <c r="H13" s="46"/>
      <c r="I13" s="156"/>
      <c r="J13" s="46"/>
      <c r="K13" s="50"/>
    </row>
    <row r="14" s="1" customFormat="1">
      <c r="B14" s="45"/>
      <c r="C14" s="46"/>
      <c r="D14" s="46"/>
      <c r="E14" s="46"/>
      <c r="F14" s="46"/>
      <c r="G14" s="46"/>
      <c r="H14" s="46"/>
      <c r="I14" s="156"/>
      <c r="J14" s="46"/>
      <c r="K14" s="50"/>
    </row>
    <row r="15" s="1" customFormat="1" ht="14.4" customHeight="1">
      <c r="B15" s="45"/>
      <c r="C15" s="46"/>
      <c r="D15" s="39" t="s">
        <v>20</v>
      </c>
      <c r="E15" s="46"/>
      <c r="F15" s="34" t="s">
        <v>21</v>
      </c>
      <c r="G15" s="46"/>
      <c r="H15" s="46"/>
      <c r="I15" s="158" t="s">
        <v>22</v>
      </c>
      <c r="J15" s="34" t="s">
        <v>21</v>
      </c>
      <c r="K15" s="50"/>
    </row>
    <row r="16" s="1" customFormat="1" ht="14.4" customHeight="1">
      <c r="B16" s="45"/>
      <c r="C16" s="46"/>
      <c r="D16" s="39" t="s">
        <v>23</v>
      </c>
      <c r="E16" s="46"/>
      <c r="F16" s="34" t="s">
        <v>29</v>
      </c>
      <c r="G16" s="46"/>
      <c r="H16" s="46"/>
      <c r="I16" s="158" t="s">
        <v>25</v>
      </c>
      <c r="J16" s="159" t="str">
        <f>'Rekapitulace stavby'!AN8</f>
        <v>18. 9. 2018</v>
      </c>
      <c r="K16" s="50"/>
    </row>
    <row r="17" s="1" customFormat="1" ht="10.8" customHeight="1">
      <c r="B17" s="45"/>
      <c r="C17" s="46"/>
      <c r="D17" s="46"/>
      <c r="E17" s="46"/>
      <c r="F17" s="46"/>
      <c r="G17" s="46"/>
      <c r="H17" s="46"/>
      <c r="I17" s="156"/>
      <c r="J17" s="46"/>
      <c r="K17" s="50"/>
    </row>
    <row r="18" s="1" customFormat="1" ht="14.4" customHeight="1">
      <c r="B18" s="45"/>
      <c r="C18" s="46"/>
      <c r="D18" s="39" t="s">
        <v>27</v>
      </c>
      <c r="E18" s="46"/>
      <c r="F18" s="46"/>
      <c r="G18" s="46"/>
      <c r="H18" s="46"/>
      <c r="I18" s="158" t="s">
        <v>28</v>
      </c>
      <c r="J18" s="34" t="str">
        <f>IF('Rekapitulace stavby'!AN10="","",'Rekapitulace stavby'!AN10)</f>
        <v/>
      </c>
      <c r="K18" s="50"/>
    </row>
    <row r="19" s="1" customFormat="1" ht="18" customHeight="1">
      <c r="B19" s="45"/>
      <c r="C19" s="46"/>
      <c r="D19" s="46"/>
      <c r="E19" s="34" t="str">
        <f>IF('Rekapitulace stavby'!E11="","",'Rekapitulace stavby'!E11)</f>
        <v xml:space="preserve"> </v>
      </c>
      <c r="F19" s="46"/>
      <c r="G19" s="46"/>
      <c r="H19" s="46"/>
      <c r="I19" s="158" t="s">
        <v>30</v>
      </c>
      <c r="J19" s="34" t="str">
        <f>IF('Rekapitulace stavby'!AN11="","",'Rekapitulace stavby'!AN11)</f>
        <v/>
      </c>
      <c r="K19" s="50"/>
    </row>
    <row r="20" s="1" customFormat="1" ht="6.96" customHeight="1">
      <c r="B20" s="45"/>
      <c r="C20" s="46"/>
      <c r="D20" s="46"/>
      <c r="E20" s="46"/>
      <c r="F20" s="46"/>
      <c r="G20" s="46"/>
      <c r="H20" s="46"/>
      <c r="I20" s="156"/>
      <c r="J20" s="46"/>
      <c r="K20" s="50"/>
    </row>
    <row r="21" s="1" customFormat="1" ht="14.4" customHeight="1">
      <c r="B21" s="45"/>
      <c r="C21" s="46"/>
      <c r="D21" s="39" t="s">
        <v>31</v>
      </c>
      <c r="E21" s="46"/>
      <c r="F21" s="46"/>
      <c r="G21" s="46"/>
      <c r="H21" s="46"/>
      <c r="I21" s="158" t="s">
        <v>28</v>
      </c>
      <c r="J21" s="34" t="str">
        <f>IF('Rekapitulace stavby'!AN13="Vyplň údaj","",IF('Rekapitulace stavby'!AN13="","",'Rekapitulace stavby'!AN13))</f>
        <v/>
      </c>
      <c r="K21" s="50"/>
    </row>
    <row r="22" s="1" customFormat="1" ht="18" customHeight="1">
      <c r="B22" s="45"/>
      <c r="C22" s="46"/>
      <c r="D22" s="46"/>
      <c r="E22" s="34" t="str">
        <f>IF('Rekapitulace stavby'!E14="Vyplň údaj","",IF('Rekapitulace stavby'!E14="","",'Rekapitulace stavby'!E14))</f>
        <v/>
      </c>
      <c r="F22" s="46"/>
      <c r="G22" s="46"/>
      <c r="H22" s="46"/>
      <c r="I22" s="158" t="s">
        <v>30</v>
      </c>
      <c r="J22" s="34" t="str">
        <f>IF('Rekapitulace stavby'!AN14="Vyplň údaj","",IF('Rekapitulace stavby'!AN14="","",'Rekapitulace stavby'!AN14))</f>
        <v/>
      </c>
      <c r="K22" s="50"/>
    </row>
    <row r="23" s="1" customFormat="1" ht="6.96" customHeight="1">
      <c r="B23" s="45"/>
      <c r="C23" s="46"/>
      <c r="D23" s="46"/>
      <c r="E23" s="46"/>
      <c r="F23" s="46"/>
      <c r="G23" s="46"/>
      <c r="H23" s="46"/>
      <c r="I23" s="156"/>
      <c r="J23" s="46"/>
      <c r="K23" s="50"/>
    </row>
    <row r="24" s="1" customFormat="1" ht="14.4" customHeight="1">
      <c r="B24" s="45"/>
      <c r="C24" s="46"/>
      <c r="D24" s="39" t="s">
        <v>33</v>
      </c>
      <c r="E24" s="46"/>
      <c r="F24" s="46"/>
      <c r="G24" s="46"/>
      <c r="H24" s="46"/>
      <c r="I24" s="158" t="s">
        <v>28</v>
      </c>
      <c r="J24" s="34" t="str">
        <f>IF('Rekapitulace stavby'!AN16="","",'Rekapitulace stavby'!AN16)</f>
        <v/>
      </c>
      <c r="K24" s="50"/>
    </row>
    <row r="25" s="1" customFormat="1" ht="18" customHeight="1">
      <c r="B25" s="45"/>
      <c r="C25" s="46"/>
      <c r="D25" s="46"/>
      <c r="E25" s="34" t="str">
        <f>IF('Rekapitulace stavby'!E17="","",'Rekapitulace stavby'!E17)</f>
        <v xml:space="preserve"> </v>
      </c>
      <c r="F25" s="46"/>
      <c r="G25" s="46"/>
      <c r="H25" s="46"/>
      <c r="I25" s="158" t="s">
        <v>30</v>
      </c>
      <c r="J25" s="34" t="str">
        <f>IF('Rekapitulace stavby'!AN17="","",'Rekapitulace stavby'!AN17)</f>
        <v/>
      </c>
      <c r="K25" s="50"/>
    </row>
    <row r="26" s="1" customFormat="1" ht="6.96" customHeight="1">
      <c r="B26" s="45"/>
      <c r="C26" s="46"/>
      <c r="D26" s="46"/>
      <c r="E26" s="46"/>
      <c r="F26" s="46"/>
      <c r="G26" s="46"/>
      <c r="H26" s="46"/>
      <c r="I26" s="156"/>
      <c r="J26" s="46"/>
      <c r="K26" s="50"/>
    </row>
    <row r="27" s="1" customFormat="1" ht="14.4" customHeight="1">
      <c r="B27" s="45"/>
      <c r="C27" s="46"/>
      <c r="D27" s="39" t="s">
        <v>35</v>
      </c>
      <c r="E27" s="46"/>
      <c r="F27" s="46"/>
      <c r="G27" s="46"/>
      <c r="H27" s="46"/>
      <c r="I27" s="156"/>
      <c r="J27" s="46"/>
      <c r="K27" s="50"/>
    </row>
    <row r="28" s="7" customFormat="1" ht="16.5" customHeight="1">
      <c r="B28" s="160"/>
      <c r="C28" s="161"/>
      <c r="D28" s="161"/>
      <c r="E28" s="43" t="s">
        <v>21</v>
      </c>
      <c r="F28" s="43"/>
      <c r="G28" s="43"/>
      <c r="H28" s="43"/>
      <c r="I28" s="162"/>
      <c r="J28" s="161"/>
      <c r="K28" s="163"/>
    </row>
    <row r="29" s="1" customFormat="1" ht="6.96" customHeight="1">
      <c r="B29" s="45"/>
      <c r="C29" s="46"/>
      <c r="D29" s="46"/>
      <c r="E29" s="46"/>
      <c r="F29" s="46"/>
      <c r="G29" s="46"/>
      <c r="H29" s="46"/>
      <c r="I29" s="156"/>
      <c r="J29" s="46"/>
      <c r="K29" s="50"/>
    </row>
    <row r="30" s="1" customFormat="1" ht="6.96" customHeight="1">
      <c r="B30" s="45"/>
      <c r="C30" s="46"/>
      <c r="D30" s="105"/>
      <c r="E30" s="105"/>
      <c r="F30" s="105"/>
      <c r="G30" s="105"/>
      <c r="H30" s="105"/>
      <c r="I30" s="164"/>
      <c r="J30" s="105"/>
      <c r="K30" s="165"/>
    </row>
    <row r="31" s="1" customFormat="1" ht="25.44" customHeight="1">
      <c r="B31" s="45"/>
      <c r="C31" s="46"/>
      <c r="D31" s="166" t="s">
        <v>36</v>
      </c>
      <c r="E31" s="46"/>
      <c r="F31" s="46"/>
      <c r="G31" s="46"/>
      <c r="H31" s="46"/>
      <c r="I31" s="156"/>
      <c r="J31" s="167">
        <f>ROUND(J92,2)</f>
        <v>0</v>
      </c>
      <c r="K31" s="50"/>
    </row>
    <row r="32" s="1" customFormat="1" ht="6.96" customHeight="1">
      <c r="B32" s="45"/>
      <c r="C32" s="46"/>
      <c r="D32" s="105"/>
      <c r="E32" s="105"/>
      <c r="F32" s="105"/>
      <c r="G32" s="105"/>
      <c r="H32" s="105"/>
      <c r="I32" s="164"/>
      <c r="J32" s="105"/>
      <c r="K32" s="165"/>
    </row>
    <row r="33" s="1" customFormat="1" ht="14.4" customHeight="1">
      <c r="B33" s="45"/>
      <c r="C33" s="46"/>
      <c r="D33" s="46"/>
      <c r="E33" s="46"/>
      <c r="F33" s="51" t="s">
        <v>38</v>
      </c>
      <c r="G33" s="46"/>
      <c r="H33" s="46"/>
      <c r="I33" s="168" t="s">
        <v>37</v>
      </c>
      <c r="J33" s="51" t="s">
        <v>39</v>
      </c>
      <c r="K33" s="50"/>
    </row>
    <row r="34" s="1" customFormat="1" ht="14.4" customHeight="1">
      <c r="B34" s="45"/>
      <c r="C34" s="46"/>
      <c r="D34" s="54" t="s">
        <v>40</v>
      </c>
      <c r="E34" s="54" t="s">
        <v>41</v>
      </c>
      <c r="F34" s="169">
        <f>ROUND(SUM(BE92:BE100), 2)</f>
        <v>0</v>
      </c>
      <c r="G34" s="46"/>
      <c r="H34" s="46"/>
      <c r="I34" s="170">
        <v>0.20999999999999999</v>
      </c>
      <c r="J34" s="169">
        <f>ROUND(ROUND((SUM(BE92:BE100)), 2)*I34, 2)</f>
        <v>0</v>
      </c>
      <c r="K34" s="50"/>
    </row>
    <row r="35" s="1" customFormat="1" ht="14.4" customHeight="1">
      <c r="B35" s="45"/>
      <c r="C35" s="46"/>
      <c r="D35" s="46"/>
      <c r="E35" s="54" t="s">
        <v>42</v>
      </c>
      <c r="F35" s="169">
        <f>ROUND(SUM(BF92:BF100), 2)</f>
        <v>0</v>
      </c>
      <c r="G35" s="46"/>
      <c r="H35" s="46"/>
      <c r="I35" s="170">
        <v>0.14999999999999999</v>
      </c>
      <c r="J35" s="169">
        <f>ROUND(ROUND((SUM(BF92:BF100)), 2)*I35, 2)</f>
        <v>0</v>
      </c>
      <c r="K35" s="50"/>
    </row>
    <row r="36" hidden="1" s="1" customFormat="1" ht="14.4" customHeight="1">
      <c r="B36" s="45"/>
      <c r="C36" s="46"/>
      <c r="D36" s="46"/>
      <c r="E36" s="54" t="s">
        <v>43</v>
      </c>
      <c r="F36" s="169">
        <f>ROUND(SUM(BG92:BG100), 2)</f>
        <v>0</v>
      </c>
      <c r="G36" s="46"/>
      <c r="H36" s="46"/>
      <c r="I36" s="170">
        <v>0.20999999999999999</v>
      </c>
      <c r="J36" s="169">
        <v>0</v>
      </c>
      <c r="K36" s="50"/>
    </row>
    <row r="37" hidden="1" s="1" customFormat="1" ht="14.4" customHeight="1">
      <c r="B37" s="45"/>
      <c r="C37" s="46"/>
      <c r="D37" s="46"/>
      <c r="E37" s="54" t="s">
        <v>44</v>
      </c>
      <c r="F37" s="169">
        <f>ROUND(SUM(BH92:BH100), 2)</f>
        <v>0</v>
      </c>
      <c r="G37" s="46"/>
      <c r="H37" s="46"/>
      <c r="I37" s="170">
        <v>0.14999999999999999</v>
      </c>
      <c r="J37" s="169">
        <v>0</v>
      </c>
      <c r="K37" s="50"/>
    </row>
    <row r="38" hidden="1" s="1" customFormat="1" ht="14.4" customHeight="1">
      <c r="B38" s="45"/>
      <c r="C38" s="46"/>
      <c r="D38" s="46"/>
      <c r="E38" s="54" t="s">
        <v>45</v>
      </c>
      <c r="F38" s="169">
        <f>ROUND(SUM(BI92:BI100), 2)</f>
        <v>0</v>
      </c>
      <c r="G38" s="46"/>
      <c r="H38" s="46"/>
      <c r="I38" s="170">
        <v>0</v>
      </c>
      <c r="J38" s="169">
        <v>0</v>
      </c>
      <c r="K38" s="50"/>
    </row>
    <row r="39" s="1" customFormat="1" ht="6.96" customHeight="1">
      <c r="B39" s="45"/>
      <c r="C39" s="46"/>
      <c r="D39" s="46"/>
      <c r="E39" s="46"/>
      <c r="F39" s="46"/>
      <c r="G39" s="46"/>
      <c r="H39" s="46"/>
      <c r="I39" s="156"/>
      <c r="J39" s="46"/>
      <c r="K39" s="50"/>
    </row>
    <row r="40" s="1" customFormat="1" ht="25.44" customHeight="1">
      <c r="B40" s="45"/>
      <c r="C40" s="171"/>
      <c r="D40" s="172" t="s">
        <v>46</v>
      </c>
      <c r="E40" s="97"/>
      <c r="F40" s="97"/>
      <c r="G40" s="173" t="s">
        <v>47</v>
      </c>
      <c r="H40" s="174" t="s">
        <v>48</v>
      </c>
      <c r="I40" s="175"/>
      <c r="J40" s="176">
        <f>SUM(J31:J38)</f>
        <v>0</v>
      </c>
      <c r="K40" s="177"/>
    </row>
    <row r="41" s="1" customFormat="1" ht="14.4" customHeight="1">
      <c r="B41" s="66"/>
      <c r="C41" s="67"/>
      <c r="D41" s="67"/>
      <c r="E41" s="67"/>
      <c r="F41" s="67"/>
      <c r="G41" s="67"/>
      <c r="H41" s="67"/>
      <c r="I41" s="178"/>
      <c r="J41" s="67"/>
      <c r="K41" s="68"/>
    </row>
    <row r="45" s="1" customFormat="1" ht="6.96" customHeight="1">
      <c r="B45" s="179"/>
      <c r="C45" s="180"/>
      <c r="D45" s="180"/>
      <c r="E45" s="180"/>
      <c r="F45" s="180"/>
      <c r="G45" s="180"/>
      <c r="H45" s="180"/>
      <c r="I45" s="181"/>
      <c r="J45" s="180"/>
      <c r="K45" s="182"/>
    </row>
    <row r="46" s="1" customFormat="1" ht="36.96" customHeight="1">
      <c r="B46" s="45"/>
      <c r="C46" s="29" t="s">
        <v>107</v>
      </c>
      <c r="D46" s="46"/>
      <c r="E46" s="46"/>
      <c r="F46" s="46"/>
      <c r="G46" s="46"/>
      <c r="H46" s="46"/>
      <c r="I46" s="156"/>
      <c r="J46" s="46"/>
      <c r="K46" s="50"/>
    </row>
    <row r="47" s="1" customFormat="1" ht="6.96" customHeight="1">
      <c r="B47" s="45"/>
      <c r="C47" s="46"/>
      <c r="D47" s="46"/>
      <c r="E47" s="46"/>
      <c r="F47" s="46"/>
      <c r="G47" s="46"/>
      <c r="H47" s="46"/>
      <c r="I47" s="156"/>
      <c r="J47" s="46"/>
      <c r="K47" s="50"/>
    </row>
    <row r="48" s="1" customFormat="1" ht="14.4" customHeight="1">
      <c r="B48" s="45"/>
      <c r="C48" s="39" t="s">
        <v>18</v>
      </c>
      <c r="D48" s="46"/>
      <c r="E48" s="46"/>
      <c r="F48" s="46"/>
      <c r="G48" s="46"/>
      <c r="H48" s="46"/>
      <c r="I48" s="156"/>
      <c r="J48" s="46"/>
      <c r="K48" s="50"/>
    </row>
    <row r="49" s="1" customFormat="1" ht="16.5" customHeight="1">
      <c r="B49" s="45"/>
      <c r="C49" s="46"/>
      <c r="D49" s="46"/>
      <c r="E49" s="155" t="str">
        <f>E7</f>
        <v>Oprava osvětlení kolejiště v ŽST Řehlovice</v>
      </c>
      <c r="F49" s="39"/>
      <c r="G49" s="39"/>
      <c r="H49" s="39"/>
      <c r="I49" s="156"/>
      <c r="J49" s="46"/>
      <c r="K49" s="50"/>
    </row>
    <row r="50">
      <c r="B50" s="27"/>
      <c r="C50" s="39" t="s">
        <v>101</v>
      </c>
      <c r="D50" s="28"/>
      <c r="E50" s="28"/>
      <c r="F50" s="28"/>
      <c r="G50" s="28"/>
      <c r="H50" s="28"/>
      <c r="I50" s="154"/>
      <c r="J50" s="28"/>
      <c r="K50" s="30"/>
    </row>
    <row r="51" ht="16.5" customHeight="1">
      <c r="B51" s="27"/>
      <c r="C51" s="28"/>
      <c r="D51" s="28"/>
      <c r="E51" s="155" t="s">
        <v>102</v>
      </c>
      <c r="F51" s="28"/>
      <c r="G51" s="28"/>
      <c r="H51" s="28"/>
      <c r="I51" s="154"/>
      <c r="J51" s="28"/>
      <c r="K51" s="30"/>
    </row>
    <row r="52">
      <c r="B52" s="27"/>
      <c r="C52" s="39" t="s">
        <v>103</v>
      </c>
      <c r="D52" s="28"/>
      <c r="E52" s="28"/>
      <c r="F52" s="28"/>
      <c r="G52" s="28"/>
      <c r="H52" s="28"/>
      <c r="I52" s="154"/>
      <c r="J52" s="28"/>
      <c r="K52" s="30"/>
    </row>
    <row r="53" s="1" customFormat="1" ht="16.5" customHeight="1">
      <c r="B53" s="45"/>
      <c r="C53" s="46"/>
      <c r="D53" s="46"/>
      <c r="E53" s="54" t="s">
        <v>104</v>
      </c>
      <c r="F53" s="46"/>
      <c r="G53" s="46"/>
      <c r="H53" s="46"/>
      <c r="I53" s="156"/>
      <c r="J53" s="46"/>
      <c r="K53" s="50"/>
    </row>
    <row r="54" s="1" customFormat="1" ht="14.4" customHeight="1">
      <c r="B54" s="45"/>
      <c r="C54" s="39" t="s">
        <v>105</v>
      </c>
      <c r="D54" s="46"/>
      <c r="E54" s="46"/>
      <c r="F54" s="46"/>
      <c r="G54" s="46"/>
      <c r="H54" s="46"/>
      <c r="I54" s="156"/>
      <c r="J54" s="46"/>
      <c r="K54" s="50"/>
    </row>
    <row r="55" s="1" customFormat="1" ht="17.25" customHeight="1">
      <c r="B55" s="45"/>
      <c r="C55" s="46"/>
      <c r="D55" s="46"/>
      <c r="E55" s="157" t="str">
        <f>E13</f>
        <v>SO 1.1.3 - VRN</v>
      </c>
      <c r="F55" s="46"/>
      <c r="G55" s="46"/>
      <c r="H55" s="46"/>
      <c r="I55" s="156"/>
      <c r="J55" s="46"/>
      <c r="K55" s="50"/>
    </row>
    <row r="56" s="1" customFormat="1" ht="6.96" customHeight="1">
      <c r="B56" s="45"/>
      <c r="C56" s="46"/>
      <c r="D56" s="46"/>
      <c r="E56" s="46"/>
      <c r="F56" s="46"/>
      <c r="G56" s="46"/>
      <c r="H56" s="46"/>
      <c r="I56" s="156"/>
      <c r="J56" s="46"/>
      <c r="K56" s="50"/>
    </row>
    <row r="57" s="1" customFormat="1" ht="18" customHeight="1">
      <c r="B57" s="45"/>
      <c r="C57" s="39" t="s">
        <v>23</v>
      </c>
      <c r="D57" s="46"/>
      <c r="E57" s="46"/>
      <c r="F57" s="34" t="str">
        <f>F16</f>
        <v xml:space="preserve"> </v>
      </c>
      <c r="G57" s="46"/>
      <c r="H57" s="46"/>
      <c r="I57" s="158" t="s">
        <v>25</v>
      </c>
      <c r="J57" s="159" t="str">
        <f>IF(J16="","",J16)</f>
        <v>18. 9. 2018</v>
      </c>
      <c r="K57" s="50"/>
    </row>
    <row r="58" s="1" customFormat="1" ht="6.96" customHeight="1">
      <c r="B58" s="45"/>
      <c r="C58" s="46"/>
      <c r="D58" s="46"/>
      <c r="E58" s="46"/>
      <c r="F58" s="46"/>
      <c r="G58" s="46"/>
      <c r="H58" s="46"/>
      <c r="I58" s="156"/>
      <c r="J58" s="46"/>
      <c r="K58" s="50"/>
    </row>
    <row r="59" s="1" customFormat="1">
      <c r="B59" s="45"/>
      <c r="C59" s="39" t="s">
        <v>27</v>
      </c>
      <c r="D59" s="46"/>
      <c r="E59" s="46"/>
      <c r="F59" s="34" t="str">
        <f>E19</f>
        <v xml:space="preserve"> </v>
      </c>
      <c r="G59" s="46"/>
      <c r="H59" s="46"/>
      <c r="I59" s="158" t="s">
        <v>33</v>
      </c>
      <c r="J59" s="43" t="str">
        <f>E25</f>
        <v xml:space="preserve"> </v>
      </c>
      <c r="K59" s="50"/>
    </row>
    <row r="60" s="1" customFormat="1" ht="14.4" customHeight="1">
      <c r="B60" s="45"/>
      <c r="C60" s="39" t="s">
        <v>31</v>
      </c>
      <c r="D60" s="46"/>
      <c r="E60" s="46"/>
      <c r="F60" s="34" t="str">
        <f>IF(E22="","",E22)</f>
        <v/>
      </c>
      <c r="G60" s="46"/>
      <c r="H60" s="46"/>
      <c r="I60" s="156"/>
      <c r="J60" s="183"/>
      <c r="K60" s="50"/>
    </row>
    <row r="61" s="1" customFormat="1" ht="10.32" customHeight="1">
      <c r="B61" s="45"/>
      <c r="C61" s="46"/>
      <c r="D61" s="46"/>
      <c r="E61" s="46"/>
      <c r="F61" s="46"/>
      <c r="G61" s="46"/>
      <c r="H61" s="46"/>
      <c r="I61" s="156"/>
      <c r="J61" s="46"/>
      <c r="K61" s="50"/>
    </row>
    <row r="62" s="1" customFormat="1" ht="29.28" customHeight="1">
      <c r="B62" s="45"/>
      <c r="C62" s="184" t="s">
        <v>108</v>
      </c>
      <c r="D62" s="171"/>
      <c r="E62" s="171"/>
      <c r="F62" s="171"/>
      <c r="G62" s="171"/>
      <c r="H62" s="171"/>
      <c r="I62" s="185"/>
      <c r="J62" s="186" t="s">
        <v>109</v>
      </c>
      <c r="K62" s="187"/>
    </row>
    <row r="63" s="1" customFormat="1" ht="10.32" customHeight="1">
      <c r="B63" s="45"/>
      <c r="C63" s="46"/>
      <c r="D63" s="46"/>
      <c r="E63" s="46"/>
      <c r="F63" s="46"/>
      <c r="G63" s="46"/>
      <c r="H63" s="46"/>
      <c r="I63" s="156"/>
      <c r="J63" s="46"/>
      <c r="K63" s="50"/>
    </row>
    <row r="64" s="1" customFormat="1" ht="29.28" customHeight="1">
      <c r="B64" s="45"/>
      <c r="C64" s="188" t="s">
        <v>110</v>
      </c>
      <c r="D64" s="46"/>
      <c r="E64" s="46"/>
      <c r="F64" s="46"/>
      <c r="G64" s="46"/>
      <c r="H64" s="46"/>
      <c r="I64" s="156"/>
      <c r="J64" s="167">
        <f>J92</f>
        <v>0</v>
      </c>
      <c r="K64" s="50"/>
      <c r="AU64" s="23" t="s">
        <v>111</v>
      </c>
    </row>
    <row r="65" s="8" customFormat="1" ht="24.96" customHeight="1">
      <c r="B65" s="189"/>
      <c r="C65" s="190"/>
      <c r="D65" s="191" t="s">
        <v>458</v>
      </c>
      <c r="E65" s="192"/>
      <c r="F65" s="192"/>
      <c r="G65" s="192"/>
      <c r="H65" s="192"/>
      <c r="I65" s="193"/>
      <c r="J65" s="194">
        <f>J93</f>
        <v>0</v>
      </c>
      <c r="K65" s="195"/>
    </row>
    <row r="66" s="11" customFormat="1" ht="19.92" customHeight="1">
      <c r="B66" s="256"/>
      <c r="C66" s="257"/>
      <c r="D66" s="258" t="s">
        <v>459</v>
      </c>
      <c r="E66" s="259"/>
      <c r="F66" s="259"/>
      <c r="G66" s="259"/>
      <c r="H66" s="259"/>
      <c r="I66" s="260"/>
      <c r="J66" s="261">
        <f>J94</f>
        <v>0</v>
      </c>
      <c r="K66" s="262"/>
    </row>
    <row r="67" s="11" customFormat="1" ht="19.92" customHeight="1">
      <c r="B67" s="256"/>
      <c r="C67" s="257"/>
      <c r="D67" s="258" t="s">
        <v>460</v>
      </c>
      <c r="E67" s="259"/>
      <c r="F67" s="259"/>
      <c r="G67" s="259"/>
      <c r="H67" s="259"/>
      <c r="I67" s="260"/>
      <c r="J67" s="261">
        <f>J97</f>
        <v>0</v>
      </c>
      <c r="K67" s="262"/>
    </row>
    <row r="68" s="11" customFormat="1" ht="19.92" customHeight="1">
      <c r="B68" s="256"/>
      <c r="C68" s="257"/>
      <c r="D68" s="258" t="s">
        <v>461</v>
      </c>
      <c r="E68" s="259"/>
      <c r="F68" s="259"/>
      <c r="G68" s="259"/>
      <c r="H68" s="259"/>
      <c r="I68" s="260"/>
      <c r="J68" s="261">
        <f>J99</f>
        <v>0</v>
      </c>
      <c r="K68" s="262"/>
    </row>
    <row r="69" s="1" customFormat="1" ht="21.84" customHeight="1">
      <c r="B69" s="45"/>
      <c r="C69" s="46"/>
      <c r="D69" s="46"/>
      <c r="E69" s="46"/>
      <c r="F69" s="46"/>
      <c r="G69" s="46"/>
      <c r="H69" s="46"/>
      <c r="I69" s="156"/>
      <c r="J69" s="46"/>
      <c r="K69" s="50"/>
    </row>
    <row r="70" s="1" customFormat="1" ht="6.96" customHeight="1">
      <c r="B70" s="66"/>
      <c r="C70" s="67"/>
      <c r="D70" s="67"/>
      <c r="E70" s="67"/>
      <c r="F70" s="67"/>
      <c r="G70" s="67"/>
      <c r="H70" s="67"/>
      <c r="I70" s="178"/>
      <c r="J70" s="67"/>
      <c r="K70" s="68"/>
    </row>
    <row r="74" s="1" customFormat="1" ht="6.96" customHeight="1">
      <c r="B74" s="69"/>
      <c r="C74" s="70"/>
      <c r="D74" s="70"/>
      <c r="E74" s="70"/>
      <c r="F74" s="70"/>
      <c r="G74" s="70"/>
      <c r="H74" s="70"/>
      <c r="I74" s="181"/>
      <c r="J74" s="70"/>
      <c r="K74" s="70"/>
      <c r="L74" s="71"/>
    </row>
    <row r="75" s="1" customFormat="1" ht="36.96" customHeight="1">
      <c r="B75" s="45"/>
      <c r="C75" s="72" t="s">
        <v>113</v>
      </c>
      <c r="D75" s="73"/>
      <c r="E75" s="73"/>
      <c r="F75" s="73"/>
      <c r="G75" s="73"/>
      <c r="H75" s="73"/>
      <c r="I75" s="196"/>
      <c r="J75" s="73"/>
      <c r="K75" s="73"/>
      <c r="L75" s="71"/>
    </row>
    <row r="76" s="1" customFormat="1" ht="6.96" customHeight="1">
      <c r="B76" s="45"/>
      <c r="C76" s="73"/>
      <c r="D76" s="73"/>
      <c r="E76" s="73"/>
      <c r="F76" s="73"/>
      <c r="G76" s="73"/>
      <c r="H76" s="73"/>
      <c r="I76" s="196"/>
      <c r="J76" s="73"/>
      <c r="K76" s="73"/>
      <c r="L76" s="71"/>
    </row>
    <row r="77" s="1" customFormat="1" ht="14.4" customHeight="1">
      <c r="B77" s="45"/>
      <c r="C77" s="75" t="s">
        <v>18</v>
      </c>
      <c r="D77" s="73"/>
      <c r="E77" s="73"/>
      <c r="F77" s="73"/>
      <c r="G77" s="73"/>
      <c r="H77" s="73"/>
      <c r="I77" s="196"/>
      <c r="J77" s="73"/>
      <c r="K77" s="73"/>
      <c r="L77" s="71"/>
    </row>
    <row r="78" s="1" customFormat="1" ht="16.5" customHeight="1">
      <c r="B78" s="45"/>
      <c r="C78" s="73"/>
      <c r="D78" s="73"/>
      <c r="E78" s="197" t="str">
        <f>E7</f>
        <v>Oprava osvětlení kolejiště v ŽST Řehlovice</v>
      </c>
      <c r="F78" s="75"/>
      <c r="G78" s="75"/>
      <c r="H78" s="75"/>
      <c r="I78" s="196"/>
      <c r="J78" s="73"/>
      <c r="K78" s="73"/>
      <c r="L78" s="71"/>
    </row>
    <row r="79">
      <c r="B79" s="27"/>
      <c r="C79" s="75" t="s">
        <v>101</v>
      </c>
      <c r="D79" s="198"/>
      <c r="E79" s="198"/>
      <c r="F79" s="198"/>
      <c r="G79" s="198"/>
      <c r="H79" s="198"/>
      <c r="I79" s="148"/>
      <c r="J79" s="198"/>
      <c r="K79" s="198"/>
      <c r="L79" s="199"/>
    </row>
    <row r="80" ht="16.5" customHeight="1">
      <c r="B80" s="27"/>
      <c r="C80" s="198"/>
      <c r="D80" s="198"/>
      <c r="E80" s="197" t="s">
        <v>102</v>
      </c>
      <c r="F80" s="198"/>
      <c r="G80" s="198"/>
      <c r="H80" s="198"/>
      <c r="I80" s="148"/>
      <c r="J80" s="198"/>
      <c r="K80" s="198"/>
      <c r="L80" s="199"/>
    </row>
    <row r="81">
      <c r="B81" s="27"/>
      <c r="C81" s="75" t="s">
        <v>103</v>
      </c>
      <c r="D81" s="198"/>
      <c r="E81" s="198"/>
      <c r="F81" s="198"/>
      <c r="G81" s="198"/>
      <c r="H81" s="198"/>
      <c r="I81" s="148"/>
      <c r="J81" s="198"/>
      <c r="K81" s="198"/>
      <c r="L81" s="199"/>
    </row>
    <row r="82" s="1" customFormat="1" ht="16.5" customHeight="1">
      <c r="B82" s="45"/>
      <c r="C82" s="73"/>
      <c r="D82" s="73"/>
      <c r="E82" s="200" t="s">
        <v>104</v>
      </c>
      <c r="F82" s="73"/>
      <c r="G82" s="73"/>
      <c r="H82" s="73"/>
      <c r="I82" s="196"/>
      <c r="J82" s="73"/>
      <c r="K82" s="73"/>
      <c r="L82" s="71"/>
    </row>
    <row r="83" s="1" customFormat="1" ht="14.4" customHeight="1">
      <c r="B83" s="45"/>
      <c r="C83" s="75" t="s">
        <v>105</v>
      </c>
      <c r="D83" s="73"/>
      <c r="E83" s="73"/>
      <c r="F83" s="73"/>
      <c r="G83" s="73"/>
      <c r="H83" s="73"/>
      <c r="I83" s="196"/>
      <c r="J83" s="73"/>
      <c r="K83" s="73"/>
      <c r="L83" s="71"/>
    </row>
    <row r="84" s="1" customFormat="1" ht="17.25" customHeight="1">
      <c r="B84" s="45"/>
      <c r="C84" s="73"/>
      <c r="D84" s="73"/>
      <c r="E84" s="81" t="str">
        <f>E13</f>
        <v>SO 1.1.3 - VRN</v>
      </c>
      <c r="F84" s="73"/>
      <c r="G84" s="73"/>
      <c r="H84" s="73"/>
      <c r="I84" s="196"/>
      <c r="J84" s="73"/>
      <c r="K84" s="73"/>
      <c r="L84" s="71"/>
    </row>
    <row r="85" s="1" customFormat="1" ht="6.96" customHeight="1">
      <c r="B85" s="45"/>
      <c r="C85" s="73"/>
      <c r="D85" s="73"/>
      <c r="E85" s="73"/>
      <c r="F85" s="73"/>
      <c r="G85" s="73"/>
      <c r="H85" s="73"/>
      <c r="I85" s="196"/>
      <c r="J85" s="73"/>
      <c r="K85" s="73"/>
      <c r="L85" s="71"/>
    </row>
    <row r="86" s="1" customFormat="1" ht="18" customHeight="1">
      <c r="B86" s="45"/>
      <c r="C86" s="75" t="s">
        <v>23</v>
      </c>
      <c r="D86" s="73"/>
      <c r="E86" s="73"/>
      <c r="F86" s="201" t="str">
        <f>F16</f>
        <v xml:space="preserve"> </v>
      </c>
      <c r="G86" s="73"/>
      <c r="H86" s="73"/>
      <c r="I86" s="202" t="s">
        <v>25</v>
      </c>
      <c r="J86" s="84" t="str">
        <f>IF(J16="","",J16)</f>
        <v>18. 9. 2018</v>
      </c>
      <c r="K86" s="73"/>
      <c r="L86" s="71"/>
    </row>
    <row r="87" s="1" customFormat="1" ht="6.96" customHeight="1">
      <c r="B87" s="45"/>
      <c r="C87" s="73"/>
      <c r="D87" s="73"/>
      <c r="E87" s="73"/>
      <c r="F87" s="73"/>
      <c r="G87" s="73"/>
      <c r="H87" s="73"/>
      <c r="I87" s="196"/>
      <c r="J87" s="73"/>
      <c r="K87" s="73"/>
      <c r="L87" s="71"/>
    </row>
    <row r="88" s="1" customFormat="1">
      <c r="B88" s="45"/>
      <c r="C88" s="75" t="s">
        <v>27</v>
      </c>
      <c r="D88" s="73"/>
      <c r="E88" s="73"/>
      <c r="F88" s="201" t="str">
        <f>E19</f>
        <v xml:space="preserve"> </v>
      </c>
      <c r="G88" s="73"/>
      <c r="H88" s="73"/>
      <c r="I88" s="202" t="s">
        <v>33</v>
      </c>
      <c r="J88" s="201" t="str">
        <f>E25</f>
        <v xml:space="preserve"> </v>
      </c>
      <c r="K88" s="73"/>
      <c r="L88" s="71"/>
    </row>
    <row r="89" s="1" customFormat="1" ht="14.4" customHeight="1">
      <c r="B89" s="45"/>
      <c r="C89" s="75" t="s">
        <v>31</v>
      </c>
      <c r="D89" s="73"/>
      <c r="E89" s="73"/>
      <c r="F89" s="201" t="str">
        <f>IF(E22="","",E22)</f>
        <v/>
      </c>
      <c r="G89" s="73"/>
      <c r="H89" s="73"/>
      <c r="I89" s="196"/>
      <c r="J89" s="73"/>
      <c r="K89" s="73"/>
      <c r="L89" s="71"/>
    </row>
    <row r="90" s="1" customFormat="1" ht="10.32" customHeight="1">
      <c r="B90" s="45"/>
      <c r="C90" s="73"/>
      <c r="D90" s="73"/>
      <c r="E90" s="73"/>
      <c r="F90" s="73"/>
      <c r="G90" s="73"/>
      <c r="H90" s="73"/>
      <c r="I90" s="196"/>
      <c r="J90" s="73"/>
      <c r="K90" s="73"/>
      <c r="L90" s="71"/>
    </row>
    <row r="91" s="9" customFormat="1" ht="29.28" customHeight="1">
      <c r="B91" s="203"/>
      <c r="C91" s="204" t="s">
        <v>114</v>
      </c>
      <c r="D91" s="205" t="s">
        <v>55</v>
      </c>
      <c r="E91" s="205" t="s">
        <v>51</v>
      </c>
      <c r="F91" s="205" t="s">
        <v>115</v>
      </c>
      <c r="G91" s="205" t="s">
        <v>116</v>
      </c>
      <c r="H91" s="205" t="s">
        <v>117</v>
      </c>
      <c r="I91" s="206" t="s">
        <v>118</v>
      </c>
      <c r="J91" s="205" t="s">
        <v>109</v>
      </c>
      <c r="K91" s="207" t="s">
        <v>119</v>
      </c>
      <c r="L91" s="208"/>
      <c r="M91" s="101" t="s">
        <v>120</v>
      </c>
      <c r="N91" s="102" t="s">
        <v>40</v>
      </c>
      <c r="O91" s="102" t="s">
        <v>121</v>
      </c>
      <c r="P91" s="102" t="s">
        <v>122</v>
      </c>
      <c r="Q91" s="102" t="s">
        <v>123</v>
      </c>
      <c r="R91" s="102" t="s">
        <v>124</v>
      </c>
      <c r="S91" s="102" t="s">
        <v>125</v>
      </c>
      <c r="T91" s="103" t="s">
        <v>126</v>
      </c>
    </row>
    <row r="92" s="1" customFormat="1" ht="29.28" customHeight="1">
      <c r="B92" s="45"/>
      <c r="C92" s="107" t="s">
        <v>110</v>
      </c>
      <c r="D92" s="73"/>
      <c r="E92" s="73"/>
      <c r="F92" s="73"/>
      <c r="G92" s="73"/>
      <c r="H92" s="73"/>
      <c r="I92" s="196"/>
      <c r="J92" s="209">
        <f>BK92</f>
        <v>0</v>
      </c>
      <c r="K92" s="73"/>
      <c r="L92" s="71"/>
      <c r="M92" s="104"/>
      <c r="N92" s="105"/>
      <c r="O92" s="105"/>
      <c r="P92" s="210">
        <f>P93</f>
        <v>0</v>
      </c>
      <c r="Q92" s="105"/>
      <c r="R92" s="210">
        <f>R93</f>
        <v>0</v>
      </c>
      <c r="S92" s="105"/>
      <c r="T92" s="211">
        <f>T93</f>
        <v>0</v>
      </c>
      <c r="AT92" s="23" t="s">
        <v>69</v>
      </c>
      <c r="AU92" s="23" t="s">
        <v>111</v>
      </c>
      <c r="BK92" s="212">
        <f>BK93</f>
        <v>0</v>
      </c>
    </row>
    <row r="93" s="10" customFormat="1" ht="37.44" customHeight="1">
      <c r="B93" s="213"/>
      <c r="C93" s="214"/>
      <c r="D93" s="215" t="s">
        <v>69</v>
      </c>
      <c r="E93" s="216" t="s">
        <v>93</v>
      </c>
      <c r="F93" s="216" t="s">
        <v>462</v>
      </c>
      <c r="G93" s="214"/>
      <c r="H93" s="214"/>
      <c r="I93" s="217"/>
      <c r="J93" s="218">
        <f>BK93</f>
        <v>0</v>
      </c>
      <c r="K93" s="214"/>
      <c r="L93" s="219"/>
      <c r="M93" s="220"/>
      <c r="N93" s="221"/>
      <c r="O93" s="221"/>
      <c r="P93" s="222">
        <f>P94+P97+P99</f>
        <v>0</v>
      </c>
      <c r="Q93" s="221"/>
      <c r="R93" s="222">
        <f>R94+R97+R99</f>
        <v>0</v>
      </c>
      <c r="S93" s="221"/>
      <c r="T93" s="223">
        <f>T94+T97+T99</f>
        <v>0</v>
      </c>
      <c r="AR93" s="224" t="s">
        <v>147</v>
      </c>
      <c r="AT93" s="225" t="s">
        <v>69</v>
      </c>
      <c r="AU93" s="225" t="s">
        <v>70</v>
      </c>
      <c r="AY93" s="224" t="s">
        <v>130</v>
      </c>
      <c r="BK93" s="226">
        <f>BK94+BK97+BK99</f>
        <v>0</v>
      </c>
    </row>
    <row r="94" s="10" customFormat="1" ht="19.92" customHeight="1">
      <c r="B94" s="213"/>
      <c r="C94" s="214"/>
      <c r="D94" s="215" t="s">
        <v>69</v>
      </c>
      <c r="E94" s="263" t="s">
        <v>463</v>
      </c>
      <c r="F94" s="263" t="s">
        <v>464</v>
      </c>
      <c r="G94" s="214"/>
      <c r="H94" s="214"/>
      <c r="I94" s="217"/>
      <c r="J94" s="264">
        <f>BK94</f>
        <v>0</v>
      </c>
      <c r="K94" s="214"/>
      <c r="L94" s="219"/>
      <c r="M94" s="220"/>
      <c r="N94" s="221"/>
      <c r="O94" s="221"/>
      <c r="P94" s="222">
        <f>SUM(P95:P96)</f>
        <v>0</v>
      </c>
      <c r="Q94" s="221"/>
      <c r="R94" s="222">
        <f>SUM(R95:R96)</f>
        <v>0</v>
      </c>
      <c r="S94" s="221"/>
      <c r="T94" s="223">
        <f>SUM(T95:T96)</f>
        <v>0</v>
      </c>
      <c r="AR94" s="224" t="s">
        <v>147</v>
      </c>
      <c r="AT94" s="225" t="s">
        <v>69</v>
      </c>
      <c r="AU94" s="225" t="s">
        <v>77</v>
      </c>
      <c r="AY94" s="224" t="s">
        <v>130</v>
      </c>
      <c r="BK94" s="226">
        <f>SUM(BK95:BK96)</f>
        <v>0</v>
      </c>
    </row>
    <row r="95" s="1" customFormat="1" ht="16.5" customHeight="1">
      <c r="B95" s="45"/>
      <c r="C95" s="227" t="s">
        <v>77</v>
      </c>
      <c r="D95" s="227" t="s">
        <v>131</v>
      </c>
      <c r="E95" s="228" t="s">
        <v>465</v>
      </c>
      <c r="F95" s="229" t="s">
        <v>466</v>
      </c>
      <c r="G95" s="230" t="s">
        <v>467</v>
      </c>
      <c r="H95" s="287"/>
      <c r="I95" s="232"/>
      <c r="J95" s="233">
        <f>ROUND(I95*H95,2)</f>
        <v>0</v>
      </c>
      <c r="K95" s="229" t="s">
        <v>135</v>
      </c>
      <c r="L95" s="71"/>
      <c r="M95" s="234" t="s">
        <v>21</v>
      </c>
      <c r="N95" s="235" t="s">
        <v>41</v>
      </c>
      <c r="O95" s="46"/>
      <c r="P95" s="236">
        <f>O95*H95</f>
        <v>0</v>
      </c>
      <c r="Q95" s="236">
        <v>0</v>
      </c>
      <c r="R95" s="236">
        <f>Q95*H95</f>
        <v>0</v>
      </c>
      <c r="S95" s="236">
        <v>0</v>
      </c>
      <c r="T95" s="237">
        <f>S95*H95</f>
        <v>0</v>
      </c>
      <c r="AR95" s="23" t="s">
        <v>468</v>
      </c>
      <c r="AT95" s="23" t="s">
        <v>131</v>
      </c>
      <c r="AU95" s="23" t="s">
        <v>79</v>
      </c>
      <c r="AY95" s="23" t="s">
        <v>130</v>
      </c>
      <c r="BE95" s="238">
        <f>IF(N95="základní",J95,0)</f>
        <v>0</v>
      </c>
      <c r="BF95" s="238">
        <f>IF(N95="snížená",J95,0)</f>
        <v>0</v>
      </c>
      <c r="BG95" s="238">
        <f>IF(N95="zákl. přenesená",J95,0)</f>
        <v>0</v>
      </c>
      <c r="BH95" s="238">
        <f>IF(N95="sníž. přenesená",J95,0)</f>
        <v>0</v>
      </c>
      <c r="BI95" s="238">
        <f>IF(N95="nulová",J95,0)</f>
        <v>0</v>
      </c>
      <c r="BJ95" s="23" t="s">
        <v>77</v>
      </c>
      <c r="BK95" s="238">
        <f>ROUND(I95*H95,2)</f>
        <v>0</v>
      </c>
      <c r="BL95" s="23" t="s">
        <v>468</v>
      </c>
      <c r="BM95" s="23" t="s">
        <v>469</v>
      </c>
    </row>
    <row r="96" s="1" customFormat="1" ht="16.5" customHeight="1">
      <c r="B96" s="45"/>
      <c r="C96" s="227" t="s">
        <v>79</v>
      </c>
      <c r="D96" s="227" t="s">
        <v>131</v>
      </c>
      <c r="E96" s="228" t="s">
        <v>470</v>
      </c>
      <c r="F96" s="229" t="s">
        <v>471</v>
      </c>
      <c r="G96" s="230" t="s">
        <v>467</v>
      </c>
      <c r="H96" s="287"/>
      <c r="I96" s="232"/>
      <c r="J96" s="233">
        <f>ROUND(I96*H96,2)</f>
        <v>0</v>
      </c>
      <c r="K96" s="229" t="s">
        <v>135</v>
      </c>
      <c r="L96" s="71"/>
      <c r="M96" s="234" t="s">
        <v>21</v>
      </c>
      <c r="N96" s="235" t="s">
        <v>41</v>
      </c>
      <c r="O96" s="46"/>
      <c r="P96" s="236">
        <f>O96*H96</f>
        <v>0</v>
      </c>
      <c r="Q96" s="236">
        <v>0</v>
      </c>
      <c r="R96" s="236">
        <f>Q96*H96</f>
        <v>0</v>
      </c>
      <c r="S96" s="236">
        <v>0</v>
      </c>
      <c r="T96" s="237">
        <f>S96*H96</f>
        <v>0</v>
      </c>
      <c r="AR96" s="23" t="s">
        <v>468</v>
      </c>
      <c r="AT96" s="23" t="s">
        <v>131</v>
      </c>
      <c r="AU96" s="23" t="s">
        <v>79</v>
      </c>
      <c r="AY96" s="23" t="s">
        <v>130</v>
      </c>
      <c r="BE96" s="238">
        <f>IF(N96="základní",J96,0)</f>
        <v>0</v>
      </c>
      <c r="BF96" s="238">
        <f>IF(N96="snížená",J96,0)</f>
        <v>0</v>
      </c>
      <c r="BG96" s="238">
        <f>IF(N96="zákl. přenesená",J96,0)</f>
        <v>0</v>
      </c>
      <c r="BH96" s="238">
        <f>IF(N96="sníž. přenesená",J96,0)</f>
        <v>0</v>
      </c>
      <c r="BI96" s="238">
        <f>IF(N96="nulová",J96,0)</f>
        <v>0</v>
      </c>
      <c r="BJ96" s="23" t="s">
        <v>77</v>
      </c>
      <c r="BK96" s="238">
        <f>ROUND(I96*H96,2)</f>
        <v>0</v>
      </c>
      <c r="BL96" s="23" t="s">
        <v>468</v>
      </c>
      <c r="BM96" s="23" t="s">
        <v>472</v>
      </c>
    </row>
    <row r="97" s="10" customFormat="1" ht="29.88" customHeight="1">
      <c r="B97" s="213"/>
      <c r="C97" s="214"/>
      <c r="D97" s="215" t="s">
        <v>69</v>
      </c>
      <c r="E97" s="263" t="s">
        <v>473</v>
      </c>
      <c r="F97" s="263" t="s">
        <v>474</v>
      </c>
      <c r="G97" s="214"/>
      <c r="H97" s="214"/>
      <c r="I97" s="217"/>
      <c r="J97" s="264">
        <f>BK97</f>
        <v>0</v>
      </c>
      <c r="K97" s="214"/>
      <c r="L97" s="219"/>
      <c r="M97" s="220"/>
      <c r="N97" s="221"/>
      <c r="O97" s="221"/>
      <c r="P97" s="222">
        <f>P98</f>
        <v>0</v>
      </c>
      <c r="Q97" s="221"/>
      <c r="R97" s="222">
        <f>R98</f>
        <v>0</v>
      </c>
      <c r="S97" s="221"/>
      <c r="T97" s="223">
        <f>T98</f>
        <v>0</v>
      </c>
      <c r="AR97" s="224" t="s">
        <v>147</v>
      </c>
      <c r="AT97" s="225" t="s">
        <v>69</v>
      </c>
      <c r="AU97" s="225" t="s">
        <v>77</v>
      </c>
      <c r="AY97" s="224" t="s">
        <v>130</v>
      </c>
      <c r="BK97" s="226">
        <f>BK98</f>
        <v>0</v>
      </c>
    </row>
    <row r="98" s="1" customFormat="1" ht="16.5" customHeight="1">
      <c r="B98" s="45"/>
      <c r="C98" s="227" t="s">
        <v>87</v>
      </c>
      <c r="D98" s="227" t="s">
        <v>131</v>
      </c>
      <c r="E98" s="228" t="s">
        <v>475</v>
      </c>
      <c r="F98" s="229" t="s">
        <v>476</v>
      </c>
      <c r="G98" s="230" t="s">
        <v>467</v>
      </c>
      <c r="H98" s="287"/>
      <c r="I98" s="232"/>
      <c r="J98" s="233">
        <f>ROUND(I98*H98,2)</f>
        <v>0</v>
      </c>
      <c r="K98" s="229" t="s">
        <v>477</v>
      </c>
      <c r="L98" s="71"/>
      <c r="M98" s="234" t="s">
        <v>21</v>
      </c>
      <c r="N98" s="235" t="s">
        <v>41</v>
      </c>
      <c r="O98" s="46"/>
      <c r="P98" s="236">
        <f>O98*H98</f>
        <v>0</v>
      </c>
      <c r="Q98" s="236">
        <v>0</v>
      </c>
      <c r="R98" s="236">
        <f>Q98*H98</f>
        <v>0</v>
      </c>
      <c r="S98" s="236">
        <v>0</v>
      </c>
      <c r="T98" s="237">
        <f>S98*H98</f>
        <v>0</v>
      </c>
      <c r="AR98" s="23" t="s">
        <v>468</v>
      </c>
      <c r="AT98" s="23" t="s">
        <v>131</v>
      </c>
      <c r="AU98" s="23" t="s">
        <v>79</v>
      </c>
      <c r="AY98" s="23" t="s">
        <v>130</v>
      </c>
      <c r="BE98" s="238">
        <f>IF(N98="základní",J98,0)</f>
        <v>0</v>
      </c>
      <c r="BF98" s="238">
        <f>IF(N98="snížená",J98,0)</f>
        <v>0</v>
      </c>
      <c r="BG98" s="238">
        <f>IF(N98="zákl. přenesená",J98,0)</f>
        <v>0</v>
      </c>
      <c r="BH98" s="238">
        <f>IF(N98="sníž. přenesená",J98,0)</f>
        <v>0</v>
      </c>
      <c r="BI98" s="238">
        <f>IF(N98="nulová",J98,0)</f>
        <v>0</v>
      </c>
      <c r="BJ98" s="23" t="s">
        <v>77</v>
      </c>
      <c r="BK98" s="238">
        <f>ROUND(I98*H98,2)</f>
        <v>0</v>
      </c>
      <c r="BL98" s="23" t="s">
        <v>468</v>
      </c>
      <c r="BM98" s="23" t="s">
        <v>478</v>
      </c>
    </row>
    <row r="99" s="10" customFormat="1" ht="29.88" customHeight="1">
      <c r="B99" s="213"/>
      <c r="C99" s="214"/>
      <c r="D99" s="215" t="s">
        <v>69</v>
      </c>
      <c r="E99" s="263" t="s">
        <v>479</v>
      </c>
      <c r="F99" s="263" t="s">
        <v>480</v>
      </c>
      <c r="G99" s="214"/>
      <c r="H99" s="214"/>
      <c r="I99" s="217"/>
      <c r="J99" s="264">
        <f>BK99</f>
        <v>0</v>
      </c>
      <c r="K99" s="214"/>
      <c r="L99" s="219"/>
      <c r="M99" s="220"/>
      <c r="N99" s="221"/>
      <c r="O99" s="221"/>
      <c r="P99" s="222">
        <f>P100</f>
        <v>0</v>
      </c>
      <c r="Q99" s="221"/>
      <c r="R99" s="222">
        <f>R100</f>
        <v>0</v>
      </c>
      <c r="S99" s="221"/>
      <c r="T99" s="223">
        <f>T100</f>
        <v>0</v>
      </c>
      <c r="AR99" s="224" t="s">
        <v>147</v>
      </c>
      <c r="AT99" s="225" t="s">
        <v>69</v>
      </c>
      <c r="AU99" s="225" t="s">
        <v>77</v>
      </c>
      <c r="AY99" s="224" t="s">
        <v>130</v>
      </c>
      <c r="BK99" s="226">
        <f>BK100</f>
        <v>0</v>
      </c>
    </row>
    <row r="100" s="1" customFormat="1" ht="25.5" customHeight="1">
      <c r="B100" s="45"/>
      <c r="C100" s="227" t="s">
        <v>129</v>
      </c>
      <c r="D100" s="227" t="s">
        <v>131</v>
      </c>
      <c r="E100" s="228" t="s">
        <v>481</v>
      </c>
      <c r="F100" s="229" t="s">
        <v>482</v>
      </c>
      <c r="G100" s="230" t="s">
        <v>467</v>
      </c>
      <c r="H100" s="287"/>
      <c r="I100" s="232"/>
      <c r="J100" s="233">
        <f>ROUND(I100*H100,2)</f>
        <v>0</v>
      </c>
      <c r="K100" s="229" t="s">
        <v>135</v>
      </c>
      <c r="L100" s="71"/>
      <c r="M100" s="234" t="s">
        <v>21</v>
      </c>
      <c r="N100" s="252" t="s">
        <v>41</v>
      </c>
      <c r="O100" s="253"/>
      <c r="P100" s="254">
        <f>O100*H100</f>
        <v>0</v>
      </c>
      <c r="Q100" s="254">
        <v>0</v>
      </c>
      <c r="R100" s="254">
        <f>Q100*H100</f>
        <v>0</v>
      </c>
      <c r="S100" s="254">
        <v>0</v>
      </c>
      <c r="T100" s="255">
        <f>S100*H100</f>
        <v>0</v>
      </c>
      <c r="AR100" s="23" t="s">
        <v>468</v>
      </c>
      <c r="AT100" s="23" t="s">
        <v>131</v>
      </c>
      <c r="AU100" s="23" t="s">
        <v>79</v>
      </c>
      <c r="AY100" s="23" t="s">
        <v>130</v>
      </c>
      <c r="BE100" s="238">
        <f>IF(N100="základní",J100,0)</f>
        <v>0</v>
      </c>
      <c r="BF100" s="238">
        <f>IF(N100="snížená",J100,0)</f>
        <v>0</v>
      </c>
      <c r="BG100" s="238">
        <f>IF(N100="zákl. přenesená",J100,0)</f>
        <v>0</v>
      </c>
      <c r="BH100" s="238">
        <f>IF(N100="sníž. přenesená",J100,0)</f>
        <v>0</v>
      </c>
      <c r="BI100" s="238">
        <f>IF(N100="nulová",J100,0)</f>
        <v>0</v>
      </c>
      <c r="BJ100" s="23" t="s">
        <v>77</v>
      </c>
      <c r="BK100" s="238">
        <f>ROUND(I100*H100,2)</f>
        <v>0</v>
      </c>
      <c r="BL100" s="23" t="s">
        <v>468</v>
      </c>
      <c r="BM100" s="23" t="s">
        <v>483</v>
      </c>
    </row>
    <row r="101" s="1" customFormat="1" ht="6.96" customHeight="1">
      <c r="B101" s="66"/>
      <c r="C101" s="67"/>
      <c r="D101" s="67"/>
      <c r="E101" s="67"/>
      <c r="F101" s="67"/>
      <c r="G101" s="67"/>
      <c r="H101" s="67"/>
      <c r="I101" s="178"/>
      <c r="J101" s="67"/>
      <c r="K101" s="67"/>
      <c r="L101" s="71"/>
    </row>
  </sheetData>
  <sheetProtection sheet="1" autoFilter="0" formatColumns="0" formatRows="0" objects="1" scenarios="1" spinCount="100000" saltValue="4KtPhl8u70jr7DfrmNTle5irHXCzfXnhPT+kPArKfU5p2yu6QRYl/VOQkU6AacBADtMJM+w7ibvXi+v4zM1jxg==" hashValue="XqiTrXRMnIwevJk7JbdarqcC2GxUyWp8sOaLv6B3mp9VzCd1sGEsa1CYkjP97KQy/UPrqILmicUgloq94QWyhw==" algorithmName="SHA-512" password="CC35"/>
  <autoFilter ref="C91:K100"/>
  <mergeCells count="16">
    <mergeCell ref="E7:H7"/>
    <mergeCell ref="E11:H11"/>
    <mergeCell ref="E9:H9"/>
    <mergeCell ref="E13:H13"/>
    <mergeCell ref="E28:H28"/>
    <mergeCell ref="E49:H49"/>
    <mergeCell ref="E53:H53"/>
    <mergeCell ref="E51:H51"/>
    <mergeCell ref="E55:H55"/>
    <mergeCell ref="J59:J60"/>
    <mergeCell ref="E78:H78"/>
    <mergeCell ref="E82:H82"/>
    <mergeCell ref="E80:H80"/>
    <mergeCell ref="E84:H84"/>
    <mergeCell ref="G1:H1"/>
    <mergeCell ref="L2:V2"/>
  </mergeCells>
  <hyperlinks>
    <hyperlink ref="F1:G1" location="C2" display="1) Krycí list soupisu"/>
    <hyperlink ref="G1:H1" location="C62" display="2) Rekapitulace"/>
    <hyperlink ref="J1" location="C9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8" customWidth="1"/>
    <col min="2" max="2" width="1.664063" style="288" customWidth="1"/>
    <col min="3" max="4" width="5" style="288" customWidth="1"/>
    <col min="5" max="5" width="11.67" style="288" customWidth="1"/>
    <col min="6" max="6" width="9.17" style="288" customWidth="1"/>
    <col min="7" max="7" width="5" style="288" customWidth="1"/>
    <col min="8" max="8" width="77.83" style="288" customWidth="1"/>
    <col min="9" max="10" width="20" style="288" customWidth="1"/>
    <col min="11" max="11" width="1.664063" style="288" customWidth="1"/>
  </cols>
  <sheetData>
    <row r="1" ht="37.5" customHeight="1"/>
    <row r="2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4" customFormat="1" ht="45" customHeight="1">
      <c r="B3" s="292"/>
      <c r="C3" s="293" t="s">
        <v>484</v>
      </c>
      <c r="D3" s="293"/>
      <c r="E3" s="293"/>
      <c r="F3" s="293"/>
      <c r="G3" s="293"/>
      <c r="H3" s="293"/>
      <c r="I3" s="293"/>
      <c r="J3" s="293"/>
      <c r="K3" s="294"/>
    </row>
    <row r="4" ht="25.5" customHeight="1">
      <c r="B4" s="295"/>
      <c r="C4" s="296" t="s">
        <v>485</v>
      </c>
      <c r="D4" s="296"/>
      <c r="E4" s="296"/>
      <c r="F4" s="296"/>
      <c r="G4" s="296"/>
      <c r="H4" s="296"/>
      <c r="I4" s="296"/>
      <c r="J4" s="296"/>
      <c r="K4" s="297"/>
    </row>
    <row r="5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ht="15" customHeight="1">
      <c r="B6" s="295"/>
      <c r="C6" s="299" t="s">
        <v>486</v>
      </c>
      <c r="D6" s="299"/>
      <c r="E6" s="299"/>
      <c r="F6" s="299"/>
      <c r="G6" s="299"/>
      <c r="H6" s="299"/>
      <c r="I6" s="299"/>
      <c r="J6" s="299"/>
      <c r="K6" s="297"/>
    </row>
    <row r="7" ht="15" customHeight="1">
      <c r="B7" s="300"/>
      <c r="C7" s="299" t="s">
        <v>487</v>
      </c>
      <c r="D7" s="299"/>
      <c r="E7" s="299"/>
      <c r="F7" s="299"/>
      <c r="G7" s="299"/>
      <c r="H7" s="299"/>
      <c r="I7" s="299"/>
      <c r="J7" s="299"/>
      <c r="K7" s="297"/>
    </row>
    <row r="8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ht="15" customHeight="1">
      <c r="B9" s="300"/>
      <c r="C9" s="299" t="s">
        <v>488</v>
      </c>
      <c r="D9" s="299"/>
      <c r="E9" s="299"/>
      <c r="F9" s="299"/>
      <c r="G9" s="299"/>
      <c r="H9" s="299"/>
      <c r="I9" s="299"/>
      <c r="J9" s="299"/>
      <c r="K9" s="297"/>
    </row>
    <row r="10" ht="15" customHeight="1">
      <c r="B10" s="300"/>
      <c r="C10" s="299"/>
      <c r="D10" s="299" t="s">
        <v>489</v>
      </c>
      <c r="E10" s="299"/>
      <c r="F10" s="299"/>
      <c r="G10" s="299"/>
      <c r="H10" s="299"/>
      <c r="I10" s="299"/>
      <c r="J10" s="299"/>
      <c r="K10" s="297"/>
    </row>
    <row r="11" ht="15" customHeight="1">
      <c r="B11" s="300"/>
      <c r="C11" s="301"/>
      <c r="D11" s="299" t="s">
        <v>490</v>
      </c>
      <c r="E11" s="299"/>
      <c r="F11" s="299"/>
      <c r="G11" s="299"/>
      <c r="H11" s="299"/>
      <c r="I11" s="299"/>
      <c r="J11" s="299"/>
      <c r="K11" s="297"/>
    </row>
    <row r="12" ht="12.75" customHeight="1">
      <c r="B12" s="300"/>
      <c r="C12" s="301"/>
      <c r="D12" s="301"/>
      <c r="E12" s="301"/>
      <c r="F12" s="301"/>
      <c r="G12" s="301"/>
      <c r="H12" s="301"/>
      <c r="I12" s="301"/>
      <c r="J12" s="301"/>
      <c r="K12" s="297"/>
    </row>
    <row r="13" ht="15" customHeight="1">
      <c r="B13" s="300"/>
      <c r="C13" s="301"/>
      <c r="D13" s="299" t="s">
        <v>491</v>
      </c>
      <c r="E13" s="299"/>
      <c r="F13" s="299"/>
      <c r="G13" s="299"/>
      <c r="H13" s="299"/>
      <c r="I13" s="299"/>
      <c r="J13" s="299"/>
      <c r="K13" s="297"/>
    </row>
    <row r="14" ht="15" customHeight="1">
      <c r="B14" s="300"/>
      <c r="C14" s="301"/>
      <c r="D14" s="299" t="s">
        <v>492</v>
      </c>
      <c r="E14" s="299"/>
      <c r="F14" s="299"/>
      <c r="G14" s="299"/>
      <c r="H14" s="299"/>
      <c r="I14" s="299"/>
      <c r="J14" s="299"/>
      <c r="K14" s="297"/>
    </row>
    <row r="15" ht="15" customHeight="1">
      <c r="B15" s="300"/>
      <c r="C15" s="301"/>
      <c r="D15" s="299" t="s">
        <v>493</v>
      </c>
      <c r="E15" s="299"/>
      <c r="F15" s="299"/>
      <c r="G15" s="299"/>
      <c r="H15" s="299"/>
      <c r="I15" s="299"/>
      <c r="J15" s="299"/>
      <c r="K15" s="297"/>
    </row>
    <row r="16" ht="15" customHeight="1">
      <c r="B16" s="300"/>
      <c r="C16" s="301"/>
      <c r="D16" s="301"/>
      <c r="E16" s="302" t="s">
        <v>76</v>
      </c>
      <c r="F16" s="299" t="s">
        <v>494</v>
      </c>
      <c r="G16" s="299"/>
      <c r="H16" s="299"/>
      <c r="I16" s="299"/>
      <c r="J16" s="299"/>
      <c r="K16" s="297"/>
    </row>
    <row r="17" ht="15" customHeight="1">
      <c r="B17" s="300"/>
      <c r="C17" s="301"/>
      <c r="D17" s="301"/>
      <c r="E17" s="302" t="s">
        <v>495</v>
      </c>
      <c r="F17" s="299" t="s">
        <v>496</v>
      </c>
      <c r="G17" s="299"/>
      <c r="H17" s="299"/>
      <c r="I17" s="299"/>
      <c r="J17" s="299"/>
      <c r="K17" s="297"/>
    </row>
    <row r="18" ht="15" customHeight="1">
      <c r="B18" s="300"/>
      <c r="C18" s="301"/>
      <c r="D18" s="301"/>
      <c r="E18" s="302" t="s">
        <v>497</v>
      </c>
      <c r="F18" s="299" t="s">
        <v>498</v>
      </c>
      <c r="G18" s="299"/>
      <c r="H18" s="299"/>
      <c r="I18" s="299"/>
      <c r="J18" s="299"/>
      <c r="K18" s="297"/>
    </row>
    <row r="19" ht="15" customHeight="1">
      <c r="B19" s="300"/>
      <c r="C19" s="301"/>
      <c r="D19" s="301"/>
      <c r="E19" s="302" t="s">
        <v>499</v>
      </c>
      <c r="F19" s="299" t="s">
        <v>500</v>
      </c>
      <c r="G19" s="299"/>
      <c r="H19" s="299"/>
      <c r="I19" s="299"/>
      <c r="J19" s="299"/>
      <c r="K19" s="297"/>
    </row>
    <row r="20" ht="15" customHeight="1">
      <c r="B20" s="300"/>
      <c r="C20" s="301"/>
      <c r="D20" s="301"/>
      <c r="E20" s="302" t="s">
        <v>127</v>
      </c>
      <c r="F20" s="299" t="s">
        <v>128</v>
      </c>
      <c r="G20" s="299"/>
      <c r="H20" s="299"/>
      <c r="I20" s="299"/>
      <c r="J20" s="299"/>
      <c r="K20" s="297"/>
    </row>
    <row r="21" ht="15" customHeight="1">
      <c r="B21" s="300"/>
      <c r="C21" s="301"/>
      <c r="D21" s="301"/>
      <c r="E21" s="302" t="s">
        <v>82</v>
      </c>
      <c r="F21" s="299" t="s">
        <v>501</v>
      </c>
      <c r="G21" s="299"/>
      <c r="H21" s="299"/>
      <c r="I21" s="299"/>
      <c r="J21" s="299"/>
      <c r="K21" s="297"/>
    </row>
    <row r="22" ht="12.75" customHeight="1">
      <c r="B22" s="300"/>
      <c r="C22" s="301"/>
      <c r="D22" s="301"/>
      <c r="E22" s="301"/>
      <c r="F22" s="301"/>
      <c r="G22" s="301"/>
      <c r="H22" s="301"/>
      <c r="I22" s="301"/>
      <c r="J22" s="301"/>
      <c r="K22" s="297"/>
    </row>
    <row r="23" ht="15" customHeight="1">
      <c r="B23" s="300"/>
      <c r="C23" s="299" t="s">
        <v>502</v>
      </c>
      <c r="D23" s="299"/>
      <c r="E23" s="299"/>
      <c r="F23" s="299"/>
      <c r="G23" s="299"/>
      <c r="H23" s="299"/>
      <c r="I23" s="299"/>
      <c r="J23" s="299"/>
      <c r="K23" s="297"/>
    </row>
    <row r="24" ht="15" customHeight="1">
      <c r="B24" s="300"/>
      <c r="C24" s="299" t="s">
        <v>503</v>
      </c>
      <c r="D24" s="299"/>
      <c r="E24" s="299"/>
      <c r="F24" s="299"/>
      <c r="G24" s="299"/>
      <c r="H24" s="299"/>
      <c r="I24" s="299"/>
      <c r="J24" s="299"/>
      <c r="K24" s="297"/>
    </row>
    <row r="25" ht="15" customHeight="1">
      <c r="B25" s="300"/>
      <c r="C25" s="299"/>
      <c r="D25" s="299" t="s">
        <v>504</v>
      </c>
      <c r="E25" s="299"/>
      <c r="F25" s="299"/>
      <c r="G25" s="299"/>
      <c r="H25" s="299"/>
      <c r="I25" s="299"/>
      <c r="J25" s="299"/>
      <c r="K25" s="297"/>
    </row>
    <row r="26" ht="15" customHeight="1">
      <c r="B26" s="300"/>
      <c r="C26" s="301"/>
      <c r="D26" s="299" t="s">
        <v>505</v>
      </c>
      <c r="E26" s="299"/>
      <c r="F26" s="299"/>
      <c r="G26" s="299"/>
      <c r="H26" s="299"/>
      <c r="I26" s="299"/>
      <c r="J26" s="299"/>
      <c r="K26" s="297"/>
    </row>
    <row r="27" ht="12.75" customHeight="1">
      <c r="B27" s="300"/>
      <c r="C27" s="301"/>
      <c r="D27" s="301"/>
      <c r="E27" s="301"/>
      <c r="F27" s="301"/>
      <c r="G27" s="301"/>
      <c r="H27" s="301"/>
      <c r="I27" s="301"/>
      <c r="J27" s="301"/>
      <c r="K27" s="297"/>
    </row>
    <row r="28" ht="15" customHeight="1">
      <c r="B28" s="300"/>
      <c r="C28" s="301"/>
      <c r="D28" s="299" t="s">
        <v>506</v>
      </c>
      <c r="E28" s="299"/>
      <c r="F28" s="299"/>
      <c r="G28" s="299"/>
      <c r="H28" s="299"/>
      <c r="I28" s="299"/>
      <c r="J28" s="299"/>
      <c r="K28" s="297"/>
    </row>
    <row r="29" ht="15" customHeight="1">
      <c r="B29" s="300"/>
      <c r="C29" s="301"/>
      <c r="D29" s="299" t="s">
        <v>507</v>
      </c>
      <c r="E29" s="299"/>
      <c r="F29" s="299"/>
      <c r="G29" s="299"/>
      <c r="H29" s="299"/>
      <c r="I29" s="299"/>
      <c r="J29" s="299"/>
      <c r="K29" s="297"/>
    </row>
    <row r="30" ht="12.75" customHeight="1">
      <c r="B30" s="300"/>
      <c r="C30" s="301"/>
      <c r="D30" s="301"/>
      <c r="E30" s="301"/>
      <c r="F30" s="301"/>
      <c r="G30" s="301"/>
      <c r="H30" s="301"/>
      <c r="I30" s="301"/>
      <c r="J30" s="301"/>
      <c r="K30" s="297"/>
    </row>
    <row r="31" ht="15" customHeight="1">
      <c r="B31" s="300"/>
      <c r="C31" s="301"/>
      <c r="D31" s="299" t="s">
        <v>508</v>
      </c>
      <c r="E31" s="299"/>
      <c r="F31" s="299"/>
      <c r="G31" s="299"/>
      <c r="H31" s="299"/>
      <c r="I31" s="299"/>
      <c r="J31" s="299"/>
      <c r="K31" s="297"/>
    </row>
    <row r="32" ht="15" customHeight="1">
      <c r="B32" s="300"/>
      <c r="C32" s="301"/>
      <c r="D32" s="299" t="s">
        <v>509</v>
      </c>
      <c r="E32" s="299"/>
      <c r="F32" s="299"/>
      <c r="G32" s="299"/>
      <c r="H32" s="299"/>
      <c r="I32" s="299"/>
      <c r="J32" s="299"/>
      <c r="K32" s="297"/>
    </row>
    <row r="33" ht="15" customHeight="1">
      <c r="B33" s="300"/>
      <c r="C33" s="301"/>
      <c r="D33" s="299" t="s">
        <v>510</v>
      </c>
      <c r="E33" s="299"/>
      <c r="F33" s="299"/>
      <c r="G33" s="299"/>
      <c r="H33" s="299"/>
      <c r="I33" s="299"/>
      <c r="J33" s="299"/>
      <c r="K33" s="297"/>
    </row>
    <row r="34" ht="15" customHeight="1">
      <c r="B34" s="300"/>
      <c r="C34" s="301"/>
      <c r="D34" s="299"/>
      <c r="E34" s="303" t="s">
        <v>114</v>
      </c>
      <c r="F34" s="299"/>
      <c r="G34" s="299" t="s">
        <v>511</v>
      </c>
      <c r="H34" s="299"/>
      <c r="I34" s="299"/>
      <c r="J34" s="299"/>
      <c r="K34" s="297"/>
    </row>
    <row r="35" ht="30.75" customHeight="1">
      <c r="B35" s="300"/>
      <c r="C35" s="301"/>
      <c r="D35" s="299"/>
      <c r="E35" s="303" t="s">
        <v>512</v>
      </c>
      <c r="F35" s="299"/>
      <c r="G35" s="299" t="s">
        <v>513</v>
      </c>
      <c r="H35" s="299"/>
      <c r="I35" s="299"/>
      <c r="J35" s="299"/>
      <c r="K35" s="297"/>
    </row>
    <row r="36" ht="15" customHeight="1">
      <c r="B36" s="300"/>
      <c r="C36" s="301"/>
      <c r="D36" s="299"/>
      <c r="E36" s="303" t="s">
        <v>51</v>
      </c>
      <c r="F36" s="299"/>
      <c r="G36" s="299" t="s">
        <v>514</v>
      </c>
      <c r="H36" s="299"/>
      <c r="I36" s="299"/>
      <c r="J36" s="299"/>
      <c r="K36" s="297"/>
    </row>
    <row r="37" ht="15" customHeight="1">
      <c r="B37" s="300"/>
      <c r="C37" s="301"/>
      <c r="D37" s="299"/>
      <c r="E37" s="303" t="s">
        <v>115</v>
      </c>
      <c r="F37" s="299"/>
      <c r="G37" s="299" t="s">
        <v>515</v>
      </c>
      <c r="H37" s="299"/>
      <c r="I37" s="299"/>
      <c r="J37" s="299"/>
      <c r="K37" s="297"/>
    </row>
    <row r="38" ht="15" customHeight="1">
      <c r="B38" s="300"/>
      <c r="C38" s="301"/>
      <c r="D38" s="299"/>
      <c r="E38" s="303" t="s">
        <v>116</v>
      </c>
      <c r="F38" s="299"/>
      <c r="G38" s="299" t="s">
        <v>516</v>
      </c>
      <c r="H38" s="299"/>
      <c r="I38" s="299"/>
      <c r="J38" s="299"/>
      <c r="K38" s="297"/>
    </row>
    <row r="39" ht="15" customHeight="1">
      <c r="B39" s="300"/>
      <c r="C39" s="301"/>
      <c r="D39" s="299"/>
      <c r="E39" s="303" t="s">
        <v>117</v>
      </c>
      <c r="F39" s="299"/>
      <c r="G39" s="299" t="s">
        <v>517</v>
      </c>
      <c r="H39" s="299"/>
      <c r="I39" s="299"/>
      <c r="J39" s="299"/>
      <c r="K39" s="297"/>
    </row>
    <row r="40" ht="15" customHeight="1">
      <c r="B40" s="300"/>
      <c r="C40" s="301"/>
      <c r="D40" s="299"/>
      <c r="E40" s="303" t="s">
        <v>518</v>
      </c>
      <c r="F40" s="299"/>
      <c r="G40" s="299" t="s">
        <v>519</v>
      </c>
      <c r="H40" s="299"/>
      <c r="I40" s="299"/>
      <c r="J40" s="299"/>
      <c r="K40" s="297"/>
    </row>
    <row r="41" ht="15" customHeight="1">
      <c r="B41" s="300"/>
      <c r="C41" s="301"/>
      <c r="D41" s="299"/>
      <c r="E41" s="303"/>
      <c r="F41" s="299"/>
      <c r="G41" s="299" t="s">
        <v>520</v>
      </c>
      <c r="H41" s="299"/>
      <c r="I41" s="299"/>
      <c r="J41" s="299"/>
      <c r="K41" s="297"/>
    </row>
    <row r="42" ht="15" customHeight="1">
      <c r="B42" s="300"/>
      <c r="C42" s="301"/>
      <c r="D42" s="299"/>
      <c r="E42" s="303" t="s">
        <v>521</v>
      </c>
      <c r="F42" s="299"/>
      <c r="G42" s="299" t="s">
        <v>522</v>
      </c>
      <c r="H42" s="299"/>
      <c r="I42" s="299"/>
      <c r="J42" s="299"/>
      <c r="K42" s="297"/>
    </row>
    <row r="43" ht="15" customHeight="1">
      <c r="B43" s="300"/>
      <c r="C43" s="301"/>
      <c r="D43" s="299"/>
      <c r="E43" s="303" t="s">
        <v>119</v>
      </c>
      <c r="F43" s="299"/>
      <c r="G43" s="299" t="s">
        <v>523</v>
      </c>
      <c r="H43" s="299"/>
      <c r="I43" s="299"/>
      <c r="J43" s="299"/>
      <c r="K43" s="297"/>
    </row>
    <row r="44" ht="12.75" customHeight="1">
      <c r="B44" s="300"/>
      <c r="C44" s="301"/>
      <c r="D44" s="299"/>
      <c r="E44" s="299"/>
      <c r="F44" s="299"/>
      <c r="G44" s="299"/>
      <c r="H44" s="299"/>
      <c r="I44" s="299"/>
      <c r="J44" s="299"/>
      <c r="K44" s="297"/>
    </row>
    <row r="45" ht="15" customHeight="1">
      <c r="B45" s="300"/>
      <c r="C45" s="301"/>
      <c r="D45" s="299" t="s">
        <v>524</v>
      </c>
      <c r="E45" s="299"/>
      <c r="F45" s="299"/>
      <c r="G45" s="299"/>
      <c r="H45" s="299"/>
      <c r="I45" s="299"/>
      <c r="J45" s="299"/>
      <c r="K45" s="297"/>
    </row>
    <row r="46" ht="15" customHeight="1">
      <c r="B46" s="300"/>
      <c r="C46" s="301"/>
      <c r="D46" s="301"/>
      <c r="E46" s="299" t="s">
        <v>525</v>
      </c>
      <c r="F46" s="299"/>
      <c r="G46" s="299"/>
      <c r="H46" s="299"/>
      <c r="I46" s="299"/>
      <c r="J46" s="299"/>
      <c r="K46" s="297"/>
    </row>
    <row r="47" ht="15" customHeight="1">
      <c r="B47" s="300"/>
      <c r="C47" s="301"/>
      <c r="D47" s="301"/>
      <c r="E47" s="299" t="s">
        <v>526</v>
      </c>
      <c r="F47" s="299"/>
      <c r="G47" s="299"/>
      <c r="H47" s="299"/>
      <c r="I47" s="299"/>
      <c r="J47" s="299"/>
      <c r="K47" s="297"/>
    </row>
    <row r="48" ht="15" customHeight="1">
      <c r="B48" s="300"/>
      <c r="C48" s="301"/>
      <c r="D48" s="301"/>
      <c r="E48" s="299" t="s">
        <v>527</v>
      </c>
      <c r="F48" s="299"/>
      <c r="G48" s="299"/>
      <c r="H48" s="299"/>
      <c r="I48" s="299"/>
      <c r="J48" s="299"/>
      <c r="K48" s="297"/>
    </row>
    <row r="49" ht="15" customHeight="1">
      <c r="B49" s="300"/>
      <c r="C49" s="301"/>
      <c r="D49" s="299" t="s">
        <v>528</v>
      </c>
      <c r="E49" s="299"/>
      <c r="F49" s="299"/>
      <c r="G49" s="299"/>
      <c r="H49" s="299"/>
      <c r="I49" s="299"/>
      <c r="J49" s="299"/>
      <c r="K49" s="297"/>
    </row>
    <row r="50" ht="25.5" customHeight="1">
      <c r="B50" s="295"/>
      <c r="C50" s="296" t="s">
        <v>529</v>
      </c>
      <c r="D50" s="296"/>
      <c r="E50" s="296"/>
      <c r="F50" s="296"/>
      <c r="G50" s="296"/>
      <c r="H50" s="296"/>
      <c r="I50" s="296"/>
      <c r="J50" s="296"/>
      <c r="K50" s="297"/>
    </row>
    <row r="51" ht="5.25" customHeight="1">
      <c r="B51" s="295"/>
      <c r="C51" s="298"/>
      <c r="D51" s="298"/>
      <c r="E51" s="298"/>
      <c r="F51" s="298"/>
      <c r="G51" s="298"/>
      <c r="H51" s="298"/>
      <c r="I51" s="298"/>
      <c r="J51" s="298"/>
      <c r="K51" s="297"/>
    </row>
    <row r="52" ht="15" customHeight="1">
      <c r="B52" s="295"/>
      <c r="C52" s="299" t="s">
        <v>530</v>
      </c>
      <c r="D52" s="299"/>
      <c r="E52" s="299"/>
      <c r="F52" s="299"/>
      <c r="G52" s="299"/>
      <c r="H52" s="299"/>
      <c r="I52" s="299"/>
      <c r="J52" s="299"/>
      <c r="K52" s="297"/>
    </row>
    <row r="53" ht="15" customHeight="1">
      <c r="B53" s="295"/>
      <c r="C53" s="299" t="s">
        <v>531</v>
      </c>
      <c r="D53" s="299"/>
      <c r="E53" s="299"/>
      <c r="F53" s="299"/>
      <c r="G53" s="299"/>
      <c r="H53" s="299"/>
      <c r="I53" s="299"/>
      <c r="J53" s="299"/>
      <c r="K53" s="297"/>
    </row>
    <row r="54" ht="12.75" customHeight="1">
      <c r="B54" s="295"/>
      <c r="C54" s="299"/>
      <c r="D54" s="299"/>
      <c r="E54" s="299"/>
      <c r="F54" s="299"/>
      <c r="G54" s="299"/>
      <c r="H54" s="299"/>
      <c r="I54" s="299"/>
      <c r="J54" s="299"/>
      <c r="K54" s="297"/>
    </row>
    <row r="55" ht="15" customHeight="1">
      <c r="B55" s="295"/>
      <c r="C55" s="299" t="s">
        <v>532</v>
      </c>
      <c r="D55" s="299"/>
      <c r="E55" s="299"/>
      <c r="F55" s="299"/>
      <c r="G55" s="299"/>
      <c r="H55" s="299"/>
      <c r="I55" s="299"/>
      <c r="J55" s="299"/>
      <c r="K55" s="297"/>
    </row>
    <row r="56" ht="15" customHeight="1">
      <c r="B56" s="295"/>
      <c r="C56" s="301"/>
      <c r="D56" s="299" t="s">
        <v>533</v>
      </c>
      <c r="E56" s="299"/>
      <c r="F56" s="299"/>
      <c r="G56" s="299"/>
      <c r="H56" s="299"/>
      <c r="I56" s="299"/>
      <c r="J56" s="299"/>
      <c r="K56" s="297"/>
    </row>
    <row r="57" ht="15" customHeight="1">
      <c r="B57" s="295"/>
      <c r="C57" s="301"/>
      <c r="D57" s="299" t="s">
        <v>534</v>
      </c>
      <c r="E57" s="299"/>
      <c r="F57" s="299"/>
      <c r="G57" s="299"/>
      <c r="H57" s="299"/>
      <c r="I57" s="299"/>
      <c r="J57" s="299"/>
      <c r="K57" s="297"/>
    </row>
    <row r="58" ht="15" customHeight="1">
      <c r="B58" s="295"/>
      <c r="C58" s="301"/>
      <c r="D58" s="299" t="s">
        <v>535</v>
      </c>
      <c r="E58" s="299"/>
      <c r="F58" s="299"/>
      <c r="G58" s="299"/>
      <c r="H58" s="299"/>
      <c r="I58" s="299"/>
      <c r="J58" s="299"/>
      <c r="K58" s="297"/>
    </row>
    <row r="59" ht="15" customHeight="1">
      <c r="B59" s="295"/>
      <c r="C59" s="301"/>
      <c r="D59" s="299" t="s">
        <v>536</v>
      </c>
      <c r="E59" s="299"/>
      <c r="F59" s="299"/>
      <c r="G59" s="299"/>
      <c r="H59" s="299"/>
      <c r="I59" s="299"/>
      <c r="J59" s="299"/>
      <c r="K59" s="297"/>
    </row>
    <row r="60" ht="15" customHeight="1">
      <c r="B60" s="295"/>
      <c r="C60" s="301"/>
      <c r="D60" s="304" t="s">
        <v>537</v>
      </c>
      <c r="E60" s="304"/>
      <c r="F60" s="304"/>
      <c r="G60" s="304"/>
      <c r="H60" s="304"/>
      <c r="I60" s="304"/>
      <c r="J60" s="304"/>
      <c r="K60" s="297"/>
    </row>
    <row r="61" ht="15" customHeight="1">
      <c r="B61" s="295"/>
      <c r="C61" s="301"/>
      <c r="D61" s="299" t="s">
        <v>538</v>
      </c>
      <c r="E61" s="299"/>
      <c r="F61" s="299"/>
      <c r="G61" s="299"/>
      <c r="H61" s="299"/>
      <c r="I61" s="299"/>
      <c r="J61" s="299"/>
      <c r="K61" s="297"/>
    </row>
    <row r="62" ht="12.75" customHeight="1">
      <c r="B62" s="295"/>
      <c r="C62" s="301"/>
      <c r="D62" s="301"/>
      <c r="E62" s="305"/>
      <c r="F62" s="301"/>
      <c r="G62" s="301"/>
      <c r="H62" s="301"/>
      <c r="I62" s="301"/>
      <c r="J62" s="301"/>
      <c r="K62" s="297"/>
    </row>
    <row r="63" ht="15" customHeight="1">
      <c r="B63" s="295"/>
      <c r="C63" s="301"/>
      <c r="D63" s="299" t="s">
        <v>539</v>
      </c>
      <c r="E63" s="299"/>
      <c r="F63" s="299"/>
      <c r="G63" s="299"/>
      <c r="H63" s="299"/>
      <c r="I63" s="299"/>
      <c r="J63" s="299"/>
      <c r="K63" s="297"/>
    </row>
    <row r="64" ht="15" customHeight="1">
      <c r="B64" s="295"/>
      <c r="C64" s="301"/>
      <c r="D64" s="304" t="s">
        <v>540</v>
      </c>
      <c r="E64" s="304"/>
      <c r="F64" s="304"/>
      <c r="G64" s="304"/>
      <c r="H64" s="304"/>
      <c r="I64" s="304"/>
      <c r="J64" s="304"/>
      <c r="K64" s="297"/>
    </row>
    <row r="65" ht="15" customHeight="1">
      <c r="B65" s="295"/>
      <c r="C65" s="301"/>
      <c r="D65" s="299" t="s">
        <v>541</v>
      </c>
      <c r="E65" s="299"/>
      <c r="F65" s="299"/>
      <c r="G65" s="299"/>
      <c r="H65" s="299"/>
      <c r="I65" s="299"/>
      <c r="J65" s="299"/>
      <c r="K65" s="297"/>
    </row>
    <row r="66" ht="15" customHeight="1">
      <c r="B66" s="295"/>
      <c r="C66" s="301"/>
      <c r="D66" s="299" t="s">
        <v>542</v>
      </c>
      <c r="E66" s="299"/>
      <c r="F66" s="299"/>
      <c r="G66" s="299"/>
      <c r="H66" s="299"/>
      <c r="I66" s="299"/>
      <c r="J66" s="299"/>
      <c r="K66" s="297"/>
    </row>
    <row r="67" ht="15" customHeight="1">
      <c r="B67" s="295"/>
      <c r="C67" s="301"/>
      <c r="D67" s="299" t="s">
        <v>543</v>
      </c>
      <c r="E67" s="299"/>
      <c r="F67" s="299"/>
      <c r="G67" s="299"/>
      <c r="H67" s="299"/>
      <c r="I67" s="299"/>
      <c r="J67" s="299"/>
      <c r="K67" s="297"/>
    </row>
    <row r="68" ht="15" customHeight="1">
      <c r="B68" s="295"/>
      <c r="C68" s="301"/>
      <c r="D68" s="299" t="s">
        <v>544</v>
      </c>
      <c r="E68" s="299"/>
      <c r="F68" s="299"/>
      <c r="G68" s="299"/>
      <c r="H68" s="299"/>
      <c r="I68" s="299"/>
      <c r="J68" s="299"/>
      <c r="K68" s="297"/>
    </row>
    <row r="69" ht="12.75" customHeight="1">
      <c r="B69" s="306"/>
      <c r="C69" s="307"/>
      <c r="D69" s="307"/>
      <c r="E69" s="307"/>
      <c r="F69" s="307"/>
      <c r="G69" s="307"/>
      <c r="H69" s="307"/>
      <c r="I69" s="307"/>
      <c r="J69" s="307"/>
      <c r="K69" s="308"/>
    </row>
    <row r="70" ht="18.75" customHeight="1">
      <c r="B70" s="309"/>
      <c r="C70" s="309"/>
      <c r="D70" s="309"/>
      <c r="E70" s="309"/>
      <c r="F70" s="309"/>
      <c r="G70" s="309"/>
      <c r="H70" s="309"/>
      <c r="I70" s="309"/>
      <c r="J70" s="309"/>
      <c r="K70" s="310"/>
    </row>
    <row r="71" ht="18.75" customHeight="1">
      <c r="B71" s="310"/>
      <c r="C71" s="310"/>
      <c r="D71" s="310"/>
      <c r="E71" s="310"/>
      <c r="F71" s="310"/>
      <c r="G71" s="310"/>
      <c r="H71" s="310"/>
      <c r="I71" s="310"/>
      <c r="J71" s="310"/>
      <c r="K71" s="310"/>
    </row>
    <row r="72" ht="7.5" customHeight="1">
      <c r="B72" s="311"/>
      <c r="C72" s="312"/>
      <c r="D72" s="312"/>
      <c r="E72" s="312"/>
      <c r="F72" s="312"/>
      <c r="G72" s="312"/>
      <c r="H72" s="312"/>
      <c r="I72" s="312"/>
      <c r="J72" s="312"/>
      <c r="K72" s="313"/>
    </row>
    <row r="73" ht="45" customHeight="1">
      <c r="B73" s="314"/>
      <c r="C73" s="315" t="s">
        <v>99</v>
      </c>
      <c r="D73" s="315"/>
      <c r="E73" s="315"/>
      <c r="F73" s="315"/>
      <c r="G73" s="315"/>
      <c r="H73" s="315"/>
      <c r="I73" s="315"/>
      <c r="J73" s="315"/>
      <c r="K73" s="316"/>
    </row>
    <row r="74" ht="17.25" customHeight="1">
      <c r="B74" s="314"/>
      <c r="C74" s="317" t="s">
        <v>545</v>
      </c>
      <c r="D74" s="317"/>
      <c r="E74" s="317"/>
      <c r="F74" s="317" t="s">
        <v>546</v>
      </c>
      <c r="G74" s="318"/>
      <c r="H74" s="317" t="s">
        <v>115</v>
      </c>
      <c r="I74" s="317" t="s">
        <v>55</v>
      </c>
      <c r="J74" s="317" t="s">
        <v>547</v>
      </c>
      <c r="K74" s="316"/>
    </row>
    <row r="75" ht="17.25" customHeight="1">
      <c r="B75" s="314"/>
      <c r="C75" s="319" t="s">
        <v>548</v>
      </c>
      <c r="D75" s="319"/>
      <c r="E75" s="319"/>
      <c r="F75" s="320" t="s">
        <v>549</v>
      </c>
      <c r="G75" s="321"/>
      <c r="H75" s="319"/>
      <c r="I75" s="319"/>
      <c r="J75" s="319" t="s">
        <v>550</v>
      </c>
      <c r="K75" s="316"/>
    </row>
    <row r="76" ht="5.25" customHeight="1">
      <c r="B76" s="314"/>
      <c r="C76" s="322"/>
      <c r="D76" s="322"/>
      <c r="E76" s="322"/>
      <c r="F76" s="322"/>
      <c r="G76" s="323"/>
      <c r="H76" s="322"/>
      <c r="I76" s="322"/>
      <c r="J76" s="322"/>
      <c r="K76" s="316"/>
    </row>
    <row r="77" ht="15" customHeight="1">
      <c r="B77" s="314"/>
      <c r="C77" s="303" t="s">
        <v>51</v>
      </c>
      <c r="D77" s="322"/>
      <c r="E77" s="322"/>
      <c r="F77" s="324" t="s">
        <v>551</v>
      </c>
      <c r="G77" s="323"/>
      <c r="H77" s="303" t="s">
        <v>552</v>
      </c>
      <c r="I77" s="303" t="s">
        <v>553</v>
      </c>
      <c r="J77" s="303">
        <v>20</v>
      </c>
      <c r="K77" s="316"/>
    </row>
    <row r="78" ht="15" customHeight="1">
      <c r="B78" s="314"/>
      <c r="C78" s="303" t="s">
        <v>554</v>
      </c>
      <c r="D78" s="303"/>
      <c r="E78" s="303"/>
      <c r="F78" s="324" t="s">
        <v>551</v>
      </c>
      <c r="G78" s="323"/>
      <c r="H78" s="303" t="s">
        <v>555</v>
      </c>
      <c r="I78" s="303" t="s">
        <v>553</v>
      </c>
      <c r="J78" s="303">
        <v>120</v>
      </c>
      <c r="K78" s="316"/>
    </row>
    <row r="79" ht="15" customHeight="1">
      <c r="B79" s="325"/>
      <c r="C79" s="303" t="s">
        <v>556</v>
      </c>
      <c r="D79" s="303"/>
      <c r="E79" s="303"/>
      <c r="F79" s="324" t="s">
        <v>557</v>
      </c>
      <c r="G79" s="323"/>
      <c r="H79" s="303" t="s">
        <v>558</v>
      </c>
      <c r="I79" s="303" t="s">
        <v>553</v>
      </c>
      <c r="J79" s="303">
        <v>50</v>
      </c>
      <c r="K79" s="316"/>
    </row>
    <row r="80" ht="15" customHeight="1">
      <c r="B80" s="325"/>
      <c r="C80" s="303" t="s">
        <v>559</v>
      </c>
      <c r="D80" s="303"/>
      <c r="E80" s="303"/>
      <c r="F80" s="324" t="s">
        <v>551</v>
      </c>
      <c r="G80" s="323"/>
      <c r="H80" s="303" t="s">
        <v>560</v>
      </c>
      <c r="I80" s="303" t="s">
        <v>561</v>
      </c>
      <c r="J80" s="303"/>
      <c r="K80" s="316"/>
    </row>
    <row r="81" ht="15" customHeight="1">
      <c r="B81" s="325"/>
      <c r="C81" s="326" t="s">
        <v>562</v>
      </c>
      <c r="D81" s="326"/>
      <c r="E81" s="326"/>
      <c r="F81" s="327" t="s">
        <v>557</v>
      </c>
      <c r="G81" s="326"/>
      <c r="H81" s="326" t="s">
        <v>563</v>
      </c>
      <c r="I81" s="326" t="s">
        <v>553</v>
      </c>
      <c r="J81" s="326">
        <v>15</v>
      </c>
      <c r="K81" s="316"/>
    </row>
    <row r="82" ht="15" customHeight="1">
      <c r="B82" s="325"/>
      <c r="C82" s="326" t="s">
        <v>564</v>
      </c>
      <c r="D82" s="326"/>
      <c r="E82" s="326"/>
      <c r="F82" s="327" t="s">
        <v>557</v>
      </c>
      <c r="G82" s="326"/>
      <c r="H82" s="326" t="s">
        <v>565</v>
      </c>
      <c r="I82" s="326" t="s">
        <v>553</v>
      </c>
      <c r="J82" s="326">
        <v>15</v>
      </c>
      <c r="K82" s="316"/>
    </row>
    <row r="83" ht="15" customHeight="1">
      <c r="B83" s="325"/>
      <c r="C83" s="326" t="s">
        <v>566</v>
      </c>
      <c r="D83" s="326"/>
      <c r="E83" s="326"/>
      <c r="F83" s="327" t="s">
        <v>557</v>
      </c>
      <c r="G83" s="326"/>
      <c r="H83" s="326" t="s">
        <v>567</v>
      </c>
      <c r="I83" s="326" t="s">
        <v>553</v>
      </c>
      <c r="J83" s="326">
        <v>20</v>
      </c>
      <c r="K83" s="316"/>
    </row>
    <row r="84" ht="15" customHeight="1">
      <c r="B84" s="325"/>
      <c r="C84" s="326" t="s">
        <v>568</v>
      </c>
      <c r="D84" s="326"/>
      <c r="E84" s="326"/>
      <c r="F84" s="327" t="s">
        <v>557</v>
      </c>
      <c r="G84" s="326"/>
      <c r="H84" s="326" t="s">
        <v>569</v>
      </c>
      <c r="I84" s="326" t="s">
        <v>553</v>
      </c>
      <c r="J84" s="326">
        <v>20</v>
      </c>
      <c r="K84" s="316"/>
    </row>
    <row r="85" ht="15" customHeight="1">
      <c r="B85" s="325"/>
      <c r="C85" s="303" t="s">
        <v>570</v>
      </c>
      <c r="D85" s="303"/>
      <c r="E85" s="303"/>
      <c r="F85" s="324" t="s">
        <v>557</v>
      </c>
      <c r="G85" s="323"/>
      <c r="H85" s="303" t="s">
        <v>571</v>
      </c>
      <c r="I85" s="303" t="s">
        <v>553</v>
      </c>
      <c r="J85" s="303">
        <v>50</v>
      </c>
      <c r="K85" s="316"/>
    </row>
    <row r="86" ht="15" customHeight="1">
      <c r="B86" s="325"/>
      <c r="C86" s="303" t="s">
        <v>572</v>
      </c>
      <c r="D86" s="303"/>
      <c r="E86" s="303"/>
      <c r="F86" s="324" t="s">
        <v>557</v>
      </c>
      <c r="G86" s="323"/>
      <c r="H86" s="303" t="s">
        <v>573</v>
      </c>
      <c r="I86" s="303" t="s">
        <v>553</v>
      </c>
      <c r="J86" s="303">
        <v>20</v>
      </c>
      <c r="K86" s="316"/>
    </row>
    <row r="87" ht="15" customHeight="1">
      <c r="B87" s="325"/>
      <c r="C87" s="303" t="s">
        <v>574</v>
      </c>
      <c r="D87" s="303"/>
      <c r="E87" s="303"/>
      <c r="F87" s="324" t="s">
        <v>557</v>
      </c>
      <c r="G87" s="323"/>
      <c r="H87" s="303" t="s">
        <v>575</v>
      </c>
      <c r="I87" s="303" t="s">
        <v>553</v>
      </c>
      <c r="J87" s="303">
        <v>20</v>
      </c>
      <c r="K87" s="316"/>
    </row>
    <row r="88" ht="15" customHeight="1">
      <c r="B88" s="325"/>
      <c r="C88" s="303" t="s">
        <v>576</v>
      </c>
      <c r="D88" s="303"/>
      <c r="E88" s="303"/>
      <c r="F88" s="324" t="s">
        <v>557</v>
      </c>
      <c r="G88" s="323"/>
      <c r="H88" s="303" t="s">
        <v>577</v>
      </c>
      <c r="I88" s="303" t="s">
        <v>553</v>
      </c>
      <c r="J88" s="303">
        <v>50</v>
      </c>
      <c r="K88" s="316"/>
    </row>
    <row r="89" ht="15" customHeight="1">
      <c r="B89" s="325"/>
      <c r="C89" s="303" t="s">
        <v>578</v>
      </c>
      <c r="D89" s="303"/>
      <c r="E89" s="303"/>
      <c r="F89" s="324" t="s">
        <v>557</v>
      </c>
      <c r="G89" s="323"/>
      <c r="H89" s="303" t="s">
        <v>578</v>
      </c>
      <c r="I89" s="303" t="s">
        <v>553</v>
      </c>
      <c r="J89" s="303">
        <v>50</v>
      </c>
      <c r="K89" s="316"/>
    </row>
    <row r="90" ht="15" customHeight="1">
      <c r="B90" s="325"/>
      <c r="C90" s="303" t="s">
        <v>120</v>
      </c>
      <c r="D90" s="303"/>
      <c r="E90" s="303"/>
      <c r="F90" s="324" t="s">
        <v>557</v>
      </c>
      <c r="G90" s="323"/>
      <c r="H90" s="303" t="s">
        <v>579</v>
      </c>
      <c r="I90" s="303" t="s">
        <v>553</v>
      </c>
      <c r="J90" s="303">
        <v>255</v>
      </c>
      <c r="K90" s="316"/>
    </row>
    <row r="91" ht="15" customHeight="1">
      <c r="B91" s="325"/>
      <c r="C91" s="303" t="s">
        <v>580</v>
      </c>
      <c r="D91" s="303"/>
      <c r="E91" s="303"/>
      <c r="F91" s="324" t="s">
        <v>551</v>
      </c>
      <c r="G91" s="323"/>
      <c r="H91" s="303" t="s">
        <v>581</v>
      </c>
      <c r="I91" s="303" t="s">
        <v>582</v>
      </c>
      <c r="J91" s="303"/>
      <c r="K91" s="316"/>
    </row>
    <row r="92" ht="15" customHeight="1">
      <c r="B92" s="325"/>
      <c r="C92" s="303" t="s">
        <v>583</v>
      </c>
      <c r="D92" s="303"/>
      <c r="E92" s="303"/>
      <c r="F92" s="324" t="s">
        <v>551</v>
      </c>
      <c r="G92" s="323"/>
      <c r="H92" s="303" t="s">
        <v>584</v>
      </c>
      <c r="I92" s="303" t="s">
        <v>585</v>
      </c>
      <c r="J92" s="303"/>
      <c r="K92" s="316"/>
    </row>
    <row r="93" ht="15" customHeight="1">
      <c r="B93" s="325"/>
      <c r="C93" s="303" t="s">
        <v>586</v>
      </c>
      <c r="D93" s="303"/>
      <c r="E93" s="303"/>
      <c r="F93" s="324" t="s">
        <v>551</v>
      </c>
      <c r="G93" s="323"/>
      <c r="H93" s="303" t="s">
        <v>586</v>
      </c>
      <c r="I93" s="303" t="s">
        <v>585</v>
      </c>
      <c r="J93" s="303"/>
      <c r="K93" s="316"/>
    </row>
    <row r="94" ht="15" customHeight="1">
      <c r="B94" s="325"/>
      <c r="C94" s="303" t="s">
        <v>36</v>
      </c>
      <c r="D94" s="303"/>
      <c r="E94" s="303"/>
      <c r="F94" s="324" t="s">
        <v>551</v>
      </c>
      <c r="G94" s="323"/>
      <c r="H94" s="303" t="s">
        <v>587</v>
      </c>
      <c r="I94" s="303" t="s">
        <v>585</v>
      </c>
      <c r="J94" s="303"/>
      <c r="K94" s="316"/>
    </row>
    <row r="95" ht="15" customHeight="1">
      <c r="B95" s="325"/>
      <c r="C95" s="303" t="s">
        <v>46</v>
      </c>
      <c r="D95" s="303"/>
      <c r="E95" s="303"/>
      <c r="F95" s="324" t="s">
        <v>551</v>
      </c>
      <c r="G95" s="323"/>
      <c r="H95" s="303" t="s">
        <v>588</v>
      </c>
      <c r="I95" s="303" t="s">
        <v>585</v>
      </c>
      <c r="J95" s="303"/>
      <c r="K95" s="316"/>
    </row>
    <row r="96" ht="15" customHeight="1">
      <c r="B96" s="328"/>
      <c r="C96" s="329"/>
      <c r="D96" s="329"/>
      <c r="E96" s="329"/>
      <c r="F96" s="329"/>
      <c r="G96" s="329"/>
      <c r="H96" s="329"/>
      <c r="I96" s="329"/>
      <c r="J96" s="329"/>
      <c r="K96" s="330"/>
    </row>
    <row r="97" ht="18.75" customHeight="1">
      <c r="B97" s="331"/>
      <c r="C97" s="332"/>
      <c r="D97" s="332"/>
      <c r="E97" s="332"/>
      <c r="F97" s="332"/>
      <c r="G97" s="332"/>
      <c r="H97" s="332"/>
      <c r="I97" s="332"/>
      <c r="J97" s="332"/>
      <c r="K97" s="331"/>
    </row>
    <row r="98" ht="18.75" customHeight="1">
      <c r="B98" s="310"/>
      <c r="C98" s="310"/>
      <c r="D98" s="310"/>
      <c r="E98" s="310"/>
      <c r="F98" s="310"/>
      <c r="G98" s="310"/>
      <c r="H98" s="310"/>
      <c r="I98" s="310"/>
      <c r="J98" s="310"/>
      <c r="K98" s="310"/>
    </row>
    <row r="99" ht="7.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3"/>
    </row>
    <row r="100" ht="45" customHeight="1">
      <c r="B100" s="314"/>
      <c r="C100" s="315" t="s">
        <v>589</v>
      </c>
      <c r="D100" s="315"/>
      <c r="E100" s="315"/>
      <c r="F100" s="315"/>
      <c r="G100" s="315"/>
      <c r="H100" s="315"/>
      <c r="I100" s="315"/>
      <c r="J100" s="315"/>
      <c r="K100" s="316"/>
    </row>
    <row r="101" ht="17.25" customHeight="1">
      <c r="B101" s="314"/>
      <c r="C101" s="317" t="s">
        <v>545</v>
      </c>
      <c r="D101" s="317"/>
      <c r="E101" s="317"/>
      <c r="F101" s="317" t="s">
        <v>546</v>
      </c>
      <c r="G101" s="318"/>
      <c r="H101" s="317" t="s">
        <v>115</v>
      </c>
      <c r="I101" s="317" t="s">
        <v>55</v>
      </c>
      <c r="J101" s="317" t="s">
        <v>547</v>
      </c>
      <c r="K101" s="316"/>
    </row>
    <row r="102" ht="17.25" customHeight="1">
      <c r="B102" s="314"/>
      <c r="C102" s="319" t="s">
        <v>548</v>
      </c>
      <c r="D102" s="319"/>
      <c r="E102" s="319"/>
      <c r="F102" s="320" t="s">
        <v>549</v>
      </c>
      <c r="G102" s="321"/>
      <c r="H102" s="319"/>
      <c r="I102" s="319"/>
      <c r="J102" s="319" t="s">
        <v>550</v>
      </c>
      <c r="K102" s="316"/>
    </row>
    <row r="103" ht="5.25" customHeight="1">
      <c r="B103" s="314"/>
      <c r="C103" s="317"/>
      <c r="D103" s="317"/>
      <c r="E103" s="317"/>
      <c r="F103" s="317"/>
      <c r="G103" s="333"/>
      <c r="H103" s="317"/>
      <c r="I103" s="317"/>
      <c r="J103" s="317"/>
      <c r="K103" s="316"/>
    </row>
    <row r="104" ht="15" customHeight="1">
      <c r="B104" s="314"/>
      <c r="C104" s="303" t="s">
        <v>51</v>
      </c>
      <c r="D104" s="322"/>
      <c r="E104" s="322"/>
      <c r="F104" s="324" t="s">
        <v>551</v>
      </c>
      <c r="G104" s="333"/>
      <c r="H104" s="303" t="s">
        <v>590</v>
      </c>
      <c r="I104" s="303" t="s">
        <v>553</v>
      </c>
      <c r="J104" s="303">
        <v>20</v>
      </c>
      <c r="K104" s="316"/>
    </row>
    <row r="105" ht="15" customHeight="1">
      <c r="B105" s="314"/>
      <c r="C105" s="303" t="s">
        <v>554</v>
      </c>
      <c r="D105" s="303"/>
      <c r="E105" s="303"/>
      <c r="F105" s="324" t="s">
        <v>551</v>
      </c>
      <c r="G105" s="303"/>
      <c r="H105" s="303" t="s">
        <v>590</v>
      </c>
      <c r="I105" s="303" t="s">
        <v>553</v>
      </c>
      <c r="J105" s="303">
        <v>120</v>
      </c>
      <c r="K105" s="316"/>
    </row>
    <row r="106" ht="15" customHeight="1">
      <c r="B106" s="325"/>
      <c r="C106" s="303" t="s">
        <v>556</v>
      </c>
      <c r="D106" s="303"/>
      <c r="E106" s="303"/>
      <c r="F106" s="324" t="s">
        <v>557</v>
      </c>
      <c r="G106" s="303"/>
      <c r="H106" s="303" t="s">
        <v>590</v>
      </c>
      <c r="I106" s="303" t="s">
        <v>553</v>
      </c>
      <c r="J106" s="303">
        <v>50</v>
      </c>
      <c r="K106" s="316"/>
    </row>
    <row r="107" ht="15" customHeight="1">
      <c r="B107" s="325"/>
      <c r="C107" s="303" t="s">
        <v>559</v>
      </c>
      <c r="D107" s="303"/>
      <c r="E107" s="303"/>
      <c r="F107" s="324" t="s">
        <v>551</v>
      </c>
      <c r="G107" s="303"/>
      <c r="H107" s="303" t="s">
        <v>590</v>
      </c>
      <c r="I107" s="303" t="s">
        <v>561</v>
      </c>
      <c r="J107" s="303"/>
      <c r="K107" s="316"/>
    </row>
    <row r="108" ht="15" customHeight="1">
      <c r="B108" s="325"/>
      <c r="C108" s="303" t="s">
        <v>570</v>
      </c>
      <c r="D108" s="303"/>
      <c r="E108" s="303"/>
      <c r="F108" s="324" t="s">
        <v>557</v>
      </c>
      <c r="G108" s="303"/>
      <c r="H108" s="303" t="s">
        <v>590</v>
      </c>
      <c r="I108" s="303" t="s">
        <v>553</v>
      </c>
      <c r="J108" s="303">
        <v>50</v>
      </c>
      <c r="K108" s="316"/>
    </row>
    <row r="109" ht="15" customHeight="1">
      <c r="B109" s="325"/>
      <c r="C109" s="303" t="s">
        <v>578</v>
      </c>
      <c r="D109" s="303"/>
      <c r="E109" s="303"/>
      <c r="F109" s="324" t="s">
        <v>557</v>
      </c>
      <c r="G109" s="303"/>
      <c r="H109" s="303" t="s">
        <v>590</v>
      </c>
      <c r="I109" s="303" t="s">
        <v>553</v>
      </c>
      <c r="J109" s="303">
        <v>50</v>
      </c>
      <c r="K109" s="316"/>
    </row>
    <row r="110" ht="15" customHeight="1">
      <c r="B110" s="325"/>
      <c r="C110" s="303" t="s">
        <v>576</v>
      </c>
      <c r="D110" s="303"/>
      <c r="E110" s="303"/>
      <c r="F110" s="324" t="s">
        <v>557</v>
      </c>
      <c r="G110" s="303"/>
      <c r="H110" s="303" t="s">
        <v>590</v>
      </c>
      <c r="I110" s="303" t="s">
        <v>553</v>
      </c>
      <c r="J110" s="303">
        <v>50</v>
      </c>
      <c r="K110" s="316"/>
    </row>
    <row r="111" ht="15" customHeight="1">
      <c r="B111" s="325"/>
      <c r="C111" s="303" t="s">
        <v>51</v>
      </c>
      <c r="D111" s="303"/>
      <c r="E111" s="303"/>
      <c r="F111" s="324" t="s">
        <v>551</v>
      </c>
      <c r="G111" s="303"/>
      <c r="H111" s="303" t="s">
        <v>591</v>
      </c>
      <c r="I111" s="303" t="s">
        <v>553</v>
      </c>
      <c r="J111" s="303">
        <v>20</v>
      </c>
      <c r="K111" s="316"/>
    </row>
    <row r="112" ht="15" customHeight="1">
      <c r="B112" s="325"/>
      <c r="C112" s="303" t="s">
        <v>592</v>
      </c>
      <c r="D112" s="303"/>
      <c r="E112" s="303"/>
      <c r="F112" s="324" t="s">
        <v>551</v>
      </c>
      <c r="G112" s="303"/>
      <c r="H112" s="303" t="s">
        <v>593</v>
      </c>
      <c r="I112" s="303" t="s">
        <v>553</v>
      </c>
      <c r="J112" s="303">
        <v>120</v>
      </c>
      <c r="K112" s="316"/>
    </row>
    <row r="113" ht="15" customHeight="1">
      <c r="B113" s="325"/>
      <c r="C113" s="303" t="s">
        <v>36</v>
      </c>
      <c r="D113" s="303"/>
      <c r="E113" s="303"/>
      <c r="F113" s="324" t="s">
        <v>551</v>
      </c>
      <c r="G113" s="303"/>
      <c r="H113" s="303" t="s">
        <v>594</v>
      </c>
      <c r="I113" s="303" t="s">
        <v>585</v>
      </c>
      <c r="J113" s="303"/>
      <c r="K113" s="316"/>
    </row>
    <row r="114" ht="15" customHeight="1">
      <c r="B114" s="325"/>
      <c r="C114" s="303" t="s">
        <v>46</v>
      </c>
      <c r="D114" s="303"/>
      <c r="E114" s="303"/>
      <c r="F114" s="324" t="s">
        <v>551</v>
      </c>
      <c r="G114" s="303"/>
      <c r="H114" s="303" t="s">
        <v>595</v>
      </c>
      <c r="I114" s="303" t="s">
        <v>585</v>
      </c>
      <c r="J114" s="303"/>
      <c r="K114" s="316"/>
    </row>
    <row r="115" ht="15" customHeight="1">
      <c r="B115" s="325"/>
      <c r="C115" s="303" t="s">
        <v>55</v>
      </c>
      <c r="D115" s="303"/>
      <c r="E115" s="303"/>
      <c r="F115" s="324" t="s">
        <v>551</v>
      </c>
      <c r="G115" s="303"/>
      <c r="H115" s="303" t="s">
        <v>596</v>
      </c>
      <c r="I115" s="303" t="s">
        <v>597</v>
      </c>
      <c r="J115" s="303"/>
      <c r="K115" s="316"/>
    </row>
    <row r="116" ht="15" customHeight="1">
      <c r="B116" s="328"/>
      <c r="C116" s="334"/>
      <c r="D116" s="334"/>
      <c r="E116" s="334"/>
      <c r="F116" s="334"/>
      <c r="G116" s="334"/>
      <c r="H116" s="334"/>
      <c r="I116" s="334"/>
      <c r="J116" s="334"/>
      <c r="K116" s="330"/>
    </row>
    <row r="117" ht="18.75" customHeight="1">
      <c r="B117" s="335"/>
      <c r="C117" s="299"/>
      <c r="D117" s="299"/>
      <c r="E117" s="299"/>
      <c r="F117" s="336"/>
      <c r="G117" s="299"/>
      <c r="H117" s="299"/>
      <c r="I117" s="299"/>
      <c r="J117" s="299"/>
      <c r="K117" s="335"/>
    </row>
    <row r="118" ht="18.75" customHeight="1">
      <c r="B118" s="310"/>
      <c r="C118" s="310"/>
      <c r="D118" s="310"/>
      <c r="E118" s="310"/>
      <c r="F118" s="310"/>
      <c r="G118" s="310"/>
      <c r="H118" s="310"/>
      <c r="I118" s="310"/>
      <c r="J118" s="310"/>
      <c r="K118" s="310"/>
    </row>
    <row r="119" ht="7.5" customHeight="1">
      <c r="B119" s="337"/>
      <c r="C119" s="338"/>
      <c r="D119" s="338"/>
      <c r="E119" s="338"/>
      <c r="F119" s="338"/>
      <c r="G119" s="338"/>
      <c r="H119" s="338"/>
      <c r="I119" s="338"/>
      <c r="J119" s="338"/>
      <c r="K119" s="339"/>
    </row>
    <row r="120" ht="45" customHeight="1">
      <c r="B120" s="340"/>
      <c r="C120" s="293" t="s">
        <v>598</v>
      </c>
      <c r="D120" s="293"/>
      <c r="E120" s="293"/>
      <c r="F120" s="293"/>
      <c r="G120" s="293"/>
      <c r="H120" s="293"/>
      <c r="I120" s="293"/>
      <c r="J120" s="293"/>
      <c r="K120" s="341"/>
    </row>
    <row r="121" ht="17.25" customHeight="1">
      <c r="B121" s="342"/>
      <c r="C121" s="317" t="s">
        <v>545</v>
      </c>
      <c r="D121" s="317"/>
      <c r="E121" s="317"/>
      <c r="F121" s="317" t="s">
        <v>546</v>
      </c>
      <c r="G121" s="318"/>
      <c r="H121" s="317" t="s">
        <v>115</v>
      </c>
      <c r="I121" s="317" t="s">
        <v>55</v>
      </c>
      <c r="J121" s="317" t="s">
        <v>547</v>
      </c>
      <c r="K121" s="343"/>
    </row>
    <row r="122" ht="17.25" customHeight="1">
      <c r="B122" s="342"/>
      <c r="C122" s="319" t="s">
        <v>548</v>
      </c>
      <c r="D122" s="319"/>
      <c r="E122" s="319"/>
      <c r="F122" s="320" t="s">
        <v>549</v>
      </c>
      <c r="G122" s="321"/>
      <c r="H122" s="319"/>
      <c r="I122" s="319"/>
      <c r="J122" s="319" t="s">
        <v>550</v>
      </c>
      <c r="K122" s="343"/>
    </row>
    <row r="123" ht="5.25" customHeight="1">
      <c r="B123" s="344"/>
      <c r="C123" s="322"/>
      <c r="D123" s="322"/>
      <c r="E123" s="322"/>
      <c r="F123" s="322"/>
      <c r="G123" s="303"/>
      <c r="H123" s="322"/>
      <c r="I123" s="322"/>
      <c r="J123" s="322"/>
      <c r="K123" s="345"/>
    </row>
    <row r="124" ht="15" customHeight="1">
      <c r="B124" s="344"/>
      <c r="C124" s="303" t="s">
        <v>554</v>
      </c>
      <c r="D124" s="322"/>
      <c r="E124" s="322"/>
      <c r="F124" s="324" t="s">
        <v>551</v>
      </c>
      <c r="G124" s="303"/>
      <c r="H124" s="303" t="s">
        <v>590</v>
      </c>
      <c r="I124" s="303" t="s">
        <v>553</v>
      </c>
      <c r="J124" s="303">
        <v>120</v>
      </c>
      <c r="K124" s="346"/>
    </row>
    <row r="125" ht="15" customHeight="1">
      <c r="B125" s="344"/>
      <c r="C125" s="303" t="s">
        <v>599</v>
      </c>
      <c r="D125" s="303"/>
      <c r="E125" s="303"/>
      <c r="F125" s="324" t="s">
        <v>551</v>
      </c>
      <c r="G125" s="303"/>
      <c r="H125" s="303" t="s">
        <v>600</v>
      </c>
      <c r="I125" s="303" t="s">
        <v>553</v>
      </c>
      <c r="J125" s="303" t="s">
        <v>601</v>
      </c>
      <c r="K125" s="346"/>
    </row>
    <row r="126" ht="15" customHeight="1">
      <c r="B126" s="344"/>
      <c r="C126" s="303" t="s">
        <v>82</v>
      </c>
      <c r="D126" s="303"/>
      <c r="E126" s="303"/>
      <c r="F126" s="324" t="s">
        <v>551</v>
      </c>
      <c r="G126" s="303"/>
      <c r="H126" s="303" t="s">
        <v>602</v>
      </c>
      <c r="I126" s="303" t="s">
        <v>553</v>
      </c>
      <c r="J126" s="303" t="s">
        <v>601</v>
      </c>
      <c r="K126" s="346"/>
    </row>
    <row r="127" ht="15" customHeight="1">
      <c r="B127" s="344"/>
      <c r="C127" s="303" t="s">
        <v>562</v>
      </c>
      <c r="D127" s="303"/>
      <c r="E127" s="303"/>
      <c r="F127" s="324" t="s">
        <v>557</v>
      </c>
      <c r="G127" s="303"/>
      <c r="H127" s="303" t="s">
        <v>563</v>
      </c>
      <c r="I127" s="303" t="s">
        <v>553</v>
      </c>
      <c r="J127" s="303">
        <v>15</v>
      </c>
      <c r="K127" s="346"/>
    </row>
    <row r="128" ht="15" customHeight="1">
      <c r="B128" s="344"/>
      <c r="C128" s="326" t="s">
        <v>564</v>
      </c>
      <c r="D128" s="326"/>
      <c r="E128" s="326"/>
      <c r="F128" s="327" t="s">
        <v>557</v>
      </c>
      <c r="G128" s="326"/>
      <c r="H128" s="326" t="s">
        <v>565</v>
      </c>
      <c r="I128" s="326" t="s">
        <v>553</v>
      </c>
      <c r="J128" s="326">
        <v>15</v>
      </c>
      <c r="K128" s="346"/>
    </row>
    <row r="129" ht="15" customHeight="1">
      <c r="B129" s="344"/>
      <c r="C129" s="326" t="s">
        <v>566</v>
      </c>
      <c r="D129" s="326"/>
      <c r="E129" s="326"/>
      <c r="F129" s="327" t="s">
        <v>557</v>
      </c>
      <c r="G129" s="326"/>
      <c r="H129" s="326" t="s">
        <v>567</v>
      </c>
      <c r="I129" s="326" t="s">
        <v>553</v>
      </c>
      <c r="J129" s="326">
        <v>20</v>
      </c>
      <c r="K129" s="346"/>
    </row>
    <row r="130" ht="15" customHeight="1">
      <c r="B130" s="344"/>
      <c r="C130" s="326" t="s">
        <v>568</v>
      </c>
      <c r="D130" s="326"/>
      <c r="E130" s="326"/>
      <c r="F130" s="327" t="s">
        <v>557</v>
      </c>
      <c r="G130" s="326"/>
      <c r="H130" s="326" t="s">
        <v>569</v>
      </c>
      <c r="I130" s="326" t="s">
        <v>553</v>
      </c>
      <c r="J130" s="326">
        <v>20</v>
      </c>
      <c r="K130" s="346"/>
    </row>
    <row r="131" ht="15" customHeight="1">
      <c r="B131" s="344"/>
      <c r="C131" s="303" t="s">
        <v>556</v>
      </c>
      <c r="D131" s="303"/>
      <c r="E131" s="303"/>
      <c r="F131" s="324" t="s">
        <v>557</v>
      </c>
      <c r="G131" s="303"/>
      <c r="H131" s="303" t="s">
        <v>590</v>
      </c>
      <c r="I131" s="303" t="s">
        <v>553</v>
      </c>
      <c r="J131" s="303">
        <v>50</v>
      </c>
      <c r="K131" s="346"/>
    </row>
    <row r="132" ht="15" customHeight="1">
      <c r="B132" s="344"/>
      <c r="C132" s="303" t="s">
        <v>570</v>
      </c>
      <c r="D132" s="303"/>
      <c r="E132" s="303"/>
      <c r="F132" s="324" t="s">
        <v>557</v>
      </c>
      <c r="G132" s="303"/>
      <c r="H132" s="303" t="s">
        <v>590</v>
      </c>
      <c r="I132" s="303" t="s">
        <v>553</v>
      </c>
      <c r="J132" s="303">
        <v>50</v>
      </c>
      <c r="K132" s="346"/>
    </row>
    <row r="133" ht="15" customHeight="1">
      <c r="B133" s="344"/>
      <c r="C133" s="303" t="s">
        <v>576</v>
      </c>
      <c r="D133" s="303"/>
      <c r="E133" s="303"/>
      <c r="F133" s="324" t="s">
        <v>557</v>
      </c>
      <c r="G133" s="303"/>
      <c r="H133" s="303" t="s">
        <v>590</v>
      </c>
      <c r="I133" s="303" t="s">
        <v>553</v>
      </c>
      <c r="J133" s="303">
        <v>50</v>
      </c>
      <c r="K133" s="346"/>
    </row>
    <row r="134" ht="15" customHeight="1">
      <c r="B134" s="344"/>
      <c r="C134" s="303" t="s">
        <v>578</v>
      </c>
      <c r="D134" s="303"/>
      <c r="E134" s="303"/>
      <c r="F134" s="324" t="s">
        <v>557</v>
      </c>
      <c r="G134" s="303"/>
      <c r="H134" s="303" t="s">
        <v>590</v>
      </c>
      <c r="I134" s="303" t="s">
        <v>553</v>
      </c>
      <c r="J134" s="303">
        <v>50</v>
      </c>
      <c r="K134" s="346"/>
    </row>
    <row r="135" ht="15" customHeight="1">
      <c r="B135" s="344"/>
      <c r="C135" s="303" t="s">
        <v>120</v>
      </c>
      <c r="D135" s="303"/>
      <c r="E135" s="303"/>
      <c r="F135" s="324" t="s">
        <v>557</v>
      </c>
      <c r="G135" s="303"/>
      <c r="H135" s="303" t="s">
        <v>603</v>
      </c>
      <c r="I135" s="303" t="s">
        <v>553</v>
      </c>
      <c r="J135" s="303">
        <v>255</v>
      </c>
      <c r="K135" s="346"/>
    </row>
    <row r="136" ht="15" customHeight="1">
      <c r="B136" s="344"/>
      <c r="C136" s="303" t="s">
        <v>580</v>
      </c>
      <c r="D136" s="303"/>
      <c r="E136" s="303"/>
      <c r="F136" s="324" t="s">
        <v>551</v>
      </c>
      <c r="G136" s="303"/>
      <c r="H136" s="303" t="s">
        <v>604</v>
      </c>
      <c r="I136" s="303" t="s">
        <v>582</v>
      </c>
      <c r="J136" s="303"/>
      <c r="K136" s="346"/>
    </row>
    <row r="137" ht="15" customHeight="1">
      <c r="B137" s="344"/>
      <c r="C137" s="303" t="s">
        <v>583</v>
      </c>
      <c r="D137" s="303"/>
      <c r="E137" s="303"/>
      <c r="F137" s="324" t="s">
        <v>551</v>
      </c>
      <c r="G137" s="303"/>
      <c r="H137" s="303" t="s">
        <v>605</v>
      </c>
      <c r="I137" s="303" t="s">
        <v>585</v>
      </c>
      <c r="J137" s="303"/>
      <c r="K137" s="346"/>
    </row>
    <row r="138" ht="15" customHeight="1">
      <c r="B138" s="344"/>
      <c r="C138" s="303" t="s">
        <v>586</v>
      </c>
      <c r="D138" s="303"/>
      <c r="E138" s="303"/>
      <c r="F138" s="324" t="s">
        <v>551</v>
      </c>
      <c r="G138" s="303"/>
      <c r="H138" s="303" t="s">
        <v>586</v>
      </c>
      <c r="I138" s="303" t="s">
        <v>585</v>
      </c>
      <c r="J138" s="303"/>
      <c r="K138" s="346"/>
    </row>
    <row r="139" ht="15" customHeight="1">
      <c r="B139" s="344"/>
      <c r="C139" s="303" t="s">
        <v>36</v>
      </c>
      <c r="D139" s="303"/>
      <c r="E139" s="303"/>
      <c r="F139" s="324" t="s">
        <v>551</v>
      </c>
      <c r="G139" s="303"/>
      <c r="H139" s="303" t="s">
        <v>606</v>
      </c>
      <c r="I139" s="303" t="s">
        <v>585</v>
      </c>
      <c r="J139" s="303"/>
      <c r="K139" s="346"/>
    </row>
    <row r="140" ht="15" customHeight="1">
      <c r="B140" s="344"/>
      <c r="C140" s="303" t="s">
        <v>607</v>
      </c>
      <c r="D140" s="303"/>
      <c r="E140" s="303"/>
      <c r="F140" s="324" t="s">
        <v>551</v>
      </c>
      <c r="G140" s="303"/>
      <c r="H140" s="303" t="s">
        <v>608</v>
      </c>
      <c r="I140" s="303" t="s">
        <v>585</v>
      </c>
      <c r="J140" s="303"/>
      <c r="K140" s="346"/>
    </row>
    <row r="141" ht="15" customHeight="1">
      <c r="B141" s="347"/>
      <c r="C141" s="348"/>
      <c r="D141" s="348"/>
      <c r="E141" s="348"/>
      <c r="F141" s="348"/>
      <c r="G141" s="348"/>
      <c r="H141" s="348"/>
      <c r="I141" s="348"/>
      <c r="J141" s="348"/>
      <c r="K141" s="349"/>
    </row>
    <row r="142" ht="18.75" customHeight="1">
      <c r="B142" s="299"/>
      <c r="C142" s="299"/>
      <c r="D142" s="299"/>
      <c r="E142" s="299"/>
      <c r="F142" s="336"/>
      <c r="G142" s="299"/>
      <c r="H142" s="299"/>
      <c r="I142" s="299"/>
      <c r="J142" s="299"/>
      <c r="K142" s="299"/>
    </row>
    <row r="143" ht="18.75" customHeight="1">
      <c r="B143" s="310"/>
      <c r="C143" s="310"/>
      <c r="D143" s="310"/>
      <c r="E143" s="310"/>
      <c r="F143" s="310"/>
      <c r="G143" s="310"/>
      <c r="H143" s="310"/>
      <c r="I143" s="310"/>
      <c r="J143" s="310"/>
      <c r="K143" s="310"/>
    </row>
    <row r="144" ht="7.5" customHeight="1">
      <c r="B144" s="311"/>
      <c r="C144" s="312"/>
      <c r="D144" s="312"/>
      <c r="E144" s="312"/>
      <c r="F144" s="312"/>
      <c r="G144" s="312"/>
      <c r="H144" s="312"/>
      <c r="I144" s="312"/>
      <c r="J144" s="312"/>
      <c r="K144" s="313"/>
    </row>
    <row r="145" ht="45" customHeight="1">
      <c r="B145" s="314"/>
      <c r="C145" s="315" t="s">
        <v>609</v>
      </c>
      <c r="D145" s="315"/>
      <c r="E145" s="315"/>
      <c r="F145" s="315"/>
      <c r="G145" s="315"/>
      <c r="H145" s="315"/>
      <c r="I145" s="315"/>
      <c r="J145" s="315"/>
      <c r="K145" s="316"/>
    </row>
    <row r="146" ht="17.25" customHeight="1">
      <c r="B146" s="314"/>
      <c r="C146" s="317" t="s">
        <v>545</v>
      </c>
      <c r="D146" s="317"/>
      <c r="E146" s="317"/>
      <c r="F146" s="317" t="s">
        <v>546</v>
      </c>
      <c r="G146" s="318"/>
      <c r="H146" s="317" t="s">
        <v>115</v>
      </c>
      <c r="I146" s="317" t="s">
        <v>55</v>
      </c>
      <c r="J146" s="317" t="s">
        <v>547</v>
      </c>
      <c r="K146" s="316"/>
    </row>
    <row r="147" ht="17.25" customHeight="1">
      <c r="B147" s="314"/>
      <c r="C147" s="319" t="s">
        <v>548</v>
      </c>
      <c r="D147" s="319"/>
      <c r="E147" s="319"/>
      <c r="F147" s="320" t="s">
        <v>549</v>
      </c>
      <c r="G147" s="321"/>
      <c r="H147" s="319"/>
      <c r="I147" s="319"/>
      <c r="J147" s="319" t="s">
        <v>550</v>
      </c>
      <c r="K147" s="316"/>
    </row>
    <row r="148" ht="5.25" customHeight="1">
      <c r="B148" s="325"/>
      <c r="C148" s="322"/>
      <c r="D148" s="322"/>
      <c r="E148" s="322"/>
      <c r="F148" s="322"/>
      <c r="G148" s="323"/>
      <c r="H148" s="322"/>
      <c r="I148" s="322"/>
      <c r="J148" s="322"/>
      <c r="K148" s="346"/>
    </row>
    <row r="149" ht="15" customHeight="1">
      <c r="B149" s="325"/>
      <c r="C149" s="350" t="s">
        <v>554</v>
      </c>
      <c r="D149" s="303"/>
      <c r="E149" s="303"/>
      <c r="F149" s="351" t="s">
        <v>551</v>
      </c>
      <c r="G149" s="303"/>
      <c r="H149" s="350" t="s">
        <v>590</v>
      </c>
      <c r="I149" s="350" t="s">
        <v>553</v>
      </c>
      <c r="J149" s="350">
        <v>120</v>
      </c>
      <c r="K149" s="346"/>
    </row>
    <row r="150" ht="15" customHeight="1">
      <c r="B150" s="325"/>
      <c r="C150" s="350" t="s">
        <v>599</v>
      </c>
      <c r="D150" s="303"/>
      <c r="E150" s="303"/>
      <c r="F150" s="351" t="s">
        <v>551</v>
      </c>
      <c r="G150" s="303"/>
      <c r="H150" s="350" t="s">
        <v>610</v>
      </c>
      <c r="I150" s="350" t="s">
        <v>553</v>
      </c>
      <c r="J150" s="350" t="s">
        <v>601</v>
      </c>
      <c r="K150" s="346"/>
    </row>
    <row r="151" ht="15" customHeight="1">
      <c r="B151" s="325"/>
      <c r="C151" s="350" t="s">
        <v>82</v>
      </c>
      <c r="D151" s="303"/>
      <c r="E151" s="303"/>
      <c r="F151" s="351" t="s">
        <v>551</v>
      </c>
      <c r="G151" s="303"/>
      <c r="H151" s="350" t="s">
        <v>611</v>
      </c>
      <c r="I151" s="350" t="s">
        <v>553</v>
      </c>
      <c r="J151" s="350" t="s">
        <v>601</v>
      </c>
      <c r="K151" s="346"/>
    </row>
    <row r="152" ht="15" customHeight="1">
      <c r="B152" s="325"/>
      <c r="C152" s="350" t="s">
        <v>556</v>
      </c>
      <c r="D152" s="303"/>
      <c r="E152" s="303"/>
      <c r="F152" s="351" t="s">
        <v>557</v>
      </c>
      <c r="G152" s="303"/>
      <c r="H152" s="350" t="s">
        <v>590</v>
      </c>
      <c r="I152" s="350" t="s">
        <v>553</v>
      </c>
      <c r="J152" s="350">
        <v>50</v>
      </c>
      <c r="K152" s="346"/>
    </row>
    <row r="153" ht="15" customHeight="1">
      <c r="B153" s="325"/>
      <c r="C153" s="350" t="s">
        <v>559</v>
      </c>
      <c r="D153" s="303"/>
      <c r="E153" s="303"/>
      <c r="F153" s="351" t="s">
        <v>551</v>
      </c>
      <c r="G153" s="303"/>
      <c r="H153" s="350" t="s">
        <v>590</v>
      </c>
      <c r="I153" s="350" t="s">
        <v>561</v>
      </c>
      <c r="J153" s="350"/>
      <c r="K153" s="346"/>
    </row>
    <row r="154" ht="15" customHeight="1">
      <c r="B154" s="325"/>
      <c r="C154" s="350" t="s">
        <v>570</v>
      </c>
      <c r="D154" s="303"/>
      <c r="E154" s="303"/>
      <c r="F154" s="351" t="s">
        <v>557</v>
      </c>
      <c r="G154" s="303"/>
      <c r="H154" s="350" t="s">
        <v>590</v>
      </c>
      <c r="I154" s="350" t="s">
        <v>553</v>
      </c>
      <c r="J154" s="350">
        <v>50</v>
      </c>
      <c r="K154" s="346"/>
    </row>
    <row r="155" ht="15" customHeight="1">
      <c r="B155" s="325"/>
      <c r="C155" s="350" t="s">
        <v>578</v>
      </c>
      <c r="D155" s="303"/>
      <c r="E155" s="303"/>
      <c r="F155" s="351" t="s">
        <v>557</v>
      </c>
      <c r="G155" s="303"/>
      <c r="H155" s="350" t="s">
        <v>590</v>
      </c>
      <c r="I155" s="350" t="s">
        <v>553</v>
      </c>
      <c r="J155" s="350">
        <v>50</v>
      </c>
      <c r="K155" s="346"/>
    </row>
    <row r="156" ht="15" customHeight="1">
      <c r="B156" s="325"/>
      <c r="C156" s="350" t="s">
        <v>576</v>
      </c>
      <c r="D156" s="303"/>
      <c r="E156" s="303"/>
      <c r="F156" s="351" t="s">
        <v>557</v>
      </c>
      <c r="G156" s="303"/>
      <c r="H156" s="350" t="s">
        <v>590</v>
      </c>
      <c r="I156" s="350" t="s">
        <v>553</v>
      </c>
      <c r="J156" s="350">
        <v>50</v>
      </c>
      <c r="K156" s="346"/>
    </row>
    <row r="157" ht="15" customHeight="1">
      <c r="B157" s="325"/>
      <c r="C157" s="350" t="s">
        <v>108</v>
      </c>
      <c r="D157" s="303"/>
      <c r="E157" s="303"/>
      <c r="F157" s="351" t="s">
        <v>551</v>
      </c>
      <c r="G157" s="303"/>
      <c r="H157" s="350" t="s">
        <v>612</v>
      </c>
      <c r="I157" s="350" t="s">
        <v>553</v>
      </c>
      <c r="J157" s="350" t="s">
        <v>613</v>
      </c>
      <c r="K157" s="346"/>
    </row>
    <row r="158" ht="15" customHeight="1">
      <c r="B158" s="325"/>
      <c r="C158" s="350" t="s">
        <v>614</v>
      </c>
      <c r="D158" s="303"/>
      <c r="E158" s="303"/>
      <c r="F158" s="351" t="s">
        <v>551</v>
      </c>
      <c r="G158" s="303"/>
      <c r="H158" s="350" t="s">
        <v>615</v>
      </c>
      <c r="I158" s="350" t="s">
        <v>585</v>
      </c>
      <c r="J158" s="350"/>
      <c r="K158" s="346"/>
    </row>
    <row r="159" ht="15" customHeight="1">
      <c r="B159" s="352"/>
      <c r="C159" s="334"/>
      <c r="D159" s="334"/>
      <c r="E159" s="334"/>
      <c r="F159" s="334"/>
      <c r="G159" s="334"/>
      <c r="H159" s="334"/>
      <c r="I159" s="334"/>
      <c r="J159" s="334"/>
      <c r="K159" s="353"/>
    </row>
    <row r="160" ht="18.75" customHeight="1">
      <c r="B160" s="299"/>
      <c r="C160" s="303"/>
      <c r="D160" s="303"/>
      <c r="E160" s="303"/>
      <c r="F160" s="324"/>
      <c r="G160" s="303"/>
      <c r="H160" s="303"/>
      <c r="I160" s="303"/>
      <c r="J160" s="303"/>
      <c r="K160" s="299"/>
    </row>
    <row r="161" ht="18.75" customHeight="1">
      <c r="B161" s="310"/>
      <c r="C161" s="310"/>
      <c r="D161" s="310"/>
      <c r="E161" s="310"/>
      <c r="F161" s="310"/>
      <c r="G161" s="310"/>
      <c r="H161" s="310"/>
      <c r="I161" s="310"/>
      <c r="J161" s="310"/>
      <c r="K161" s="310"/>
    </row>
    <row r="162" ht="7.5" customHeight="1">
      <c r="B162" s="289"/>
      <c r="C162" s="290"/>
      <c r="D162" s="290"/>
      <c r="E162" s="290"/>
      <c r="F162" s="290"/>
      <c r="G162" s="290"/>
      <c r="H162" s="290"/>
      <c r="I162" s="290"/>
      <c r="J162" s="290"/>
      <c r="K162" s="291"/>
    </row>
    <row r="163" ht="45" customHeight="1">
      <c r="B163" s="292"/>
      <c r="C163" s="293" t="s">
        <v>616</v>
      </c>
      <c r="D163" s="293"/>
      <c r="E163" s="293"/>
      <c r="F163" s="293"/>
      <c r="G163" s="293"/>
      <c r="H163" s="293"/>
      <c r="I163" s="293"/>
      <c r="J163" s="293"/>
      <c r="K163" s="294"/>
    </row>
    <row r="164" ht="17.25" customHeight="1">
      <c r="B164" s="292"/>
      <c r="C164" s="317" t="s">
        <v>545</v>
      </c>
      <c r="D164" s="317"/>
      <c r="E164" s="317"/>
      <c r="F164" s="317" t="s">
        <v>546</v>
      </c>
      <c r="G164" s="354"/>
      <c r="H164" s="355" t="s">
        <v>115</v>
      </c>
      <c r="I164" s="355" t="s">
        <v>55</v>
      </c>
      <c r="J164" s="317" t="s">
        <v>547</v>
      </c>
      <c r="K164" s="294"/>
    </row>
    <row r="165" ht="17.25" customHeight="1">
      <c r="B165" s="295"/>
      <c r="C165" s="319" t="s">
        <v>548</v>
      </c>
      <c r="D165" s="319"/>
      <c r="E165" s="319"/>
      <c r="F165" s="320" t="s">
        <v>549</v>
      </c>
      <c r="G165" s="356"/>
      <c r="H165" s="357"/>
      <c r="I165" s="357"/>
      <c r="J165" s="319" t="s">
        <v>550</v>
      </c>
      <c r="K165" s="297"/>
    </row>
    <row r="166" ht="5.25" customHeight="1">
      <c r="B166" s="325"/>
      <c r="C166" s="322"/>
      <c r="D166" s="322"/>
      <c r="E166" s="322"/>
      <c r="F166" s="322"/>
      <c r="G166" s="323"/>
      <c r="H166" s="322"/>
      <c r="I166" s="322"/>
      <c r="J166" s="322"/>
      <c r="K166" s="346"/>
    </row>
    <row r="167" ht="15" customHeight="1">
      <c r="B167" s="325"/>
      <c r="C167" s="303" t="s">
        <v>554</v>
      </c>
      <c r="D167" s="303"/>
      <c r="E167" s="303"/>
      <c r="F167" s="324" t="s">
        <v>551</v>
      </c>
      <c r="G167" s="303"/>
      <c r="H167" s="303" t="s">
        <v>590</v>
      </c>
      <c r="I167" s="303" t="s">
        <v>553</v>
      </c>
      <c r="J167" s="303">
        <v>120</v>
      </c>
      <c r="K167" s="346"/>
    </row>
    <row r="168" ht="15" customHeight="1">
      <c r="B168" s="325"/>
      <c r="C168" s="303" t="s">
        <v>599</v>
      </c>
      <c r="D168" s="303"/>
      <c r="E168" s="303"/>
      <c r="F168" s="324" t="s">
        <v>551</v>
      </c>
      <c r="G168" s="303"/>
      <c r="H168" s="303" t="s">
        <v>600</v>
      </c>
      <c r="I168" s="303" t="s">
        <v>553</v>
      </c>
      <c r="J168" s="303" t="s">
        <v>601</v>
      </c>
      <c r="K168" s="346"/>
    </row>
    <row r="169" ht="15" customHeight="1">
      <c r="B169" s="325"/>
      <c r="C169" s="303" t="s">
        <v>82</v>
      </c>
      <c r="D169" s="303"/>
      <c r="E169" s="303"/>
      <c r="F169" s="324" t="s">
        <v>551</v>
      </c>
      <c r="G169" s="303"/>
      <c r="H169" s="303" t="s">
        <v>617</v>
      </c>
      <c r="I169" s="303" t="s">
        <v>553</v>
      </c>
      <c r="J169" s="303" t="s">
        <v>601</v>
      </c>
      <c r="K169" s="346"/>
    </row>
    <row r="170" ht="15" customHeight="1">
      <c r="B170" s="325"/>
      <c r="C170" s="303" t="s">
        <v>556</v>
      </c>
      <c r="D170" s="303"/>
      <c r="E170" s="303"/>
      <c r="F170" s="324" t="s">
        <v>557</v>
      </c>
      <c r="G170" s="303"/>
      <c r="H170" s="303" t="s">
        <v>617</v>
      </c>
      <c r="I170" s="303" t="s">
        <v>553</v>
      </c>
      <c r="J170" s="303">
        <v>50</v>
      </c>
      <c r="K170" s="346"/>
    </row>
    <row r="171" ht="15" customHeight="1">
      <c r="B171" s="325"/>
      <c r="C171" s="303" t="s">
        <v>559</v>
      </c>
      <c r="D171" s="303"/>
      <c r="E171" s="303"/>
      <c r="F171" s="324" t="s">
        <v>551</v>
      </c>
      <c r="G171" s="303"/>
      <c r="H171" s="303" t="s">
        <v>617</v>
      </c>
      <c r="I171" s="303" t="s">
        <v>561</v>
      </c>
      <c r="J171" s="303"/>
      <c r="K171" s="346"/>
    </row>
    <row r="172" ht="15" customHeight="1">
      <c r="B172" s="325"/>
      <c r="C172" s="303" t="s">
        <v>570</v>
      </c>
      <c r="D172" s="303"/>
      <c r="E172" s="303"/>
      <c r="F172" s="324" t="s">
        <v>557</v>
      </c>
      <c r="G172" s="303"/>
      <c r="H172" s="303" t="s">
        <v>617</v>
      </c>
      <c r="I172" s="303" t="s">
        <v>553</v>
      </c>
      <c r="J172" s="303">
        <v>50</v>
      </c>
      <c r="K172" s="346"/>
    </row>
    <row r="173" ht="15" customHeight="1">
      <c r="B173" s="325"/>
      <c r="C173" s="303" t="s">
        <v>578</v>
      </c>
      <c r="D173" s="303"/>
      <c r="E173" s="303"/>
      <c r="F173" s="324" t="s">
        <v>557</v>
      </c>
      <c r="G173" s="303"/>
      <c r="H173" s="303" t="s">
        <v>617</v>
      </c>
      <c r="I173" s="303" t="s">
        <v>553</v>
      </c>
      <c r="J173" s="303">
        <v>50</v>
      </c>
      <c r="K173" s="346"/>
    </row>
    <row r="174" ht="15" customHeight="1">
      <c r="B174" s="325"/>
      <c r="C174" s="303" t="s">
        <v>576</v>
      </c>
      <c r="D174" s="303"/>
      <c r="E174" s="303"/>
      <c r="F174" s="324" t="s">
        <v>557</v>
      </c>
      <c r="G174" s="303"/>
      <c r="H174" s="303" t="s">
        <v>617</v>
      </c>
      <c r="I174" s="303" t="s">
        <v>553</v>
      </c>
      <c r="J174" s="303">
        <v>50</v>
      </c>
      <c r="K174" s="346"/>
    </row>
    <row r="175" ht="15" customHeight="1">
      <c r="B175" s="325"/>
      <c r="C175" s="303" t="s">
        <v>114</v>
      </c>
      <c r="D175" s="303"/>
      <c r="E175" s="303"/>
      <c r="F175" s="324" t="s">
        <v>551</v>
      </c>
      <c r="G175" s="303"/>
      <c r="H175" s="303" t="s">
        <v>618</v>
      </c>
      <c r="I175" s="303" t="s">
        <v>619</v>
      </c>
      <c r="J175" s="303"/>
      <c r="K175" s="346"/>
    </row>
    <row r="176" ht="15" customHeight="1">
      <c r="B176" s="325"/>
      <c r="C176" s="303" t="s">
        <v>55</v>
      </c>
      <c r="D176" s="303"/>
      <c r="E176" s="303"/>
      <c r="F176" s="324" t="s">
        <v>551</v>
      </c>
      <c r="G176" s="303"/>
      <c r="H176" s="303" t="s">
        <v>620</v>
      </c>
      <c r="I176" s="303" t="s">
        <v>621</v>
      </c>
      <c r="J176" s="303">
        <v>1</v>
      </c>
      <c r="K176" s="346"/>
    </row>
    <row r="177" ht="15" customHeight="1">
      <c r="B177" s="325"/>
      <c r="C177" s="303" t="s">
        <v>51</v>
      </c>
      <c r="D177" s="303"/>
      <c r="E177" s="303"/>
      <c r="F177" s="324" t="s">
        <v>551</v>
      </c>
      <c r="G177" s="303"/>
      <c r="H177" s="303" t="s">
        <v>622</v>
      </c>
      <c r="I177" s="303" t="s">
        <v>553</v>
      </c>
      <c r="J177" s="303">
        <v>20</v>
      </c>
      <c r="K177" s="346"/>
    </row>
    <row r="178" ht="15" customHeight="1">
      <c r="B178" s="325"/>
      <c r="C178" s="303" t="s">
        <v>115</v>
      </c>
      <c r="D178" s="303"/>
      <c r="E178" s="303"/>
      <c r="F178" s="324" t="s">
        <v>551</v>
      </c>
      <c r="G178" s="303"/>
      <c r="H178" s="303" t="s">
        <v>623</v>
      </c>
      <c r="I178" s="303" t="s">
        <v>553</v>
      </c>
      <c r="J178" s="303">
        <v>255</v>
      </c>
      <c r="K178" s="346"/>
    </row>
    <row r="179" ht="15" customHeight="1">
      <c r="B179" s="325"/>
      <c r="C179" s="303" t="s">
        <v>116</v>
      </c>
      <c r="D179" s="303"/>
      <c r="E179" s="303"/>
      <c r="F179" s="324" t="s">
        <v>551</v>
      </c>
      <c r="G179" s="303"/>
      <c r="H179" s="303" t="s">
        <v>516</v>
      </c>
      <c r="I179" s="303" t="s">
        <v>553</v>
      </c>
      <c r="J179" s="303">
        <v>10</v>
      </c>
      <c r="K179" s="346"/>
    </row>
    <row r="180" ht="15" customHeight="1">
      <c r="B180" s="325"/>
      <c r="C180" s="303" t="s">
        <v>117</v>
      </c>
      <c r="D180" s="303"/>
      <c r="E180" s="303"/>
      <c r="F180" s="324" t="s">
        <v>551</v>
      </c>
      <c r="G180" s="303"/>
      <c r="H180" s="303" t="s">
        <v>624</v>
      </c>
      <c r="I180" s="303" t="s">
        <v>585</v>
      </c>
      <c r="J180" s="303"/>
      <c r="K180" s="346"/>
    </row>
    <row r="181" ht="15" customHeight="1">
      <c r="B181" s="325"/>
      <c r="C181" s="303" t="s">
        <v>625</v>
      </c>
      <c r="D181" s="303"/>
      <c r="E181" s="303"/>
      <c r="F181" s="324" t="s">
        <v>551</v>
      </c>
      <c r="G181" s="303"/>
      <c r="H181" s="303" t="s">
        <v>626</v>
      </c>
      <c r="I181" s="303" t="s">
        <v>585</v>
      </c>
      <c r="J181" s="303"/>
      <c r="K181" s="346"/>
    </row>
    <row r="182" ht="15" customHeight="1">
      <c r="B182" s="325"/>
      <c r="C182" s="303" t="s">
        <v>614</v>
      </c>
      <c r="D182" s="303"/>
      <c r="E182" s="303"/>
      <c r="F182" s="324" t="s">
        <v>551</v>
      </c>
      <c r="G182" s="303"/>
      <c r="H182" s="303" t="s">
        <v>627</v>
      </c>
      <c r="I182" s="303" t="s">
        <v>585</v>
      </c>
      <c r="J182" s="303"/>
      <c r="K182" s="346"/>
    </row>
    <row r="183" ht="15" customHeight="1">
      <c r="B183" s="325"/>
      <c r="C183" s="303" t="s">
        <v>119</v>
      </c>
      <c r="D183" s="303"/>
      <c r="E183" s="303"/>
      <c r="F183" s="324" t="s">
        <v>557</v>
      </c>
      <c r="G183" s="303"/>
      <c r="H183" s="303" t="s">
        <v>628</v>
      </c>
      <c r="I183" s="303" t="s">
        <v>553</v>
      </c>
      <c r="J183" s="303">
        <v>50</v>
      </c>
      <c r="K183" s="346"/>
    </row>
    <row r="184" ht="15" customHeight="1">
      <c r="B184" s="325"/>
      <c r="C184" s="303" t="s">
        <v>629</v>
      </c>
      <c r="D184" s="303"/>
      <c r="E184" s="303"/>
      <c r="F184" s="324" t="s">
        <v>557</v>
      </c>
      <c r="G184" s="303"/>
      <c r="H184" s="303" t="s">
        <v>630</v>
      </c>
      <c r="I184" s="303" t="s">
        <v>631</v>
      </c>
      <c r="J184" s="303"/>
      <c r="K184" s="346"/>
    </row>
    <row r="185" ht="15" customHeight="1">
      <c r="B185" s="325"/>
      <c r="C185" s="303" t="s">
        <v>632</v>
      </c>
      <c r="D185" s="303"/>
      <c r="E185" s="303"/>
      <c r="F185" s="324" t="s">
        <v>557</v>
      </c>
      <c r="G185" s="303"/>
      <c r="H185" s="303" t="s">
        <v>633</v>
      </c>
      <c r="I185" s="303" t="s">
        <v>631</v>
      </c>
      <c r="J185" s="303"/>
      <c r="K185" s="346"/>
    </row>
    <row r="186" ht="15" customHeight="1">
      <c r="B186" s="325"/>
      <c r="C186" s="303" t="s">
        <v>634</v>
      </c>
      <c r="D186" s="303"/>
      <c r="E186" s="303"/>
      <c r="F186" s="324" t="s">
        <v>557</v>
      </c>
      <c r="G186" s="303"/>
      <c r="H186" s="303" t="s">
        <v>635</v>
      </c>
      <c r="I186" s="303" t="s">
        <v>631</v>
      </c>
      <c r="J186" s="303"/>
      <c r="K186" s="346"/>
    </row>
    <row r="187" ht="15" customHeight="1">
      <c r="B187" s="325"/>
      <c r="C187" s="358" t="s">
        <v>636</v>
      </c>
      <c r="D187" s="303"/>
      <c r="E187" s="303"/>
      <c r="F187" s="324" t="s">
        <v>557</v>
      </c>
      <c r="G187" s="303"/>
      <c r="H187" s="303" t="s">
        <v>637</v>
      </c>
      <c r="I187" s="303" t="s">
        <v>638</v>
      </c>
      <c r="J187" s="359" t="s">
        <v>639</v>
      </c>
      <c r="K187" s="346"/>
    </row>
    <row r="188" ht="15" customHeight="1">
      <c r="B188" s="325"/>
      <c r="C188" s="309" t="s">
        <v>40</v>
      </c>
      <c r="D188" s="303"/>
      <c r="E188" s="303"/>
      <c r="F188" s="324" t="s">
        <v>551</v>
      </c>
      <c r="G188" s="303"/>
      <c r="H188" s="299" t="s">
        <v>640</v>
      </c>
      <c r="I188" s="303" t="s">
        <v>641</v>
      </c>
      <c r="J188" s="303"/>
      <c r="K188" s="346"/>
    </row>
    <row r="189" ht="15" customHeight="1">
      <c r="B189" s="325"/>
      <c r="C189" s="309" t="s">
        <v>642</v>
      </c>
      <c r="D189" s="303"/>
      <c r="E189" s="303"/>
      <c r="F189" s="324" t="s">
        <v>551</v>
      </c>
      <c r="G189" s="303"/>
      <c r="H189" s="303" t="s">
        <v>643</v>
      </c>
      <c r="I189" s="303" t="s">
        <v>585</v>
      </c>
      <c r="J189" s="303"/>
      <c r="K189" s="346"/>
    </row>
    <row r="190" ht="15" customHeight="1">
      <c r="B190" s="325"/>
      <c r="C190" s="309" t="s">
        <v>644</v>
      </c>
      <c r="D190" s="303"/>
      <c r="E190" s="303"/>
      <c r="F190" s="324" t="s">
        <v>551</v>
      </c>
      <c r="G190" s="303"/>
      <c r="H190" s="303" t="s">
        <v>645</v>
      </c>
      <c r="I190" s="303" t="s">
        <v>585</v>
      </c>
      <c r="J190" s="303"/>
      <c r="K190" s="346"/>
    </row>
    <row r="191" ht="15" customHeight="1">
      <c r="B191" s="325"/>
      <c r="C191" s="309" t="s">
        <v>646</v>
      </c>
      <c r="D191" s="303"/>
      <c r="E191" s="303"/>
      <c r="F191" s="324" t="s">
        <v>557</v>
      </c>
      <c r="G191" s="303"/>
      <c r="H191" s="303" t="s">
        <v>647</v>
      </c>
      <c r="I191" s="303" t="s">
        <v>585</v>
      </c>
      <c r="J191" s="303"/>
      <c r="K191" s="346"/>
    </row>
    <row r="192" ht="15" customHeight="1">
      <c r="B192" s="352"/>
      <c r="C192" s="360"/>
      <c r="D192" s="334"/>
      <c r="E192" s="334"/>
      <c r="F192" s="334"/>
      <c r="G192" s="334"/>
      <c r="H192" s="334"/>
      <c r="I192" s="334"/>
      <c r="J192" s="334"/>
      <c r="K192" s="353"/>
    </row>
    <row r="193" ht="18.75" customHeight="1">
      <c r="B193" s="299"/>
      <c r="C193" s="303"/>
      <c r="D193" s="303"/>
      <c r="E193" s="303"/>
      <c r="F193" s="324"/>
      <c r="G193" s="303"/>
      <c r="H193" s="303"/>
      <c r="I193" s="303"/>
      <c r="J193" s="303"/>
      <c r="K193" s="299"/>
    </row>
    <row r="194" ht="18.75" customHeight="1">
      <c r="B194" s="299"/>
      <c r="C194" s="303"/>
      <c r="D194" s="303"/>
      <c r="E194" s="303"/>
      <c r="F194" s="324"/>
      <c r="G194" s="303"/>
      <c r="H194" s="303"/>
      <c r="I194" s="303"/>
      <c r="J194" s="303"/>
      <c r="K194" s="299"/>
    </row>
    <row r="195" ht="18.75" customHeight="1">
      <c r="B195" s="310"/>
      <c r="C195" s="310"/>
      <c r="D195" s="310"/>
      <c r="E195" s="310"/>
      <c r="F195" s="310"/>
      <c r="G195" s="310"/>
      <c r="H195" s="310"/>
      <c r="I195" s="310"/>
      <c r="J195" s="310"/>
      <c r="K195" s="310"/>
    </row>
    <row r="196" ht="13.5">
      <c r="B196" s="289"/>
      <c r="C196" s="290"/>
      <c r="D196" s="290"/>
      <c r="E196" s="290"/>
      <c r="F196" s="290"/>
      <c r="G196" s="290"/>
      <c r="H196" s="290"/>
      <c r="I196" s="290"/>
      <c r="J196" s="290"/>
      <c r="K196" s="291"/>
    </row>
    <row r="197" ht="21">
      <c r="B197" s="292"/>
      <c r="C197" s="293" t="s">
        <v>648</v>
      </c>
      <c r="D197" s="293"/>
      <c r="E197" s="293"/>
      <c r="F197" s="293"/>
      <c r="G197" s="293"/>
      <c r="H197" s="293"/>
      <c r="I197" s="293"/>
      <c r="J197" s="293"/>
      <c r="K197" s="294"/>
    </row>
    <row r="198" ht="25.5" customHeight="1">
      <c r="B198" s="292"/>
      <c r="C198" s="361" t="s">
        <v>649</v>
      </c>
      <c r="D198" s="361"/>
      <c r="E198" s="361"/>
      <c r="F198" s="361" t="s">
        <v>650</v>
      </c>
      <c r="G198" s="362"/>
      <c r="H198" s="361" t="s">
        <v>651</v>
      </c>
      <c r="I198" s="361"/>
      <c r="J198" s="361"/>
      <c r="K198" s="294"/>
    </row>
    <row r="199" ht="5.25" customHeight="1">
      <c r="B199" s="325"/>
      <c r="C199" s="322"/>
      <c r="D199" s="322"/>
      <c r="E199" s="322"/>
      <c r="F199" s="322"/>
      <c r="G199" s="303"/>
      <c r="H199" s="322"/>
      <c r="I199" s="322"/>
      <c r="J199" s="322"/>
      <c r="K199" s="346"/>
    </row>
    <row r="200" ht="15" customHeight="1">
      <c r="B200" s="325"/>
      <c r="C200" s="303" t="s">
        <v>641</v>
      </c>
      <c r="D200" s="303"/>
      <c r="E200" s="303"/>
      <c r="F200" s="324" t="s">
        <v>41</v>
      </c>
      <c r="G200" s="303"/>
      <c r="H200" s="303" t="s">
        <v>652</v>
      </c>
      <c r="I200" s="303"/>
      <c r="J200" s="303"/>
      <c r="K200" s="346"/>
    </row>
    <row r="201" ht="15" customHeight="1">
      <c r="B201" s="325"/>
      <c r="C201" s="331"/>
      <c r="D201" s="303"/>
      <c r="E201" s="303"/>
      <c r="F201" s="324" t="s">
        <v>42</v>
      </c>
      <c r="G201" s="303"/>
      <c r="H201" s="303" t="s">
        <v>653</v>
      </c>
      <c r="I201" s="303"/>
      <c r="J201" s="303"/>
      <c r="K201" s="346"/>
    </row>
    <row r="202" ht="15" customHeight="1">
      <c r="B202" s="325"/>
      <c r="C202" s="331"/>
      <c r="D202" s="303"/>
      <c r="E202" s="303"/>
      <c r="F202" s="324" t="s">
        <v>45</v>
      </c>
      <c r="G202" s="303"/>
      <c r="H202" s="303" t="s">
        <v>654</v>
      </c>
      <c r="I202" s="303"/>
      <c r="J202" s="303"/>
      <c r="K202" s="346"/>
    </row>
    <row r="203" ht="15" customHeight="1">
      <c r="B203" s="325"/>
      <c r="C203" s="303"/>
      <c r="D203" s="303"/>
      <c r="E203" s="303"/>
      <c r="F203" s="324" t="s">
        <v>43</v>
      </c>
      <c r="G203" s="303"/>
      <c r="H203" s="303" t="s">
        <v>655</v>
      </c>
      <c r="I203" s="303"/>
      <c r="J203" s="303"/>
      <c r="K203" s="346"/>
    </row>
    <row r="204" ht="15" customHeight="1">
      <c r="B204" s="325"/>
      <c r="C204" s="303"/>
      <c r="D204" s="303"/>
      <c r="E204" s="303"/>
      <c r="F204" s="324" t="s">
        <v>44</v>
      </c>
      <c r="G204" s="303"/>
      <c r="H204" s="303" t="s">
        <v>656</v>
      </c>
      <c r="I204" s="303"/>
      <c r="J204" s="303"/>
      <c r="K204" s="346"/>
    </row>
    <row r="205" ht="15" customHeight="1">
      <c r="B205" s="325"/>
      <c r="C205" s="303"/>
      <c r="D205" s="303"/>
      <c r="E205" s="303"/>
      <c r="F205" s="324"/>
      <c r="G205" s="303"/>
      <c r="H205" s="303"/>
      <c r="I205" s="303"/>
      <c r="J205" s="303"/>
      <c r="K205" s="346"/>
    </row>
    <row r="206" ht="15" customHeight="1">
      <c r="B206" s="325"/>
      <c r="C206" s="303" t="s">
        <v>597</v>
      </c>
      <c r="D206" s="303"/>
      <c r="E206" s="303"/>
      <c r="F206" s="324" t="s">
        <v>76</v>
      </c>
      <c r="G206" s="303"/>
      <c r="H206" s="303" t="s">
        <v>657</v>
      </c>
      <c r="I206" s="303"/>
      <c r="J206" s="303"/>
      <c r="K206" s="346"/>
    </row>
    <row r="207" ht="15" customHeight="1">
      <c r="B207" s="325"/>
      <c r="C207" s="331"/>
      <c r="D207" s="303"/>
      <c r="E207" s="303"/>
      <c r="F207" s="324" t="s">
        <v>497</v>
      </c>
      <c r="G207" s="303"/>
      <c r="H207" s="303" t="s">
        <v>498</v>
      </c>
      <c r="I207" s="303"/>
      <c r="J207" s="303"/>
      <c r="K207" s="346"/>
    </row>
    <row r="208" ht="15" customHeight="1">
      <c r="B208" s="325"/>
      <c r="C208" s="303"/>
      <c r="D208" s="303"/>
      <c r="E208" s="303"/>
      <c r="F208" s="324" t="s">
        <v>495</v>
      </c>
      <c r="G208" s="303"/>
      <c r="H208" s="303" t="s">
        <v>658</v>
      </c>
      <c r="I208" s="303"/>
      <c r="J208" s="303"/>
      <c r="K208" s="346"/>
    </row>
    <row r="209" ht="15" customHeight="1">
      <c r="B209" s="363"/>
      <c r="C209" s="331"/>
      <c r="D209" s="331"/>
      <c r="E209" s="331"/>
      <c r="F209" s="324" t="s">
        <v>499</v>
      </c>
      <c r="G209" s="309"/>
      <c r="H209" s="350" t="s">
        <v>500</v>
      </c>
      <c r="I209" s="350"/>
      <c r="J209" s="350"/>
      <c r="K209" s="364"/>
    </row>
    <row r="210" ht="15" customHeight="1">
      <c r="B210" s="363"/>
      <c r="C210" s="331"/>
      <c r="D210" s="331"/>
      <c r="E210" s="331"/>
      <c r="F210" s="324" t="s">
        <v>127</v>
      </c>
      <c r="G210" s="309"/>
      <c r="H210" s="350" t="s">
        <v>659</v>
      </c>
      <c r="I210" s="350"/>
      <c r="J210" s="350"/>
      <c r="K210" s="364"/>
    </row>
    <row r="211" ht="15" customHeight="1">
      <c r="B211" s="363"/>
      <c r="C211" s="331"/>
      <c r="D211" s="331"/>
      <c r="E211" s="331"/>
      <c r="F211" s="365"/>
      <c r="G211" s="309"/>
      <c r="H211" s="366"/>
      <c r="I211" s="366"/>
      <c r="J211" s="366"/>
      <c r="K211" s="364"/>
    </row>
    <row r="212" ht="15" customHeight="1">
      <c r="B212" s="363"/>
      <c r="C212" s="303" t="s">
        <v>621</v>
      </c>
      <c r="D212" s="331"/>
      <c r="E212" s="331"/>
      <c r="F212" s="324">
        <v>1</v>
      </c>
      <c r="G212" s="309"/>
      <c r="H212" s="350" t="s">
        <v>660</v>
      </c>
      <c r="I212" s="350"/>
      <c r="J212" s="350"/>
      <c r="K212" s="364"/>
    </row>
    <row r="213" ht="15" customHeight="1">
      <c r="B213" s="363"/>
      <c r="C213" s="331"/>
      <c r="D213" s="331"/>
      <c r="E213" s="331"/>
      <c r="F213" s="324">
        <v>2</v>
      </c>
      <c r="G213" s="309"/>
      <c r="H213" s="350" t="s">
        <v>661</v>
      </c>
      <c r="I213" s="350"/>
      <c r="J213" s="350"/>
      <c r="K213" s="364"/>
    </row>
    <row r="214" ht="15" customHeight="1">
      <c r="B214" s="363"/>
      <c r="C214" s="331"/>
      <c r="D214" s="331"/>
      <c r="E214" s="331"/>
      <c r="F214" s="324">
        <v>3</v>
      </c>
      <c r="G214" s="309"/>
      <c r="H214" s="350" t="s">
        <v>662</v>
      </c>
      <c r="I214" s="350"/>
      <c r="J214" s="350"/>
      <c r="K214" s="364"/>
    </row>
    <row r="215" ht="15" customHeight="1">
      <c r="B215" s="363"/>
      <c r="C215" s="331"/>
      <c r="D215" s="331"/>
      <c r="E215" s="331"/>
      <c r="F215" s="324">
        <v>4</v>
      </c>
      <c r="G215" s="309"/>
      <c r="H215" s="350" t="s">
        <v>663</v>
      </c>
      <c r="I215" s="350"/>
      <c r="J215" s="350"/>
      <c r="K215" s="364"/>
    </row>
    <row r="216" ht="12.75" customHeight="1">
      <c r="B216" s="367"/>
      <c r="C216" s="368"/>
      <c r="D216" s="368"/>
      <c r="E216" s="368"/>
      <c r="F216" s="368"/>
      <c r="G216" s="368"/>
      <c r="H216" s="368"/>
      <c r="I216" s="368"/>
      <c r="J216" s="368"/>
      <c r="K216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Čapek Jiří, Ing.</dc:creator>
  <cp:lastModifiedBy>Čapek Jiří, Ing.</cp:lastModifiedBy>
  <dcterms:created xsi:type="dcterms:W3CDTF">2018-09-26T07:18:30Z</dcterms:created>
  <dcterms:modified xsi:type="dcterms:W3CDTF">2018-09-26T07:18:36Z</dcterms:modified>
</cp:coreProperties>
</file>