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Sborník ÚOŽI" sheetId="2" r:id="rId2"/>
    <sheet name="02 - ÚRS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Sborník ÚOŽI'!$C$85:$K$194</definedName>
    <definedName name="_xlnm.Print_Area" localSheetId="1">'01 - Sborník ÚOŽI'!$C$4:$J$39,'01 - Sborník ÚOŽI'!$C$45:$J$67,'01 - Sborník ÚOŽI'!$C$73:$K$194</definedName>
    <definedName name="_xlnm.Print_Titles" localSheetId="1">'01 - Sborník ÚOŽI'!$85:$85</definedName>
    <definedName name="_xlnm._FilterDatabase" localSheetId="2" hidden="1">'02 - ÚRS'!$C$82:$K$106</definedName>
    <definedName name="_xlnm.Print_Area" localSheetId="2">'02 - ÚRS'!$C$4:$J$39,'02 - ÚRS'!$C$45:$J$64,'02 - ÚRS'!$C$70:$K$106</definedName>
    <definedName name="_xlnm.Print_Titles" localSheetId="2">'02 - ÚRS'!$82:$82</definedName>
    <definedName name="_xlnm._FilterDatabase" localSheetId="3" hidden="1">'VON - -'!$C$80:$K$94</definedName>
    <definedName name="_xlnm.Print_Area" localSheetId="3">'VON - -'!$C$4:$J$39,'VON - -'!$C$45:$J$62,'VON - -'!$C$68:$K$94</definedName>
    <definedName name="_xlnm.Print_Titles" localSheetId="3">'VON - -'!$80:$80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71"/>
  <c i="3" r="J37"/>
  <c r="J36"/>
  <c i="1" r="AY56"/>
  <c i="3" r="J35"/>
  <c i="1" r="AX56"/>
  <c i="3"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6"/>
  <c r="BH86"/>
  <c r="BG86"/>
  <c r="BF86"/>
  <c r="T86"/>
  <c r="T85"/>
  <c r="T84"/>
  <c r="R86"/>
  <c r="R85"/>
  <c r="R84"/>
  <c r="P86"/>
  <c r="P85"/>
  <c r="P84"/>
  <c r="J80"/>
  <c r="F79"/>
  <c r="F77"/>
  <c r="E75"/>
  <c r="J55"/>
  <c r="F54"/>
  <c r="F52"/>
  <c r="E50"/>
  <c r="J21"/>
  <c r="E21"/>
  <c r="J54"/>
  <c r="J20"/>
  <c r="J18"/>
  <c r="E18"/>
  <c r="F80"/>
  <c r="J17"/>
  <c r="J12"/>
  <c r="J77"/>
  <c r="E7"/>
  <c r="E73"/>
  <c i="2" r="J37"/>
  <c r="J36"/>
  <c i="1" r="AY55"/>
  <c i="2" r="J35"/>
  <c i="1" r="AX55"/>
  <c i="2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96"/>
  <c r="BH96"/>
  <c r="BG96"/>
  <c r="BF96"/>
  <c r="T96"/>
  <c r="R96"/>
  <c r="P96"/>
  <c r="BI88"/>
  <c r="BH88"/>
  <c r="BG88"/>
  <c r="BF88"/>
  <c r="T88"/>
  <c r="R88"/>
  <c r="P88"/>
  <c r="J83"/>
  <c r="F82"/>
  <c r="F80"/>
  <c r="E78"/>
  <c r="J55"/>
  <c r="F54"/>
  <c r="F52"/>
  <c r="E50"/>
  <c r="J21"/>
  <c r="E21"/>
  <c r="J54"/>
  <c r="J20"/>
  <c r="J18"/>
  <c r="E18"/>
  <c r="F83"/>
  <c r="J17"/>
  <c r="J12"/>
  <c r="J52"/>
  <c r="E7"/>
  <c r="E48"/>
  <c i="1" r="L50"/>
  <c r="AM50"/>
  <c r="AM49"/>
  <c r="L49"/>
  <c r="AM47"/>
  <c r="L47"/>
  <c r="L45"/>
  <c r="L44"/>
  <c i="2" r="BK114"/>
  <c r="J184"/>
  <c r="J147"/>
  <c r="J158"/>
  <c r="BK155"/>
  <c r="BK192"/>
  <c r="J186"/>
  <c r="BK116"/>
  <c r="BK167"/>
  <c r="J157"/>
  <c r="J194"/>
  <c i="3" r="J103"/>
  <c r="BK103"/>
  <c r="BK97"/>
  <c r="J86"/>
  <c i="4" r="BK83"/>
  <c r="J87"/>
  <c i="2" r="J117"/>
  <c r="BK163"/>
  <c r="BK122"/>
  <c r="BK119"/>
  <c r="BK165"/>
  <c r="BK160"/>
  <c r="J122"/>
  <c r="J193"/>
  <c r="J188"/>
  <c r="BK179"/>
  <c r="J136"/>
  <c r="J171"/>
  <c r="BK138"/>
  <c r="BK190"/>
  <c r="BK164"/>
  <c r="BK118"/>
  <c r="J182"/>
  <c r="J150"/>
  <c r="BK125"/>
  <c r="J125"/>
  <c r="BK147"/>
  <c i="3" r="BK102"/>
  <c r="J100"/>
  <c r="BK92"/>
  <c i="4" r="BK91"/>
  <c i="2" r="J137"/>
  <c r="J151"/>
  <c r="BK134"/>
  <c r="BK104"/>
  <c r="J167"/>
  <c r="J172"/>
  <c r="BK169"/>
  <c r="BK137"/>
  <c r="BK188"/>
  <c r="J135"/>
  <c r="BK184"/>
  <c r="J166"/>
  <c r="J153"/>
  <c r="J145"/>
  <c r="BK128"/>
  <c i="3" r="BK86"/>
  <c r="BK105"/>
  <c r="J94"/>
  <c i="4" r="J91"/>
  <c i="2" r="BK131"/>
  <c r="BK150"/>
  <c r="J163"/>
  <c r="BK166"/>
  <c r="J121"/>
  <c r="J141"/>
  <c r="J190"/>
  <c r="BK182"/>
  <c r="J169"/>
  <c r="BK168"/>
  <c r="BK156"/>
  <c r="BK130"/>
  <c r="BK191"/>
  <c r="J181"/>
  <c r="J160"/>
  <c r="BK183"/>
  <c r="J165"/>
  <c r="J105"/>
  <c r="BK148"/>
  <c r="BK144"/>
  <c r="J173"/>
  <c r="BK157"/>
  <c r="J124"/>
  <c r="J128"/>
  <c r="J192"/>
  <c r="J183"/>
  <c r="J178"/>
  <c r="J176"/>
  <c r="J152"/>
  <c r="BK135"/>
  <c r="J189"/>
  <c r="BK161"/>
  <c r="BK111"/>
  <c r="J162"/>
  <c r="BK129"/>
  <c r="J144"/>
  <c r="J119"/>
  <c i="3" r="J92"/>
  <c r="J90"/>
  <c i="4" r="J85"/>
  <c i="2" r="BK96"/>
  <c r="BK88"/>
  <c r="BK127"/>
  <c r="BK186"/>
  <c r="J174"/>
  <c r="BK142"/>
  <c r="BK177"/>
  <c r="BK175"/>
  <c r="J134"/>
  <c i="3" r="J105"/>
  <c r="BK90"/>
  <c i="2" r="BK171"/>
  <c r="J127"/>
  <c i="3" r="BK98"/>
  <c i="4" r="J83"/>
  <c i="2" r="J110"/>
  <c r="BK145"/>
  <c r="BK132"/>
  <c r="J168"/>
  <c r="BK151"/>
  <c r="J129"/>
  <c r="BK193"/>
  <c r="J170"/>
  <c r="J133"/>
  <c r="BK170"/>
  <c r="BK152"/>
  <c r="BK141"/>
  <c r="J130"/>
  <c r="J115"/>
  <c i="3" r="J97"/>
  <c r="BK100"/>
  <c i="2" r="J132"/>
  <c r="J138"/>
  <c r="BK115"/>
  <c r="BK162"/>
  <c r="J114"/>
  <c r="BK181"/>
  <c r="BK173"/>
  <c r="J126"/>
  <c r="BK180"/>
  <c r="J180"/>
  <c r="BK149"/>
  <c r="J149"/>
  <c i="3" r="BK96"/>
  <c i="4" r="BK84"/>
  <c i="2" r="J111"/>
  <c r="BK105"/>
  <c r="J107"/>
  <c r="BK154"/>
  <c r="J142"/>
  <c r="J175"/>
  <c r="J146"/>
  <c r="BK117"/>
  <c r="J179"/>
  <c r="BK174"/>
  <c r="BK146"/>
  <c r="BK140"/>
  <c i="3" r="J102"/>
  <c r="J96"/>
  <c i="4" r="BK85"/>
  <c i="2" r="J88"/>
  <c r="J159"/>
  <c r="BK121"/>
  <c r="BK189"/>
  <c r="J118"/>
  <c r="J131"/>
  <c r="J116"/>
  <c r="BK178"/>
  <c r="BK194"/>
  <c r="J161"/>
  <c r="BK124"/>
  <c r="BK158"/>
  <c r="BK107"/>
  <c r="BK110"/>
  <c r="J164"/>
  <c r="BK126"/>
  <c r="J148"/>
  <c r="J191"/>
  <c r="J177"/>
  <c r="J156"/>
  <c r="J140"/>
  <c r="J96"/>
  <c r="J155"/>
  <c r="J104"/>
  <c r="BK136"/>
  <c r="J187"/>
  <c r="J154"/>
  <c r="BK176"/>
  <c r="BK133"/>
  <c r="BK187"/>
  <c r="BK153"/>
  <c r="BK172"/>
  <c r="BK159"/>
  <c i="1" r="AS54"/>
  <c i="3" r="J98"/>
  <c r="BK94"/>
  <c i="4" r="BK87"/>
  <c r="J84"/>
  <c i="2" l="1" r="T87"/>
  <c r="P139"/>
  <c r="BK123"/>
  <c r="J123"/>
  <c r="J63"/>
  <c i="3" r="P89"/>
  <c r="P88"/>
  <c r="P83"/>
  <c i="1" r="AU56"/>
  <c i="2" r="T123"/>
  <c r="T106"/>
  <c r="P185"/>
  <c r="P87"/>
  <c r="P120"/>
  <c r="BK139"/>
  <c r="J139"/>
  <c r="J64"/>
  <c i="3" r="BK89"/>
  <c r="J89"/>
  <c r="J63"/>
  <c i="2" r="T143"/>
  <c r="R106"/>
  <c r="R120"/>
  <c r="T139"/>
  <c r="BK106"/>
  <c r="J106"/>
  <c r="J61"/>
  <c r="T120"/>
  <c r="R87"/>
  <c r="P123"/>
  <c r="T185"/>
  <c r="R143"/>
  <c i="3" r="R89"/>
  <c r="R88"/>
  <c r="R83"/>
  <c i="2" r="BK87"/>
  <c r="P106"/>
  <c r="BK120"/>
  <c r="J120"/>
  <c r="J62"/>
  <c r="R123"/>
  <c r="R139"/>
  <c r="BK185"/>
  <c r="J185"/>
  <c r="J66"/>
  <c i="3" r="T89"/>
  <c r="T88"/>
  <c r="T83"/>
  <c i="4" r="BK86"/>
  <c r="J86"/>
  <c r="J61"/>
  <c i="2" r="BK143"/>
  <c r="J143"/>
  <c r="J65"/>
  <c r="R185"/>
  <c i="4" r="BK82"/>
  <c r="J82"/>
  <c r="J60"/>
  <c r="R82"/>
  <c r="R81"/>
  <c r="T82"/>
  <c r="T81"/>
  <c r="P86"/>
  <c r="R86"/>
  <c i="2" r="P143"/>
  <c i="4" r="P82"/>
  <c r="P81"/>
  <c i="1" r="AU57"/>
  <c i="4" r="T86"/>
  <c i="3" r="BK85"/>
  <c r="BK84"/>
  <c r="J84"/>
  <c r="J60"/>
  <c i="4" r="E48"/>
  <c r="J54"/>
  <c r="F78"/>
  <c r="BE85"/>
  <c i="3" r="J85"/>
  <c r="J61"/>
  <c i="4" r="BE87"/>
  <c i="3" r="BK88"/>
  <c r="J88"/>
  <c r="J62"/>
  <c i="4" r="BE91"/>
  <c r="BE83"/>
  <c r="J52"/>
  <c r="BE84"/>
  <c i="3" r="BE94"/>
  <c r="J79"/>
  <c r="F55"/>
  <c r="BE92"/>
  <c i="2" r="J87"/>
  <c r="J60"/>
  <c i="3" r="E48"/>
  <c r="J52"/>
  <c r="BE90"/>
  <c r="BE86"/>
  <c r="BE100"/>
  <c r="BE103"/>
  <c r="BE96"/>
  <c r="BE97"/>
  <c r="BE102"/>
  <c r="BE105"/>
  <c r="BE98"/>
  <c i="2" r="BE115"/>
  <c r="BE122"/>
  <c r="BE118"/>
  <c r="BE125"/>
  <c r="BE127"/>
  <c r="BE129"/>
  <c r="BE121"/>
  <c r="BE133"/>
  <c r="BE111"/>
  <c r="BE144"/>
  <c r="BE148"/>
  <c r="BE152"/>
  <c r="BE159"/>
  <c r="BE163"/>
  <c r="BE169"/>
  <c r="BE173"/>
  <c r="BE177"/>
  <c r="BE178"/>
  <c r="BE179"/>
  <c r="BE114"/>
  <c r="BE136"/>
  <c r="BE140"/>
  <c r="BE157"/>
  <c r="BE172"/>
  <c r="BE182"/>
  <c r="BE184"/>
  <c r="BE186"/>
  <c r="BE189"/>
  <c r="BE194"/>
  <c r="BE88"/>
  <c r="BE124"/>
  <c r="BE141"/>
  <c r="BE145"/>
  <c r="BE146"/>
  <c r="BE150"/>
  <c r="BE153"/>
  <c r="BE165"/>
  <c r="BE167"/>
  <c r="BE168"/>
  <c r="BE174"/>
  <c r="BE175"/>
  <c r="BE105"/>
  <c r="BE116"/>
  <c r="BE126"/>
  <c r="BE128"/>
  <c r="BE132"/>
  <c r="BE135"/>
  <c r="BE176"/>
  <c r="J80"/>
  <c r="BE134"/>
  <c r="BE151"/>
  <c r="BE158"/>
  <c r="BE160"/>
  <c r="BE164"/>
  <c r="BE171"/>
  <c r="BE180"/>
  <c r="BE181"/>
  <c r="BE183"/>
  <c r="BE187"/>
  <c r="BE188"/>
  <c r="BE190"/>
  <c r="BE191"/>
  <c r="BE192"/>
  <c r="BE193"/>
  <c r="BE130"/>
  <c r="BE154"/>
  <c r="E76"/>
  <c r="BE110"/>
  <c r="BE117"/>
  <c r="J82"/>
  <c r="BE107"/>
  <c r="BE131"/>
  <c r="BE147"/>
  <c r="BE149"/>
  <c r="BE156"/>
  <c r="BE166"/>
  <c r="BE170"/>
  <c r="BE137"/>
  <c r="BE161"/>
  <c r="BE96"/>
  <c r="BE155"/>
  <c r="F55"/>
  <c r="BE104"/>
  <c r="BE119"/>
  <c r="BE142"/>
  <c r="BE162"/>
  <c r="BE138"/>
  <c i="3" r="J34"/>
  <c i="1" r="AW56"/>
  <c i="4" r="F37"/>
  <c i="1" r="BD57"/>
  <c i="2" r="F35"/>
  <c i="1" r="BB55"/>
  <c i="3" r="F34"/>
  <c i="1" r="BA56"/>
  <c i="4" r="F36"/>
  <c i="1" r="BC57"/>
  <c i="4" r="J34"/>
  <c i="1" r="AW57"/>
  <c i="3" r="F37"/>
  <c i="1" r="BD56"/>
  <c i="3" r="F36"/>
  <c i="1" r="BC56"/>
  <c i="2" r="J34"/>
  <c i="1" r="AW55"/>
  <c i="4" r="F35"/>
  <c i="1" r="BB57"/>
  <c i="2" r="F34"/>
  <c i="1" r="BA55"/>
  <c i="2" r="F36"/>
  <c i="1" r="BC55"/>
  <c i="4" r="F34"/>
  <c i="1" r="BA57"/>
  <c i="2" r="F37"/>
  <c i="1" r="BD55"/>
  <c i="3" r="F35"/>
  <c i="1" r="BB56"/>
  <c i="2" l="1" r="BK86"/>
  <c r="J86"/>
  <c r="R86"/>
  <c r="P86"/>
  <c i="1" r="AU55"/>
  <c i="2" r="T86"/>
  <c i="4" r="BK81"/>
  <c r="J81"/>
  <c r="J59"/>
  <c i="3" r="BK83"/>
  <c r="J83"/>
  <c r="J59"/>
  <c i="2" r="J30"/>
  <c i="1" r="AG55"/>
  <c r="BD54"/>
  <c r="W33"/>
  <c r="BA54"/>
  <c r="W30"/>
  <c i="2" r="J33"/>
  <c i="1" r="AV55"/>
  <c r="AT55"/>
  <c r="AN55"/>
  <c r="AU54"/>
  <c r="BB54"/>
  <c r="W31"/>
  <c i="4" r="J33"/>
  <c i="1" r="AV57"/>
  <c r="AT57"/>
  <c i="3" r="F33"/>
  <c i="1" r="AZ56"/>
  <c i="2" r="F33"/>
  <c i="1" r="AZ55"/>
  <c i="3" r="J33"/>
  <c i="1" r="AV56"/>
  <c r="AT56"/>
  <c i="4" r="F33"/>
  <c i="1" r="AZ57"/>
  <c r="BC54"/>
  <c r="W32"/>
  <c i="2" l="1" r="J59"/>
  <c r="J39"/>
  <c i="4" r="J30"/>
  <c i="1" r="AG57"/>
  <c i="3" r="J30"/>
  <c i="1" r="AG56"/>
  <c r="AG54"/>
  <c r="AK26"/>
  <c r="AX54"/>
  <c r="AY54"/>
  <c r="AW54"/>
  <c r="AK30"/>
  <c r="AZ54"/>
  <c r="W29"/>
  <c i="4" l="1" r="J39"/>
  <c i="3" r="J39"/>
  <c i="1" r="AN56"/>
  <c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<sst xmlns="http://schemas.openxmlformats.org/spreadsheetml/2006/main">
  <si>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</si>
  <si>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</si>
  <si>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</si>
  <si>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</si>
  <si>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</si>
  <si>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{2613f4de-fa40-497e-ae96-1762758dbb84}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</si>
  <si>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</si>
  <si>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</si>
  <si>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</si>
  <si>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</si>
  <si>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</si>
  <si>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</si>
  <si>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</si>
  <si>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</si>
  <si>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F20240614-A2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</si>
  <si>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</si>
  <si>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</si>
  <si>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přejezdového zabezpečovacího zařízení na přejezdu P6507 v km 255,202 v úseku Jistebník – Polanka nad Odrou</t>
  </si>
  <si>
    <t>KSO:</t>
  </si>
  <si>
    <t>824</t>
  </si>
  <si>
    <t>CC-CZ:</t>
  </si>
  <si>
    <t/>
  </si>
  <si>
    <t>Místo:</t>
  </si>
  <si>
    <t>PZS km 255,202 Studénka - Jistebník</t>
  </si>
  <si>
    <t>Datum:</t>
  </si>
  <si>
    <t>14. 6. 2024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</si>
  <si>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</si>
  <si>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</si>
  <si>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</si>
  <si>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</si>
  <si>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</si>
  <si>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</si>
  <si>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</si>
  <si>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</si>
  <si>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</si>
  <si>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</si>
  <si>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</si>
  <si>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</si>
  <si>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</si>
  <si>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</si>
  <si>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</si>
  <si>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</si>
  <si>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</si>
  <si>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</si>
  <si>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</si>
  <si>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</si>
  <si>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</si>
  <si>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</si>
  <si>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</si>
  <si>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</si>
  <si>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</si>
  <si>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</si>
  <si>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</si>
  <si>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</si>
  <si>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</si>
  <si>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</si>
  <si>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</si>
  <si>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</si>
  <si>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</si>
  <si>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</si>
  <si>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</si>
  <si>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</si>
  <si>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</si>
  <si>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</si>
  <si>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</si>
  <si>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</si>
  <si>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</si>
  <si>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</si>
  <si>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</si>
  <si>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</si>
  <si>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</si>
  <si>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</si>
  <si>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</si>
  <si>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</si>
  <si>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</si>
  <si>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</si>
  <si>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</si>
  <si>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</si>
  <si>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</si>
  <si>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ÚOŽI</t>
  </si>
  <si>
    <t>PRO</t>
  </si>
  <si>
    <t>1</t>
  </si>
  <si>
    <t>{3d461a2a-c0f4-4abd-8833-1e56193bb8ff}</t>
  </si>
  <si>
    <t>2</t>
  </si>
  <si>
    <t>02</t>
  </si>
  <si>
    <t>ÚRS</t>
  </si>
  <si>
    <t>STA</t>
  </si>
  <si>
    <t>{b93c6ab9-2aa1-453d-a5b8-4c77a2d93a44}</t>
  </si>
  <si>
    <t>VON</t>
  </si>
  <si>
    <t>-</t>
  </si>
  <si>
    <t>{61bb39e6-81cc-484d-b022-be48671a3ca9}</t>
  </si>
  <si>
    <t>KRYCÍ LIST SOUPISU PRACÍ</t>
  </si>
  <si>
    <t>Objekt:</t>
  </si>
  <si>
    <t>01 - Sborník ÚOŽI</t>
  </si>
  <si>
    <t>REKAPITULACE ČLENĚNÍ SOUPISU PRACÍ</t>
  </si>
  <si>
    <t>Kód dílu - Popis</t>
  </si>
  <si>
    <t>Cena celkem [CZK]</t>
  </si>
  <si>
    <t>-1</t>
  </si>
  <si>
    <t>01 - Zemní práce</t>
  </si>
  <si>
    <t>03 - Kabelizace venkovní včetně ukončení</t>
  </si>
  <si>
    <t>07 - Kolejové obvody,počítače náprav, ASE, aj.</t>
  </si>
  <si>
    <t>08 - PZZ - venkovní část</t>
  </si>
  <si>
    <t>10 - Software, úpravy</t>
  </si>
  <si>
    <t>11 - Reléové a kabelové skříně, jištění</t>
  </si>
  <si>
    <t>16 - Zkoušky, regulace, revize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</si>
  <si>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</si>
  <si>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</si>
  <si>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</si>
  <si>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</si>
  <si>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</si>
  <si>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</si>
  <si>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</si>
  <si>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</si>
  <si>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</si>
  <si>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</si>
  <si>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</si>
  <si>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</si>
  <si>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</si>
  <si>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</si>
  <si>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</si>
  <si>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</si>
  <si>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5915005040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</si>
  <si>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</si>
  <si>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m3</t>
  </si>
  <si>
    <t>Sborník UOŽI 01 2024</t>
  </si>
  <si>
    <t>4</t>
  </si>
  <si>
    <t>-1103994117</t>
  </si>
  <si>
    <t>VV</t>
  </si>
  <si>
    <t>2*0,489</t>
  </si>
  <si>
    <t>2 ks základ</t>
  </si>
  <si>
    <t>8*0,512</t>
  </si>
  <si>
    <t>UPM/UKM</t>
  </si>
  <si>
    <t>0,35*0,8*150</t>
  </si>
  <si>
    <t>rýha 35cm šířka * 80cm hloubka * 150m délka</t>
  </si>
  <si>
    <t>Součet</t>
  </si>
  <si>
    <t>5915007010</t>
  </si>
  <si>
    <t>Zásyp jam nebo rýh sypaninou na železničním spodku bez zhutnění Poznámka: 1. Ceny zásypu jam a rýh se zhutněním jsou určeny pro jakoukoliv míru zhutnění.</t>
  </si>
  <si>
    <t>1145420946</t>
  </si>
  <si>
    <t>3</t>
  </si>
  <si>
    <t>7593505150</t>
  </si>
  <si>
    <t>Pokládka výstražné fólie do výkopu</t>
  </si>
  <si>
    <t>m</t>
  </si>
  <si>
    <t>-1736546152</t>
  </si>
  <si>
    <t>M</t>
  </si>
  <si>
    <t>7593500600</t>
  </si>
  <si>
    <t>Trasy kabelového vedení Kabelové krycí desky a pásy Fólie výstražná modrá š. 34cm (HM0673909991034)</t>
  </si>
  <si>
    <t>128</t>
  </si>
  <si>
    <t>1005532283</t>
  </si>
  <si>
    <t>03</t>
  </si>
  <si>
    <t>Kabelizace venkovní včetně ukončení</t>
  </si>
  <si>
    <t>5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</si>
  <si>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</si>
  <si>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</si>
  <si>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2129097477</t>
  </si>
  <si>
    <t>540"3p1 ZE</t>
  </si>
  <si>
    <t>6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</si>
  <si>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</si>
  <si>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</si>
  <si>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</si>
  <si>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-1366386874</t>
  </si>
  <si>
    <t>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</si>
  <si>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</si>
  <si>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</si>
  <si>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253171362</t>
  </si>
  <si>
    <t>120"12p1 ZE</t>
  </si>
  <si>
    <t>8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</si>
  <si>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</si>
  <si>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</si>
  <si>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-672442899</t>
  </si>
  <si>
    <t>9</t>
  </si>
  <si>
    <t>7590521589</t>
  </si>
  <si>
    <t>Venkovní vedení kabelová - metalické sítě Plněné, párované s ochr. vodičem, armované Al dráty TCEKPFLEZE 3 P 1,0 D</t>
  </si>
  <si>
    <t>2007325784</t>
  </si>
  <si>
    <t>10</t>
  </si>
  <si>
    <t>7590521609</t>
  </si>
  <si>
    <t>Venkovní vedení kabelová - metalické sítě Plněné, párované s ochr. vodičem, armované Al dráty TCEKPFLEZE 12 P 1,0 D</t>
  </si>
  <si>
    <t>-1283565944</t>
  </si>
  <si>
    <t>11</t>
  </si>
  <si>
    <t>7590525245</t>
  </si>
  <si>
    <t>Zatažení kabelu do objektu do 9 kg/m - vyčistění přístupu do objektu, odvinutí a zatažení kabelu</t>
  </si>
  <si>
    <t>-422520736</t>
  </si>
  <si>
    <t>7492400460</t>
  </si>
  <si>
    <t>Kabely, vodiče - vn Kabely nad 22kV Označovací štítek na kabel (100 ks)</t>
  </si>
  <si>
    <t>sada</t>
  </si>
  <si>
    <t>1786946468</t>
  </si>
  <si>
    <t>13</t>
  </si>
  <si>
    <t>7598015190</t>
  </si>
  <si>
    <t>Kontrolní a závěrečné měření kabelu pro rozvoj signalizace</t>
  </si>
  <si>
    <t>744786989</t>
  </si>
  <si>
    <t>07</t>
  </si>
  <si>
    <t>Kolejové obvody,počítače náprav, ASE, aj.</t>
  </si>
  <si>
    <t>14</t>
  </si>
  <si>
    <t>7594205060</t>
  </si>
  <si>
    <t>Montáž stojánku kabelového na betonové pražce KSL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</si>
  <si>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-893899611</t>
  </si>
  <si>
    <t>15</t>
  </si>
  <si>
    <t>7590140130</t>
  </si>
  <si>
    <t>Závěry Stojánek kabelový KSLP 3-M (CV736689003)</t>
  </si>
  <si>
    <t>-788410672</t>
  </si>
  <si>
    <t>08</t>
  </si>
  <si>
    <t>PZZ - venkovní část</t>
  </si>
  <si>
    <t>16</t>
  </si>
  <si>
    <t>7590725140</t>
  </si>
  <si>
    <t>Situování stožáru návěstidla nebo výstražníku přejezdového zařízení</t>
  </si>
  <si>
    <t>1594260798</t>
  </si>
  <si>
    <t>18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</si>
  <si>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</si>
  <si>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</si>
  <si>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-1075173943</t>
  </si>
  <si>
    <t>19</t>
  </si>
  <si>
    <t>7592817010</t>
  </si>
  <si>
    <t>Demontáž výstražníku</t>
  </si>
  <si>
    <t>1947914820</t>
  </si>
  <si>
    <t>22</t>
  </si>
  <si>
    <t>7592835022</t>
  </si>
  <si>
    <t>Montáž součástí stojanu se závorou stojanu závory vysokého</t>
  </si>
  <si>
    <t>-2095782335</t>
  </si>
  <si>
    <t>23</t>
  </si>
  <si>
    <t>7592837022</t>
  </si>
  <si>
    <t>Demontáž součástí stojanu se závorou stojanu závory vysokého</t>
  </si>
  <si>
    <t>2001298196</t>
  </si>
  <si>
    <t>25</t>
  </si>
  <si>
    <t>7592835032</t>
  </si>
  <si>
    <t>Montáž součástí stojanu se závorou břevna závorového nad 5,5 m</t>
  </si>
  <si>
    <t>-1513297</t>
  </si>
  <si>
    <t>26</t>
  </si>
  <si>
    <t>7592837032</t>
  </si>
  <si>
    <t>Demontáž součástí stojanu se závorou břevna závorového nad 5,5 m</t>
  </si>
  <si>
    <t>-1511893064</t>
  </si>
  <si>
    <t>28</t>
  </si>
  <si>
    <t>7592835030</t>
  </si>
  <si>
    <t>Montáž součástí stojanu se závorou břevna závorového do 5,5 m</t>
  </si>
  <si>
    <t>431064851</t>
  </si>
  <si>
    <t>29</t>
  </si>
  <si>
    <t>7592837030</t>
  </si>
  <si>
    <t>Demontáž součástí stojanu se závorou břevna závorového do 5,5 m</t>
  </si>
  <si>
    <t>994507112</t>
  </si>
  <si>
    <t>31</t>
  </si>
  <si>
    <t>7592835045</t>
  </si>
  <si>
    <t>Montáž součástí stojanu se závorou protizávaží velkého</t>
  </si>
  <si>
    <t>246188948</t>
  </si>
  <si>
    <t>32</t>
  </si>
  <si>
    <t>7592837045</t>
  </si>
  <si>
    <t>Demontáž součástí stojanu se závorou protizávaží velkého</t>
  </si>
  <si>
    <t>-799397410</t>
  </si>
  <si>
    <t>33</t>
  </si>
  <si>
    <t>7592830861</t>
  </si>
  <si>
    <t>Součásti stojanu se závorou Unašeč sestavený pro EKC na skládaná křídla + PZA100/200 (CV708505409)</t>
  </si>
  <si>
    <t>1491922511</t>
  </si>
  <si>
    <t>36</t>
  </si>
  <si>
    <t>7592825110</t>
  </si>
  <si>
    <t>Montáž kříže výstražného</t>
  </si>
  <si>
    <t>1059873194</t>
  </si>
  <si>
    <t>37</t>
  </si>
  <si>
    <t>7592827110</t>
  </si>
  <si>
    <t>Demontáž kříže výstražného</t>
  </si>
  <si>
    <t>-1943415450</t>
  </si>
  <si>
    <t>40</t>
  </si>
  <si>
    <t>5962116000</t>
  </si>
  <si>
    <t>Foliopísmo reflexní pro opravu značek</t>
  </si>
  <si>
    <t>m2</t>
  </si>
  <si>
    <t>-1457220993</t>
  </si>
  <si>
    <t>Software, úpravy</t>
  </si>
  <si>
    <t>41</t>
  </si>
  <si>
    <t>7592605011R</t>
  </si>
  <si>
    <t>SW adresný pro ovládací program PZZ-E v širé trati pro 1 kol</t>
  </si>
  <si>
    <t>-602928486</t>
  </si>
  <si>
    <t>42</t>
  </si>
  <si>
    <t>7592605012R</t>
  </si>
  <si>
    <t>SW adresný diagnostický modul bloku diagnostiky GSM</t>
  </si>
  <si>
    <t>-59215769</t>
  </si>
  <si>
    <t>43</t>
  </si>
  <si>
    <t>7592605013R</t>
  </si>
  <si>
    <t>SW systémový pro diagnostiku modul GSM brány</t>
  </si>
  <si>
    <t>1229348953</t>
  </si>
  <si>
    <t>Reléové a kabelové skříně, jištění</t>
  </si>
  <si>
    <t>44</t>
  </si>
  <si>
    <t>7494003390</t>
  </si>
  <si>
    <t>Modulární přístroje Jističe do 80 A; 10 kA 3-pólové In 25 A, Ue AC 230/400 V / DC 216 V, charakteristika B, 3pól, Icn 10 kA</t>
  </si>
  <si>
    <t>-318576929</t>
  </si>
  <si>
    <t>45</t>
  </si>
  <si>
    <t>7494351032</t>
  </si>
  <si>
    <t>Montáž jističů (do 10 kA) třípólových přes 20 do 63 A</t>
  </si>
  <si>
    <t>-1739886882</t>
  </si>
  <si>
    <t>46</t>
  </si>
  <si>
    <t>7494003056</t>
  </si>
  <si>
    <t>Modulární přístroje Jističe do 63 A; 6 kA 2-pólové In 10 A, Ue AC 230/400 V / DC 144 V, charakteristika C, 2pól, Icn 6 kA</t>
  </si>
  <si>
    <t>-764725034</t>
  </si>
  <si>
    <t>47</t>
  </si>
  <si>
    <t>7494351020</t>
  </si>
  <si>
    <t>Montáž jističů (do 10 kA) dvoupólových nebo 1+N pólových do 20 A</t>
  </si>
  <si>
    <t>-195693559</t>
  </si>
  <si>
    <t>48</t>
  </si>
  <si>
    <t>7494754012</t>
  </si>
  <si>
    <t>Montáž svodičů přepětí pro sítě nn - typ 3 (třída D) pro jednofázové sítě - do rozvaděče nebo skříně</t>
  </si>
  <si>
    <t>1316802548</t>
  </si>
  <si>
    <t>49</t>
  </si>
  <si>
    <t>7494752010</t>
  </si>
  <si>
    <t>Montáž svodičů přepětí pro sítě nn - typ 1+2 (třída B+C) pro třífázové sítě - do rozvaděče nebo skříně</t>
  </si>
  <si>
    <t>235742702</t>
  </si>
  <si>
    <t>50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</si>
  <si>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</si>
  <si>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</si>
  <si>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-1291461553</t>
  </si>
  <si>
    <t>51</t>
  </si>
  <si>
    <t>7492501140R</t>
  </si>
  <si>
    <t>Kabely, vodiče, šňůry Cu - nn Vodič jednožílový Cu, plastová izolace H07V-K 35 rudý (CYA)</t>
  </si>
  <si>
    <t>-1102707103</t>
  </si>
  <si>
    <t>52</t>
  </si>
  <si>
    <t>7492501130R</t>
  </si>
  <si>
    <t>Kabely, vodiče, šňůry Cu - nn Vodič jednožílový Cu, plastová izolace H07V-K 35 černý (CYA)</t>
  </si>
  <si>
    <t>-852449714</t>
  </si>
  <si>
    <t>53</t>
  </si>
  <si>
    <t>7492554014</t>
  </si>
  <si>
    <t>Montáž kabelů 4- a 5-žílových Cu do 50 mm2 - uložení do země, chráničky, na rošty, pod omítku apod.</t>
  </si>
  <si>
    <t>-1434386265</t>
  </si>
  <si>
    <t>54</t>
  </si>
  <si>
    <t>7590540519</t>
  </si>
  <si>
    <t xml:space="preserve">Slaboproudé rozvody, kabely pro přívod a vnitřní instalaci UTP/FTP kategorie 5e 100Mhz  1 Gbps UTP Nestíněný vnitřní, drát, nehořlavý, bezhalogenní, nízkodýmavý</t>
  </si>
  <si>
    <t>-1185742826</t>
  </si>
  <si>
    <t>55</t>
  </si>
  <si>
    <t>7492554010</t>
  </si>
  <si>
    <t>Montáž kabelů 4- a 5-žílových Cu do 16 mm2 - uložení do země, chráničky, na rošty, pod omítku apod.</t>
  </si>
  <si>
    <t>-75574394</t>
  </si>
  <si>
    <t>56</t>
  </si>
  <si>
    <t>7598095225</t>
  </si>
  <si>
    <t>Kapacitní zkouška baterie staniční (bez ohledu na počet článků)</t>
  </si>
  <si>
    <t>703621083</t>
  </si>
  <si>
    <t>57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</si>
  <si>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</si>
  <si>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</si>
  <si>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-1081730803</t>
  </si>
  <si>
    <t>58</t>
  </si>
  <si>
    <t>7592930575</t>
  </si>
  <si>
    <t>Baterie Staniční akumulátory Pb blok 12 V/150 Ah s mřížkovou elektrodou, uzavřený - AGM, 5+, cena včetně spojovacího materiálu a bateriového nosiče či stojanu</t>
  </si>
  <si>
    <t>-2066282070</t>
  </si>
  <si>
    <t>59</t>
  </si>
  <si>
    <t>7593310030</t>
  </si>
  <si>
    <t>Konstrukční díly Baterová skříň klimatizovaná BSK 1</t>
  </si>
  <si>
    <t>-1745105436</t>
  </si>
  <si>
    <t>60</t>
  </si>
  <si>
    <t>7593317090</t>
  </si>
  <si>
    <t>Demontáž bateriové skříně do reléového objektu 2,5/3,6</t>
  </si>
  <si>
    <t>-2070370462</t>
  </si>
  <si>
    <t>61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</si>
  <si>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</si>
  <si>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</si>
  <si>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-745114764</t>
  </si>
  <si>
    <t>62</t>
  </si>
  <si>
    <t>7593321521</t>
  </si>
  <si>
    <t>Prvky Translátor 600:600 (4kV)</t>
  </si>
  <si>
    <t>1549058582</t>
  </si>
  <si>
    <t>63</t>
  </si>
  <si>
    <t>7593315320</t>
  </si>
  <si>
    <t>Montáž translátoru</t>
  </si>
  <si>
    <t>19379530</t>
  </si>
  <si>
    <t>64</t>
  </si>
  <si>
    <t>7593005010</t>
  </si>
  <si>
    <t>Montáž dobíječe, usměrňovače, napáječe do stojanové řady - včetně připojení vodičů elektrické sítě ss rozvodu a uzemnění, přezkoušení funkce</t>
  </si>
  <si>
    <t>1663696682</t>
  </si>
  <si>
    <t>65</t>
  </si>
  <si>
    <t>7593007010</t>
  </si>
  <si>
    <t>Demontáž dobíječe, usměrňovače, napáječe ze stojanové řady</t>
  </si>
  <si>
    <t>563642644</t>
  </si>
  <si>
    <t>66</t>
  </si>
  <si>
    <t>7593000170</t>
  </si>
  <si>
    <t>Dobíječe, usměrňovače, napáječe Usměrňovač D400 G24/40, oceloplechová skříň 1200x600x400, základní stavová indikace opticky i bezpotenciálově</t>
  </si>
  <si>
    <t>1452807835</t>
  </si>
  <si>
    <t>67</t>
  </si>
  <si>
    <t>7593005042</t>
  </si>
  <si>
    <t>Montáž zdroje napájecího - se zapojením vodičů a přezkoušení funkce</t>
  </si>
  <si>
    <t>-1938413531</t>
  </si>
  <si>
    <t>68</t>
  </si>
  <si>
    <t>7498100310</t>
  </si>
  <si>
    <t>DŘT, SKŘ technologie DŘT a SKŘ skříně pro automatizaci Napájecí zdroje Spínané Napájecí zdroj externí 230V AC/24V 150W, DIN</t>
  </si>
  <si>
    <t>-721535149</t>
  </si>
  <si>
    <t>69</t>
  </si>
  <si>
    <t>7593335040</t>
  </si>
  <si>
    <t>Montáž malorozměrného relé</t>
  </si>
  <si>
    <t>2021829331</t>
  </si>
  <si>
    <t>70</t>
  </si>
  <si>
    <t>7593337040</t>
  </si>
  <si>
    <t>Demontáž malorozměrného relé</t>
  </si>
  <si>
    <t>-1480251458</t>
  </si>
  <si>
    <t>71</t>
  </si>
  <si>
    <t>7593330040</t>
  </si>
  <si>
    <t>Výměnné díly Relé NMŠ 1-2000 (HM0404221990407)</t>
  </si>
  <si>
    <t>-1091646323</t>
  </si>
  <si>
    <t>72</t>
  </si>
  <si>
    <t>7593330120</t>
  </si>
  <si>
    <t>Výměnné díly Relé NMŠM 1-1500 (HM0404221990415)</t>
  </si>
  <si>
    <t>-1569186909</t>
  </si>
  <si>
    <t>73</t>
  </si>
  <si>
    <t>7593330160</t>
  </si>
  <si>
    <t>Výměnné díly Relé NMŠ 2-4000 (HM0404221990419)</t>
  </si>
  <si>
    <t>369056373</t>
  </si>
  <si>
    <t>74</t>
  </si>
  <si>
    <t>7592500335</t>
  </si>
  <si>
    <t>Diagnostická zařízení Jednotka NMOD2</t>
  </si>
  <si>
    <t>71927523</t>
  </si>
  <si>
    <t>75</t>
  </si>
  <si>
    <t>7595605155</t>
  </si>
  <si>
    <t>Montáž modemu, převodníku, repeatru instalace a konfigurace modemu</t>
  </si>
  <si>
    <t>-1636709920</t>
  </si>
  <si>
    <t>76</t>
  </si>
  <si>
    <t>7595600590</t>
  </si>
  <si>
    <t>Přenosová a datová zařízení Datové - modem Převodník RS 232 / ethernet</t>
  </si>
  <si>
    <t>-300162143</t>
  </si>
  <si>
    <t>77</t>
  </si>
  <si>
    <t>7595605150</t>
  </si>
  <si>
    <t>Montáž modemu, převodníku, repeatru instalace a konfigurace mediakonvertoru</t>
  </si>
  <si>
    <t>-18380311</t>
  </si>
  <si>
    <t>78</t>
  </si>
  <si>
    <t>7494004130</t>
  </si>
  <si>
    <t>Modulární přístroje Přepěťové ochrany Svodiče přepětí typ 2, Imax 40 kA, Uc AC 350 V, výměnné moduly, varistor, 4pól</t>
  </si>
  <si>
    <t>-800998684</t>
  </si>
  <si>
    <t>79</t>
  </si>
  <si>
    <t>7494753012</t>
  </si>
  <si>
    <t>Montáž svodičů přepětí pro sítě nn - typ 2 (třída C) pro jednofázové sítě - do rozvaděče nebo skříně</t>
  </si>
  <si>
    <t>2128457379</t>
  </si>
  <si>
    <t>80</t>
  </si>
  <si>
    <t>7593315214</t>
  </si>
  <si>
    <t>Montáž skříně s otočným rámem - usazení skříně na místě určení, zapojení</t>
  </si>
  <si>
    <t>-1693169326</t>
  </si>
  <si>
    <t>81</t>
  </si>
  <si>
    <t>7593317214</t>
  </si>
  <si>
    <t>Demontáž skříně s otočným rámem</t>
  </si>
  <si>
    <t>2097212906</t>
  </si>
  <si>
    <t>82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</si>
  <si>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</si>
  <si>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</si>
  <si>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</si>
  <si>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-574210737</t>
  </si>
  <si>
    <t>83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</si>
  <si>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</si>
  <si>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</si>
  <si>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925311719</t>
  </si>
  <si>
    <t>84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</si>
  <si>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</si>
  <si>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</si>
  <si>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-1828874198</t>
  </si>
  <si>
    <t>Zkoušky, regulace, revize</t>
  </si>
  <si>
    <t>85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</si>
  <si>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</si>
  <si>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</si>
  <si>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1050947303</t>
  </si>
  <si>
    <t>86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</si>
  <si>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</si>
  <si>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</si>
  <si>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-1146897551</t>
  </si>
  <si>
    <t>87</t>
  </si>
  <si>
    <t>7598095125</t>
  </si>
  <si>
    <t>Přezkoušení a regulace diagnostiky - kontrola zapojení včetně příslušného zkoušení hodnot zařízení</t>
  </si>
  <si>
    <t>693977285</t>
  </si>
  <si>
    <t>88</t>
  </si>
  <si>
    <t>7598095390</t>
  </si>
  <si>
    <t>Příprava ke komplexním zkouškám za 1 jízdní cestu do 30 výhybek - oživení, seřízení a nastavení zařízení s ohledem na postup jeho uvádění do provozu</t>
  </si>
  <si>
    <t>1771556961</t>
  </si>
  <si>
    <t>89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</si>
  <si>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</si>
  <si>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</si>
  <si>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-204355291</t>
  </si>
  <si>
    <t>90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</si>
  <si>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</si>
  <si>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</si>
  <si>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563652015</t>
  </si>
  <si>
    <t>91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</si>
  <si>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</si>
  <si>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</si>
  <si>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-1722497311</t>
  </si>
  <si>
    <t>92</t>
  </si>
  <si>
    <t>7598095565</t>
  </si>
  <si>
    <t>Vyhotovení protokolu UTZ pro PZZ se závorou dvě a více kolejí - vykonání prohlídky a zkoušky včetně vyhotovení protokolu podle vyhl. 100/1995 Sb.</t>
  </si>
  <si>
    <t>561952188</t>
  </si>
  <si>
    <t>93</t>
  </si>
  <si>
    <t>7598095635</t>
  </si>
  <si>
    <t>Vyhotovení revizní zprávy PZZ - vykonání prohlídky a zkoušky pro napájení elektrického zařízení včetně vyhotovení revizní zprávy podle vyhl. 100/1995 Sb. a norem ČSN</t>
  </si>
  <si>
    <t>-243408495</t>
  </si>
  <si>
    <t>02 - ÚRS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</si>
  <si>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</si>
  <si>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</si>
  <si>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</si>
  <si>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</si>
  <si>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</si>
  <si>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</si>
  <si>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111301111</t>
  </si>
  <si>
    <t>Sejmutí drnu tl. do 100 mm, v jakékoliv ploše</t>
  </si>
  <si>
    <t>CS ÚRS 2024 02</t>
  </si>
  <si>
    <t>1071617217</t>
  </si>
  <si>
    <t>Online PSC</t>
  </si>
  <si>
    <t>https://podminky.urs.cz/item/CS_URS_2024_02/111301111</t>
  </si>
  <si>
    <t>Práce a dodávky M</t>
  </si>
  <si>
    <t>46-M</t>
  </si>
  <si>
    <t>Zemní práce při extr.mont.pracích</t>
  </si>
  <si>
    <t>460581111</t>
  </si>
  <si>
    <t>Úprava terénu položení drnu, včetně zalití vodou na rovině</t>
  </si>
  <si>
    <t>-548692122</t>
  </si>
  <si>
    <t>https://podminky.urs.cz/item/CS_URS_2024_02/460581111</t>
  </si>
  <si>
    <t>460481132</t>
  </si>
  <si>
    <t>Úprava pláně ručně v hornině třídy těžitelnosti II skupiny 4 se zhutněním</t>
  </si>
  <si>
    <t>-777373920</t>
  </si>
  <si>
    <t>https://podminky.urs.cz/item/CS_URS_2024_02/460481132</t>
  </si>
  <si>
    <t>460581131</t>
  </si>
  <si>
    <t>Úprava terénu uvedení nezpevněného terénu do původního stavu v místě dočasného uložení výkopku s vyhrabáním, srovnáním a částečným dosetím trávy</t>
  </si>
  <si>
    <t>494438765</t>
  </si>
  <si>
    <t>https://podminky.urs.cz/item/CS_URS_2024_02/460581131</t>
  </si>
  <si>
    <t>35889540</t>
  </si>
  <si>
    <t>svodič přepětí - ochrana 3.stupně odnímatelné provedení, 230 V, signalizace, na DIN lištu</t>
  </si>
  <si>
    <t>-1420778182</t>
  </si>
  <si>
    <t>34121271</t>
  </si>
  <si>
    <t>kabel datový bezhalogenový celkově stíněný opletením se stíněnými páry Al fólií třída reakce na oheň B2cas1d1a1 jádro Cu plné (S/FTP) kategorie 7</t>
  </si>
  <si>
    <t>-588602889</t>
  </si>
  <si>
    <t>741120401</t>
  </si>
  <si>
    <t>Montáž vodičů izolovaných měděných drátovacích bez ukončení v rozváděčích plných a laněných (např. CY), průřezu žily 0,35 až 6 mm2</t>
  </si>
  <si>
    <t>-952909552</t>
  </si>
  <si>
    <t>https://podminky.urs.cz/item/CS_URS_2024_02/741120401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</si>
  <si>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</si>
  <si>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</si>
  <si>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-880984893</t>
  </si>
  <si>
    <t>https://podminky.urs.cz/item/CS_URS_2024_02/460631214</t>
  </si>
  <si>
    <t>28611634</t>
  </si>
  <si>
    <t>trubka vodovodní PVC-O pro rozvod pitné vody PN 16 200x4,9mm</t>
  </si>
  <si>
    <t>1777327833</t>
  </si>
  <si>
    <t>460633113</t>
  </si>
  <si>
    <t>Zemní protlaky zemní práce nutné k provedení protlaku výkop včetně zásypu strojně startovací jáma v hornině třídy těžitelnosti II skupiny 4</t>
  </si>
  <si>
    <t>-1943371205</t>
  </si>
  <si>
    <t>https://podminky.urs.cz/item/CS_URS_2024_02/460633113</t>
  </si>
  <si>
    <t>460633213</t>
  </si>
  <si>
    <t>Zemní protlaky zemní práce nutné k provedení protlaku výkop včetně zásypu strojně koncová jáma v hornině třídy těžitelnosti II skupiny 4</t>
  </si>
  <si>
    <t>-368879227</t>
  </si>
  <si>
    <t>https://podminky.urs.cz/item/CS_URS_2024_02/460633213</t>
  </si>
  <si>
    <t>VON - -</t>
  </si>
  <si>
    <t>OST - Ostatní</t>
  </si>
  <si>
    <t>VRN - Vedlejší rozpočtové náklady</t>
  </si>
  <si>
    <t>OST</t>
  </si>
  <si>
    <t>Ostatní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</si>
  <si>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</si>
  <si>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</si>
  <si>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</si>
  <si>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262144</t>
  </si>
  <si>
    <t>668893036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</si>
  <si>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</si>
  <si>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</si>
  <si>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-864391700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</si>
  <si>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</si>
  <si>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</si>
  <si>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2042633825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</si>
  <si>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</si>
  <si>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</si>
  <si>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</si>
  <si>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</si>
  <si>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</si>
  <si>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1024</t>
  </si>
  <si>
    <t>-213250369</t>
  </si>
  <si>
    <t xml:space="preserve"> 1% z dotčených prací : do kolonky množství se zapíše hodnota 0,01, do kolonky j. cena [CZK] se zapíše suma - dotčené práce</t>
  </si>
  <si>
    <t>023101001</t>
  </si>
  <si>
    <t>Projektové práce Projektové práce v rozsahu ZRN (vyjma dále jmenované práce) do 1 mil. Kč</t>
  </si>
  <si>
    <t>1865484729</t>
  </si>
  <si>
    <t>0,086</t>
  </si>
  <si>
    <t>8,6% ze ZRN : do kolonky množství se zapíše hodnota 0,086, do kolonky j. cena [CZK] se zapíše suma - ZRN (Základní rozpočtové náklady)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</si>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</sst>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72</xdr:row>
      <xdr:rowOff>0</xdr:rowOff>
    </xdr:from>
    <xdr:to>
      <xdr:col>9</xdr:col>
      <xdr:colOff>1215390</xdr:colOff>
      <xdr:row>74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69</xdr:row>
      <xdr:rowOff>0</xdr:rowOff>
    </xdr:from>
    <xdr:to>
      <xdr:col>9</xdr:col>
      <xdr:colOff>1215390</xdr:colOff>
      <xdr:row>71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01111" TargetMode="External" /><Relationship Id="rId2" Type="http://schemas.openxmlformats.org/officeDocument/2006/relationships/hyperlink" Target="https://podminky.urs.cz/item/CS_URS_2024_02/460581111" TargetMode="External" /><Relationship Id="rId3" Type="http://schemas.openxmlformats.org/officeDocument/2006/relationships/hyperlink" Target="https://podminky.urs.cz/item/CS_URS_2024_02/460481132" TargetMode="External" /><Relationship Id="rId4" Type="http://schemas.openxmlformats.org/officeDocument/2006/relationships/hyperlink" Target="https://podminky.urs.cz/item/CS_URS_2024_02/460581131" TargetMode="External" /><Relationship Id="rId5" Type="http://schemas.openxmlformats.org/officeDocument/2006/relationships/hyperlink" Target="https://podminky.urs.cz/item/CS_URS_2024_02/741120401" TargetMode="External" /><Relationship Id="rId6" Type="http://schemas.openxmlformats.org/officeDocument/2006/relationships/hyperlink" Target="https://podminky.urs.cz/item/CS_URS_2024_02/460631214" TargetMode="External" /><Relationship Id="rId7" Type="http://schemas.openxmlformats.org/officeDocument/2006/relationships/hyperlink" Target="https://podminky.urs.cz/item/CS_URS_2024_02/460633113" TargetMode="External" /><Relationship Id="rId8" Type="http://schemas.openxmlformats.org/officeDocument/2006/relationships/hyperlink" Target="https://podminky.urs.cz/item/CS_URS_2024_02/460633213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21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F20240614-A2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přejezdového zabezpečovacího zařízení na přejezdu P6507 v km 255,202 v úseku Jistebník – Polanka nad Odrou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PZS km 255,202 Studénka - Jistebník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14. 6. 2024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Jana Kotasková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Sborník ÚOŽI'!J30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Sborník ÚOŽI'!P86</f>
        <v>0</v>
      </c>
      <c r="AV55" s="122">
        <f>'01 - Sborník ÚOŽI'!J33</f>
        <v>0</v>
      </c>
      <c r="AW55" s="122">
        <f>'01 - Sborník ÚOŽI'!J34</f>
        <v>0</v>
      </c>
      <c r="AX55" s="122">
        <f>'01 - Sborník ÚOŽI'!J35</f>
        <v>0</v>
      </c>
      <c r="AY55" s="122">
        <f>'01 - Sborník ÚOŽI'!J36</f>
        <v>0</v>
      </c>
      <c r="AZ55" s="122">
        <f>'01 - Sborník ÚOŽI'!F33</f>
        <v>0</v>
      </c>
      <c r="BA55" s="122">
        <f>'01 - Sborník ÚOŽI'!F34</f>
        <v>0</v>
      </c>
      <c r="BB55" s="122">
        <f>'01 - Sborník ÚOŽI'!F35</f>
        <v>0</v>
      </c>
      <c r="BC55" s="122">
        <f>'01 - Sborník ÚOŽI'!F36</f>
        <v>0</v>
      </c>
      <c r="BD55" s="124">
        <f>'01 - Sborník ÚOŽI'!F37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ÚRS'!J30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86</v>
      </c>
      <c r="AR56" s="120"/>
      <c r="AS56" s="121">
        <v>0</v>
      </c>
      <c r="AT56" s="122">
        <f>ROUND(SUM(AV56:AW56),2)</f>
        <v>0</v>
      </c>
      <c r="AU56" s="123">
        <f>'02 - ÚRS'!P83</f>
        <v>0</v>
      </c>
      <c r="AV56" s="122">
        <f>'02 - ÚRS'!J33</f>
        <v>0</v>
      </c>
      <c r="AW56" s="122">
        <f>'02 - ÚRS'!J34</f>
        <v>0</v>
      </c>
      <c r="AX56" s="122">
        <f>'02 - ÚRS'!J35</f>
        <v>0</v>
      </c>
      <c r="AY56" s="122">
        <f>'02 - ÚRS'!J36</f>
        <v>0</v>
      </c>
      <c r="AZ56" s="122">
        <f>'02 - ÚRS'!F33</f>
        <v>0</v>
      </c>
      <c r="BA56" s="122">
        <f>'02 - ÚRS'!F34</f>
        <v>0</v>
      </c>
      <c r="BB56" s="122">
        <f>'02 - ÚRS'!F35</f>
        <v>0</v>
      </c>
      <c r="BC56" s="122">
        <f>'02 - ÚRS'!F36</f>
        <v>0</v>
      </c>
      <c r="BD56" s="124">
        <f>'02 - ÚRS'!F37</f>
        <v>0</v>
      </c>
      <c r="BE56" s="7"/>
      <c r="BT56" s="125" t="s">
        <v>81</v>
      </c>
      <c r="BV56" s="125" t="s">
        <v>75</v>
      </c>
      <c r="BW56" s="125" t="s">
        <v>87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'VON - -'!J30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88</v>
      </c>
      <c r="AR57" s="120"/>
      <c r="AS57" s="126">
        <v>0</v>
      </c>
      <c r="AT57" s="127">
        <f>ROUND(SUM(AV57:AW57),2)</f>
        <v>0</v>
      </c>
      <c r="AU57" s="128">
        <f>'VON - -'!P81</f>
        <v>0</v>
      </c>
      <c r="AV57" s="127">
        <f>'VON - -'!J33</f>
        <v>0</v>
      </c>
      <c r="AW57" s="127">
        <f>'VON - -'!J34</f>
        <v>0</v>
      </c>
      <c r="AX57" s="127">
        <f>'VON - -'!J35</f>
        <v>0</v>
      </c>
      <c r="AY57" s="127">
        <f>'VON - -'!J36</f>
        <v>0</v>
      </c>
      <c r="AZ57" s="127">
        <f>'VON - -'!F33</f>
        <v>0</v>
      </c>
      <c r="BA57" s="127">
        <f>'VON - -'!F34</f>
        <v>0</v>
      </c>
      <c r="BB57" s="127">
        <f>'VON - -'!F35</f>
        <v>0</v>
      </c>
      <c r="BC57" s="127">
        <f>'VON - -'!F36</f>
        <v>0</v>
      </c>
      <c r="BD57" s="129">
        <f>'VON - -'!F37</f>
        <v>0</v>
      </c>
      <c r="BE57" s="7"/>
      <c r="BT57" s="125" t="s">
        <v>81</v>
      </c>
      <c r="BV57" s="125" t="s">
        <v>75</v>
      </c>
      <c r="BW57" s="125" t="s">
        <v>90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MsO3It1tLBDfO7lj9gNgBdO/WKHKl5T/ZUPlHaT+7pmaFIC2DeSC+j30uWmhOoOV4qLFYF7fCIatXinCxpA0nA==" hashValue="N/Cgkb0W23RGUwIGw9YVEIfwx9YiQK0wFK/2taEss5OOaHj8t0HzN0JZiMcu+kvXMlIYin2bLCD+5V7+8rJ9Ng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borník ÚOŽI'!C2" display="/"/>
    <hyperlink ref="A56" location="'02 - ÚRS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Oprava přejezdového zabezpečovacího zařízení na přejezdu P6507 v km 255,202 v úseku Jistebník – Polanka nad Odrou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14. 6. 2024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ROUND((SUM(BE86:BE194)),  2)</f>
        <v>0</v>
      </c>
      <c r="G33" s="40"/>
      <c r="H33" s="40"/>
      <c r="I33" s="150">
        <v>0.20999999999999999</v>
      </c>
      <c r="J33" s="149">
        <f>ROUND(((SUM(BE86:BE194))*I33),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ROUND((SUM(BF86:BF194)),  2)</f>
        <v>0</v>
      </c>
      <c r="G34" s="40"/>
      <c r="H34" s="40"/>
      <c r="I34" s="150">
        <v>0.12</v>
      </c>
      <c r="J34" s="149">
        <f>ROUND(((SUM(BF86:BF194))*I34),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ROUND((SUM(BG86:BG194)),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ROUND((SUM(BH86:BH194)),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ROUND((SUM(BI86:BI194)),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Oprava přejezdového zabezpečovacího zařízení na přejezdu P6507 v km 255,202 v úseku Jistebník – Polanka nad Odrou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Sborník ÚOŽI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PZS km 255,202 Studénka - Jistebník</v>
      </c>
      <c r="G52" s="42"/>
      <c r="H52" s="42"/>
      <c r="I52" s="34" t="s">
        <v>24</v>
      </c>
      <c r="J52" s="74" t="str">
        <f>IF(J12="","",J12)</f>
        <v>14. 6. 2024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98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99</v>
      </c>
      <c r="E61" s="170"/>
      <c r="F61" s="170"/>
      <c r="G61" s="170"/>
      <c r="H61" s="170"/>
      <c r="I61" s="170"/>
      <c r="J61" s="171">
        <f>J106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100</v>
      </c>
      <c r="E62" s="170"/>
      <c r="F62" s="170"/>
      <c r="G62" s="170"/>
      <c r="H62" s="170"/>
      <c r="I62" s="170"/>
      <c r="J62" s="171">
        <f>J120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7"/>
      <c r="C63" s="168"/>
      <c r="D63" s="169" t="s">
        <v>101</v>
      </c>
      <c r="E63" s="170"/>
      <c r="F63" s="170"/>
      <c r="G63" s="170"/>
      <c r="H63" s="170"/>
      <c r="I63" s="170"/>
      <c r="J63" s="171">
        <f>J123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7"/>
      <c r="C64" s="168"/>
      <c r="D64" s="169" t="s">
        <v>102</v>
      </c>
      <c r="E64" s="170"/>
      <c r="F64" s="170"/>
      <c r="G64" s="170"/>
      <c r="H64" s="170"/>
      <c r="I64" s="170"/>
      <c r="J64" s="171">
        <f>J139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7"/>
      <c r="C65" s="168"/>
      <c r="D65" s="169" t="s">
        <v>103</v>
      </c>
      <c r="E65" s="170"/>
      <c r="F65" s="170"/>
      <c r="G65" s="170"/>
      <c r="H65" s="170"/>
      <c r="I65" s="170"/>
      <c r="J65" s="171">
        <f>J143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7"/>
      <c r="C66" s="168"/>
      <c r="D66" s="169" t="s">
        <v>104</v>
      </c>
      <c r="E66" s="170"/>
      <c r="F66" s="170"/>
      <c r="G66" s="170"/>
      <c r="H66" s="170"/>
      <c r="I66" s="170"/>
      <c r="J66" s="171">
        <f>J185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105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6.25" customHeight="1">
      <c r="A76" s="40"/>
      <c r="B76" s="41"/>
      <c r="C76" s="42"/>
      <c r="D76" s="42"/>
      <c r="E76" s="162" t="str">
        <f>E7</f>
        <v>Oprava přejezdového zabezpečovacího zařízení na přejezdu P6507 v km 255,202 v úseku Jistebník – Polanka nad Odrou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92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01 - Sborník ÚOŽI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PZS km 255,202 Studénka - Jistebník</v>
      </c>
      <c r="G80" s="42"/>
      <c r="H80" s="42"/>
      <c r="I80" s="34" t="s">
        <v>24</v>
      </c>
      <c r="J80" s="74" t="str">
        <f>IF(J12="","",J12)</f>
        <v>14. 6. 2024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26</v>
      </c>
      <c r="D82" s="42"/>
      <c r="E82" s="42"/>
      <c r="F82" s="29" t="str">
        <f>E15</f>
        <v>Správa železnic, státní organizace</v>
      </c>
      <c r="G82" s="42"/>
      <c r="H82" s="42"/>
      <c r="I82" s="34" t="s">
        <v>32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35</v>
      </c>
      <c r="J83" s="38" t="str">
        <f>E24</f>
        <v>Jana Kotasková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0" customFormat="1" ht="29.28" customHeight="1">
      <c r="A85" s="173"/>
      <c r="B85" s="174"/>
      <c r="C85" s="175" t="s">
        <v>106</v>
      </c>
      <c r="D85" s="176" t="s">
        <v>58</v>
      </c>
      <c r="E85" s="176" t="s">
        <v>54</v>
      </c>
      <c r="F85" s="176" t="s">
        <v>55</v>
      </c>
      <c r="G85" s="176" t="s">
        <v>107</v>
      </c>
      <c r="H85" s="176" t="s">
        <v>108</v>
      </c>
      <c r="I85" s="176" t="s">
        <v>109</v>
      </c>
      <c r="J85" s="176" t="s">
        <v>96</v>
      </c>
      <c r="K85" s="177" t="s">
        <v>110</v>
      </c>
      <c r="L85" s="178"/>
      <c r="M85" s="94" t="s">
        <v>21</v>
      </c>
      <c r="N85" s="95" t="s">
        <v>43</v>
      </c>
      <c r="O85" s="95" t="s">
        <v>111</v>
      </c>
      <c r="P85" s="95" t="s">
        <v>112</v>
      </c>
      <c r="Q85" s="95" t="s">
        <v>113</v>
      </c>
      <c r="R85" s="95" t="s">
        <v>114</v>
      </c>
      <c r="S85" s="95" t="s">
        <v>115</v>
      </c>
      <c r="T85" s="96" t="s">
        <v>116</v>
      </c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</row>
    <row r="86" s="2" customFormat="1" ht="22.8" customHeight="1">
      <c r="A86" s="40"/>
      <c r="B86" s="41"/>
      <c r="C86" s="101" t="s">
        <v>117</v>
      </c>
      <c r="D86" s="42"/>
      <c r="E86" s="42"/>
      <c r="F86" s="42"/>
      <c r="G86" s="42"/>
      <c r="H86" s="42"/>
      <c r="I86" s="42"/>
      <c r="J86" s="179">
        <f>BK86</f>
        <v>0</v>
      </c>
      <c r="K86" s="42"/>
      <c r="L86" s="46"/>
      <c r="M86" s="97"/>
      <c r="N86" s="180"/>
      <c r="O86" s="98"/>
      <c r="P86" s="181">
        <f>P87+P106+P120+P123+P139+P143+P185</f>
        <v>0</v>
      </c>
      <c r="Q86" s="98"/>
      <c r="R86" s="181">
        <f>R87+R106+R120+R123+R139+R143+R185</f>
        <v>0</v>
      </c>
      <c r="S86" s="98"/>
      <c r="T86" s="182">
        <f>T87+T106+T120+T123+T139+T143+T185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72</v>
      </c>
      <c r="AU86" s="19" t="s">
        <v>97</v>
      </c>
      <c r="BK86" s="183">
        <f>BK87+BK106+BK120+BK123+BK139+BK143+BK185</f>
        <v>0</v>
      </c>
    </row>
    <row r="87" s="11" customFormat="1" ht="25.92" customHeight="1">
      <c r="A87" s="11"/>
      <c r="B87" s="184"/>
      <c r="C87" s="185"/>
      <c r="D87" s="186" t="s">
        <v>72</v>
      </c>
      <c r="E87" s="187" t="s">
        <v>78</v>
      </c>
      <c r="F87" s="187" t="s">
        <v>118</v>
      </c>
      <c r="G87" s="185"/>
      <c r="H87" s="185"/>
      <c r="I87" s="188"/>
      <c r="J87" s="189">
        <f>BK87</f>
        <v>0</v>
      </c>
      <c r="K87" s="185"/>
      <c r="L87" s="190"/>
      <c r="M87" s="191"/>
      <c r="N87" s="192"/>
      <c r="O87" s="192"/>
      <c r="P87" s="193">
        <f>SUM(P88:P105)</f>
        <v>0</v>
      </c>
      <c r="Q87" s="192"/>
      <c r="R87" s="193">
        <f>SUM(R88:R105)</f>
        <v>0</v>
      </c>
      <c r="S87" s="192"/>
      <c r="T87" s="194">
        <f>SUM(T88:T105)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5" t="s">
        <v>81</v>
      </c>
      <c r="AT87" s="196" t="s">
        <v>72</v>
      </c>
      <c r="AU87" s="196" t="s">
        <v>73</v>
      </c>
      <c r="AY87" s="195" t="s">
        <v>119</v>
      </c>
      <c r="BK87" s="197">
        <f>SUM(BK88:BK105)</f>
        <v>0</v>
      </c>
    </row>
    <row r="88" s="2" customFormat="1" ht="66.75" customHeight="1">
      <c r="A88" s="40"/>
      <c r="B88" s="41"/>
      <c r="C88" s="198" t="s">
        <v>81</v>
      </c>
      <c r="D88" s="198" t="s">
        <v>120</v>
      </c>
      <c r="E88" s="199" t="s">
        <v>121</v>
      </c>
      <c r="F88" s="200" t="s">
        <v>122</v>
      </c>
      <c r="G88" s="201" t="s">
        <v>123</v>
      </c>
      <c r="H88" s="202">
        <v>47.073999999999998</v>
      </c>
      <c r="I88" s="203"/>
      <c r="J88" s="204">
        <f>ROUND(I88*H88,2)</f>
        <v>0</v>
      </c>
      <c r="K88" s="200" t="s">
        <v>124</v>
      </c>
      <c r="L88" s="46"/>
      <c r="M88" s="205" t="s">
        <v>21</v>
      </c>
      <c r="N88" s="206" t="s">
        <v>44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125</v>
      </c>
      <c r="AT88" s="209" t="s">
        <v>120</v>
      </c>
      <c r="AU88" s="209" t="s">
        <v>81</v>
      </c>
      <c r="AY88" s="19" t="s">
        <v>119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81</v>
      </c>
      <c r="BK88" s="210">
        <f>ROUND(I88*H88,2)</f>
        <v>0</v>
      </c>
      <c r="BL88" s="19" t="s">
        <v>125</v>
      </c>
      <c r="BM88" s="209" t="s">
        <v>126</v>
      </c>
    </row>
    <row r="89" s="12" customFormat="1">
      <c r="A89" s="12"/>
      <c r="B89" s="211"/>
      <c r="C89" s="212"/>
      <c r="D89" s="213" t="s">
        <v>127</v>
      </c>
      <c r="E89" s="214" t="s">
        <v>21</v>
      </c>
      <c r="F89" s="215" t="s">
        <v>128</v>
      </c>
      <c r="G89" s="212"/>
      <c r="H89" s="216">
        <v>0.97799999999999998</v>
      </c>
      <c r="I89" s="217"/>
      <c r="J89" s="212"/>
      <c r="K89" s="212"/>
      <c r="L89" s="218"/>
      <c r="M89" s="219"/>
      <c r="N89" s="220"/>
      <c r="O89" s="220"/>
      <c r="P89" s="220"/>
      <c r="Q89" s="220"/>
      <c r="R89" s="220"/>
      <c r="S89" s="220"/>
      <c r="T89" s="221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2" t="s">
        <v>127</v>
      </c>
      <c r="AU89" s="222" t="s">
        <v>81</v>
      </c>
      <c r="AV89" s="12" t="s">
        <v>83</v>
      </c>
      <c r="AW89" s="12" t="s">
        <v>34</v>
      </c>
      <c r="AX89" s="12" t="s">
        <v>73</v>
      </c>
      <c r="AY89" s="222" t="s">
        <v>119</v>
      </c>
    </row>
    <row r="90" s="13" customFormat="1">
      <c r="A90" s="13"/>
      <c r="B90" s="223"/>
      <c r="C90" s="224"/>
      <c r="D90" s="213" t="s">
        <v>127</v>
      </c>
      <c r="E90" s="225" t="s">
        <v>21</v>
      </c>
      <c r="F90" s="226" t="s">
        <v>129</v>
      </c>
      <c r="G90" s="224"/>
      <c r="H90" s="225" t="s">
        <v>21</v>
      </c>
      <c r="I90" s="227"/>
      <c r="J90" s="224"/>
      <c r="K90" s="224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127</v>
      </c>
      <c r="AU90" s="232" t="s">
        <v>81</v>
      </c>
      <c r="AV90" s="13" t="s">
        <v>81</v>
      </c>
      <c r="AW90" s="13" t="s">
        <v>34</v>
      </c>
      <c r="AX90" s="13" t="s">
        <v>73</v>
      </c>
      <c r="AY90" s="232" t="s">
        <v>119</v>
      </c>
    </row>
    <row r="91" s="12" customFormat="1">
      <c r="A91" s="12"/>
      <c r="B91" s="211"/>
      <c r="C91" s="212"/>
      <c r="D91" s="213" t="s">
        <v>127</v>
      </c>
      <c r="E91" s="214" t="s">
        <v>21</v>
      </c>
      <c r="F91" s="215" t="s">
        <v>130</v>
      </c>
      <c r="G91" s="212"/>
      <c r="H91" s="216">
        <v>4.0960000000000001</v>
      </c>
      <c r="I91" s="217"/>
      <c r="J91" s="212"/>
      <c r="K91" s="212"/>
      <c r="L91" s="218"/>
      <c r="M91" s="219"/>
      <c r="N91" s="220"/>
      <c r="O91" s="220"/>
      <c r="P91" s="220"/>
      <c r="Q91" s="220"/>
      <c r="R91" s="220"/>
      <c r="S91" s="220"/>
      <c r="T91" s="221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2" t="s">
        <v>127</v>
      </c>
      <c r="AU91" s="222" t="s">
        <v>81</v>
      </c>
      <c r="AV91" s="12" t="s">
        <v>83</v>
      </c>
      <c r="AW91" s="12" t="s">
        <v>34</v>
      </c>
      <c r="AX91" s="12" t="s">
        <v>73</v>
      </c>
      <c r="AY91" s="222" t="s">
        <v>119</v>
      </c>
    </row>
    <row r="92" s="13" customFormat="1">
      <c r="A92" s="13"/>
      <c r="B92" s="223"/>
      <c r="C92" s="224"/>
      <c r="D92" s="213" t="s">
        <v>127</v>
      </c>
      <c r="E92" s="225" t="s">
        <v>21</v>
      </c>
      <c r="F92" s="226" t="s">
        <v>131</v>
      </c>
      <c r="G92" s="224"/>
      <c r="H92" s="225" t="s">
        <v>21</v>
      </c>
      <c r="I92" s="227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127</v>
      </c>
      <c r="AU92" s="232" t="s">
        <v>81</v>
      </c>
      <c r="AV92" s="13" t="s">
        <v>81</v>
      </c>
      <c r="AW92" s="13" t="s">
        <v>34</v>
      </c>
      <c r="AX92" s="13" t="s">
        <v>73</v>
      </c>
      <c r="AY92" s="232" t="s">
        <v>119</v>
      </c>
    </row>
    <row r="93" s="12" customFormat="1">
      <c r="A93" s="12"/>
      <c r="B93" s="211"/>
      <c r="C93" s="212"/>
      <c r="D93" s="213" t="s">
        <v>127</v>
      </c>
      <c r="E93" s="214" t="s">
        <v>21</v>
      </c>
      <c r="F93" s="215" t="s">
        <v>132</v>
      </c>
      <c r="G93" s="212"/>
      <c r="H93" s="216">
        <v>42</v>
      </c>
      <c r="I93" s="217"/>
      <c r="J93" s="212"/>
      <c r="K93" s="212"/>
      <c r="L93" s="218"/>
      <c r="M93" s="219"/>
      <c r="N93" s="220"/>
      <c r="O93" s="220"/>
      <c r="P93" s="220"/>
      <c r="Q93" s="220"/>
      <c r="R93" s="220"/>
      <c r="S93" s="220"/>
      <c r="T93" s="221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2" t="s">
        <v>127</v>
      </c>
      <c r="AU93" s="222" t="s">
        <v>81</v>
      </c>
      <c r="AV93" s="12" t="s">
        <v>83</v>
      </c>
      <c r="AW93" s="12" t="s">
        <v>34</v>
      </c>
      <c r="AX93" s="12" t="s">
        <v>73</v>
      </c>
      <c r="AY93" s="222" t="s">
        <v>119</v>
      </c>
    </row>
    <row r="94" s="13" customFormat="1">
      <c r="A94" s="13"/>
      <c r="B94" s="223"/>
      <c r="C94" s="224"/>
      <c r="D94" s="213" t="s">
        <v>127</v>
      </c>
      <c r="E94" s="225" t="s">
        <v>21</v>
      </c>
      <c r="F94" s="226" t="s">
        <v>133</v>
      </c>
      <c r="G94" s="224"/>
      <c r="H94" s="225" t="s">
        <v>21</v>
      </c>
      <c r="I94" s="227"/>
      <c r="J94" s="224"/>
      <c r="K94" s="224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127</v>
      </c>
      <c r="AU94" s="232" t="s">
        <v>81</v>
      </c>
      <c r="AV94" s="13" t="s">
        <v>81</v>
      </c>
      <c r="AW94" s="13" t="s">
        <v>34</v>
      </c>
      <c r="AX94" s="13" t="s">
        <v>73</v>
      </c>
      <c r="AY94" s="232" t="s">
        <v>119</v>
      </c>
    </row>
    <row r="95" s="14" customFormat="1">
      <c r="A95" s="14"/>
      <c r="B95" s="233"/>
      <c r="C95" s="234"/>
      <c r="D95" s="213" t="s">
        <v>127</v>
      </c>
      <c r="E95" s="235" t="s">
        <v>21</v>
      </c>
      <c r="F95" s="236" t="s">
        <v>134</v>
      </c>
      <c r="G95" s="234"/>
      <c r="H95" s="237">
        <v>47.073999999999998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3" t="s">
        <v>127</v>
      </c>
      <c r="AU95" s="243" t="s">
        <v>81</v>
      </c>
      <c r="AV95" s="14" t="s">
        <v>125</v>
      </c>
      <c r="AW95" s="14" t="s">
        <v>34</v>
      </c>
      <c r="AX95" s="14" t="s">
        <v>81</v>
      </c>
      <c r="AY95" s="243" t="s">
        <v>119</v>
      </c>
    </row>
    <row r="96" s="2" customFormat="1" ht="44.25" customHeight="1">
      <c r="A96" s="40"/>
      <c r="B96" s="41"/>
      <c r="C96" s="198" t="s">
        <v>83</v>
      </c>
      <c r="D96" s="198" t="s">
        <v>120</v>
      </c>
      <c r="E96" s="199" t="s">
        <v>135</v>
      </c>
      <c r="F96" s="200" t="s">
        <v>136</v>
      </c>
      <c r="G96" s="201" t="s">
        <v>123</v>
      </c>
      <c r="H96" s="202">
        <v>47.073999999999998</v>
      </c>
      <c r="I96" s="203"/>
      <c r="J96" s="204">
        <f>ROUND(I96*H96,2)</f>
        <v>0</v>
      </c>
      <c r="K96" s="200" t="s">
        <v>124</v>
      </c>
      <c r="L96" s="46"/>
      <c r="M96" s="205" t="s">
        <v>21</v>
      </c>
      <c r="N96" s="206" t="s">
        <v>44</v>
      </c>
      <c r="O96" s="86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125</v>
      </c>
      <c r="AT96" s="209" t="s">
        <v>120</v>
      </c>
      <c r="AU96" s="209" t="s">
        <v>81</v>
      </c>
      <c r="AY96" s="19" t="s">
        <v>119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81</v>
      </c>
      <c r="BK96" s="210">
        <f>ROUND(I96*H96,2)</f>
        <v>0</v>
      </c>
      <c r="BL96" s="19" t="s">
        <v>125</v>
      </c>
      <c r="BM96" s="209" t="s">
        <v>137</v>
      </c>
    </row>
    <row r="97" s="12" customFormat="1">
      <c r="A97" s="12"/>
      <c r="B97" s="211"/>
      <c r="C97" s="212"/>
      <c r="D97" s="213" t="s">
        <v>127</v>
      </c>
      <c r="E97" s="214" t="s">
        <v>21</v>
      </c>
      <c r="F97" s="215" t="s">
        <v>128</v>
      </c>
      <c r="G97" s="212"/>
      <c r="H97" s="216">
        <v>0.97799999999999998</v>
      </c>
      <c r="I97" s="217"/>
      <c r="J97" s="212"/>
      <c r="K97" s="212"/>
      <c r="L97" s="218"/>
      <c r="M97" s="219"/>
      <c r="N97" s="220"/>
      <c r="O97" s="220"/>
      <c r="P97" s="220"/>
      <c r="Q97" s="220"/>
      <c r="R97" s="220"/>
      <c r="S97" s="220"/>
      <c r="T97" s="221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2" t="s">
        <v>127</v>
      </c>
      <c r="AU97" s="222" t="s">
        <v>81</v>
      </c>
      <c r="AV97" s="12" t="s">
        <v>83</v>
      </c>
      <c r="AW97" s="12" t="s">
        <v>34</v>
      </c>
      <c r="AX97" s="12" t="s">
        <v>73</v>
      </c>
      <c r="AY97" s="222" t="s">
        <v>119</v>
      </c>
    </row>
    <row r="98" s="13" customFormat="1">
      <c r="A98" s="13"/>
      <c r="B98" s="223"/>
      <c r="C98" s="224"/>
      <c r="D98" s="213" t="s">
        <v>127</v>
      </c>
      <c r="E98" s="225" t="s">
        <v>21</v>
      </c>
      <c r="F98" s="226" t="s">
        <v>129</v>
      </c>
      <c r="G98" s="224"/>
      <c r="H98" s="225" t="s">
        <v>21</v>
      </c>
      <c r="I98" s="227"/>
      <c r="J98" s="224"/>
      <c r="K98" s="224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127</v>
      </c>
      <c r="AU98" s="232" t="s">
        <v>81</v>
      </c>
      <c r="AV98" s="13" t="s">
        <v>81</v>
      </c>
      <c r="AW98" s="13" t="s">
        <v>34</v>
      </c>
      <c r="AX98" s="13" t="s">
        <v>73</v>
      </c>
      <c r="AY98" s="232" t="s">
        <v>119</v>
      </c>
    </row>
    <row r="99" s="12" customFormat="1">
      <c r="A99" s="12"/>
      <c r="B99" s="211"/>
      <c r="C99" s="212"/>
      <c r="D99" s="213" t="s">
        <v>127</v>
      </c>
      <c r="E99" s="214" t="s">
        <v>21</v>
      </c>
      <c r="F99" s="215" t="s">
        <v>130</v>
      </c>
      <c r="G99" s="212"/>
      <c r="H99" s="216">
        <v>4.0960000000000001</v>
      </c>
      <c r="I99" s="217"/>
      <c r="J99" s="212"/>
      <c r="K99" s="212"/>
      <c r="L99" s="218"/>
      <c r="M99" s="219"/>
      <c r="N99" s="220"/>
      <c r="O99" s="220"/>
      <c r="P99" s="220"/>
      <c r="Q99" s="220"/>
      <c r="R99" s="220"/>
      <c r="S99" s="220"/>
      <c r="T99" s="221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22" t="s">
        <v>127</v>
      </c>
      <c r="AU99" s="222" t="s">
        <v>81</v>
      </c>
      <c r="AV99" s="12" t="s">
        <v>83</v>
      </c>
      <c r="AW99" s="12" t="s">
        <v>34</v>
      </c>
      <c r="AX99" s="12" t="s">
        <v>73</v>
      </c>
      <c r="AY99" s="222" t="s">
        <v>119</v>
      </c>
    </row>
    <row r="100" s="13" customFormat="1">
      <c r="A100" s="13"/>
      <c r="B100" s="223"/>
      <c r="C100" s="224"/>
      <c r="D100" s="213" t="s">
        <v>127</v>
      </c>
      <c r="E100" s="225" t="s">
        <v>21</v>
      </c>
      <c r="F100" s="226" t="s">
        <v>131</v>
      </c>
      <c r="G100" s="224"/>
      <c r="H100" s="225" t="s">
        <v>21</v>
      </c>
      <c r="I100" s="227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127</v>
      </c>
      <c r="AU100" s="232" t="s">
        <v>81</v>
      </c>
      <c r="AV100" s="13" t="s">
        <v>81</v>
      </c>
      <c r="AW100" s="13" t="s">
        <v>34</v>
      </c>
      <c r="AX100" s="13" t="s">
        <v>73</v>
      </c>
      <c r="AY100" s="232" t="s">
        <v>119</v>
      </c>
    </row>
    <row r="101" s="12" customFormat="1">
      <c r="A101" s="12"/>
      <c r="B101" s="211"/>
      <c r="C101" s="212"/>
      <c r="D101" s="213" t="s">
        <v>127</v>
      </c>
      <c r="E101" s="214" t="s">
        <v>21</v>
      </c>
      <c r="F101" s="215" t="s">
        <v>132</v>
      </c>
      <c r="G101" s="212"/>
      <c r="H101" s="216">
        <v>42</v>
      </c>
      <c r="I101" s="217"/>
      <c r="J101" s="212"/>
      <c r="K101" s="212"/>
      <c r="L101" s="218"/>
      <c r="M101" s="219"/>
      <c r="N101" s="220"/>
      <c r="O101" s="220"/>
      <c r="P101" s="220"/>
      <c r="Q101" s="220"/>
      <c r="R101" s="220"/>
      <c r="S101" s="220"/>
      <c r="T101" s="221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22" t="s">
        <v>127</v>
      </c>
      <c r="AU101" s="222" t="s">
        <v>81</v>
      </c>
      <c r="AV101" s="12" t="s">
        <v>83</v>
      </c>
      <c r="AW101" s="12" t="s">
        <v>34</v>
      </c>
      <c r="AX101" s="12" t="s">
        <v>73</v>
      </c>
      <c r="AY101" s="222" t="s">
        <v>119</v>
      </c>
    </row>
    <row r="102" s="13" customFormat="1">
      <c r="A102" s="13"/>
      <c r="B102" s="223"/>
      <c r="C102" s="224"/>
      <c r="D102" s="213" t="s">
        <v>127</v>
      </c>
      <c r="E102" s="225" t="s">
        <v>21</v>
      </c>
      <c r="F102" s="226" t="s">
        <v>133</v>
      </c>
      <c r="G102" s="224"/>
      <c r="H102" s="225" t="s">
        <v>21</v>
      </c>
      <c r="I102" s="227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127</v>
      </c>
      <c r="AU102" s="232" t="s">
        <v>81</v>
      </c>
      <c r="AV102" s="13" t="s">
        <v>81</v>
      </c>
      <c r="AW102" s="13" t="s">
        <v>34</v>
      </c>
      <c r="AX102" s="13" t="s">
        <v>73</v>
      </c>
      <c r="AY102" s="232" t="s">
        <v>119</v>
      </c>
    </row>
    <row r="103" s="14" customFormat="1">
      <c r="A103" s="14"/>
      <c r="B103" s="233"/>
      <c r="C103" s="234"/>
      <c r="D103" s="213" t="s">
        <v>127</v>
      </c>
      <c r="E103" s="235" t="s">
        <v>21</v>
      </c>
      <c r="F103" s="236" t="s">
        <v>134</v>
      </c>
      <c r="G103" s="234"/>
      <c r="H103" s="237">
        <v>47.073999999999998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127</v>
      </c>
      <c r="AU103" s="243" t="s">
        <v>81</v>
      </c>
      <c r="AV103" s="14" t="s">
        <v>125</v>
      </c>
      <c r="AW103" s="14" t="s">
        <v>34</v>
      </c>
      <c r="AX103" s="14" t="s">
        <v>81</v>
      </c>
      <c r="AY103" s="243" t="s">
        <v>119</v>
      </c>
    </row>
    <row r="104" s="2" customFormat="1" ht="16.5" customHeight="1">
      <c r="A104" s="40"/>
      <c r="B104" s="41"/>
      <c r="C104" s="198" t="s">
        <v>138</v>
      </c>
      <c r="D104" s="198" t="s">
        <v>120</v>
      </c>
      <c r="E104" s="199" t="s">
        <v>139</v>
      </c>
      <c r="F104" s="200" t="s">
        <v>140</v>
      </c>
      <c r="G104" s="201" t="s">
        <v>141</v>
      </c>
      <c r="H104" s="202">
        <v>150</v>
      </c>
      <c r="I104" s="203"/>
      <c r="J104" s="204">
        <f>ROUND(I104*H104,2)</f>
        <v>0</v>
      </c>
      <c r="K104" s="200" t="s">
        <v>124</v>
      </c>
      <c r="L104" s="46"/>
      <c r="M104" s="205" t="s">
        <v>21</v>
      </c>
      <c r="N104" s="206" t="s">
        <v>44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125</v>
      </c>
      <c r="AT104" s="209" t="s">
        <v>120</v>
      </c>
      <c r="AU104" s="209" t="s">
        <v>81</v>
      </c>
      <c r="AY104" s="19" t="s">
        <v>119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81</v>
      </c>
      <c r="BK104" s="210">
        <f>ROUND(I104*H104,2)</f>
        <v>0</v>
      </c>
      <c r="BL104" s="19" t="s">
        <v>125</v>
      </c>
      <c r="BM104" s="209" t="s">
        <v>142</v>
      </c>
    </row>
    <row r="105" s="2" customFormat="1" ht="33" customHeight="1">
      <c r="A105" s="40"/>
      <c r="B105" s="41"/>
      <c r="C105" s="244" t="s">
        <v>125</v>
      </c>
      <c r="D105" s="244" t="s">
        <v>143</v>
      </c>
      <c r="E105" s="245" t="s">
        <v>144</v>
      </c>
      <c r="F105" s="246" t="s">
        <v>145</v>
      </c>
      <c r="G105" s="247" t="s">
        <v>141</v>
      </c>
      <c r="H105" s="248">
        <v>150</v>
      </c>
      <c r="I105" s="249"/>
      <c r="J105" s="250">
        <f>ROUND(I105*H105,2)</f>
        <v>0</v>
      </c>
      <c r="K105" s="246" t="s">
        <v>124</v>
      </c>
      <c r="L105" s="251"/>
      <c r="M105" s="252" t="s">
        <v>21</v>
      </c>
      <c r="N105" s="253" t="s">
        <v>44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146</v>
      </c>
      <c r="AT105" s="209" t="s">
        <v>143</v>
      </c>
      <c r="AU105" s="209" t="s">
        <v>81</v>
      </c>
      <c r="AY105" s="19" t="s">
        <v>119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81</v>
      </c>
      <c r="BK105" s="210">
        <f>ROUND(I105*H105,2)</f>
        <v>0</v>
      </c>
      <c r="BL105" s="19" t="s">
        <v>146</v>
      </c>
      <c r="BM105" s="209" t="s">
        <v>147</v>
      </c>
    </row>
    <row r="106" s="11" customFormat="1" ht="25.92" customHeight="1">
      <c r="A106" s="11"/>
      <c r="B106" s="184"/>
      <c r="C106" s="185"/>
      <c r="D106" s="186" t="s">
        <v>72</v>
      </c>
      <c r="E106" s="187" t="s">
        <v>148</v>
      </c>
      <c r="F106" s="187" t="s">
        <v>149</v>
      </c>
      <c r="G106" s="185"/>
      <c r="H106" s="185"/>
      <c r="I106" s="188"/>
      <c r="J106" s="189">
        <f>BK106</f>
        <v>0</v>
      </c>
      <c r="K106" s="185"/>
      <c r="L106" s="190"/>
      <c r="M106" s="191"/>
      <c r="N106" s="192"/>
      <c r="O106" s="192"/>
      <c r="P106" s="193">
        <f>SUM(P107:P119)</f>
        <v>0</v>
      </c>
      <c r="Q106" s="192"/>
      <c r="R106" s="193">
        <f>SUM(R107:R119)</f>
        <v>0</v>
      </c>
      <c r="S106" s="192"/>
      <c r="T106" s="194">
        <f>SUM(T107:T119)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5" t="s">
        <v>81</v>
      </c>
      <c r="AT106" s="196" t="s">
        <v>72</v>
      </c>
      <c r="AU106" s="196" t="s">
        <v>73</v>
      </c>
      <c r="AY106" s="195" t="s">
        <v>119</v>
      </c>
      <c r="BK106" s="197">
        <f>SUM(BK107:BK119)</f>
        <v>0</v>
      </c>
    </row>
    <row r="107" s="2" customFormat="1" ht="111.75" customHeight="1">
      <c r="A107" s="40"/>
      <c r="B107" s="41"/>
      <c r="C107" s="198" t="s">
        <v>150</v>
      </c>
      <c r="D107" s="198" t="s">
        <v>120</v>
      </c>
      <c r="E107" s="199" t="s">
        <v>151</v>
      </c>
      <c r="F107" s="200" t="s">
        <v>152</v>
      </c>
      <c r="G107" s="201" t="s">
        <v>141</v>
      </c>
      <c r="H107" s="202">
        <v>540</v>
      </c>
      <c r="I107" s="203"/>
      <c r="J107" s="204">
        <f>ROUND(I107*H107,2)</f>
        <v>0</v>
      </c>
      <c r="K107" s="200" t="s">
        <v>124</v>
      </c>
      <c r="L107" s="46"/>
      <c r="M107" s="205" t="s">
        <v>21</v>
      </c>
      <c r="N107" s="206" t="s">
        <v>44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125</v>
      </c>
      <c r="AT107" s="209" t="s">
        <v>120</v>
      </c>
      <c r="AU107" s="209" t="s">
        <v>81</v>
      </c>
      <c r="AY107" s="19" t="s">
        <v>119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81</v>
      </c>
      <c r="BK107" s="210">
        <f>ROUND(I107*H107,2)</f>
        <v>0</v>
      </c>
      <c r="BL107" s="19" t="s">
        <v>125</v>
      </c>
      <c r="BM107" s="209" t="s">
        <v>153</v>
      </c>
    </row>
    <row r="108" s="12" customFormat="1">
      <c r="A108" s="12"/>
      <c r="B108" s="211"/>
      <c r="C108" s="212"/>
      <c r="D108" s="213" t="s">
        <v>127</v>
      </c>
      <c r="E108" s="214" t="s">
        <v>21</v>
      </c>
      <c r="F108" s="215" t="s">
        <v>154</v>
      </c>
      <c r="G108" s="212"/>
      <c r="H108" s="216">
        <v>540</v>
      </c>
      <c r="I108" s="217"/>
      <c r="J108" s="212"/>
      <c r="K108" s="212"/>
      <c r="L108" s="218"/>
      <c r="M108" s="219"/>
      <c r="N108" s="220"/>
      <c r="O108" s="220"/>
      <c r="P108" s="220"/>
      <c r="Q108" s="220"/>
      <c r="R108" s="220"/>
      <c r="S108" s="220"/>
      <c r="T108" s="221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22" t="s">
        <v>127</v>
      </c>
      <c r="AU108" s="222" t="s">
        <v>81</v>
      </c>
      <c r="AV108" s="12" t="s">
        <v>83</v>
      </c>
      <c r="AW108" s="12" t="s">
        <v>34</v>
      </c>
      <c r="AX108" s="12" t="s">
        <v>73</v>
      </c>
      <c r="AY108" s="222" t="s">
        <v>119</v>
      </c>
    </row>
    <row r="109" s="14" customFormat="1">
      <c r="A109" s="14"/>
      <c r="B109" s="233"/>
      <c r="C109" s="234"/>
      <c r="D109" s="213" t="s">
        <v>127</v>
      </c>
      <c r="E109" s="235" t="s">
        <v>21</v>
      </c>
      <c r="F109" s="236" t="s">
        <v>134</v>
      </c>
      <c r="G109" s="234"/>
      <c r="H109" s="237">
        <v>540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127</v>
      </c>
      <c r="AU109" s="243" t="s">
        <v>81</v>
      </c>
      <c r="AV109" s="14" t="s">
        <v>125</v>
      </c>
      <c r="AW109" s="14" t="s">
        <v>34</v>
      </c>
      <c r="AX109" s="14" t="s">
        <v>81</v>
      </c>
      <c r="AY109" s="243" t="s">
        <v>119</v>
      </c>
    </row>
    <row r="110" s="2" customFormat="1" ht="90" customHeight="1">
      <c r="A110" s="40"/>
      <c r="B110" s="41"/>
      <c r="C110" s="198" t="s">
        <v>155</v>
      </c>
      <c r="D110" s="198" t="s">
        <v>120</v>
      </c>
      <c r="E110" s="199" t="s">
        <v>156</v>
      </c>
      <c r="F110" s="200" t="s">
        <v>157</v>
      </c>
      <c r="G110" s="201" t="s">
        <v>158</v>
      </c>
      <c r="H110" s="202">
        <v>12</v>
      </c>
      <c r="I110" s="203"/>
      <c r="J110" s="204">
        <f>ROUND(I110*H110,2)</f>
        <v>0</v>
      </c>
      <c r="K110" s="200" t="s">
        <v>124</v>
      </c>
      <c r="L110" s="46"/>
      <c r="M110" s="205" t="s">
        <v>21</v>
      </c>
      <c r="N110" s="206" t="s">
        <v>44</v>
      </c>
      <c r="O110" s="86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09" t="s">
        <v>125</v>
      </c>
      <c r="AT110" s="209" t="s">
        <v>120</v>
      </c>
      <c r="AU110" s="209" t="s">
        <v>81</v>
      </c>
      <c r="AY110" s="19" t="s">
        <v>119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9" t="s">
        <v>81</v>
      </c>
      <c r="BK110" s="210">
        <f>ROUND(I110*H110,2)</f>
        <v>0</v>
      </c>
      <c r="BL110" s="19" t="s">
        <v>125</v>
      </c>
      <c r="BM110" s="209" t="s">
        <v>159</v>
      </c>
    </row>
    <row r="111" s="2" customFormat="1" ht="111.75" customHeight="1">
      <c r="A111" s="40"/>
      <c r="B111" s="41"/>
      <c r="C111" s="198" t="s">
        <v>160</v>
      </c>
      <c r="D111" s="198" t="s">
        <v>120</v>
      </c>
      <c r="E111" s="199" t="s">
        <v>161</v>
      </c>
      <c r="F111" s="200" t="s">
        <v>162</v>
      </c>
      <c r="G111" s="201" t="s">
        <v>141</v>
      </c>
      <c r="H111" s="202">
        <v>120</v>
      </c>
      <c r="I111" s="203"/>
      <c r="J111" s="204">
        <f>ROUND(I111*H111,2)</f>
        <v>0</v>
      </c>
      <c r="K111" s="200" t="s">
        <v>124</v>
      </c>
      <c r="L111" s="46"/>
      <c r="M111" s="205" t="s">
        <v>21</v>
      </c>
      <c r="N111" s="206" t="s">
        <v>44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125</v>
      </c>
      <c r="AT111" s="209" t="s">
        <v>120</v>
      </c>
      <c r="AU111" s="209" t="s">
        <v>81</v>
      </c>
      <c r="AY111" s="19" t="s">
        <v>119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81</v>
      </c>
      <c r="BK111" s="210">
        <f>ROUND(I111*H111,2)</f>
        <v>0</v>
      </c>
      <c r="BL111" s="19" t="s">
        <v>125</v>
      </c>
      <c r="BM111" s="209" t="s">
        <v>163</v>
      </c>
    </row>
    <row r="112" s="12" customFormat="1">
      <c r="A112" s="12"/>
      <c r="B112" s="211"/>
      <c r="C112" s="212"/>
      <c r="D112" s="213" t="s">
        <v>127</v>
      </c>
      <c r="E112" s="214" t="s">
        <v>21</v>
      </c>
      <c r="F112" s="215" t="s">
        <v>164</v>
      </c>
      <c r="G112" s="212"/>
      <c r="H112" s="216">
        <v>120</v>
      </c>
      <c r="I112" s="217"/>
      <c r="J112" s="212"/>
      <c r="K112" s="212"/>
      <c r="L112" s="218"/>
      <c r="M112" s="219"/>
      <c r="N112" s="220"/>
      <c r="O112" s="220"/>
      <c r="P112" s="220"/>
      <c r="Q112" s="220"/>
      <c r="R112" s="220"/>
      <c r="S112" s="220"/>
      <c r="T112" s="22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2" t="s">
        <v>127</v>
      </c>
      <c r="AU112" s="222" t="s">
        <v>81</v>
      </c>
      <c r="AV112" s="12" t="s">
        <v>83</v>
      </c>
      <c r="AW112" s="12" t="s">
        <v>34</v>
      </c>
      <c r="AX112" s="12" t="s">
        <v>73</v>
      </c>
      <c r="AY112" s="222" t="s">
        <v>119</v>
      </c>
    </row>
    <row r="113" s="14" customFormat="1">
      <c r="A113" s="14"/>
      <c r="B113" s="233"/>
      <c r="C113" s="234"/>
      <c r="D113" s="213" t="s">
        <v>127</v>
      </c>
      <c r="E113" s="235" t="s">
        <v>21</v>
      </c>
      <c r="F113" s="236" t="s">
        <v>134</v>
      </c>
      <c r="G113" s="234"/>
      <c r="H113" s="237">
        <v>120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3" t="s">
        <v>127</v>
      </c>
      <c r="AU113" s="243" t="s">
        <v>81</v>
      </c>
      <c r="AV113" s="14" t="s">
        <v>125</v>
      </c>
      <c r="AW113" s="14" t="s">
        <v>34</v>
      </c>
      <c r="AX113" s="14" t="s">
        <v>81</v>
      </c>
      <c r="AY113" s="243" t="s">
        <v>119</v>
      </c>
    </row>
    <row r="114" s="2" customFormat="1" ht="90" customHeight="1">
      <c r="A114" s="40"/>
      <c r="B114" s="41"/>
      <c r="C114" s="198" t="s">
        <v>165</v>
      </c>
      <c r="D114" s="198" t="s">
        <v>120</v>
      </c>
      <c r="E114" s="199" t="s">
        <v>166</v>
      </c>
      <c r="F114" s="200" t="s">
        <v>167</v>
      </c>
      <c r="G114" s="201" t="s">
        <v>158</v>
      </c>
      <c r="H114" s="202">
        <v>4</v>
      </c>
      <c r="I114" s="203"/>
      <c r="J114" s="204">
        <f>ROUND(I114*H114,2)</f>
        <v>0</v>
      </c>
      <c r="K114" s="200" t="s">
        <v>124</v>
      </c>
      <c r="L114" s="46"/>
      <c r="M114" s="205" t="s">
        <v>21</v>
      </c>
      <c r="N114" s="206" t="s">
        <v>44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125</v>
      </c>
      <c r="AT114" s="209" t="s">
        <v>120</v>
      </c>
      <c r="AU114" s="209" t="s">
        <v>81</v>
      </c>
      <c r="AY114" s="19" t="s">
        <v>119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81</v>
      </c>
      <c r="BK114" s="210">
        <f>ROUND(I114*H114,2)</f>
        <v>0</v>
      </c>
      <c r="BL114" s="19" t="s">
        <v>125</v>
      </c>
      <c r="BM114" s="209" t="s">
        <v>168</v>
      </c>
    </row>
    <row r="115" s="2" customFormat="1" ht="37.8" customHeight="1">
      <c r="A115" s="40"/>
      <c r="B115" s="41"/>
      <c r="C115" s="244" t="s">
        <v>169</v>
      </c>
      <c r="D115" s="244" t="s">
        <v>143</v>
      </c>
      <c r="E115" s="245" t="s">
        <v>170</v>
      </c>
      <c r="F115" s="246" t="s">
        <v>171</v>
      </c>
      <c r="G115" s="247" t="s">
        <v>141</v>
      </c>
      <c r="H115" s="248">
        <v>540</v>
      </c>
      <c r="I115" s="249"/>
      <c r="J115" s="250">
        <f>ROUND(I115*H115,2)</f>
        <v>0</v>
      </c>
      <c r="K115" s="246" t="s">
        <v>124</v>
      </c>
      <c r="L115" s="251"/>
      <c r="M115" s="252" t="s">
        <v>21</v>
      </c>
      <c r="N115" s="253" t="s">
        <v>44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146</v>
      </c>
      <c r="AT115" s="209" t="s">
        <v>143</v>
      </c>
      <c r="AU115" s="209" t="s">
        <v>81</v>
      </c>
      <c r="AY115" s="19" t="s">
        <v>119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81</v>
      </c>
      <c r="BK115" s="210">
        <f>ROUND(I115*H115,2)</f>
        <v>0</v>
      </c>
      <c r="BL115" s="19" t="s">
        <v>146</v>
      </c>
      <c r="BM115" s="209" t="s">
        <v>172</v>
      </c>
    </row>
    <row r="116" s="2" customFormat="1" ht="37.8" customHeight="1">
      <c r="A116" s="40"/>
      <c r="B116" s="41"/>
      <c r="C116" s="244" t="s">
        <v>173</v>
      </c>
      <c r="D116" s="244" t="s">
        <v>143</v>
      </c>
      <c r="E116" s="245" t="s">
        <v>174</v>
      </c>
      <c r="F116" s="246" t="s">
        <v>175</v>
      </c>
      <c r="G116" s="247" t="s">
        <v>141</v>
      </c>
      <c r="H116" s="248">
        <v>120</v>
      </c>
      <c r="I116" s="249"/>
      <c r="J116" s="250">
        <f>ROUND(I116*H116,2)</f>
        <v>0</v>
      </c>
      <c r="K116" s="246" t="s">
        <v>124</v>
      </c>
      <c r="L116" s="251"/>
      <c r="M116" s="252" t="s">
        <v>21</v>
      </c>
      <c r="N116" s="253" t="s">
        <v>44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146</v>
      </c>
      <c r="AT116" s="209" t="s">
        <v>143</v>
      </c>
      <c r="AU116" s="209" t="s">
        <v>81</v>
      </c>
      <c r="AY116" s="19" t="s">
        <v>119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81</v>
      </c>
      <c r="BK116" s="210">
        <f>ROUND(I116*H116,2)</f>
        <v>0</v>
      </c>
      <c r="BL116" s="19" t="s">
        <v>146</v>
      </c>
      <c r="BM116" s="209" t="s">
        <v>176</v>
      </c>
    </row>
    <row r="117" s="2" customFormat="1" ht="33" customHeight="1">
      <c r="A117" s="40"/>
      <c r="B117" s="41"/>
      <c r="C117" s="198" t="s">
        <v>177</v>
      </c>
      <c r="D117" s="198" t="s">
        <v>120</v>
      </c>
      <c r="E117" s="199" t="s">
        <v>178</v>
      </c>
      <c r="F117" s="200" t="s">
        <v>179</v>
      </c>
      <c r="G117" s="201" t="s">
        <v>141</v>
      </c>
      <c r="H117" s="202">
        <v>20</v>
      </c>
      <c r="I117" s="203"/>
      <c r="J117" s="204">
        <f>ROUND(I117*H117,2)</f>
        <v>0</v>
      </c>
      <c r="K117" s="200" t="s">
        <v>124</v>
      </c>
      <c r="L117" s="46"/>
      <c r="M117" s="205" t="s">
        <v>21</v>
      </c>
      <c r="N117" s="206" t="s">
        <v>44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125</v>
      </c>
      <c r="AT117" s="209" t="s">
        <v>120</v>
      </c>
      <c r="AU117" s="209" t="s">
        <v>81</v>
      </c>
      <c r="AY117" s="19" t="s">
        <v>119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81</v>
      </c>
      <c r="BK117" s="210">
        <f>ROUND(I117*H117,2)</f>
        <v>0</v>
      </c>
      <c r="BL117" s="19" t="s">
        <v>125</v>
      </c>
      <c r="BM117" s="209" t="s">
        <v>180</v>
      </c>
    </row>
    <row r="118" s="2" customFormat="1" ht="24.15" customHeight="1">
      <c r="A118" s="40"/>
      <c r="B118" s="41"/>
      <c r="C118" s="244" t="s">
        <v>8</v>
      </c>
      <c r="D118" s="244" t="s">
        <v>143</v>
      </c>
      <c r="E118" s="245" t="s">
        <v>181</v>
      </c>
      <c r="F118" s="246" t="s">
        <v>182</v>
      </c>
      <c r="G118" s="247" t="s">
        <v>183</v>
      </c>
      <c r="H118" s="248">
        <v>1</v>
      </c>
      <c r="I118" s="249"/>
      <c r="J118" s="250">
        <f>ROUND(I118*H118,2)</f>
        <v>0</v>
      </c>
      <c r="K118" s="246" t="s">
        <v>124</v>
      </c>
      <c r="L118" s="251"/>
      <c r="M118" s="252" t="s">
        <v>21</v>
      </c>
      <c r="N118" s="253" t="s">
        <v>44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146</v>
      </c>
      <c r="AT118" s="209" t="s">
        <v>143</v>
      </c>
      <c r="AU118" s="209" t="s">
        <v>81</v>
      </c>
      <c r="AY118" s="19" t="s">
        <v>119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81</v>
      </c>
      <c r="BK118" s="210">
        <f>ROUND(I118*H118,2)</f>
        <v>0</v>
      </c>
      <c r="BL118" s="19" t="s">
        <v>146</v>
      </c>
      <c r="BM118" s="209" t="s">
        <v>184</v>
      </c>
    </row>
    <row r="119" s="2" customFormat="1" ht="24.15" customHeight="1">
      <c r="A119" s="40"/>
      <c r="B119" s="41"/>
      <c r="C119" s="198" t="s">
        <v>185</v>
      </c>
      <c r="D119" s="198" t="s">
        <v>120</v>
      </c>
      <c r="E119" s="199" t="s">
        <v>186</v>
      </c>
      <c r="F119" s="200" t="s">
        <v>187</v>
      </c>
      <c r="G119" s="201" t="s">
        <v>158</v>
      </c>
      <c r="H119" s="202">
        <v>48</v>
      </c>
      <c r="I119" s="203"/>
      <c r="J119" s="204">
        <f>ROUND(I119*H119,2)</f>
        <v>0</v>
      </c>
      <c r="K119" s="200" t="s">
        <v>124</v>
      </c>
      <c r="L119" s="46"/>
      <c r="M119" s="205" t="s">
        <v>21</v>
      </c>
      <c r="N119" s="206" t="s">
        <v>44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125</v>
      </c>
      <c r="AT119" s="209" t="s">
        <v>120</v>
      </c>
      <c r="AU119" s="209" t="s">
        <v>81</v>
      </c>
      <c r="AY119" s="19" t="s">
        <v>119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81</v>
      </c>
      <c r="BK119" s="210">
        <f>ROUND(I119*H119,2)</f>
        <v>0</v>
      </c>
      <c r="BL119" s="19" t="s">
        <v>125</v>
      </c>
      <c r="BM119" s="209" t="s">
        <v>188</v>
      </c>
    </row>
    <row r="120" s="11" customFormat="1" ht="25.92" customHeight="1">
      <c r="A120" s="11"/>
      <c r="B120" s="184"/>
      <c r="C120" s="185"/>
      <c r="D120" s="186" t="s">
        <v>72</v>
      </c>
      <c r="E120" s="187" t="s">
        <v>189</v>
      </c>
      <c r="F120" s="187" t="s">
        <v>190</v>
      </c>
      <c r="G120" s="185"/>
      <c r="H120" s="185"/>
      <c r="I120" s="188"/>
      <c r="J120" s="189">
        <f>BK120</f>
        <v>0</v>
      </c>
      <c r="K120" s="185"/>
      <c r="L120" s="190"/>
      <c r="M120" s="191"/>
      <c r="N120" s="192"/>
      <c r="O120" s="192"/>
      <c r="P120" s="193">
        <f>SUM(P121:P122)</f>
        <v>0</v>
      </c>
      <c r="Q120" s="192"/>
      <c r="R120" s="193">
        <f>SUM(R121:R122)</f>
        <v>0</v>
      </c>
      <c r="S120" s="192"/>
      <c r="T120" s="194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5" t="s">
        <v>81</v>
      </c>
      <c r="AT120" s="196" t="s">
        <v>72</v>
      </c>
      <c r="AU120" s="196" t="s">
        <v>73</v>
      </c>
      <c r="AY120" s="195" t="s">
        <v>119</v>
      </c>
      <c r="BK120" s="197">
        <f>SUM(BK121:BK122)</f>
        <v>0</v>
      </c>
    </row>
    <row r="121" s="2" customFormat="1" ht="90" customHeight="1">
      <c r="A121" s="40"/>
      <c r="B121" s="41"/>
      <c r="C121" s="198" t="s">
        <v>191</v>
      </c>
      <c r="D121" s="198" t="s">
        <v>120</v>
      </c>
      <c r="E121" s="199" t="s">
        <v>192</v>
      </c>
      <c r="F121" s="200" t="s">
        <v>193</v>
      </c>
      <c r="G121" s="201" t="s">
        <v>158</v>
      </c>
      <c r="H121" s="202">
        <v>8</v>
      </c>
      <c r="I121" s="203"/>
      <c r="J121" s="204">
        <f>ROUND(I121*H121,2)</f>
        <v>0</v>
      </c>
      <c r="K121" s="200" t="s">
        <v>124</v>
      </c>
      <c r="L121" s="46"/>
      <c r="M121" s="205" t="s">
        <v>21</v>
      </c>
      <c r="N121" s="206" t="s">
        <v>44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125</v>
      </c>
      <c r="AT121" s="209" t="s">
        <v>120</v>
      </c>
      <c r="AU121" s="209" t="s">
        <v>81</v>
      </c>
      <c r="AY121" s="19" t="s">
        <v>119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81</v>
      </c>
      <c r="BK121" s="210">
        <f>ROUND(I121*H121,2)</f>
        <v>0</v>
      </c>
      <c r="BL121" s="19" t="s">
        <v>125</v>
      </c>
      <c r="BM121" s="209" t="s">
        <v>194</v>
      </c>
    </row>
    <row r="122" s="2" customFormat="1" ht="21.75" customHeight="1">
      <c r="A122" s="40"/>
      <c r="B122" s="41"/>
      <c r="C122" s="244" t="s">
        <v>195</v>
      </c>
      <c r="D122" s="244" t="s">
        <v>143</v>
      </c>
      <c r="E122" s="245" t="s">
        <v>196</v>
      </c>
      <c r="F122" s="246" t="s">
        <v>197</v>
      </c>
      <c r="G122" s="247" t="s">
        <v>158</v>
      </c>
      <c r="H122" s="248">
        <v>8</v>
      </c>
      <c r="I122" s="249"/>
      <c r="J122" s="250">
        <f>ROUND(I122*H122,2)</f>
        <v>0</v>
      </c>
      <c r="K122" s="246" t="s">
        <v>124</v>
      </c>
      <c r="L122" s="251"/>
      <c r="M122" s="252" t="s">
        <v>21</v>
      </c>
      <c r="N122" s="253" t="s">
        <v>44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146</v>
      </c>
      <c r="AT122" s="209" t="s">
        <v>143</v>
      </c>
      <c r="AU122" s="209" t="s">
        <v>81</v>
      </c>
      <c r="AY122" s="19" t="s">
        <v>119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81</v>
      </c>
      <c r="BK122" s="210">
        <f>ROUND(I122*H122,2)</f>
        <v>0</v>
      </c>
      <c r="BL122" s="19" t="s">
        <v>146</v>
      </c>
      <c r="BM122" s="209" t="s">
        <v>198</v>
      </c>
    </row>
    <row r="123" s="11" customFormat="1" ht="25.92" customHeight="1">
      <c r="A123" s="11"/>
      <c r="B123" s="184"/>
      <c r="C123" s="185"/>
      <c r="D123" s="186" t="s">
        <v>72</v>
      </c>
      <c r="E123" s="187" t="s">
        <v>199</v>
      </c>
      <c r="F123" s="187" t="s">
        <v>200</v>
      </c>
      <c r="G123" s="185"/>
      <c r="H123" s="185"/>
      <c r="I123" s="188"/>
      <c r="J123" s="189">
        <f>BK123</f>
        <v>0</v>
      </c>
      <c r="K123" s="185"/>
      <c r="L123" s="190"/>
      <c r="M123" s="191"/>
      <c r="N123" s="192"/>
      <c r="O123" s="192"/>
      <c r="P123" s="193">
        <f>SUM(P124:P138)</f>
        <v>0</v>
      </c>
      <c r="Q123" s="192"/>
      <c r="R123" s="193">
        <f>SUM(R124:R138)</f>
        <v>0</v>
      </c>
      <c r="S123" s="192"/>
      <c r="T123" s="194">
        <f>SUM(T124:T138)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5" t="s">
        <v>81</v>
      </c>
      <c r="AT123" s="196" t="s">
        <v>72</v>
      </c>
      <c r="AU123" s="196" t="s">
        <v>73</v>
      </c>
      <c r="AY123" s="195" t="s">
        <v>119</v>
      </c>
      <c r="BK123" s="197">
        <f>SUM(BK124:BK138)</f>
        <v>0</v>
      </c>
    </row>
    <row r="124" s="2" customFormat="1" ht="24.15" customHeight="1">
      <c r="A124" s="40"/>
      <c r="B124" s="41"/>
      <c r="C124" s="198" t="s">
        <v>201</v>
      </c>
      <c r="D124" s="198" t="s">
        <v>120</v>
      </c>
      <c r="E124" s="199" t="s">
        <v>202</v>
      </c>
      <c r="F124" s="200" t="s">
        <v>203</v>
      </c>
      <c r="G124" s="201" t="s">
        <v>158</v>
      </c>
      <c r="H124" s="202">
        <v>2</v>
      </c>
      <c r="I124" s="203"/>
      <c r="J124" s="204">
        <f>ROUND(I124*H124,2)</f>
        <v>0</v>
      </c>
      <c r="K124" s="200" t="s">
        <v>124</v>
      </c>
      <c r="L124" s="46"/>
      <c r="M124" s="205" t="s">
        <v>21</v>
      </c>
      <c r="N124" s="206" t="s">
        <v>44</v>
      </c>
      <c r="O124" s="86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09" t="s">
        <v>125</v>
      </c>
      <c r="AT124" s="209" t="s">
        <v>120</v>
      </c>
      <c r="AU124" s="209" t="s">
        <v>81</v>
      </c>
      <c r="AY124" s="19" t="s">
        <v>119</v>
      </c>
      <c r="BE124" s="210">
        <f>IF(N124="základní",J124,0)</f>
        <v>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9" t="s">
        <v>81</v>
      </c>
      <c r="BK124" s="210">
        <f>ROUND(I124*H124,2)</f>
        <v>0</v>
      </c>
      <c r="BL124" s="19" t="s">
        <v>125</v>
      </c>
      <c r="BM124" s="209" t="s">
        <v>204</v>
      </c>
    </row>
    <row r="125" s="2" customFormat="1" ht="78" customHeight="1">
      <c r="A125" s="40"/>
      <c r="B125" s="41"/>
      <c r="C125" s="198" t="s">
        <v>205</v>
      </c>
      <c r="D125" s="198" t="s">
        <v>120</v>
      </c>
      <c r="E125" s="199" t="s">
        <v>206</v>
      </c>
      <c r="F125" s="200" t="s">
        <v>207</v>
      </c>
      <c r="G125" s="201" t="s">
        <v>158</v>
      </c>
      <c r="H125" s="202">
        <v>2</v>
      </c>
      <c r="I125" s="203"/>
      <c r="J125" s="204">
        <f>ROUND(I125*H125,2)</f>
        <v>0</v>
      </c>
      <c r="K125" s="200" t="s">
        <v>124</v>
      </c>
      <c r="L125" s="46"/>
      <c r="M125" s="205" t="s">
        <v>21</v>
      </c>
      <c r="N125" s="206" t="s">
        <v>44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125</v>
      </c>
      <c r="AT125" s="209" t="s">
        <v>120</v>
      </c>
      <c r="AU125" s="209" t="s">
        <v>81</v>
      </c>
      <c r="AY125" s="19" t="s">
        <v>119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81</v>
      </c>
      <c r="BK125" s="210">
        <f>ROUND(I125*H125,2)</f>
        <v>0</v>
      </c>
      <c r="BL125" s="19" t="s">
        <v>125</v>
      </c>
      <c r="BM125" s="209" t="s">
        <v>208</v>
      </c>
    </row>
    <row r="126" s="2" customFormat="1" ht="16.5" customHeight="1">
      <c r="A126" s="40"/>
      <c r="B126" s="41"/>
      <c r="C126" s="198" t="s">
        <v>209</v>
      </c>
      <c r="D126" s="198" t="s">
        <v>120</v>
      </c>
      <c r="E126" s="199" t="s">
        <v>210</v>
      </c>
      <c r="F126" s="200" t="s">
        <v>211</v>
      </c>
      <c r="G126" s="201" t="s">
        <v>158</v>
      </c>
      <c r="H126" s="202">
        <v>2</v>
      </c>
      <c r="I126" s="203"/>
      <c r="J126" s="204">
        <f>ROUND(I126*H126,2)</f>
        <v>0</v>
      </c>
      <c r="K126" s="200" t="s">
        <v>124</v>
      </c>
      <c r="L126" s="46"/>
      <c r="M126" s="205" t="s">
        <v>21</v>
      </c>
      <c r="N126" s="206" t="s">
        <v>44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125</v>
      </c>
      <c r="AT126" s="209" t="s">
        <v>120</v>
      </c>
      <c r="AU126" s="209" t="s">
        <v>81</v>
      </c>
      <c r="AY126" s="19" t="s">
        <v>119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81</v>
      </c>
      <c r="BK126" s="210">
        <f>ROUND(I126*H126,2)</f>
        <v>0</v>
      </c>
      <c r="BL126" s="19" t="s">
        <v>125</v>
      </c>
      <c r="BM126" s="209" t="s">
        <v>212</v>
      </c>
    </row>
    <row r="127" s="2" customFormat="1" ht="24.15" customHeight="1">
      <c r="A127" s="40"/>
      <c r="B127" s="41"/>
      <c r="C127" s="198" t="s">
        <v>213</v>
      </c>
      <c r="D127" s="198" t="s">
        <v>120</v>
      </c>
      <c r="E127" s="199" t="s">
        <v>214</v>
      </c>
      <c r="F127" s="200" t="s">
        <v>215</v>
      </c>
      <c r="G127" s="201" t="s">
        <v>158</v>
      </c>
      <c r="H127" s="202">
        <v>2</v>
      </c>
      <c r="I127" s="203"/>
      <c r="J127" s="204">
        <f>ROUND(I127*H127,2)</f>
        <v>0</v>
      </c>
      <c r="K127" s="200" t="s">
        <v>124</v>
      </c>
      <c r="L127" s="46"/>
      <c r="M127" s="205" t="s">
        <v>21</v>
      </c>
      <c r="N127" s="206" t="s">
        <v>44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125</v>
      </c>
      <c r="AT127" s="209" t="s">
        <v>120</v>
      </c>
      <c r="AU127" s="209" t="s">
        <v>81</v>
      </c>
      <c r="AY127" s="19" t="s">
        <v>119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81</v>
      </c>
      <c r="BK127" s="210">
        <f>ROUND(I127*H127,2)</f>
        <v>0</v>
      </c>
      <c r="BL127" s="19" t="s">
        <v>125</v>
      </c>
      <c r="BM127" s="209" t="s">
        <v>216</v>
      </c>
    </row>
    <row r="128" s="2" customFormat="1" ht="24.15" customHeight="1">
      <c r="A128" s="40"/>
      <c r="B128" s="41"/>
      <c r="C128" s="198" t="s">
        <v>217</v>
      </c>
      <c r="D128" s="198" t="s">
        <v>120</v>
      </c>
      <c r="E128" s="199" t="s">
        <v>218</v>
      </c>
      <c r="F128" s="200" t="s">
        <v>219</v>
      </c>
      <c r="G128" s="201" t="s">
        <v>158</v>
      </c>
      <c r="H128" s="202">
        <v>2</v>
      </c>
      <c r="I128" s="203"/>
      <c r="J128" s="204">
        <f>ROUND(I128*H128,2)</f>
        <v>0</v>
      </c>
      <c r="K128" s="200" t="s">
        <v>124</v>
      </c>
      <c r="L128" s="46"/>
      <c r="M128" s="205" t="s">
        <v>21</v>
      </c>
      <c r="N128" s="206" t="s">
        <v>44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125</v>
      </c>
      <c r="AT128" s="209" t="s">
        <v>120</v>
      </c>
      <c r="AU128" s="209" t="s">
        <v>81</v>
      </c>
      <c r="AY128" s="19" t="s">
        <v>119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81</v>
      </c>
      <c r="BK128" s="210">
        <f>ROUND(I128*H128,2)</f>
        <v>0</v>
      </c>
      <c r="BL128" s="19" t="s">
        <v>125</v>
      </c>
      <c r="BM128" s="209" t="s">
        <v>220</v>
      </c>
    </row>
    <row r="129" s="2" customFormat="1" ht="24.15" customHeight="1">
      <c r="A129" s="40"/>
      <c r="B129" s="41"/>
      <c r="C129" s="198" t="s">
        <v>221</v>
      </c>
      <c r="D129" s="198" t="s">
        <v>120</v>
      </c>
      <c r="E129" s="199" t="s">
        <v>222</v>
      </c>
      <c r="F129" s="200" t="s">
        <v>223</v>
      </c>
      <c r="G129" s="201" t="s">
        <v>158</v>
      </c>
      <c r="H129" s="202">
        <v>1</v>
      </c>
      <c r="I129" s="203"/>
      <c r="J129" s="204">
        <f>ROUND(I129*H129,2)</f>
        <v>0</v>
      </c>
      <c r="K129" s="200" t="s">
        <v>124</v>
      </c>
      <c r="L129" s="46"/>
      <c r="M129" s="205" t="s">
        <v>21</v>
      </c>
      <c r="N129" s="206" t="s">
        <v>44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125</v>
      </c>
      <c r="AT129" s="209" t="s">
        <v>120</v>
      </c>
      <c r="AU129" s="209" t="s">
        <v>81</v>
      </c>
      <c r="AY129" s="19" t="s">
        <v>119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81</v>
      </c>
      <c r="BK129" s="210">
        <f>ROUND(I129*H129,2)</f>
        <v>0</v>
      </c>
      <c r="BL129" s="19" t="s">
        <v>125</v>
      </c>
      <c r="BM129" s="209" t="s">
        <v>224</v>
      </c>
    </row>
    <row r="130" s="2" customFormat="1" ht="24.15" customHeight="1">
      <c r="A130" s="40"/>
      <c r="B130" s="41"/>
      <c r="C130" s="198" t="s">
        <v>225</v>
      </c>
      <c r="D130" s="198" t="s">
        <v>120</v>
      </c>
      <c r="E130" s="199" t="s">
        <v>226</v>
      </c>
      <c r="F130" s="200" t="s">
        <v>227</v>
      </c>
      <c r="G130" s="201" t="s">
        <v>158</v>
      </c>
      <c r="H130" s="202">
        <v>1</v>
      </c>
      <c r="I130" s="203"/>
      <c r="J130" s="204">
        <f>ROUND(I130*H130,2)</f>
        <v>0</v>
      </c>
      <c r="K130" s="200" t="s">
        <v>124</v>
      </c>
      <c r="L130" s="46"/>
      <c r="M130" s="205" t="s">
        <v>21</v>
      </c>
      <c r="N130" s="206" t="s">
        <v>44</v>
      </c>
      <c r="O130" s="8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125</v>
      </c>
      <c r="AT130" s="209" t="s">
        <v>120</v>
      </c>
      <c r="AU130" s="209" t="s">
        <v>81</v>
      </c>
      <c r="AY130" s="19" t="s">
        <v>119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81</v>
      </c>
      <c r="BK130" s="210">
        <f>ROUND(I130*H130,2)</f>
        <v>0</v>
      </c>
      <c r="BL130" s="19" t="s">
        <v>125</v>
      </c>
      <c r="BM130" s="209" t="s">
        <v>228</v>
      </c>
    </row>
    <row r="131" s="2" customFormat="1" ht="24.15" customHeight="1">
      <c r="A131" s="40"/>
      <c r="B131" s="41"/>
      <c r="C131" s="198" t="s">
        <v>229</v>
      </c>
      <c r="D131" s="198" t="s">
        <v>120</v>
      </c>
      <c r="E131" s="199" t="s">
        <v>230</v>
      </c>
      <c r="F131" s="200" t="s">
        <v>231</v>
      </c>
      <c r="G131" s="201" t="s">
        <v>158</v>
      </c>
      <c r="H131" s="202">
        <v>1</v>
      </c>
      <c r="I131" s="203"/>
      <c r="J131" s="204">
        <f>ROUND(I131*H131,2)</f>
        <v>0</v>
      </c>
      <c r="K131" s="200" t="s">
        <v>124</v>
      </c>
      <c r="L131" s="46"/>
      <c r="M131" s="205" t="s">
        <v>21</v>
      </c>
      <c r="N131" s="206" t="s">
        <v>44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125</v>
      </c>
      <c r="AT131" s="209" t="s">
        <v>120</v>
      </c>
      <c r="AU131" s="209" t="s">
        <v>81</v>
      </c>
      <c r="AY131" s="19" t="s">
        <v>119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81</v>
      </c>
      <c r="BK131" s="210">
        <f>ROUND(I131*H131,2)</f>
        <v>0</v>
      </c>
      <c r="BL131" s="19" t="s">
        <v>125</v>
      </c>
      <c r="BM131" s="209" t="s">
        <v>232</v>
      </c>
    </row>
    <row r="132" s="2" customFormat="1" ht="24.15" customHeight="1">
      <c r="A132" s="40"/>
      <c r="B132" s="41"/>
      <c r="C132" s="198" t="s">
        <v>233</v>
      </c>
      <c r="D132" s="198" t="s">
        <v>120</v>
      </c>
      <c r="E132" s="199" t="s">
        <v>234</v>
      </c>
      <c r="F132" s="200" t="s">
        <v>235</v>
      </c>
      <c r="G132" s="201" t="s">
        <v>158</v>
      </c>
      <c r="H132" s="202">
        <v>1</v>
      </c>
      <c r="I132" s="203"/>
      <c r="J132" s="204">
        <f>ROUND(I132*H132,2)</f>
        <v>0</v>
      </c>
      <c r="K132" s="200" t="s">
        <v>124</v>
      </c>
      <c r="L132" s="46"/>
      <c r="M132" s="205" t="s">
        <v>21</v>
      </c>
      <c r="N132" s="206" t="s">
        <v>44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125</v>
      </c>
      <c r="AT132" s="209" t="s">
        <v>120</v>
      </c>
      <c r="AU132" s="209" t="s">
        <v>81</v>
      </c>
      <c r="AY132" s="19" t="s">
        <v>119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81</v>
      </c>
      <c r="BK132" s="210">
        <f>ROUND(I132*H132,2)</f>
        <v>0</v>
      </c>
      <c r="BL132" s="19" t="s">
        <v>125</v>
      </c>
      <c r="BM132" s="209" t="s">
        <v>236</v>
      </c>
    </row>
    <row r="133" s="2" customFormat="1" ht="21.75" customHeight="1">
      <c r="A133" s="40"/>
      <c r="B133" s="41"/>
      <c r="C133" s="198" t="s">
        <v>237</v>
      </c>
      <c r="D133" s="198" t="s">
        <v>120</v>
      </c>
      <c r="E133" s="199" t="s">
        <v>238</v>
      </c>
      <c r="F133" s="200" t="s">
        <v>239</v>
      </c>
      <c r="G133" s="201" t="s">
        <v>158</v>
      </c>
      <c r="H133" s="202">
        <v>2</v>
      </c>
      <c r="I133" s="203"/>
      <c r="J133" s="204">
        <f>ROUND(I133*H133,2)</f>
        <v>0</v>
      </c>
      <c r="K133" s="200" t="s">
        <v>124</v>
      </c>
      <c r="L133" s="46"/>
      <c r="M133" s="205" t="s">
        <v>21</v>
      </c>
      <c r="N133" s="206" t="s">
        <v>44</v>
      </c>
      <c r="O133" s="86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9" t="s">
        <v>125</v>
      </c>
      <c r="AT133" s="209" t="s">
        <v>120</v>
      </c>
      <c r="AU133" s="209" t="s">
        <v>81</v>
      </c>
      <c r="AY133" s="19" t="s">
        <v>119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81</v>
      </c>
      <c r="BK133" s="210">
        <f>ROUND(I133*H133,2)</f>
        <v>0</v>
      </c>
      <c r="BL133" s="19" t="s">
        <v>125</v>
      </c>
      <c r="BM133" s="209" t="s">
        <v>240</v>
      </c>
    </row>
    <row r="134" s="2" customFormat="1" ht="24.15" customHeight="1">
      <c r="A134" s="40"/>
      <c r="B134" s="41"/>
      <c r="C134" s="198" t="s">
        <v>241</v>
      </c>
      <c r="D134" s="198" t="s">
        <v>120</v>
      </c>
      <c r="E134" s="199" t="s">
        <v>242</v>
      </c>
      <c r="F134" s="200" t="s">
        <v>243</v>
      </c>
      <c r="G134" s="201" t="s">
        <v>158</v>
      </c>
      <c r="H134" s="202">
        <v>2</v>
      </c>
      <c r="I134" s="203"/>
      <c r="J134" s="204">
        <f>ROUND(I134*H134,2)</f>
        <v>0</v>
      </c>
      <c r="K134" s="200" t="s">
        <v>124</v>
      </c>
      <c r="L134" s="46"/>
      <c r="M134" s="205" t="s">
        <v>21</v>
      </c>
      <c r="N134" s="206" t="s">
        <v>44</v>
      </c>
      <c r="O134" s="86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09" t="s">
        <v>125</v>
      </c>
      <c r="AT134" s="209" t="s">
        <v>120</v>
      </c>
      <c r="AU134" s="209" t="s">
        <v>81</v>
      </c>
      <c r="AY134" s="19" t="s">
        <v>119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9" t="s">
        <v>81</v>
      </c>
      <c r="BK134" s="210">
        <f>ROUND(I134*H134,2)</f>
        <v>0</v>
      </c>
      <c r="BL134" s="19" t="s">
        <v>125</v>
      </c>
      <c r="BM134" s="209" t="s">
        <v>244</v>
      </c>
    </row>
    <row r="135" s="2" customFormat="1" ht="33" customHeight="1">
      <c r="A135" s="40"/>
      <c r="B135" s="41"/>
      <c r="C135" s="244" t="s">
        <v>245</v>
      </c>
      <c r="D135" s="244" t="s">
        <v>143</v>
      </c>
      <c r="E135" s="245" t="s">
        <v>246</v>
      </c>
      <c r="F135" s="246" t="s">
        <v>247</v>
      </c>
      <c r="G135" s="247" t="s">
        <v>158</v>
      </c>
      <c r="H135" s="248">
        <v>2</v>
      </c>
      <c r="I135" s="249"/>
      <c r="J135" s="250">
        <f>ROUND(I135*H135,2)</f>
        <v>0</v>
      </c>
      <c r="K135" s="246" t="s">
        <v>124</v>
      </c>
      <c r="L135" s="251"/>
      <c r="M135" s="252" t="s">
        <v>21</v>
      </c>
      <c r="N135" s="253" t="s">
        <v>44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146</v>
      </c>
      <c r="AT135" s="209" t="s">
        <v>143</v>
      </c>
      <c r="AU135" s="209" t="s">
        <v>81</v>
      </c>
      <c r="AY135" s="19" t="s">
        <v>119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81</v>
      </c>
      <c r="BK135" s="210">
        <f>ROUND(I135*H135,2)</f>
        <v>0</v>
      </c>
      <c r="BL135" s="19" t="s">
        <v>146</v>
      </c>
      <c r="BM135" s="209" t="s">
        <v>248</v>
      </c>
    </row>
    <row r="136" s="2" customFormat="1" ht="16.5" customHeight="1">
      <c r="A136" s="40"/>
      <c r="B136" s="41"/>
      <c r="C136" s="198" t="s">
        <v>249</v>
      </c>
      <c r="D136" s="198" t="s">
        <v>120</v>
      </c>
      <c r="E136" s="199" t="s">
        <v>250</v>
      </c>
      <c r="F136" s="200" t="s">
        <v>251</v>
      </c>
      <c r="G136" s="201" t="s">
        <v>158</v>
      </c>
      <c r="H136" s="202">
        <v>2</v>
      </c>
      <c r="I136" s="203"/>
      <c r="J136" s="204">
        <f>ROUND(I136*H136,2)</f>
        <v>0</v>
      </c>
      <c r="K136" s="200" t="s">
        <v>124</v>
      </c>
      <c r="L136" s="46"/>
      <c r="M136" s="205" t="s">
        <v>21</v>
      </c>
      <c r="N136" s="206" t="s">
        <v>44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125</v>
      </c>
      <c r="AT136" s="209" t="s">
        <v>120</v>
      </c>
      <c r="AU136" s="209" t="s">
        <v>81</v>
      </c>
      <c r="AY136" s="19" t="s">
        <v>119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9" t="s">
        <v>81</v>
      </c>
      <c r="BK136" s="210">
        <f>ROUND(I136*H136,2)</f>
        <v>0</v>
      </c>
      <c r="BL136" s="19" t="s">
        <v>125</v>
      </c>
      <c r="BM136" s="209" t="s">
        <v>252</v>
      </c>
    </row>
    <row r="137" s="2" customFormat="1" ht="16.5" customHeight="1">
      <c r="A137" s="40"/>
      <c r="B137" s="41"/>
      <c r="C137" s="198" t="s">
        <v>253</v>
      </c>
      <c r="D137" s="198" t="s">
        <v>120</v>
      </c>
      <c r="E137" s="199" t="s">
        <v>254</v>
      </c>
      <c r="F137" s="200" t="s">
        <v>255</v>
      </c>
      <c r="G137" s="201" t="s">
        <v>158</v>
      </c>
      <c r="H137" s="202">
        <v>2</v>
      </c>
      <c r="I137" s="203"/>
      <c r="J137" s="204">
        <f>ROUND(I137*H137,2)</f>
        <v>0</v>
      </c>
      <c r="K137" s="200" t="s">
        <v>124</v>
      </c>
      <c r="L137" s="46"/>
      <c r="M137" s="205" t="s">
        <v>21</v>
      </c>
      <c r="N137" s="206" t="s">
        <v>44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125</v>
      </c>
      <c r="AT137" s="209" t="s">
        <v>120</v>
      </c>
      <c r="AU137" s="209" t="s">
        <v>81</v>
      </c>
      <c r="AY137" s="19" t="s">
        <v>119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81</v>
      </c>
      <c r="BK137" s="210">
        <f>ROUND(I137*H137,2)</f>
        <v>0</v>
      </c>
      <c r="BL137" s="19" t="s">
        <v>125</v>
      </c>
      <c r="BM137" s="209" t="s">
        <v>256</v>
      </c>
    </row>
    <row r="138" s="2" customFormat="1" ht="16.5" customHeight="1">
      <c r="A138" s="40"/>
      <c r="B138" s="41"/>
      <c r="C138" s="244" t="s">
        <v>257</v>
      </c>
      <c r="D138" s="244" t="s">
        <v>143</v>
      </c>
      <c r="E138" s="245" t="s">
        <v>258</v>
      </c>
      <c r="F138" s="246" t="s">
        <v>259</v>
      </c>
      <c r="G138" s="247" t="s">
        <v>260</v>
      </c>
      <c r="H138" s="248">
        <v>0.5</v>
      </c>
      <c r="I138" s="249"/>
      <c r="J138" s="250">
        <f>ROUND(I138*H138,2)</f>
        <v>0</v>
      </c>
      <c r="K138" s="246" t="s">
        <v>124</v>
      </c>
      <c r="L138" s="251"/>
      <c r="M138" s="252" t="s">
        <v>21</v>
      </c>
      <c r="N138" s="253" t="s">
        <v>44</v>
      </c>
      <c r="O138" s="8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9" t="s">
        <v>146</v>
      </c>
      <c r="AT138" s="209" t="s">
        <v>143</v>
      </c>
      <c r="AU138" s="209" t="s">
        <v>81</v>
      </c>
      <c r="AY138" s="19" t="s">
        <v>119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81</v>
      </c>
      <c r="BK138" s="210">
        <f>ROUND(I138*H138,2)</f>
        <v>0</v>
      </c>
      <c r="BL138" s="19" t="s">
        <v>146</v>
      </c>
      <c r="BM138" s="209" t="s">
        <v>261</v>
      </c>
    </row>
    <row r="139" s="11" customFormat="1" ht="25.92" customHeight="1">
      <c r="A139" s="11"/>
      <c r="B139" s="184"/>
      <c r="C139" s="185"/>
      <c r="D139" s="186" t="s">
        <v>72</v>
      </c>
      <c r="E139" s="187" t="s">
        <v>173</v>
      </c>
      <c r="F139" s="187" t="s">
        <v>262</v>
      </c>
      <c r="G139" s="185"/>
      <c r="H139" s="185"/>
      <c r="I139" s="188"/>
      <c r="J139" s="189">
        <f>BK139</f>
        <v>0</v>
      </c>
      <c r="K139" s="185"/>
      <c r="L139" s="190"/>
      <c r="M139" s="191"/>
      <c r="N139" s="192"/>
      <c r="O139" s="192"/>
      <c r="P139" s="193">
        <f>SUM(P140:P142)</f>
        <v>0</v>
      </c>
      <c r="Q139" s="192"/>
      <c r="R139" s="193">
        <f>SUM(R140:R142)</f>
        <v>0</v>
      </c>
      <c r="S139" s="192"/>
      <c r="T139" s="194">
        <f>SUM(T140:T142)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5" t="s">
        <v>81</v>
      </c>
      <c r="AT139" s="196" t="s">
        <v>72</v>
      </c>
      <c r="AU139" s="196" t="s">
        <v>73</v>
      </c>
      <c r="AY139" s="195" t="s">
        <v>119</v>
      </c>
      <c r="BK139" s="197">
        <f>SUM(BK140:BK142)</f>
        <v>0</v>
      </c>
    </row>
    <row r="140" s="2" customFormat="1" ht="24.15" customHeight="1">
      <c r="A140" s="40"/>
      <c r="B140" s="41"/>
      <c r="C140" s="244" t="s">
        <v>263</v>
      </c>
      <c r="D140" s="244" t="s">
        <v>143</v>
      </c>
      <c r="E140" s="245" t="s">
        <v>264</v>
      </c>
      <c r="F140" s="246" t="s">
        <v>265</v>
      </c>
      <c r="G140" s="247" t="s">
        <v>158</v>
      </c>
      <c r="H140" s="248">
        <v>2</v>
      </c>
      <c r="I140" s="249"/>
      <c r="J140" s="250">
        <f>ROUND(I140*H140,2)</f>
        <v>0</v>
      </c>
      <c r="K140" s="246" t="s">
        <v>21</v>
      </c>
      <c r="L140" s="251"/>
      <c r="M140" s="252" t="s">
        <v>21</v>
      </c>
      <c r="N140" s="253" t="s">
        <v>44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146</v>
      </c>
      <c r="AT140" s="209" t="s">
        <v>143</v>
      </c>
      <c r="AU140" s="209" t="s">
        <v>81</v>
      </c>
      <c r="AY140" s="19" t="s">
        <v>119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81</v>
      </c>
      <c r="BK140" s="210">
        <f>ROUND(I140*H140,2)</f>
        <v>0</v>
      </c>
      <c r="BL140" s="19" t="s">
        <v>146</v>
      </c>
      <c r="BM140" s="209" t="s">
        <v>266</v>
      </c>
    </row>
    <row r="141" s="2" customFormat="1" ht="21.75" customHeight="1">
      <c r="A141" s="40"/>
      <c r="B141" s="41"/>
      <c r="C141" s="244" t="s">
        <v>267</v>
      </c>
      <c r="D141" s="244" t="s">
        <v>143</v>
      </c>
      <c r="E141" s="245" t="s">
        <v>268</v>
      </c>
      <c r="F141" s="246" t="s">
        <v>269</v>
      </c>
      <c r="G141" s="247" t="s">
        <v>158</v>
      </c>
      <c r="H141" s="248">
        <v>1</v>
      </c>
      <c r="I141" s="249"/>
      <c r="J141" s="250">
        <f>ROUND(I141*H141,2)</f>
        <v>0</v>
      </c>
      <c r="K141" s="246" t="s">
        <v>21</v>
      </c>
      <c r="L141" s="251"/>
      <c r="M141" s="252" t="s">
        <v>21</v>
      </c>
      <c r="N141" s="253" t="s">
        <v>44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146</v>
      </c>
      <c r="AT141" s="209" t="s">
        <v>143</v>
      </c>
      <c r="AU141" s="209" t="s">
        <v>81</v>
      </c>
      <c r="AY141" s="19" t="s">
        <v>119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81</v>
      </c>
      <c r="BK141" s="210">
        <f>ROUND(I141*H141,2)</f>
        <v>0</v>
      </c>
      <c r="BL141" s="19" t="s">
        <v>146</v>
      </c>
      <c r="BM141" s="209" t="s">
        <v>270</v>
      </c>
    </row>
    <row r="142" s="2" customFormat="1" ht="21.75" customHeight="1">
      <c r="A142" s="40"/>
      <c r="B142" s="41"/>
      <c r="C142" s="244" t="s">
        <v>271</v>
      </c>
      <c r="D142" s="244" t="s">
        <v>143</v>
      </c>
      <c r="E142" s="245" t="s">
        <v>272</v>
      </c>
      <c r="F142" s="246" t="s">
        <v>273</v>
      </c>
      <c r="G142" s="247" t="s">
        <v>158</v>
      </c>
      <c r="H142" s="248">
        <v>1</v>
      </c>
      <c r="I142" s="249"/>
      <c r="J142" s="250">
        <f>ROUND(I142*H142,2)</f>
        <v>0</v>
      </c>
      <c r="K142" s="246" t="s">
        <v>21</v>
      </c>
      <c r="L142" s="251"/>
      <c r="M142" s="252" t="s">
        <v>21</v>
      </c>
      <c r="N142" s="253" t="s">
        <v>44</v>
      </c>
      <c r="O142" s="86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09" t="s">
        <v>146</v>
      </c>
      <c r="AT142" s="209" t="s">
        <v>143</v>
      </c>
      <c r="AU142" s="209" t="s">
        <v>81</v>
      </c>
      <c r="AY142" s="19" t="s">
        <v>119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81</v>
      </c>
      <c r="BK142" s="210">
        <f>ROUND(I142*H142,2)</f>
        <v>0</v>
      </c>
      <c r="BL142" s="19" t="s">
        <v>146</v>
      </c>
      <c r="BM142" s="209" t="s">
        <v>274</v>
      </c>
    </row>
    <row r="143" s="11" customFormat="1" ht="25.92" customHeight="1">
      <c r="A143" s="11"/>
      <c r="B143" s="184"/>
      <c r="C143" s="185"/>
      <c r="D143" s="186" t="s">
        <v>72</v>
      </c>
      <c r="E143" s="187" t="s">
        <v>177</v>
      </c>
      <c r="F143" s="187" t="s">
        <v>275</v>
      </c>
      <c r="G143" s="185"/>
      <c r="H143" s="185"/>
      <c r="I143" s="188"/>
      <c r="J143" s="189">
        <f>BK143</f>
        <v>0</v>
      </c>
      <c r="K143" s="185"/>
      <c r="L143" s="190"/>
      <c r="M143" s="191"/>
      <c r="N143" s="192"/>
      <c r="O143" s="192"/>
      <c r="P143" s="193">
        <f>SUM(P144:P184)</f>
        <v>0</v>
      </c>
      <c r="Q143" s="192"/>
      <c r="R143" s="193">
        <f>SUM(R144:R184)</f>
        <v>0</v>
      </c>
      <c r="S143" s="192"/>
      <c r="T143" s="194">
        <f>SUM(T144:T184)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5" t="s">
        <v>81</v>
      </c>
      <c r="AT143" s="196" t="s">
        <v>72</v>
      </c>
      <c r="AU143" s="196" t="s">
        <v>73</v>
      </c>
      <c r="AY143" s="195" t="s">
        <v>119</v>
      </c>
      <c r="BK143" s="197">
        <f>SUM(BK144:BK184)</f>
        <v>0</v>
      </c>
    </row>
    <row r="144" s="2" customFormat="1" ht="37.8" customHeight="1">
      <c r="A144" s="40"/>
      <c r="B144" s="41"/>
      <c r="C144" s="244" t="s">
        <v>276</v>
      </c>
      <c r="D144" s="244" t="s">
        <v>143</v>
      </c>
      <c r="E144" s="245" t="s">
        <v>277</v>
      </c>
      <c r="F144" s="246" t="s">
        <v>278</v>
      </c>
      <c r="G144" s="247" t="s">
        <v>158</v>
      </c>
      <c r="H144" s="248">
        <v>1</v>
      </c>
      <c r="I144" s="249"/>
      <c r="J144" s="250">
        <f>ROUND(I144*H144,2)</f>
        <v>0</v>
      </c>
      <c r="K144" s="246" t="s">
        <v>124</v>
      </c>
      <c r="L144" s="251"/>
      <c r="M144" s="252" t="s">
        <v>21</v>
      </c>
      <c r="N144" s="253" t="s">
        <v>44</v>
      </c>
      <c r="O144" s="86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09" t="s">
        <v>146</v>
      </c>
      <c r="AT144" s="209" t="s">
        <v>143</v>
      </c>
      <c r="AU144" s="209" t="s">
        <v>81</v>
      </c>
      <c r="AY144" s="19" t="s">
        <v>119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9" t="s">
        <v>81</v>
      </c>
      <c r="BK144" s="210">
        <f>ROUND(I144*H144,2)</f>
        <v>0</v>
      </c>
      <c r="BL144" s="19" t="s">
        <v>146</v>
      </c>
      <c r="BM144" s="209" t="s">
        <v>279</v>
      </c>
    </row>
    <row r="145" s="2" customFormat="1" ht="21.75" customHeight="1">
      <c r="A145" s="40"/>
      <c r="B145" s="41"/>
      <c r="C145" s="198" t="s">
        <v>280</v>
      </c>
      <c r="D145" s="198" t="s">
        <v>120</v>
      </c>
      <c r="E145" s="199" t="s">
        <v>281</v>
      </c>
      <c r="F145" s="200" t="s">
        <v>282</v>
      </c>
      <c r="G145" s="201" t="s">
        <v>158</v>
      </c>
      <c r="H145" s="202">
        <v>1</v>
      </c>
      <c r="I145" s="203"/>
      <c r="J145" s="204">
        <f>ROUND(I145*H145,2)</f>
        <v>0</v>
      </c>
      <c r="K145" s="200" t="s">
        <v>124</v>
      </c>
      <c r="L145" s="46"/>
      <c r="M145" s="205" t="s">
        <v>21</v>
      </c>
      <c r="N145" s="206" t="s">
        <v>44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125</v>
      </c>
      <c r="AT145" s="209" t="s">
        <v>120</v>
      </c>
      <c r="AU145" s="209" t="s">
        <v>81</v>
      </c>
      <c r="AY145" s="19" t="s">
        <v>119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81</v>
      </c>
      <c r="BK145" s="210">
        <f>ROUND(I145*H145,2)</f>
        <v>0</v>
      </c>
      <c r="BL145" s="19" t="s">
        <v>125</v>
      </c>
      <c r="BM145" s="209" t="s">
        <v>283</v>
      </c>
    </row>
    <row r="146" s="2" customFormat="1" ht="37.8" customHeight="1">
      <c r="A146" s="40"/>
      <c r="B146" s="41"/>
      <c r="C146" s="244" t="s">
        <v>284</v>
      </c>
      <c r="D146" s="244" t="s">
        <v>143</v>
      </c>
      <c r="E146" s="245" t="s">
        <v>285</v>
      </c>
      <c r="F146" s="246" t="s">
        <v>286</v>
      </c>
      <c r="G146" s="247" t="s">
        <v>158</v>
      </c>
      <c r="H146" s="248">
        <v>1</v>
      </c>
      <c r="I146" s="249"/>
      <c r="J146" s="250">
        <f>ROUND(I146*H146,2)</f>
        <v>0</v>
      </c>
      <c r="K146" s="246" t="s">
        <v>124</v>
      </c>
      <c r="L146" s="251"/>
      <c r="M146" s="252" t="s">
        <v>21</v>
      </c>
      <c r="N146" s="253" t="s">
        <v>44</v>
      </c>
      <c r="O146" s="86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146</v>
      </c>
      <c r="AT146" s="209" t="s">
        <v>143</v>
      </c>
      <c r="AU146" s="209" t="s">
        <v>81</v>
      </c>
      <c r="AY146" s="19" t="s">
        <v>119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81</v>
      </c>
      <c r="BK146" s="210">
        <f>ROUND(I146*H146,2)</f>
        <v>0</v>
      </c>
      <c r="BL146" s="19" t="s">
        <v>146</v>
      </c>
      <c r="BM146" s="209" t="s">
        <v>287</v>
      </c>
    </row>
    <row r="147" s="2" customFormat="1" ht="24.15" customHeight="1">
      <c r="A147" s="40"/>
      <c r="B147" s="41"/>
      <c r="C147" s="198" t="s">
        <v>288</v>
      </c>
      <c r="D147" s="198" t="s">
        <v>120</v>
      </c>
      <c r="E147" s="199" t="s">
        <v>289</v>
      </c>
      <c r="F147" s="200" t="s">
        <v>290</v>
      </c>
      <c r="G147" s="201" t="s">
        <v>158</v>
      </c>
      <c r="H147" s="202">
        <v>1</v>
      </c>
      <c r="I147" s="203"/>
      <c r="J147" s="204">
        <f>ROUND(I147*H147,2)</f>
        <v>0</v>
      </c>
      <c r="K147" s="200" t="s">
        <v>124</v>
      </c>
      <c r="L147" s="46"/>
      <c r="M147" s="205" t="s">
        <v>21</v>
      </c>
      <c r="N147" s="206" t="s">
        <v>44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125</v>
      </c>
      <c r="AT147" s="209" t="s">
        <v>120</v>
      </c>
      <c r="AU147" s="209" t="s">
        <v>81</v>
      </c>
      <c r="AY147" s="19" t="s">
        <v>119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81</v>
      </c>
      <c r="BK147" s="210">
        <f>ROUND(I147*H147,2)</f>
        <v>0</v>
      </c>
      <c r="BL147" s="19" t="s">
        <v>125</v>
      </c>
      <c r="BM147" s="209" t="s">
        <v>291</v>
      </c>
    </row>
    <row r="148" s="2" customFormat="1" ht="33" customHeight="1">
      <c r="A148" s="40"/>
      <c r="B148" s="41"/>
      <c r="C148" s="198" t="s">
        <v>292</v>
      </c>
      <c r="D148" s="198" t="s">
        <v>120</v>
      </c>
      <c r="E148" s="199" t="s">
        <v>293</v>
      </c>
      <c r="F148" s="200" t="s">
        <v>294</v>
      </c>
      <c r="G148" s="201" t="s">
        <v>158</v>
      </c>
      <c r="H148" s="202">
        <v>8</v>
      </c>
      <c r="I148" s="203"/>
      <c r="J148" s="204">
        <f>ROUND(I148*H148,2)</f>
        <v>0</v>
      </c>
      <c r="K148" s="200" t="s">
        <v>124</v>
      </c>
      <c r="L148" s="46"/>
      <c r="M148" s="205" t="s">
        <v>21</v>
      </c>
      <c r="N148" s="206" t="s">
        <v>44</v>
      </c>
      <c r="O148" s="86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125</v>
      </c>
      <c r="AT148" s="209" t="s">
        <v>120</v>
      </c>
      <c r="AU148" s="209" t="s">
        <v>81</v>
      </c>
      <c r="AY148" s="19" t="s">
        <v>119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81</v>
      </c>
      <c r="BK148" s="210">
        <f>ROUND(I148*H148,2)</f>
        <v>0</v>
      </c>
      <c r="BL148" s="19" t="s">
        <v>125</v>
      </c>
      <c r="BM148" s="209" t="s">
        <v>295</v>
      </c>
    </row>
    <row r="149" s="2" customFormat="1" ht="33" customHeight="1">
      <c r="A149" s="40"/>
      <c r="B149" s="41"/>
      <c r="C149" s="198" t="s">
        <v>296</v>
      </c>
      <c r="D149" s="198" t="s">
        <v>120</v>
      </c>
      <c r="E149" s="199" t="s">
        <v>297</v>
      </c>
      <c r="F149" s="200" t="s">
        <v>298</v>
      </c>
      <c r="G149" s="201" t="s">
        <v>158</v>
      </c>
      <c r="H149" s="202">
        <v>2</v>
      </c>
      <c r="I149" s="203"/>
      <c r="J149" s="204">
        <f>ROUND(I149*H149,2)</f>
        <v>0</v>
      </c>
      <c r="K149" s="200" t="s">
        <v>124</v>
      </c>
      <c r="L149" s="46"/>
      <c r="M149" s="205" t="s">
        <v>21</v>
      </c>
      <c r="N149" s="206" t="s">
        <v>44</v>
      </c>
      <c r="O149" s="86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125</v>
      </c>
      <c r="AT149" s="209" t="s">
        <v>120</v>
      </c>
      <c r="AU149" s="209" t="s">
        <v>81</v>
      </c>
      <c r="AY149" s="19" t="s">
        <v>119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81</v>
      </c>
      <c r="BK149" s="210">
        <f>ROUND(I149*H149,2)</f>
        <v>0</v>
      </c>
      <c r="BL149" s="19" t="s">
        <v>125</v>
      </c>
      <c r="BM149" s="209" t="s">
        <v>299</v>
      </c>
    </row>
    <row r="150" s="2" customFormat="1" ht="55.5" customHeight="1">
      <c r="A150" s="40"/>
      <c r="B150" s="41"/>
      <c r="C150" s="244" t="s">
        <v>300</v>
      </c>
      <c r="D150" s="244" t="s">
        <v>143</v>
      </c>
      <c r="E150" s="245" t="s">
        <v>301</v>
      </c>
      <c r="F150" s="246" t="s">
        <v>302</v>
      </c>
      <c r="G150" s="247" t="s">
        <v>158</v>
      </c>
      <c r="H150" s="248">
        <v>2</v>
      </c>
      <c r="I150" s="249"/>
      <c r="J150" s="250">
        <f>ROUND(I150*H150,2)</f>
        <v>0</v>
      </c>
      <c r="K150" s="246" t="s">
        <v>124</v>
      </c>
      <c r="L150" s="251"/>
      <c r="M150" s="252" t="s">
        <v>21</v>
      </c>
      <c r="N150" s="253" t="s">
        <v>44</v>
      </c>
      <c r="O150" s="86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146</v>
      </c>
      <c r="AT150" s="209" t="s">
        <v>143</v>
      </c>
      <c r="AU150" s="209" t="s">
        <v>81</v>
      </c>
      <c r="AY150" s="19" t="s">
        <v>119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81</v>
      </c>
      <c r="BK150" s="210">
        <f>ROUND(I150*H150,2)</f>
        <v>0</v>
      </c>
      <c r="BL150" s="19" t="s">
        <v>146</v>
      </c>
      <c r="BM150" s="209" t="s">
        <v>303</v>
      </c>
    </row>
    <row r="151" s="2" customFormat="1" ht="24.15" customHeight="1">
      <c r="A151" s="40"/>
      <c r="B151" s="41"/>
      <c r="C151" s="244" t="s">
        <v>304</v>
      </c>
      <c r="D151" s="244" t="s">
        <v>143</v>
      </c>
      <c r="E151" s="245" t="s">
        <v>305</v>
      </c>
      <c r="F151" s="246" t="s">
        <v>306</v>
      </c>
      <c r="G151" s="247" t="s">
        <v>141</v>
      </c>
      <c r="H151" s="248">
        <v>5</v>
      </c>
      <c r="I151" s="249"/>
      <c r="J151" s="250">
        <f>ROUND(I151*H151,2)</f>
        <v>0</v>
      </c>
      <c r="K151" s="246" t="s">
        <v>21</v>
      </c>
      <c r="L151" s="251"/>
      <c r="M151" s="252" t="s">
        <v>21</v>
      </c>
      <c r="N151" s="253" t="s">
        <v>44</v>
      </c>
      <c r="O151" s="86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09" t="s">
        <v>146</v>
      </c>
      <c r="AT151" s="209" t="s">
        <v>143</v>
      </c>
      <c r="AU151" s="209" t="s">
        <v>81</v>
      </c>
      <c r="AY151" s="19" t="s">
        <v>119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81</v>
      </c>
      <c r="BK151" s="210">
        <f>ROUND(I151*H151,2)</f>
        <v>0</v>
      </c>
      <c r="BL151" s="19" t="s">
        <v>146</v>
      </c>
      <c r="BM151" s="209" t="s">
        <v>307</v>
      </c>
    </row>
    <row r="152" s="2" customFormat="1" ht="24.15" customHeight="1">
      <c r="A152" s="40"/>
      <c r="B152" s="41"/>
      <c r="C152" s="244" t="s">
        <v>308</v>
      </c>
      <c r="D152" s="244" t="s">
        <v>143</v>
      </c>
      <c r="E152" s="245" t="s">
        <v>309</v>
      </c>
      <c r="F152" s="246" t="s">
        <v>310</v>
      </c>
      <c r="G152" s="247" t="s">
        <v>141</v>
      </c>
      <c r="H152" s="248">
        <v>5</v>
      </c>
      <c r="I152" s="249"/>
      <c r="J152" s="250">
        <f>ROUND(I152*H152,2)</f>
        <v>0</v>
      </c>
      <c r="K152" s="246" t="s">
        <v>21</v>
      </c>
      <c r="L152" s="251"/>
      <c r="M152" s="252" t="s">
        <v>21</v>
      </c>
      <c r="N152" s="253" t="s">
        <v>44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146</v>
      </c>
      <c r="AT152" s="209" t="s">
        <v>143</v>
      </c>
      <c r="AU152" s="209" t="s">
        <v>81</v>
      </c>
      <c r="AY152" s="19" t="s">
        <v>119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9" t="s">
        <v>81</v>
      </c>
      <c r="BK152" s="210">
        <f>ROUND(I152*H152,2)</f>
        <v>0</v>
      </c>
      <c r="BL152" s="19" t="s">
        <v>146</v>
      </c>
      <c r="BM152" s="209" t="s">
        <v>311</v>
      </c>
    </row>
    <row r="153" s="2" customFormat="1" ht="33" customHeight="1">
      <c r="A153" s="40"/>
      <c r="B153" s="41"/>
      <c r="C153" s="198" t="s">
        <v>312</v>
      </c>
      <c r="D153" s="198" t="s">
        <v>120</v>
      </c>
      <c r="E153" s="199" t="s">
        <v>313</v>
      </c>
      <c r="F153" s="200" t="s">
        <v>314</v>
      </c>
      <c r="G153" s="201" t="s">
        <v>141</v>
      </c>
      <c r="H153" s="202">
        <v>10</v>
      </c>
      <c r="I153" s="203"/>
      <c r="J153" s="204">
        <f>ROUND(I153*H153,2)</f>
        <v>0</v>
      </c>
      <c r="K153" s="200" t="s">
        <v>124</v>
      </c>
      <c r="L153" s="46"/>
      <c r="M153" s="205" t="s">
        <v>21</v>
      </c>
      <c r="N153" s="206" t="s">
        <v>44</v>
      </c>
      <c r="O153" s="86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125</v>
      </c>
      <c r="AT153" s="209" t="s">
        <v>120</v>
      </c>
      <c r="AU153" s="209" t="s">
        <v>81</v>
      </c>
      <c r="AY153" s="19" t="s">
        <v>119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81</v>
      </c>
      <c r="BK153" s="210">
        <f>ROUND(I153*H153,2)</f>
        <v>0</v>
      </c>
      <c r="BL153" s="19" t="s">
        <v>125</v>
      </c>
      <c r="BM153" s="209" t="s">
        <v>315</v>
      </c>
    </row>
    <row r="154" s="2" customFormat="1" ht="49.05" customHeight="1">
      <c r="A154" s="40"/>
      <c r="B154" s="41"/>
      <c r="C154" s="244" t="s">
        <v>316</v>
      </c>
      <c r="D154" s="244" t="s">
        <v>143</v>
      </c>
      <c r="E154" s="245" t="s">
        <v>317</v>
      </c>
      <c r="F154" s="246" t="s">
        <v>318</v>
      </c>
      <c r="G154" s="247" t="s">
        <v>141</v>
      </c>
      <c r="H154" s="248">
        <v>5</v>
      </c>
      <c r="I154" s="249"/>
      <c r="J154" s="250">
        <f>ROUND(I154*H154,2)</f>
        <v>0</v>
      </c>
      <c r="K154" s="246" t="s">
        <v>124</v>
      </c>
      <c r="L154" s="251"/>
      <c r="M154" s="252" t="s">
        <v>21</v>
      </c>
      <c r="N154" s="253" t="s">
        <v>44</v>
      </c>
      <c r="O154" s="86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146</v>
      </c>
      <c r="AT154" s="209" t="s">
        <v>143</v>
      </c>
      <c r="AU154" s="209" t="s">
        <v>81</v>
      </c>
      <c r="AY154" s="19" t="s">
        <v>119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81</v>
      </c>
      <c r="BK154" s="210">
        <f>ROUND(I154*H154,2)</f>
        <v>0</v>
      </c>
      <c r="BL154" s="19" t="s">
        <v>146</v>
      </c>
      <c r="BM154" s="209" t="s">
        <v>319</v>
      </c>
    </row>
    <row r="155" s="2" customFormat="1" ht="33" customHeight="1">
      <c r="A155" s="40"/>
      <c r="B155" s="41"/>
      <c r="C155" s="198" t="s">
        <v>320</v>
      </c>
      <c r="D155" s="198" t="s">
        <v>120</v>
      </c>
      <c r="E155" s="199" t="s">
        <v>321</v>
      </c>
      <c r="F155" s="200" t="s">
        <v>322</v>
      </c>
      <c r="G155" s="201" t="s">
        <v>141</v>
      </c>
      <c r="H155" s="202">
        <v>5</v>
      </c>
      <c r="I155" s="203"/>
      <c r="J155" s="204">
        <f>ROUND(I155*H155,2)</f>
        <v>0</v>
      </c>
      <c r="K155" s="200" t="s">
        <v>124</v>
      </c>
      <c r="L155" s="46"/>
      <c r="M155" s="205" t="s">
        <v>21</v>
      </c>
      <c r="N155" s="206" t="s">
        <v>44</v>
      </c>
      <c r="O155" s="86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125</v>
      </c>
      <c r="AT155" s="209" t="s">
        <v>120</v>
      </c>
      <c r="AU155" s="209" t="s">
        <v>81</v>
      </c>
      <c r="AY155" s="19" t="s">
        <v>119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81</v>
      </c>
      <c r="BK155" s="210">
        <f>ROUND(I155*H155,2)</f>
        <v>0</v>
      </c>
      <c r="BL155" s="19" t="s">
        <v>125</v>
      </c>
      <c r="BM155" s="209" t="s">
        <v>323</v>
      </c>
    </row>
    <row r="156" s="2" customFormat="1" ht="24.15" customHeight="1">
      <c r="A156" s="40"/>
      <c r="B156" s="41"/>
      <c r="C156" s="198" t="s">
        <v>324</v>
      </c>
      <c r="D156" s="198" t="s">
        <v>120</v>
      </c>
      <c r="E156" s="199" t="s">
        <v>325</v>
      </c>
      <c r="F156" s="200" t="s">
        <v>326</v>
      </c>
      <c r="G156" s="201" t="s">
        <v>158</v>
      </c>
      <c r="H156" s="202">
        <v>1</v>
      </c>
      <c r="I156" s="203"/>
      <c r="J156" s="204">
        <f>ROUND(I156*H156,2)</f>
        <v>0</v>
      </c>
      <c r="K156" s="200" t="s">
        <v>124</v>
      </c>
      <c r="L156" s="46"/>
      <c r="M156" s="205" t="s">
        <v>21</v>
      </c>
      <c r="N156" s="206" t="s">
        <v>44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125</v>
      </c>
      <c r="AT156" s="209" t="s">
        <v>120</v>
      </c>
      <c r="AU156" s="209" t="s">
        <v>81</v>
      </c>
      <c r="AY156" s="19" t="s">
        <v>119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81</v>
      </c>
      <c r="BK156" s="210">
        <f>ROUND(I156*H156,2)</f>
        <v>0</v>
      </c>
      <c r="BL156" s="19" t="s">
        <v>125</v>
      </c>
      <c r="BM156" s="209" t="s">
        <v>327</v>
      </c>
    </row>
    <row r="157" s="2" customFormat="1" ht="66.75" customHeight="1">
      <c r="A157" s="40"/>
      <c r="B157" s="41"/>
      <c r="C157" s="198" t="s">
        <v>328</v>
      </c>
      <c r="D157" s="198" t="s">
        <v>120</v>
      </c>
      <c r="E157" s="199" t="s">
        <v>329</v>
      </c>
      <c r="F157" s="200" t="s">
        <v>330</v>
      </c>
      <c r="G157" s="201" t="s">
        <v>158</v>
      </c>
      <c r="H157" s="202">
        <v>2</v>
      </c>
      <c r="I157" s="203"/>
      <c r="J157" s="204">
        <f>ROUND(I157*H157,2)</f>
        <v>0</v>
      </c>
      <c r="K157" s="200" t="s">
        <v>124</v>
      </c>
      <c r="L157" s="46"/>
      <c r="M157" s="205" t="s">
        <v>21</v>
      </c>
      <c r="N157" s="206" t="s">
        <v>44</v>
      </c>
      <c r="O157" s="86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9" t="s">
        <v>125</v>
      </c>
      <c r="AT157" s="209" t="s">
        <v>120</v>
      </c>
      <c r="AU157" s="209" t="s">
        <v>81</v>
      </c>
      <c r="AY157" s="19" t="s">
        <v>119</v>
      </c>
      <c r="BE157" s="210">
        <f>IF(N157="základní",J157,0)</f>
        <v>0</v>
      </c>
      <c r="BF157" s="210">
        <f>IF(N157="snížená",J157,0)</f>
        <v>0</v>
      </c>
      <c r="BG157" s="210">
        <f>IF(N157="zákl. přenesená",J157,0)</f>
        <v>0</v>
      </c>
      <c r="BH157" s="210">
        <f>IF(N157="sníž. přenesená",J157,0)</f>
        <v>0</v>
      </c>
      <c r="BI157" s="210">
        <f>IF(N157="nulová",J157,0)</f>
        <v>0</v>
      </c>
      <c r="BJ157" s="19" t="s">
        <v>81</v>
      </c>
      <c r="BK157" s="210">
        <f>ROUND(I157*H157,2)</f>
        <v>0</v>
      </c>
      <c r="BL157" s="19" t="s">
        <v>125</v>
      </c>
      <c r="BM157" s="209" t="s">
        <v>331</v>
      </c>
    </row>
    <row r="158" s="2" customFormat="1" ht="44.25" customHeight="1">
      <c r="A158" s="40"/>
      <c r="B158" s="41"/>
      <c r="C158" s="244" t="s">
        <v>332</v>
      </c>
      <c r="D158" s="244" t="s">
        <v>143</v>
      </c>
      <c r="E158" s="245" t="s">
        <v>333</v>
      </c>
      <c r="F158" s="246" t="s">
        <v>334</v>
      </c>
      <c r="G158" s="247" t="s">
        <v>158</v>
      </c>
      <c r="H158" s="248">
        <v>2</v>
      </c>
      <c r="I158" s="249"/>
      <c r="J158" s="250">
        <f>ROUND(I158*H158,2)</f>
        <v>0</v>
      </c>
      <c r="K158" s="246" t="s">
        <v>124</v>
      </c>
      <c r="L158" s="251"/>
      <c r="M158" s="252" t="s">
        <v>21</v>
      </c>
      <c r="N158" s="253" t="s">
        <v>44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146</v>
      </c>
      <c r="AT158" s="209" t="s">
        <v>143</v>
      </c>
      <c r="AU158" s="209" t="s">
        <v>81</v>
      </c>
      <c r="AY158" s="19" t="s">
        <v>119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81</v>
      </c>
      <c r="BK158" s="210">
        <f>ROUND(I158*H158,2)</f>
        <v>0</v>
      </c>
      <c r="BL158" s="19" t="s">
        <v>146</v>
      </c>
      <c r="BM158" s="209" t="s">
        <v>335</v>
      </c>
    </row>
    <row r="159" s="2" customFormat="1" ht="21.75" customHeight="1">
      <c r="A159" s="40"/>
      <c r="B159" s="41"/>
      <c r="C159" s="244" t="s">
        <v>336</v>
      </c>
      <c r="D159" s="244" t="s">
        <v>143</v>
      </c>
      <c r="E159" s="245" t="s">
        <v>337</v>
      </c>
      <c r="F159" s="246" t="s">
        <v>338</v>
      </c>
      <c r="G159" s="247" t="s">
        <v>158</v>
      </c>
      <c r="H159" s="248">
        <v>1</v>
      </c>
      <c r="I159" s="249"/>
      <c r="J159" s="250">
        <f>ROUND(I159*H159,2)</f>
        <v>0</v>
      </c>
      <c r="K159" s="246" t="s">
        <v>124</v>
      </c>
      <c r="L159" s="251"/>
      <c r="M159" s="252" t="s">
        <v>21</v>
      </c>
      <c r="N159" s="253" t="s">
        <v>44</v>
      </c>
      <c r="O159" s="86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9" t="s">
        <v>146</v>
      </c>
      <c r="AT159" s="209" t="s">
        <v>143</v>
      </c>
      <c r="AU159" s="209" t="s">
        <v>81</v>
      </c>
      <c r="AY159" s="19" t="s">
        <v>119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81</v>
      </c>
      <c r="BK159" s="210">
        <f>ROUND(I159*H159,2)</f>
        <v>0</v>
      </c>
      <c r="BL159" s="19" t="s">
        <v>146</v>
      </c>
      <c r="BM159" s="209" t="s">
        <v>339</v>
      </c>
    </row>
    <row r="160" s="2" customFormat="1" ht="24.15" customHeight="1">
      <c r="A160" s="40"/>
      <c r="B160" s="41"/>
      <c r="C160" s="198" t="s">
        <v>340</v>
      </c>
      <c r="D160" s="198" t="s">
        <v>120</v>
      </c>
      <c r="E160" s="199" t="s">
        <v>341</v>
      </c>
      <c r="F160" s="200" t="s">
        <v>342</v>
      </c>
      <c r="G160" s="201" t="s">
        <v>158</v>
      </c>
      <c r="H160" s="202">
        <v>1</v>
      </c>
      <c r="I160" s="203"/>
      <c r="J160" s="204">
        <f>ROUND(I160*H160,2)</f>
        <v>0</v>
      </c>
      <c r="K160" s="200" t="s">
        <v>124</v>
      </c>
      <c r="L160" s="46"/>
      <c r="M160" s="205" t="s">
        <v>21</v>
      </c>
      <c r="N160" s="206" t="s">
        <v>44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125</v>
      </c>
      <c r="AT160" s="209" t="s">
        <v>120</v>
      </c>
      <c r="AU160" s="209" t="s">
        <v>81</v>
      </c>
      <c r="AY160" s="19" t="s">
        <v>119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81</v>
      </c>
      <c r="BK160" s="210">
        <f>ROUND(I160*H160,2)</f>
        <v>0</v>
      </c>
      <c r="BL160" s="19" t="s">
        <v>125</v>
      </c>
      <c r="BM160" s="209" t="s">
        <v>343</v>
      </c>
    </row>
    <row r="161" s="2" customFormat="1" ht="78" customHeight="1">
      <c r="A161" s="40"/>
      <c r="B161" s="41"/>
      <c r="C161" s="198" t="s">
        <v>344</v>
      </c>
      <c r="D161" s="198" t="s">
        <v>120</v>
      </c>
      <c r="E161" s="199" t="s">
        <v>345</v>
      </c>
      <c r="F161" s="200" t="s">
        <v>346</v>
      </c>
      <c r="G161" s="201" t="s">
        <v>158</v>
      </c>
      <c r="H161" s="202">
        <v>1</v>
      </c>
      <c r="I161" s="203"/>
      <c r="J161" s="204">
        <f>ROUND(I161*H161,2)</f>
        <v>0</v>
      </c>
      <c r="K161" s="200" t="s">
        <v>124</v>
      </c>
      <c r="L161" s="46"/>
      <c r="M161" s="205" t="s">
        <v>21</v>
      </c>
      <c r="N161" s="206" t="s">
        <v>44</v>
      </c>
      <c r="O161" s="86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09" t="s">
        <v>125</v>
      </c>
      <c r="AT161" s="209" t="s">
        <v>120</v>
      </c>
      <c r="AU161" s="209" t="s">
        <v>81</v>
      </c>
      <c r="AY161" s="19" t="s">
        <v>119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9" t="s">
        <v>81</v>
      </c>
      <c r="BK161" s="210">
        <f>ROUND(I161*H161,2)</f>
        <v>0</v>
      </c>
      <c r="BL161" s="19" t="s">
        <v>125</v>
      </c>
      <c r="BM161" s="209" t="s">
        <v>347</v>
      </c>
    </row>
    <row r="162" s="2" customFormat="1" ht="16.5" customHeight="1">
      <c r="A162" s="40"/>
      <c r="B162" s="41"/>
      <c r="C162" s="244" t="s">
        <v>348</v>
      </c>
      <c r="D162" s="244" t="s">
        <v>143</v>
      </c>
      <c r="E162" s="245" t="s">
        <v>349</v>
      </c>
      <c r="F162" s="246" t="s">
        <v>350</v>
      </c>
      <c r="G162" s="247" t="s">
        <v>158</v>
      </c>
      <c r="H162" s="248">
        <v>1</v>
      </c>
      <c r="I162" s="249"/>
      <c r="J162" s="250">
        <f>ROUND(I162*H162,2)</f>
        <v>0</v>
      </c>
      <c r="K162" s="246" t="s">
        <v>124</v>
      </c>
      <c r="L162" s="251"/>
      <c r="M162" s="252" t="s">
        <v>21</v>
      </c>
      <c r="N162" s="253" t="s">
        <v>44</v>
      </c>
      <c r="O162" s="8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09" t="s">
        <v>146</v>
      </c>
      <c r="AT162" s="209" t="s">
        <v>143</v>
      </c>
      <c r="AU162" s="209" t="s">
        <v>81</v>
      </c>
      <c r="AY162" s="19" t="s">
        <v>119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81</v>
      </c>
      <c r="BK162" s="210">
        <f>ROUND(I162*H162,2)</f>
        <v>0</v>
      </c>
      <c r="BL162" s="19" t="s">
        <v>146</v>
      </c>
      <c r="BM162" s="209" t="s">
        <v>351</v>
      </c>
    </row>
    <row r="163" s="2" customFormat="1" ht="16.5" customHeight="1">
      <c r="A163" s="40"/>
      <c r="B163" s="41"/>
      <c r="C163" s="198" t="s">
        <v>352</v>
      </c>
      <c r="D163" s="198" t="s">
        <v>120</v>
      </c>
      <c r="E163" s="199" t="s">
        <v>353</v>
      </c>
      <c r="F163" s="200" t="s">
        <v>354</v>
      </c>
      <c r="G163" s="201" t="s">
        <v>158</v>
      </c>
      <c r="H163" s="202">
        <v>1</v>
      </c>
      <c r="I163" s="203"/>
      <c r="J163" s="204">
        <f>ROUND(I163*H163,2)</f>
        <v>0</v>
      </c>
      <c r="K163" s="200" t="s">
        <v>124</v>
      </c>
      <c r="L163" s="46"/>
      <c r="M163" s="205" t="s">
        <v>21</v>
      </c>
      <c r="N163" s="206" t="s">
        <v>44</v>
      </c>
      <c r="O163" s="86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09" t="s">
        <v>125</v>
      </c>
      <c r="AT163" s="209" t="s">
        <v>120</v>
      </c>
      <c r="AU163" s="209" t="s">
        <v>81</v>
      </c>
      <c r="AY163" s="19" t="s">
        <v>119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9" t="s">
        <v>81</v>
      </c>
      <c r="BK163" s="210">
        <f>ROUND(I163*H163,2)</f>
        <v>0</v>
      </c>
      <c r="BL163" s="19" t="s">
        <v>125</v>
      </c>
      <c r="BM163" s="209" t="s">
        <v>355</v>
      </c>
    </row>
    <row r="164" s="2" customFormat="1" ht="44.25" customHeight="1">
      <c r="A164" s="40"/>
      <c r="B164" s="41"/>
      <c r="C164" s="198" t="s">
        <v>356</v>
      </c>
      <c r="D164" s="198" t="s">
        <v>120</v>
      </c>
      <c r="E164" s="199" t="s">
        <v>357</v>
      </c>
      <c r="F164" s="200" t="s">
        <v>358</v>
      </c>
      <c r="G164" s="201" t="s">
        <v>158</v>
      </c>
      <c r="H164" s="202">
        <v>1</v>
      </c>
      <c r="I164" s="203"/>
      <c r="J164" s="204">
        <f>ROUND(I164*H164,2)</f>
        <v>0</v>
      </c>
      <c r="K164" s="200" t="s">
        <v>124</v>
      </c>
      <c r="L164" s="46"/>
      <c r="M164" s="205" t="s">
        <v>21</v>
      </c>
      <c r="N164" s="206" t="s">
        <v>44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125</v>
      </c>
      <c r="AT164" s="209" t="s">
        <v>120</v>
      </c>
      <c r="AU164" s="209" t="s">
        <v>81</v>
      </c>
      <c r="AY164" s="19" t="s">
        <v>119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81</v>
      </c>
      <c r="BK164" s="210">
        <f>ROUND(I164*H164,2)</f>
        <v>0</v>
      </c>
      <c r="BL164" s="19" t="s">
        <v>125</v>
      </c>
      <c r="BM164" s="209" t="s">
        <v>359</v>
      </c>
    </row>
    <row r="165" s="2" customFormat="1" ht="24.15" customHeight="1">
      <c r="A165" s="40"/>
      <c r="B165" s="41"/>
      <c r="C165" s="198" t="s">
        <v>360</v>
      </c>
      <c r="D165" s="198" t="s">
        <v>120</v>
      </c>
      <c r="E165" s="199" t="s">
        <v>361</v>
      </c>
      <c r="F165" s="200" t="s">
        <v>362</v>
      </c>
      <c r="G165" s="201" t="s">
        <v>158</v>
      </c>
      <c r="H165" s="202">
        <v>1</v>
      </c>
      <c r="I165" s="203"/>
      <c r="J165" s="204">
        <f>ROUND(I165*H165,2)</f>
        <v>0</v>
      </c>
      <c r="K165" s="200" t="s">
        <v>124</v>
      </c>
      <c r="L165" s="46"/>
      <c r="M165" s="205" t="s">
        <v>21</v>
      </c>
      <c r="N165" s="206" t="s">
        <v>44</v>
      </c>
      <c r="O165" s="86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125</v>
      </c>
      <c r="AT165" s="209" t="s">
        <v>120</v>
      </c>
      <c r="AU165" s="209" t="s">
        <v>81</v>
      </c>
      <c r="AY165" s="19" t="s">
        <v>119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81</v>
      </c>
      <c r="BK165" s="210">
        <f>ROUND(I165*H165,2)</f>
        <v>0</v>
      </c>
      <c r="BL165" s="19" t="s">
        <v>125</v>
      </c>
      <c r="BM165" s="209" t="s">
        <v>363</v>
      </c>
    </row>
    <row r="166" s="2" customFormat="1" ht="44.25" customHeight="1">
      <c r="A166" s="40"/>
      <c r="B166" s="41"/>
      <c r="C166" s="244" t="s">
        <v>364</v>
      </c>
      <c r="D166" s="244" t="s">
        <v>143</v>
      </c>
      <c r="E166" s="245" t="s">
        <v>365</v>
      </c>
      <c r="F166" s="246" t="s">
        <v>366</v>
      </c>
      <c r="G166" s="247" t="s">
        <v>158</v>
      </c>
      <c r="H166" s="248">
        <v>1</v>
      </c>
      <c r="I166" s="249"/>
      <c r="J166" s="250">
        <f>ROUND(I166*H166,2)</f>
        <v>0</v>
      </c>
      <c r="K166" s="246" t="s">
        <v>124</v>
      </c>
      <c r="L166" s="251"/>
      <c r="M166" s="252" t="s">
        <v>21</v>
      </c>
      <c r="N166" s="253" t="s">
        <v>44</v>
      </c>
      <c r="O166" s="86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09" t="s">
        <v>146</v>
      </c>
      <c r="AT166" s="209" t="s">
        <v>143</v>
      </c>
      <c r="AU166" s="209" t="s">
        <v>81</v>
      </c>
      <c r="AY166" s="19" t="s">
        <v>119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9" t="s">
        <v>81</v>
      </c>
      <c r="BK166" s="210">
        <f>ROUND(I166*H166,2)</f>
        <v>0</v>
      </c>
      <c r="BL166" s="19" t="s">
        <v>146</v>
      </c>
      <c r="BM166" s="209" t="s">
        <v>367</v>
      </c>
    </row>
    <row r="167" s="2" customFormat="1" ht="24.15" customHeight="1">
      <c r="A167" s="40"/>
      <c r="B167" s="41"/>
      <c r="C167" s="198" t="s">
        <v>368</v>
      </c>
      <c r="D167" s="198" t="s">
        <v>120</v>
      </c>
      <c r="E167" s="199" t="s">
        <v>369</v>
      </c>
      <c r="F167" s="200" t="s">
        <v>370</v>
      </c>
      <c r="G167" s="201" t="s">
        <v>158</v>
      </c>
      <c r="H167" s="202">
        <v>1</v>
      </c>
      <c r="I167" s="203"/>
      <c r="J167" s="204">
        <f>ROUND(I167*H167,2)</f>
        <v>0</v>
      </c>
      <c r="K167" s="200" t="s">
        <v>124</v>
      </c>
      <c r="L167" s="46"/>
      <c r="M167" s="205" t="s">
        <v>21</v>
      </c>
      <c r="N167" s="206" t="s">
        <v>44</v>
      </c>
      <c r="O167" s="86"/>
      <c r="P167" s="207">
        <f>O167*H167</f>
        <v>0</v>
      </c>
      <c r="Q167" s="207">
        <v>0</v>
      </c>
      <c r="R167" s="207">
        <f>Q167*H167</f>
        <v>0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125</v>
      </c>
      <c r="AT167" s="209" t="s">
        <v>120</v>
      </c>
      <c r="AU167" s="209" t="s">
        <v>81</v>
      </c>
      <c r="AY167" s="19" t="s">
        <v>119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81</v>
      </c>
      <c r="BK167" s="210">
        <f>ROUND(I167*H167,2)</f>
        <v>0</v>
      </c>
      <c r="BL167" s="19" t="s">
        <v>125</v>
      </c>
      <c r="BM167" s="209" t="s">
        <v>371</v>
      </c>
    </row>
    <row r="168" s="2" customFormat="1" ht="37.8" customHeight="1">
      <c r="A168" s="40"/>
      <c r="B168" s="41"/>
      <c r="C168" s="244" t="s">
        <v>372</v>
      </c>
      <c r="D168" s="244" t="s">
        <v>143</v>
      </c>
      <c r="E168" s="245" t="s">
        <v>373</v>
      </c>
      <c r="F168" s="246" t="s">
        <v>374</v>
      </c>
      <c r="G168" s="247" t="s">
        <v>158</v>
      </c>
      <c r="H168" s="248">
        <v>1</v>
      </c>
      <c r="I168" s="249"/>
      <c r="J168" s="250">
        <f>ROUND(I168*H168,2)</f>
        <v>0</v>
      </c>
      <c r="K168" s="246" t="s">
        <v>124</v>
      </c>
      <c r="L168" s="251"/>
      <c r="M168" s="252" t="s">
        <v>21</v>
      </c>
      <c r="N168" s="253" t="s">
        <v>44</v>
      </c>
      <c r="O168" s="86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09" t="s">
        <v>146</v>
      </c>
      <c r="AT168" s="209" t="s">
        <v>143</v>
      </c>
      <c r="AU168" s="209" t="s">
        <v>81</v>
      </c>
      <c r="AY168" s="19" t="s">
        <v>119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9" t="s">
        <v>81</v>
      </c>
      <c r="BK168" s="210">
        <f>ROUND(I168*H168,2)</f>
        <v>0</v>
      </c>
      <c r="BL168" s="19" t="s">
        <v>146</v>
      </c>
      <c r="BM168" s="209" t="s">
        <v>375</v>
      </c>
    </row>
    <row r="169" s="2" customFormat="1" ht="16.5" customHeight="1">
      <c r="A169" s="40"/>
      <c r="B169" s="41"/>
      <c r="C169" s="198" t="s">
        <v>376</v>
      </c>
      <c r="D169" s="198" t="s">
        <v>120</v>
      </c>
      <c r="E169" s="199" t="s">
        <v>377</v>
      </c>
      <c r="F169" s="200" t="s">
        <v>378</v>
      </c>
      <c r="G169" s="201" t="s">
        <v>158</v>
      </c>
      <c r="H169" s="202">
        <v>26</v>
      </c>
      <c r="I169" s="203"/>
      <c r="J169" s="204">
        <f>ROUND(I169*H169,2)</f>
        <v>0</v>
      </c>
      <c r="K169" s="200" t="s">
        <v>124</v>
      </c>
      <c r="L169" s="46"/>
      <c r="M169" s="205" t="s">
        <v>21</v>
      </c>
      <c r="N169" s="206" t="s">
        <v>44</v>
      </c>
      <c r="O169" s="8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09" t="s">
        <v>125</v>
      </c>
      <c r="AT169" s="209" t="s">
        <v>120</v>
      </c>
      <c r="AU169" s="209" t="s">
        <v>81</v>
      </c>
      <c r="AY169" s="19" t="s">
        <v>119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81</v>
      </c>
      <c r="BK169" s="210">
        <f>ROUND(I169*H169,2)</f>
        <v>0</v>
      </c>
      <c r="BL169" s="19" t="s">
        <v>125</v>
      </c>
      <c r="BM169" s="209" t="s">
        <v>379</v>
      </c>
    </row>
    <row r="170" s="2" customFormat="1" ht="16.5" customHeight="1">
      <c r="A170" s="40"/>
      <c r="B170" s="41"/>
      <c r="C170" s="198" t="s">
        <v>380</v>
      </c>
      <c r="D170" s="198" t="s">
        <v>120</v>
      </c>
      <c r="E170" s="199" t="s">
        <v>381</v>
      </c>
      <c r="F170" s="200" t="s">
        <v>382</v>
      </c>
      <c r="G170" s="201" t="s">
        <v>158</v>
      </c>
      <c r="H170" s="202">
        <v>25</v>
      </c>
      <c r="I170" s="203"/>
      <c r="J170" s="204">
        <f>ROUND(I170*H170,2)</f>
        <v>0</v>
      </c>
      <c r="K170" s="200" t="s">
        <v>124</v>
      </c>
      <c r="L170" s="46"/>
      <c r="M170" s="205" t="s">
        <v>21</v>
      </c>
      <c r="N170" s="206" t="s">
        <v>44</v>
      </c>
      <c r="O170" s="86"/>
      <c r="P170" s="207">
        <f>O170*H170</f>
        <v>0</v>
      </c>
      <c r="Q170" s="207">
        <v>0</v>
      </c>
      <c r="R170" s="207">
        <f>Q170*H170</f>
        <v>0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125</v>
      </c>
      <c r="AT170" s="209" t="s">
        <v>120</v>
      </c>
      <c r="AU170" s="209" t="s">
        <v>81</v>
      </c>
      <c r="AY170" s="19" t="s">
        <v>119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9" t="s">
        <v>81</v>
      </c>
      <c r="BK170" s="210">
        <f>ROUND(I170*H170,2)</f>
        <v>0</v>
      </c>
      <c r="BL170" s="19" t="s">
        <v>125</v>
      </c>
      <c r="BM170" s="209" t="s">
        <v>383</v>
      </c>
    </row>
    <row r="171" s="2" customFormat="1" ht="21.75" customHeight="1">
      <c r="A171" s="40"/>
      <c r="B171" s="41"/>
      <c r="C171" s="244" t="s">
        <v>384</v>
      </c>
      <c r="D171" s="244" t="s">
        <v>143</v>
      </c>
      <c r="E171" s="245" t="s">
        <v>385</v>
      </c>
      <c r="F171" s="246" t="s">
        <v>386</v>
      </c>
      <c r="G171" s="247" t="s">
        <v>158</v>
      </c>
      <c r="H171" s="248">
        <v>24</v>
      </c>
      <c r="I171" s="249"/>
      <c r="J171" s="250">
        <f>ROUND(I171*H171,2)</f>
        <v>0</v>
      </c>
      <c r="K171" s="246" t="s">
        <v>124</v>
      </c>
      <c r="L171" s="251"/>
      <c r="M171" s="252" t="s">
        <v>21</v>
      </c>
      <c r="N171" s="253" t="s">
        <v>44</v>
      </c>
      <c r="O171" s="86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09" t="s">
        <v>146</v>
      </c>
      <c r="AT171" s="209" t="s">
        <v>143</v>
      </c>
      <c r="AU171" s="209" t="s">
        <v>81</v>
      </c>
      <c r="AY171" s="19" t="s">
        <v>119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9" t="s">
        <v>81</v>
      </c>
      <c r="BK171" s="210">
        <f>ROUND(I171*H171,2)</f>
        <v>0</v>
      </c>
      <c r="BL171" s="19" t="s">
        <v>146</v>
      </c>
      <c r="BM171" s="209" t="s">
        <v>387</v>
      </c>
    </row>
    <row r="172" s="2" customFormat="1" ht="24.15" customHeight="1">
      <c r="A172" s="40"/>
      <c r="B172" s="41"/>
      <c r="C172" s="244" t="s">
        <v>388</v>
      </c>
      <c r="D172" s="244" t="s">
        <v>143</v>
      </c>
      <c r="E172" s="245" t="s">
        <v>389</v>
      </c>
      <c r="F172" s="246" t="s">
        <v>390</v>
      </c>
      <c r="G172" s="247" t="s">
        <v>158</v>
      </c>
      <c r="H172" s="248">
        <v>1</v>
      </c>
      <c r="I172" s="249"/>
      <c r="J172" s="250">
        <f>ROUND(I172*H172,2)</f>
        <v>0</v>
      </c>
      <c r="K172" s="246" t="s">
        <v>124</v>
      </c>
      <c r="L172" s="251"/>
      <c r="M172" s="252" t="s">
        <v>21</v>
      </c>
      <c r="N172" s="253" t="s">
        <v>44</v>
      </c>
      <c r="O172" s="86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09" t="s">
        <v>146</v>
      </c>
      <c r="AT172" s="209" t="s">
        <v>143</v>
      </c>
      <c r="AU172" s="209" t="s">
        <v>81</v>
      </c>
      <c r="AY172" s="19" t="s">
        <v>119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81</v>
      </c>
      <c r="BK172" s="210">
        <f>ROUND(I172*H172,2)</f>
        <v>0</v>
      </c>
      <c r="BL172" s="19" t="s">
        <v>146</v>
      </c>
      <c r="BM172" s="209" t="s">
        <v>391</v>
      </c>
    </row>
    <row r="173" s="2" customFormat="1" ht="21.75" customHeight="1">
      <c r="A173" s="40"/>
      <c r="B173" s="41"/>
      <c r="C173" s="244" t="s">
        <v>392</v>
      </c>
      <c r="D173" s="244" t="s">
        <v>143</v>
      </c>
      <c r="E173" s="245" t="s">
        <v>393</v>
      </c>
      <c r="F173" s="246" t="s">
        <v>394</v>
      </c>
      <c r="G173" s="247" t="s">
        <v>158</v>
      </c>
      <c r="H173" s="248">
        <v>1</v>
      </c>
      <c r="I173" s="249"/>
      <c r="J173" s="250">
        <f>ROUND(I173*H173,2)</f>
        <v>0</v>
      </c>
      <c r="K173" s="246" t="s">
        <v>124</v>
      </c>
      <c r="L173" s="251"/>
      <c r="M173" s="252" t="s">
        <v>21</v>
      </c>
      <c r="N173" s="253" t="s">
        <v>44</v>
      </c>
      <c r="O173" s="86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09" t="s">
        <v>146</v>
      </c>
      <c r="AT173" s="209" t="s">
        <v>143</v>
      </c>
      <c r="AU173" s="209" t="s">
        <v>81</v>
      </c>
      <c r="AY173" s="19" t="s">
        <v>119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9" t="s">
        <v>81</v>
      </c>
      <c r="BK173" s="210">
        <f>ROUND(I173*H173,2)</f>
        <v>0</v>
      </c>
      <c r="BL173" s="19" t="s">
        <v>146</v>
      </c>
      <c r="BM173" s="209" t="s">
        <v>395</v>
      </c>
    </row>
    <row r="174" s="2" customFormat="1" ht="16.5" customHeight="1">
      <c r="A174" s="40"/>
      <c r="B174" s="41"/>
      <c r="C174" s="244" t="s">
        <v>396</v>
      </c>
      <c r="D174" s="244" t="s">
        <v>143</v>
      </c>
      <c r="E174" s="245" t="s">
        <v>397</v>
      </c>
      <c r="F174" s="246" t="s">
        <v>398</v>
      </c>
      <c r="G174" s="247" t="s">
        <v>158</v>
      </c>
      <c r="H174" s="248">
        <v>1</v>
      </c>
      <c r="I174" s="249"/>
      <c r="J174" s="250">
        <f>ROUND(I174*H174,2)</f>
        <v>0</v>
      </c>
      <c r="K174" s="246" t="s">
        <v>124</v>
      </c>
      <c r="L174" s="251"/>
      <c r="M174" s="252" t="s">
        <v>21</v>
      </c>
      <c r="N174" s="253" t="s">
        <v>44</v>
      </c>
      <c r="O174" s="86"/>
      <c r="P174" s="207">
        <f>O174*H174</f>
        <v>0</v>
      </c>
      <c r="Q174" s="207">
        <v>0</v>
      </c>
      <c r="R174" s="207">
        <f>Q174*H174</f>
        <v>0</v>
      </c>
      <c r="S174" s="207">
        <v>0</v>
      </c>
      <c r="T174" s="20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09" t="s">
        <v>146</v>
      </c>
      <c r="AT174" s="209" t="s">
        <v>143</v>
      </c>
      <c r="AU174" s="209" t="s">
        <v>81</v>
      </c>
      <c r="AY174" s="19" t="s">
        <v>119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81</v>
      </c>
      <c r="BK174" s="210">
        <f>ROUND(I174*H174,2)</f>
        <v>0</v>
      </c>
      <c r="BL174" s="19" t="s">
        <v>146</v>
      </c>
      <c r="BM174" s="209" t="s">
        <v>399</v>
      </c>
    </row>
    <row r="175" s="2" customFormat="1" ht="24.15" customHeight="1">
      <c r="A175" s="40"/>
      <c r="B175" s="41"/>
      <c r="C175" s="198" t="s">
        <v>400</v>
      </c>
      <c r="D175" s="198" t="s">
        <v>120</v>
      </c>
      <c r="E175" s="199" t="s">
        <v>401</v>
      </c>
      <c r="F175" s="200" t="s">
        <v>402</v>
      </c>
      <c r="G175" s="201" t="s">
        <v>158</v>
      </c>
      <c r="H175" s="202">
        <v>1</v>
      </c>
      <c r="I175" s="203"/>
      <c r="J175" s="204">
        <f>ROUND(I175*H175,2)</f>
        <v>0</v>
      </c>
      <c r="K175" s="200" t="s">
        <v>124</v>
      </c>
      <c r="L175" s="46"/>
      <c r="M175" s="205" t="s">
        <v>21</v>
      </c>
      <c r="N175" s="206" t="s">
        <v>44</v>
      </c>
      <c r="O175" s="86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125</v>
      </c>
      <c r="AT175" s="209" t="s">
        <v>120</v>
      </c>
      <c r="AU175" s="209" t="s">
        <v>81</v>
      </c>
      <c r="AY175" s="19" t="s">
        <v>119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81</v>
      </c>
      <c r="BK175" s="210">
        <f>ROUND(I175*H175,2)</f>
        <v>0</v>
      </c>
      <c r="BL175" s="19" t="s">
        <v>125</v>
      </c>
      <c r="BM175" s="209" t="s">
        <v>403</v>
      </c>
    </row>
    <row r="176" s="2" customFormat="1" ht="24.15" customHeight="1">
      <c r="A176" s="40"/>
      <c r="B176" s="41"/>
      <c r="C176" s="244" t="s">
        <v>404</v>
      </c>
      <c r="D176" s="244" t="s">
        <v>143</v>
      </c>
      <c r="E176" s="245" t="s">
        <v>405</v>
      </c>
      <c r="F176" s="246" t="s">
        <v>406</v>
      </c>
      <c r="G176" s="247" t="s">
        <v>158</v>
      </c>
      <c r="H176" s="248">
        <v>1</v>
      </c>
      <c r="I176" s="249"/>
      <c r="J176" s="250">
        <f>ROUND(I176*H176,2)</f>
        <v>0</v>
      </c>
      <c r="K176" s="246" t="s">
        <v>124</v>
      </c>
      <c r="L176" s="251"/>
      <c r="M176" s="252" t="s">
        <v>21</v>
      </c>
      <c r="N176" s="253" t="s">
        <v>44</v>
      </c>
      <c r="O176" s="86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09" t="s">
        <v>146</v>
      </c>
      <c r="AT176" s="209" t="s">
        <v>143</v>
      </c>
      <c r="AU176" s="209" t="s">
        <v>81</v>
      </c>
      <c r="AY176" s="19" t="s">
        <v>119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9" t="s">
        <v>81</v>
      </c>
      <c r="BK176" s="210">
        <f>ROUND(I176*H176,2)</f>
        <v>0</v>
      </c>
      <c r="BL176" s="19" t="s">
        <v>146</v>
      </c>
      <c r="BM176" s="209" t="s">
        <v>407</v>
      </c>
    </row>
    <row r="177" s="2" customFormat="1" ht="24.15" customHeight="1">
      <c r="A177" s="40"/>
      <c r="B177" s="41"/>
      <c r="C177" s="198" t="s">
        <v>408</v>
      </c>
      <c r="D177" s="198" t="s">
        <v>120</v>
      </c>
      <c r="E177" s="199" t="s">
        <v>409</v>
      </c>
      <c r="F177" s="200" t="s">
        <v>410</v>
      </c>
      <c r="G177" s="201" t="s">
        <v>158</v>
      </c>
      <c r="H177" s="202">
        <v>1</v>
      </c>
      <c r="I177" s="203"/>
      <c r="J177" s="204">
        <f>ROUND(I177*H177,2)</f>
        <v>0</v>
      </c>
      <c r="K177" s="200" t="s">
        <v>124</v>
      </c>
      <c r="L177" s="46"/>
      <c r="M177" s="205" t="s">
        <v>21</v>
      </c>
      <c r="N177" s="206" t="s">
        <v>44</v>
      </c>
      <c r="O177" s="86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125</v>
      </c>
      <c r="AT177" s="209" t="s">
        <v>120</v>
      </c>
      <c r="AU177" s="209" t="s">
        <v>81</v>
      </c>
      <c r="AY177" s="19" t="s">
        <v>119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81</v>
      </c>
      <c r="BK177" s="210">
        <f>ROUND(I177*H177,2)</f>
        <v>0</v>
      </c>
      <c r="BL177" s="19" t="s">
        <v>125</v>
      </c>
      <c r="BM177" s="209" t="s">
        <v>411</v>
      </c>
    </row>
    <row r="178" s="2" customFormat="1" ht="37.8" customHeight="1">
      <c r="A178" s="40"/>
      <c r="B178" s="41"/>
      <c r="C178" s="244" t="s">
        <v>412</v>
      </c>
      <c r="D178" s="244" t="s">
        <v>143</v>
      </c>
      <c r="E178" s="245" t="s">
        <v>413</v>
      </c>
      <c r="F178" s="246" t="s">
        <v>414</v>
      </c>
      <c r="G178" s="247" t="s">
        <v>158</v>
      </c>
      <c r="H178" s="248">
        <v>2</v>
      </c>
      <c r="I178" s="249"/>
      <c r="J178" s="250">
        <f>ROUND(I178*H178,2)</f>
        <v>0</v>
      </c>
      <c r="K178" s="246" t="s">
        <v>124</v>
      </c>
      <c r="L178" s="251"/>
      <c r="M178" s="252" t="s">
        <v>21</v>
      </c>
      <c r="N178" s="253" t="s">
        <v>44</v>
      </c>
      <c r="O178" s="86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09" t="s">
        <v>146</v>
      </c>
      <c r="AT178" s="209" t="s">
        <v>143</v>
      </c>
      <c r="AU178" s="209" t="s">
        <v>81</v>
      </c>
      <c r="AY178" s="19" t="s">
        <v>119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9" t="s">
        <v>81</v>
      </c>
      <c r="BK178" s="210">
        <f>ROUND(I178*H178,2)</f>
        <v>0</v>
      </c>
      <c r="BL178" s="19" t="s">
        <v>146</v>
      </c>
      <c r="BM178" s="209" t="s">
        <v>415</v>
      </c>
    </row>
    <row r="179" s="2" customFormat="1" ht="33" customHeight="1">
      <c r="A179" s="40"/>
      <c r="B179" s="41"/>
      <c r="C179" s="198" t="s">
        <v>416</v>
      </c>
      <c r="D179" s="198" t="s">
        <v>120</v>
      </c>
      <c r="E179" s="199" t="s">
        <v>417</v>
      </c>
      <c r="F179" s="200" t="s">
        <v>418</v>
      </c>
      <c r="G179" s="201" t="s">
        <v>158</v>
      </c>
      <c r="H179" s="202">
        <v>2</v>
      </c>
      <c r="I179" s="203"/>
      <c r="J179" s="204">
        <f>ROUND(I179*H179,2)</f>
        <v>0</v>
      </c>
      <c r="K179" s="200" t="s">
        <v>124</v>
      </c>
      <c r="L179" s="46"/>
      <c r="M179" s="205" t="s">
        <v>21</v>
      </c>
      <c r="N179" s="206" t="s">
        <v>44</v>
      </c>
      <c r="O179" s="86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09" t="s">
        <v>125</v>
      </c>
      <c r="AT179" s="209" t="s">
        <v>120</v>
      </c>
      <c r="AU179" s="209" t="s">
        <v>81</v>
      </c>
      <c r="AY179" s="19" t="s">
        <v>119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9" t="s">
        <v>81</v>
      </c>
      <c r="BK179" s="210">
        <f>ROUND(I179*H179,2)</f>
        <v>0</v>
      </c>
      <c r="BL179" s="19" t="s">
        <v>125</v>
      </c>
      <c r="BM179" s="209" t="s">
        <v>419</v>
      </c>
    </row>
    <row r="180" s="2" customFormat="1" ht="24.15" customHeight="1">
      <c r="A180" s="40"/>
      <c r="B180" s="41"/>
      <c r="C180" s="198" t="s">
        <v>420</v>
      </c>
      <c r="D180" s="198" t="s">
        <v>120</v>
      </c>
      <c r="E180" s="199" t="s">
        <v>421</v>
      </c>
      <c r="F180" s="200" t="s">
        <v>422</v>
      </c>
      <c r="G180" s="201" t="s">
        <v>158</v>
      </c>
      <c r="H180" s="202">
        <v>1</v>
      </c>
      <c r="I180" s="203"/>
      <c r="J180" s="204">
        <f>ROUND(I180*H180,2)</f>
        <v>0</v>
      </c>
      <c r="K180" s="200" t="s">
        <v>124</v>
      </c>
      <c r="L180" s="46"/>
      <c r="M180" s="205" t="s">
        <v>21</v>
      </c>
      <c r="N180" s="206" t="s">
        <v>44</v>
      </c>
      <c r="O180" s="86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125</v>
      </c>
      <c r="AT180" s="209" t="s">
        <v>120</v>
      </c>
      <c r="AU180" s="209" t="s">
        <v>81</v>
      </c>
      <c r="AY180" s="19" t="s">
        <v>119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81</v>
      </c>
      <c r="BK180" s="210">
        <f>ROUND(I180*H180,2)</f>
        <v>0</v>
      </c>
      <c r="BL180" s="19" t="s">
        <v>125</v>
      </c>
      <c r="BM180" s="209" t="s">
        <v>423</v>
      </c>
    </row>
    <row r="181" s="2" customFormat="1" ht="16.5" customHeight="1">
      <c r="A181" s="40"/>
      <c r="B181" s="41"/>
      <c r="C181" s="198" t="s">
        <v>424</v>
      </c>
      <c r="D181" s="198" t="s">
        <v>120</v>
      </c>
      <c r="E181" s="199" t="s">
        <v>425</v>
      </c>
      <c r="F181" s="200" t="s">
        <v>426</v>
      </c>
      <c r="G181" s="201" t="s">
        <v>158</v>
      </c>
      <c r="H181" s="202">
        <v>1</v>
      </c>
      <c r="I181" s="203"/>
      <c r="J181" s="204">
        <f>ROUND(I181*H181,2)</f>
        <v>0</v>
      </c>
      <c r="K181" s="200" t="s">
        <v>124</v>
      </c>
      <c r="L181" s="46"/>
      <c r="M181" s="205" t="s">
        <v>21</v>
      </c>
      <c r="N181" s="206" t="s">
        <v>44</v>
      </c>
      <c r="O181" s="86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09" t="s">
        <v>125</v>
      </c>
      <c r="AT181" s="209" t="s">
        <v>120</v>
      </c>
      <c r="AU181" s="209" t="s">
        <v>81</v>
      </c>
      <c r="AY181" s="19" t="s">
        <v>119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9" t="s">
        <v>81</v>
      </c>
      <c r="BK181" s="210">
        <f>ROUND(I181*H181,2)</f>
        <v>0</v>
      </c>
      <c r="BL181" s="19" t="s">
        <v>125</v>
      </c>
      <c r="BM181" s="209" t="s">
        <v>427</v>
      </c>
    </row>
    <row r="182" s="2" customFormat="1" ht="44.25" customHeight="1">
      <c r="A182" s="40"/>
      <c r="B182" s="41"/>
      <c r="C182" s="244" t="s">
        <v>428</v>
      </c>
      <c r="D182" s="244" t="s">
        <v>143</v>
      </c>
      <c r="E182" s="245" t="s">
        <v>429</v>
      </c>
      <c r="F182" s="246" t="s">
        <v>430</v>
      </c>
      <c r="G182" s="247" t="s">
        <v>431</v>
      </c>
      <c r="H182" s="248">
        <v>1</v>
      </c>
      <c r="I182" s="249"/>
      <c r="J182" s="250">
        <f>ROUND(I182*H182,2)</f>
        <v>0</v>
      </c>
      <c r="K182" s="246" t="s">
        <v>124</v>
      </c>
      <c r="L182" s="251"/>
      <c r="M182" s="252" t="s">
        <v>21</v>
      </c>
      <c r="N182" s="253" t="s">
        <v>44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146</v>
      </c>
      <c r="AT182" s="209" t="s">
        <v>143</v>
      </c>
      <c r="AU182" s="209" t="s">
        <v>81</v>
      </c>
      <c r="AY182" s="19" t="s">
        <v>119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81</v>
      </c>
      <c r="BK182" s="210">
        <f>ROUND(I182*H182,2)</f>
        <v>0</v>
      </c>
      <c r="BL182" s="19" t="s">
        <v>146</v>
      </c>
      <c r="BM182" s="209" t="s">
        <v>432</v>
      </c>
    </row>
    <row r="183" s="2" customFormat="1" ht="78" customHeight="1">
      <c r="A183" s="40"/>
      <c r="B183" s="41"/>
      <c r="C183" s="198" t="s">
        <v>433</v>
      </c>
      <c r="D183" s="198" t="s">
        <v>120</v>
      </c>
      <c r="E183" s="199" t="s">
        <v>434</v>
      </c>
      <c r="F183" s="200" t="s">
        <v>435</v>
      </c>
      <c r="G183" s="201" t="s">
        <v>158</v>
      </c>
      <c r="H183" s="202">
        <v>1</v>
      </c>
      <c r="I183" s="203"/>
      <c r="J183" s="204">
        <f>ROUND(I183*H183,2)</f>
        <v>0</v>
      </c>
      <c r="K183" s="200" t="s">
        <v>124</v>
      </c>
      <c r="L183" s="46"/>
      <c r="M183" s="205" t="s">
        <v>21</v>
      </c>
      <c r="N183" s="206" t="s">
        <v>44</v>
      </c>
      <c r="O183" s="86"/>
      <c r="P183" s="207">
        <f>O183*H183</f>
        <v>0</v>
      </c>
      <c r="Q183" s="207">
        <v>0</v>
      </c>
      <c r="R183" s="207">
        <f>Q183*H183</f>
        <v>0</v>
      </c>
      <c r="S183" s="207">
        <v>0</v>
      </c>
      <c r="T183" s="20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09" t="s">
        <v>125</v>
      </c>
      <c r="AT183" s="209" t="s">
        <v>120</v>
      </c>
      <c r="AU183" s="209" t="s">
        <v>81</v>
      </c>
      <c r="AY183" s="19" t="s">
        <v>119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9" t="s">
        <v>81</v>
      </c>
      <c r="BK183" s="210">
        <f>ROUND(I183*H183,2)</f>
        <v>0</v>
      </c>
      <c r="BL183" s="19" t="s">
        <v>125</v>
      </c>
      <c r="BM183" s="209" t="s">
        <v>436</v>
      </c>
    </row>
    <row r="184" s="2" customFormat="1" ht="55.5" customHeight="1">
      <c r="A184" s="40"/>
      <c r="B184" s="41"/>
      <c r="C184" s="198" t="s">
        <v>437</v>
      </c>
      <c r="D184" s="198" t="s">
        <v>120</v>
      </c>
      <c r="E184" s="199" t="s">
        <v>438</v>
      </c>
      <c r="F184" s="200" t="s">
        <v>439</v>
      </c>
      <c r="G184" s="201" t="s">
        <v>158</v>
      </c>
      <c r="H184" s="202">
        <v>1</v>
      </c>
      <c r="I184" s="203"/>
      <c r="J184" s="204">
        <f>ROUND(I184*H184,2)</f>
        <v>0</v>
      </c>
      <c r="K184" s="200" t="s">
        <v>124</v>
      </c>
      <c r="L184" s="46"/>
      <c r="M184" s="205" t="s">
        <v>21</v>
      </c>
      <c r="N184" s="206" t="s">
        <v>44</v>
      </c>
      <c r="O184" s="86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09" t="s">
        <v>125</v>
      </c>
      <c r="AT184" s="209" t="s">
        <v>120</v>
      </c>
      <c r="AU184" s="209" t="s">
        <v>81</v>
      </c>
      <c r="AY184" s="19" t="s">
        <v>119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9" t="s">
        <v>81</v>
      </c>
      <c r="BK184" s="210">
        <f>ROUND(I184*H184,2)</f>
        <v>0</v>
      </c>
      <c r="BL184" s="19" t="s">
        <v>125</v>
      </c>
      <c r="BM184" s="209" t="s">
        <v>440</v>
      </c>
    </row>
    <row r="185" s="11" customFormat="1" ht="25.92" customHeight="1">
      <c r="A185" s="11"/>
      <c r="B185" s="184"/>
      <c r="C185" s="185"/>
      <c r="D185" s="186" t="s">
        <v>72</v>
      </c>
      <c r="E185" s="187" t="s">
        <v>201</v>
      </c>
      <c r="F185" s="187" t="s">
        <v>441</v>
      </c>
      <c r="G185" s="185"/>
      <c r="H185" s="185"/>
      <c r="I185" s="188"/>
      <c r="J185" s="189">
        <f>BK185</f>
        <v>0</v>
      </c>
      <c r="K185" s="185"/>
      <c r="L185" s="190"/>
      <c r="M185" s="191"/>
      <c r="N185" s="192"/>
      <c r="O185" s="192"/>
      <c r="P185" s="193">
        <f>SUM(P186:P194)</f>
        <v>0</v>
      </c>
      <c r="Q185" s="192"/>
      <c r="R185" s="193">
        <f>SUM(R186:R194)</f>
        <v>0</v>
      </c>
      <c r="S185" s="192"/>
      <c r="T185" s="194">
        <f>SUM(T186:T194)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195" t="s">
        <v>81</v>
      </c>
      <c r="AT185" s="196" t="s">
        <v>72</v>
      </c>
      <c r="AU185" s="196" t="s">
        <v>73</v>
      </c>
      <c r="AY185" s="195" t="s">
        <v>119</v>
      </c>
      <c r="BK185" s="197">
        <f>SUM(BK186:BK194)</f>
        <v>0</v>
      </c>
    </row>
    <row r="186" s="2" customFormat="1" ht="142.2" customHeight="1">
      <c r="A186" s="40"/>
      <c r="B186" s="41"/>
      <c r="C186" s="198" t="s">
        <v>442</v>
      </c>
      <c r="D186" s="198" t="s">
        <v>120</v>
      </c>
      <c r="E186" s="199" t="s">
        <v>443</v>
      </c>
      <c r="F186" s="200" t="s">
        <v>444</v>
      </c>
      <c r="G186" s="201" t="s">
        <v>158</v>
      </c>
      <c r="H186" s="202">
        <v>4</v>
      </c>
      <c r="I186" s="203"/>
      <c r="J186" s="204">
        <f>ROUND(I186*H186,2)</f>
        <v>0</v>
      </c>
      <c r="K186" s="200" t="s">
        <v>124</v>
      </c>
      <c r="L186" s="46"/>
      <c r="M186" s="205" t="s">
        <v>21</v>
      </c>
      <c r="N186" s="206" t="s">
        <v>44</v>
      </c>
      <c r="O186" s="86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09" t="s">
        <v>125</v>
      </c>
      <c r="AT186" s="209" t="s">
        <v>120</v>
      </c>
      <c r="AU186" s="209" t="s">
        <v>81</v>
      </c>
      <c r="AY186" s="19" t="s">
        <v>119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9" t="s">
        <v>81</v>
      </c>
      <c r="BK186" s="210">
        <f>ROUND(I186*H186,2)</f>
        <v>0</v>
      </c>
      <c r="BL186" s="19" t="s">
        <v>125</v>
      </c>
      <c r="BM186" s="209" t="s">
        <v>445</v>
      </c>
    </row>
    <row r="187" s="2" customFormat="1" ht="78" customHeight="1">
      <c r="A187" s="40"/>
      <c r="B187" s="41"/>
      <c r="C187" s="198" t="s">
        <v>446</v>
      </c>
      <c r="D187" s="198" t="s">
        <v>120</v>
      </c>
      <c r="E187" s="199" t="s">
        <v>447</v>
      </c>
      <c r="F187" s="200" t="s">
        <v>448</v>
      </c>
      <c r="G187" s="201" t="s">
        <v>158</v>
      </c>
      <c r="H187" s="202">
        <v>1</v>
      </c>
      <c r="I187" s="203"/>
      <c r="J187" s="204">
        <f>ROUND(I187*H187,2)</f>
        <v>0</v>
      </c>
      <c r="K187" s="200" t="s">
        <v>124</v>
      </c>
      <c r="L187" s="46"/>
      <c r="M187" s="205" t="s">
        <v>21</v>
      </c>
      <c r="N187" s="206" t="s">
        <v>44</v>
      </c>
      <c r="O187" s="86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09" t="s">
        <v>125</v>
      </c>
      <c r="AT187" s="209" t="s">
        <v>120</v>
      </c>
      <c r="AU187" s="209" t="s">
        <v>81</v>
      </c>
      <c r="AY187" s="19" t="s">
        <v>119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9" t="s">
        <v>81</v>
      </c>
      <c r="BK187" s="210">
        <f>ROUND(I187*H187,2)</f>
        <v>0</v>
      </c>
      <c r="BL187" s="19" t="s">
        <v>125</v>
      </c>
      <c r="BM187" s="209" t="s">
        <v>449</v>
      </c>
    </row>
    <row r="188" s="2" customFormat="1" ht="33" customHeight="1">
      <c r="A188" s="40"/>
      <c r="B188" s="41"/>
      <c r="C188" s="198" t="s">
        <v>450</v>
      </c>
      <c r="D188" s="198" t="s">
        <v>120</v>
      </c>
      <c r="E188" s="199" t="s">
        <v>451</v>
      </c>
      <c r="F188" s="200" t="s">
        <v>452</v>
      </c>
      <c r="G188" s="201" t="s">
        <v>158</v>
      </c>
      <c r="H188" s="202">
        <v>1</v>
      </c>
      <c r="I188" s="203"/>
      <c r="J188" s="204">
        <f>ROUND(I188*H188,2)</f>
        <v>0</v>
      </c>
      <c r="K188" s="200" t="s">
        <v>124</v>
      </c>
      <c r="L188" s="46"/>
      <c r="M188" s="205" t="s">
        <v>21</v>
      </c>
      <c r="N188" s="206" t="s">
        <v>44</v>
      </c>
      <c r="O188" s="86"/>
      <c r="P188" s="207">
        <f>O188*H188</f>
        <v>0</v>
      </c>
      <c r="Q188" s="207">
        <v>0</v>
      </c>
      <c r="R188" s="207">
        <f>Q188*H188</f>
        <v>0</v>
      </c>
      <c r="S188" s="207">
        <v>0</v>
      </c>
      <c r="T188" s="20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09" t="s">
        <v>125</v>
      </c>
      <c r="AT188" s="209" t="s">
        <v>120</v>
      </c>
      <c r="AU188" s="209" t="s">
        <v>81</v>
      </c>
      <c r="AY188" s="19" t="s">
        <v>119</v>
      </c>
      <c r="BE188" s="210">
        <f>IF(N188="základní",J188,0)</f>
        <v>0</v>
      </c>
      <c r="BF188" s="210">
        <f>IF(N188="snížená",J188,0)</f>
        <v>0</v>
      </c>
      <c r="BG188" s="210">
        <f>IF(N188="zákl. přenesená",J188,0)</f>
        <v>0</v>
      </c>
      <c r="BH188" s="210">
        <f>IF(N188="sníž. přenesená",J188,0)</f>
        <v>0</v>
      </c>
      <c r="BI188" s="210">
        <f>IF(N188="nulová",J188,0)</f>
        <v>0</v>
      </c>
      <c r="BJ188" s="19" t="s">
        <v>81</v>
      </c>
      <c r="BK188" s="210">
        <f>ROUND(I188*H188,2)</f>
        <v>0</v>
      </c>
      <c r="BL188" s="19" t="s">
        <v>125</v>
      </c>
      <c r="BM188" s="209" t="s">
        <v>453</v>
      </c>
    </row>
    <row r="189" s="2" customFormat="1" ht="44.25" customHeight="1">
      <c r="A189" s="40"/>
      <c r="B189" s="41"/>
      <c r="C189" s="198" t="s">
        <v>454</v>
      </c>
      <c r="D189" s="198" t="s">
        <v>120</v>
      </c>
      <c r="E189" s="199" t="s">
        <v>455</v>
      </c>
      <c r="F189" s="200" t="s">
        <v>456</v>
      </c>
      <c r="G189" s="201" t="s">
        <v>158</v>
      </c>
      <c r="H189" s="202">
        <v>4</v>
      </c>
      <c r="I189" s="203"/>
      <c r="J189" s="204">
        <f>ROUND(I189*H189,2)</f>
        <v>0</v>
      </c>
      <c r="K189" s="200" t="s">
        <v>124</v>
      </c>
      <c r="L189" s="46"/>
      <c r="M189" s="205" t="s">
        <v>21</v>
      </c>
      <c r="N189" s="206" t="s">
        <v>44</v>
      </c>
      <c r="O189" s="86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09" t="s">
        <v>125</v>
      </c>
      <c r="AT189" s="209" t="s">
        <v>120</v>
      </c>
      <c r="AU189" s="209" t="s">
        <v>81</v>
      </c>
      <c r="AY189" s="19" t="s">
        <v>119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9" t="s">
        <v>81</v>
      </c>
      <c r="BK189" s="210">
        <f>ROUND(I189*H189,2)</f>
        <v>0</v>
      </c>
      <c r="BL189" s="19" t="s">
        <v>125</v>
      </c>
      <c r="BM189" s="209" t="s">
        <v>457</v>
      </c>
    </row>
    <row r="190" s="2" customFormat="1" ht="55.5" customHeight="1">
      <c r="A190" s="40"/>
      <c r="B190" s="41"/>
      <c r="C190" s="198" t="s">
        <v>458</v>
      </c>
      <c r="D190" s="198" t="s">
        <v>120</v>
      </c>
      <c r="E190" s="199" t="s">
        <v>459</v>
      </c>
      <c r="F190" s="200" t="s">
        <v>460</v>
      </c>
      <c r="G190" s="201" t="s">
        <v>158</v>
      </c>
      <c r="H190" s="202">
        <v>1</v>
      </c>
      <c r="I190" s="203"/>
      <c r="J190" s="204">
        <f>ROUND(I190*H190,2)</f>
        <v>0</v>
      </c>
      <c r="K190" s="200" t="s">
        <v>124</v>
      </c>
      <c r="L190" s="46"/>
      <c r="M190" s="205" t="s">
        <v>21</v>
      </c>
      <c r="N190" s="206" t="s">
        <v>44</v>
      </c>
      <c r="O190" s="86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09" t="s">
        <v>125</v>
      </c>
      <c r="AT190" s="209" t="s">
        <v>120</v>
      </c>
      <c r="AU190" s="209" t="s">
        <v>81</v>
      </c>
      <c r="AY190" s="19" t="s">
        <v>119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9" t="s">
        <v>81</v>
      </c>
      <c r="BK190" s="210">
        <f>ROUND(I190*H190,2)</f>
        <v>0</v>
      </c>
      <c r="BL190" s="19" t="s">
        <v>125</v>
      </c>
      <c r="BM190" s="209" t="s">
        <v>461</v>
      </c>
    </row>
    <row r="191" s="2" customFormat="1" ht="128.55" customHeight="1">
      <c r="A191" s="40"/>
      <c r="B191" s="41"/>
      <c r="C191" s="198" t="s">
        <v>462</v>
      </c>
      <c r="D191" s="198" t="s">
        <v>120</v>
      </c>
      <c r="E191" s="199" t="s">
        <v>463</v>
      </c>
      <c r="F191" s="200" t="s">
        <v>464</v>
      </c>
      <c r="G191" s="201" t="s">
        <v>158</v>
      </c>
      <c r="H191" s="202">
        <v>4</v>
      </c>
      <c r="I191" s="203"/>
      <c r="J191" s="204">
        <f>ROUND(I191*H191,2)</f>
        <v>0</v>
      </c>
      <c r="K191" s="200" t="s">
        <v>124</v>
      </c>
      <c r="L191" s="46"/>
      <c r="M191" s="205" t="s">
        <v>21</v>
      </c>
      <c r="N191" s="206" t="s">
        <v>44</v>
      </c>
      <c r="O191" s="86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09" t="s">
        <v>125</v>
      </c>
      <c r="AT191" s="209" t="s">
        <v>120</v>
      </c>
      <c r="AU191" s="209" t="s">
        <v>81</v>
      </c>
      <c r="AY191" s="19" t="s">
        <v>119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9" t="s">
        <v>81</v>
      </c>
      <c r="BK191" s="210">
        <f>ROUND(I191*H191,2)</f>
        <v>0</v>
      </c>
      <c r="BL191" s="19" t="s">
        <v>125</v>
      </c>
      <c r="BM191" s="209" t="s">
        <v>465</v>
      </c>
    </row>
    <row r="192" s="2" customFormat="1" ht="142.2" customHeight="1">
      <c r="A192" s="40"/>
      <c r="B192" s="41"/>
      <c r="C192" s="198" t="s">
        <v>466</v>
      </c>
      <c r="D192" s="198" t="s">
        <v>120</v>
      </c>
      <c r="E192" s="199" t="s">
        <v>467</v>
      </c>
      <c r="F192" s="200" t="s">
        <v>468</v>
      </c>
      <c r="G192" s="201" t="s">
        <v>158</v>
      </c>
      <c r="H192" s="202">
        <v>1</v>
      </c>
      <c r="I192" s="203"/>
      <c r="J192" s="204">
        <f>ROUND(I192*H192,2)</f>
        <v>0</v>
      </c>
      <c r="K192" s="200" t="s">
        <v>124</v>
      </c>
      <c r="L192" s="46"/>
      <c r="M192" s="205" t="s">
        <v>21</v>
      </c>
      <c r="N192" s="206" t="s">
        <v>44</v>
      </c>
      <c r="O192" s="86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09" t="s">
        <v>125</v>
      </c>
      <c r="AT192" s="209" t="s">
        <v>120</v>
      </c>
      <c r="AU192" s="209" t="s">
        <v>81</v>
      </c>
      <c r="AY192" s="19" t="s">
        <v>119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9" t="s">
        <v>81</v>
      </c>
      <c r="BK192" s="210">
        <f>ROUND(I192*H192,2)</f>
        <v>0</v>
      </c>
      <c r="BL192" s="19" t="s">
        <v>125</v>
      </c>
      <c r="BM192" s="209" t="s">
        <v>469</v>
      </c>
    </row>
    <row r="193" s="2" customFormat="1" ht="44.25" customHeight="1">
      <c r="A193" s="40"/>
      <c r="B193" s="41"/>
      <c r="C193" s="198" t="s">
        <v>470</v>
      </c>
      <c r="D193" s="198" t="s">
        <v>120</v>
      </c>
      <c r="E193" s="199" t="s">
        <v>471</v>
      </c>
      <c r="F193" s="200" t="s">
        <v>472</v>
      </c>
      <c r="G193" s="201" t="s">
        <v>158</v>
      </c>
      <c r="H193" s="202">
        <v>1</v>
      </c>
      <c r="I193" s="203"/>
      <c r="J193" s="204">
        <f>ROUND(I193*H193,2)</f>
        <v>0</v>
      </c>
      <c r="K193" s="200" t="s">
        <v>124</v>
      </c>
      <c r="L193" s="46"/>
      <c r="M193" s="205" t="s">
        <v>21</v>
      </c>
      <c r="N193" s="206" t="s">
        <v>44</v>
      </c>
      <c r="O193" s="86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09" t="s">
        <v>125</v>
      </c>
      <c r="AT193" s="209" t="s">
        <v>120</v>
      </c>
      <c r="AU193" s="209" t="s">
        <v>81</v>
      </c>
      <c r="AY193" s="19" t="s">
        <v>119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9" t="s">
        <v>81</v>
      </c>
      <c r="BK193" s="210">
        <f>ROUND(I193*H193,2)</f>
        <v>0</v>
      </c>
      <c r="BL193" s="19" t="s">
        <v>125</v>
      </c>
      <c r="BM193" s="209" t="s">
        <v>473</v>
      </c>
    </row>
    <row r="194" s="2" customFormat="1" ht="49.05" customHeight="1">
      <c r="A194" s="40"/>
      <c r="B194" s="41"/>
      <c r="C194" s="198" t="s">
        <v>474</v>
      </c>
      <c r="D194" s="198" t="s">
        <v>120</v>
      </c>
      <c r="E194" s="199" t="s">
        <v>475</v>
      </c>
      <c r="F194" s="200" t="s">
        <v>476</v>
      </c>
      <c r="G194" s="201" t="s">
        <v>158</v>
      </c>
      <c r="H194" s="202">
        <v>1</v>
      </c>
      <c r="I194" s="203"/>
      <c r="J194" s="204">
        <f>ROUND(I194*H194,2)</f>
        <v>0</v>
      </c>
      <c r="K194" s="200" t="s">
        <v>124</v>
      </c>
      <c r="L194" s="46"/>
      <c r="M194" s="254" t="s">
        <v>21</v>
      </c>
      <c r="N194" s="255" t="s">
        <v>44</v>
      </c>
      <c r="O194" s="256"/>
      <c r="P194" s="257">
        <f>O194*H194</f>
        <v>0</v>
      </c>
      <c r="Q194" s="257">
        <v>0</v>
      </c>
      <c r="R194" s="257">
        <f>Q194*H194</f>
        <v>0</v>
      </c>
      <c r="S194" s="257">
        <v>0</v>
      </c>
      <c r="T194" s="25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09" t="s">
        <v>125</v>
      </c>
      <c r="AT194" s="209" t="s">
        <v>120</v>
      </c>
      <c r="AU194" s="209" t="s">
        <v>81</v>
      </c>
      <c r="AY194" s="19" t="s">
        <v>119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9" t="s">
        <v>81</v>
      </c>
      <c r="BK194" s="210">
        <f>ROUND(I194*H194,2)</f>
        <v>0</v>
      </c>
      <c r="BL194" s="19" t="s">
        <v>125</v>
      </c>
      <c r="BM194" s="209" t="s">
        <v>477</v>
      </c>
    </row>
    <row r="195" s="2" customFormat="1" ht="6.96" customHeight="1">
      <c r="A195" s="40"/>
      <c r="B195" s="61"/>
      <c r="C195" s="62"/>
      <c r="D195" s="62"/>
      <c r="E195" s="62"/>
      <c r="F195" s="62"/>
      <c r="G195" s="62"/>
      <c r="H195" s="62"/>
      <c r="I195" s="62"/>
      <c r="J195" s="62"/>
      <c r="K195" s="62"/>
      <c r="L195" s="46"/>
      <c r="M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</row>
  </sheetData>
  <sheetProtection sheet="1" autoFilter="0" formatColumns="0" formatRows="0" objects="1" scenarios="1" spinCount="100000" saltValue="eWSrXCGYpY8vq786pKfaFQRsez3beD84Y3UsyYcJsRr6sSuc6nip7ZGXvlXge4JvjgNrl2NKMMFL5EppQELEqw==" hashValue="lbV3FwtcGBUiAO6fsy7L6ymoyIyzF6vLC5zLtMKlIxz68YXkBvwT1X/pjo8IfZ2p+wyrzj3gH50d9cv25BN6Qw==" algorithmName="SHA-512" password="CC35"/>
  <autoFilter ref="C85:K19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Oprava přejezdového zabezpečovacího zařízení na přejezdu P6507 v km 255,202 v úseku Jistebník – Polanka nad Odrou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478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14. 6. 2024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ROUND((SUM(BE83:BE106)),  2)</f>
        <v>0</v>
      </c>
      <c r="G33" s="40"/>
      <c r="H33" s="40"/>
      <c r="I33" s="150">
        <v>0.20999999999999999</v>
      </c>
      <c r="J33" s="149">
        <f>ROUND(((SUM(BE83:BE106))*I33),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ROUND((SUM(BF83:BF106)),  2)</f>
        <v>0</v>
      </c>
      <c r="G34" s="40"/>
      <c r="H34" s="40"/>
      <c r="I34" s="150">
        <v>0.12</v>
      </c>
      <c r="J34" s="149">
        <f>ROUND(((SUM(BF83:BF106))*I34),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ROUND((SUM(BG83:BG106)),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ROUND((SUM(BH83:BH106)),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ROUND((SUM(BI83:BI106)),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Oprava přejezdového zabezpečovacího zařízení na přejezdu P6507 v km 255,202 v úseku Jistebník – Polanka nad Odrou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ÚRS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PZS km 255,202 Studénka - Jistebník</v>
      </c>
      <c r="G52" s="42"/>
      <c r="H52" s="42"/>
      <c r="I52" s="34" t="s">
        <v>24</v>
      </c>
      <c r="J52" s="74" t="str">
        <f>IF(J12="","",J12)</f>
        <v>14. 6. 2024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479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5" customFormat="1" ht="19.92" customHeight="1">
      <c r="A61" s="15"/>
      <c r="B61" s="259"/>
      <c r="C61" s="260"/>
      <c r="D61" s="261" t="s">
        <v>480</v>
      </c>
      <c r="E61" s="262"/>
      <c r="F61" s="262"/>
      <c r="G61" s="262"/>
      <c r="H61" s="262"/>
      <c r="I61" s="262"/>
      <c r="J61" s="263">
        <f>J85</f>
        <v>0</v>
      </c>
      <c r="K61" s="260"/>
      <c r="L61" s="264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="9" customFormat="1" ht="24.96" customHeight="1">
      <c r="A62" s="9"/>
      <c r="B62" s="167"/>
      <c r="C62" s="168"/>
      <c r="D62" s="169" t="s">
        <v>481</v>
      </c>
      <c r="E62" s="170"/>
      <c r="F62" s="170"/>
      <c r="G62" s="170"/>
      <c r="H62" s="170"/>
      <c r="I62" s="170"/>
      <c r="J62" s="171">
        <f>J88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5" customFormat="1" ht="19.92" customHeight="1">
      <c r="A63" s="15"/>
      <c r="B63" s="259"/>
      <c r="C63" s="260"/>
      <c r="D63" s="261" t="s">
        <v>482</v>
      </c>
      <c r="E63" s="262"/>
      <c r="F63" s="262"/>
      <c r="G63" s="262"/>
      <c r="H63" s="262"/>
      <c r="I63" s="262"/>
      <c r="J63" s="263">
        <f>J89</f>
        <v>0</v>
      </c>
      <c r="K63" s="260"/>
      <c r="L63" s="264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Oprava přejezdového zabezpečovacího zařízení na přejezdu P6507 v km 255,202 v úseku Jistebník – Polanka nad Odrou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02 - ÚRS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22</v>
      </c>
      <c r="D77" s="42"/>
      <c r="E77" s="42"/>
      <c r="F77" s="29" t="str">
        <f>F12</f>
        <v>PZS km 255,202 Studénka - Jistebník</v>
      </c>
      <c r="G77" s="42"/>
      <c r="H77" s="42"/>
      <c r="I77" s="34" t="s">
        <v>24</v>
      </c>
      <c r="J77" s="74" t="str">
        <f>IF(J12="","",J12)</f>
        <v>14. 6. 2024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26</v>
      </c>
      <c r="D79" s="42"/>
      <c r="E79" s="42"/>
      <c r="F79" s="29" t="str">
        <f>E15</f>
        <v>Správa železnic, státní organizace</v>
      </c>
      <c r="G79" s="42"/>
      <c r="H79" s="42"/>
      <c r="I79" s="34" t="s">
        <v>32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35</v>
      </c>
      <c r="J80" s="38" t="str">
        <f>E24</f>
        <v>Jana Kotasková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58</v>
      </c>
      <c r="E82" s="176" t="s">
        <v>54</v>
      </c>
      <c r="F82" s="176" t="s">
        <v>55</v>
      </c>
      <c r="G82" s="176" t="s">
        <v>107</v>
      </c>
      <c r="H82" s="176" t="s">
        <v>108</v>
      </c>
      <c r="I82" s="176" t="s">
        <v>109</v>
      </c>
      <c r="J82" s="176" t="s">
        <v>96</v>
      </c>
      <c r="K82" s="177" t="s">
        <v>110</v>
      </c>
      <c r="L82" s="178"/>
      <c r="M82" s="94" t="s">
        <v>21</v>
      </c>
      <c r="N82" s="95" t="s">
        <v>43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P84+P88</f>
        <v>0</v>
      </c>
      <c r="Q83" s="98"/>
      <c r="R83" s="181">
        <f>R84+R88</f>
        <v>1.3559400000000002</v>
      </c>
      <c r="S83" s="98"/>
      <c r="T83" s="182">
        <f>T84+T88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72</v>
      </c>
      <c r="AU83" s="19" t="s">
        <v>97</v>
      </c>
      <c r="BK83" s="183">
        <f>BK84+BK88</f>
        <v>0</v>
      </c>
    </row>
    <row r="84" s="11" customFormat="1" ht="25.92" customHeight="1">
      <c r="A84" s="11"/>
      <c r="B84" s="184"/>
      <c r="C84" s="185"/>
      <c r="D84" s="186" t="s">
        <v>72</v>
      </c>
      <c r="E84" s="187" t="s">
        <v>483</v>
      </c>
      <c r="F84" s="187" t="s">
        <v>484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</v>
      </c>
      <c r="S84" s="192"/>
      <c r="T84" s="194">
        <f>T85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81</v>
      </c>
      <c r="AT84" s="196" t="s">
        <v>72</v>
      </c>
      <c r="AU84" s="196" t="s">
        <v>73</v>
      </c>
      <c r="AY84" s="195" t="s">
        <v>119</v>
      </c>
      <c r="BK84" s="197">
        <f>BK85</f>
        <v>0</v>
      </c>
    </row>
    <row r="85" s="11" customFormat="1" ht="22.8" customHeight="1">
      <c r="A85" s="11"/>
      <c r="B85" s="184"/>
      <c r="C85" s="185"/>
      <c r="D85" s="186" t="s">
        <v>72</v>
      </c>
      <c r="E85" s="265" t="s">
        <v>81</v>
      </c>
      <c r="F85" s="265" t="s">
        <v>118</v>
      </c>
      <c r="G85" s="185"/>
      <c r="H85" s="185"/>
      <c r="I85" s="188"/>
      <c r="J85" s="266">
        <f>BK85</f>
        <v>0</v>
      </c>
      <c r="K85" s="185"/>
      <c r="L85" s="190"/>
      <c r="M85" s="191"/>
      <c r="N85" s="192"/>
      <c r="O85" s="192"/>
      <c r="P85" s="193">
        <f>SUM(P86:P87)</f>
        <v>0</v>
      </c>
      <c r="Q85" s="192"/>
      <c r="R85" s="193">
        <f>SUM(R86:R87)</f>
        <v>0</v>
      </c>
      <c r="S85" s="192"/>
      <c r="T85" s="194">
        <f>SUM(T86:T87)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81</v>
      </c>
      <c r="AT85" s="196" t="s">
        <v>72</v>
      </c>
      <c r="AU85" s="196" t="s">
        <v>81</v>
      </c>
      <c r="AY85" s="195" t="s">
        <v>119</v>
      </c>
      <c r="BK85" s="197">
        <f>SUM(BK86:BK87)</f>
        <v>0</v>
      </c>
    </row>
    <row r="86" s="2" customFormat="1" ht="16.5" customHeight="1">
      <c r="A86" s="40"/>
      <c r="B86" s="41"/>
      <c r="C86" s="198" t="s">
        <v>81</v>
      </c>
      <c r="D86" s="198" t="s">
        <v>120</v>
      </c>
      <c r="E86" s="199" t="s">
        <v>485</v>
      </c>
      <c r="F86" s="200" t="s">
        <v>486</v>
      </c>
      <c r="G86" s="201" t="s">
        <v>260</v>
      </c>
      <c r="H86" s="202">
        <v>50</v>
      </c>
      <c r="I86" s="203"/>
      <c r="J86" s="204">
        <f>ROUND(I86*H86,2)</f>
        <v>0</v>
      </c>
      <c r="K86" s="200" t="s">
        <v>487</v>
      </c>
      <c r="L86" s="46"/>
      <c r="M86" s="205" t="s">
        <v>21</v>
      </c>
      <c r="N86" s="206" t="s">
        <v>44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125</v>
      </c>
      <c r="AT86" s="209" t="s">
        <v>120</v>
      </c>
      <c r="AU86" s="209" t="s">
        <v>83</v>
      </c>
      <c r="AY86" s="19" t="s">
        <v>119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81</v>
      </c>
      <c r="BK86" s="210">
        <f>ROUND(I86*H86,2)</f>
        <v>0</v>
      </c>
      <c r="BL86" s="19" t="s">
        <v>125</v>
      </c>
      <c r="BM86" s="209" t="s">
        <v>488</v>
      </c>
    </row>
    <row r="87" s="2" customFormat="1">
      <c r="A87" s="40"/>
      <c r="B87" s="41"/>
      <c r="C87" s="42"/>
      <c r="D87" s="267" t="s">
        <v>489</v>
      </c>
      <c r="E87" s="42"/>
      <c r="F87" s="268" t="s">
        <v>490</v>
      </c>
      <c r="G87" s="42"/>
      <c r="H87" s="42"/>
      <c r="I87" s="269"/>
      <c r="J87" s="42"/>
      <c r="K87" s="42"/>
      <c r="L87" s="46"/>
      <c r="M87" s="270"/>
      <c r="N87" s="271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489</v>
      </c>
      <c r="AU87" s="19" t="s">
        <v>83</v>
      </c>
    </row>
    <row r="88" s="11" customFormat="1" ht="25.92" customHeight="1">
      <c r="A88" s="11"/>
      <c r="B88" s="184"/>
      <c r="C88" s="185"/>
      <c r="D88" s="186" t="s">
        <v>72</v>
      </c>
      <c r="E88" s="187" t="s">
        <v>143</v>
      </c>
      <c r="F88" s="187" t="s">
        <v>491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P89</f>
        <v>0</v>
      </c>
      <c r="Q88" s="192"/>
      <c r="R88" s="193">
        <f>R89</f>
        <v>1.3559400000000002</v>
      </c>
      <c r="S88" s="192"/>
      <c r="T88" s="194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5" t="s">
        <v>138</v>
      </c>
      <c r="AT88" s="196" t="s">
        <v>72</v>
      </c>
      <c r="AU88" s="196" t="s">
        <v>73</v>
      </c>
      <c r="AY88" s="195" t="s">
        <v>119</v>
      </c>
      <c r="BK88" s="197">
        <f>BK89</f>
        <v>0</v>
      </c>
    </row>
    <row r="89" s="11" customFormat="1" ht="22.8" customHeight="1">
      <c r="A89" s="11"/>
      <c r="B89" s="184"/>
      <c r="C89" s="185"/>
      <c r="D89" s="186" t="s">
        <v>72</v>
      </c>
      <c r="E89" s="265" t="s">
        <v>492</v>
      </c>
      <c r="F89" s="265" t="s">
        <v>493</v>
      </c>
      <c r="G89" s="185"/>
      <c r="H89" s="185"/>
      <c r="I89" s="188"/>
      <c r="J89" s="266">
        <f>BK89</f>
        <v>0</v>
      </c>
      <c r="K89" s="185"/>
      <c r="L89" s="190"/>
      <c r="M89" s="191"/>
      <c r="N89" s="192"/>
      <c r="O89" s="192"/>
      <c r="P89" s="193">
        <f>SUM(P90:P106)</f>
        <v>0</v>
      </c>
      <c r="Q89" s="192"/>
      <c r="R89" s="193">
        <f>SUM(R90:R106)</f>
        <v>1.3559400000000002</v>
      </c>
      <c r="S89" s="192"/>
      <c r="T89" s="194">
        <f>SUM(T90:T106)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5" t="s">
        <v>138</v>
      </c>
      <c r="AT89" s="196" t="s">
        <v>72</v>
      </c>
      <c r="AU89" s="196" t="s">
        <v>81</v>
      </c>
      <c r="AY89" s="195" t="s">
        <v>119</v>
      </c>
      <c r="BK89" s="197">
        <f>SUM(BK90:BK106)</f>
        <v>0</v>
      </c>
    </row>
    <row r="90" s="2" customFormat="1" ht="24.15" customHeight="1">
      <c r="A90" s="40"/>
      <c r="B90" s="41"/>
      <c r="C90" s="198" t="s">
        <v>83</v>
      </c>
      <c r="D90" s="198" t="s">
        <v>120</v>
      </c>
      <c r="E90" s="199" t="s">
        <v>494</v>
      </c>
      <c r="F90" s="200" t="s">
        <v>495</v>
      </c>
      <c r="G90" s="201" t="s">
        <v>260</v>
      </c>
      <c r="H90" s="202">
        <v>50</v>
      </c>
      <c r="I90" s="203"/>
      <c r="J90" s="204">
        <f>ROUND(I90*H90,2)</f>
        <v>0</v>
      </c>
      <c r="K90" s="200" t="s">
        <v>487</v>
      </c>
      <c r="L90" s="46"/>
      <c r="M90" s="205" t="s">
        <v>21</v>
      </c>
      <c r="N90" s="206" t="s">
        <v>44</v>
      </c>
      <c r="O90" s="86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09" t="s">
        <v>125</v>
      </c>
      <c r="AT90" s="209" t="s">
        <v>120</v>
      </c>
      <c r="AU90" s="209" t="s">
        <v>83</v>
      </c>
      <c r="AY90" s="19" t="s">
        <v>119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81</v>
      </c>
      <c r="BK90" s="210">
        <f>ROUND(I90*H90,2)</f>
        <v>0</v>
      </c>
      <c r="BL90" s="19" t="s">
        <v>125</v>
      </c>
      <c r="BM90" s="209" t="s">
        <v>496</v>
      </c>
    </row>
    <row r="91" s="2" customFormat="1">
      <c r="A91" s="40"/>
      <c r="B91" s="41"/>
      <c r="C91" s="42"/>
      <c r="D91" s="267" t="s">
        <v>489</v>
      </c>
      <c r="E91" s="42"/>
      <c r="F91" s="268" t="s">
        <v>497</v>
      </c>
      <c r="G91" s="42"/>
      <c r="H91" s="42"/>
      <c r="I91" s="269"/>
      <c r="J91" s="42"/>
      <c r="K91" s="42"/>
      <c r="L91" s="46"/>
      <c r="M91" s="270"/>
      <c r="N91" s="27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489</v>
      </c>
      <c r="AU91" s="19" t="s">
        <v>83</v>
      </c>
    </row>
    <row r="92" s="2" customFormat="1" ht="24.15" customHeight="1">
      <c r="A92" s="40"/>
      <c r="B92" s="41"/>
      <c r="C92" s="198" t="s">
        <v>138</v>
      </c>
      <c r="D92" s="198" t="s">
        <v>120</v>
      </c>
      <c r="E92" s="199" t="s">
        <v>498</v>
      </c>
      <c r="F92" s="200" t="s">
        <v>499</v>
      </c>
      <c r="G92" s="201" t="s">
        <v>260</v>
      </c>
      <c r="H92" s="202">
        <v>10</v>
      </c>
      <c r="I92" s="203"/>
      <c r="J92" s="204">
        <f>ROUND(I92*H92,2)</f>
        <v>0</v>
      </c>
      <c r="K92" s="200" t="s">
        <v>487</v>
      </c>
      <c r="L92" s="46"/>
      <c r="M92" s="205" t="s">
        <v>21</v>
      </c>
      <c r="N92" s="206" t="s">
        <v>44</v>
      </c>
      <c r="O92" s="8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09" t="s">
        <v>125</v>
      </c>
      <c r="AT92" s="209" t="s">
        <v>120</v>
      </c>
      <c r="AU92" s="209" t="s">
        <v>83</v>
      </c>
      <c r="AY92" s="19" t="s">
        <v>119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9" t="s">
        <v>81</v>
      </c>
      <c r="BK92" s="210">
        <f>ROUND(I92*H92,2)</f>
        <v>0</v>
      </c>
      <c r="BL92" s="19" t="s">
        <v>125</v>
      </c>
      <c r="BM92" s="209" t="s">
        <v>500</v>
      </c>
    </row>
    <row r="93" s="2" customFormat="1">
      <c r="A93" s="40"/>
      <c r="B93" s="41"/>
      <c r="C93" s="42"/>
      <c r="D93" s="267" t="s">
        <v>489</v>
      </c>
      <c r="E93" s="42"/>
      <c r="F93" s="268" t="s">
        <v>501</v>
      </c>
      <c r="G93" s="42"/>
      <c r="H93" s="42"/>
      <c r="I93" s="269"/>
      <c r="J93" s="42"/>
      <c r="K93" s="42"/>
      <c r="L93" s="46"/>
      <c r="M93" s="270"/>
      <c r="N93" s="27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489</v>
      </c>
      <c r="AU93" s="19" t="s">
        <v>83</v>
      </c>
    </row>
    <row r="94" s="2" customFormat="1" ht="44.25" customHeight="1">
      <c r="A94" s="40"/>
      <c r="B94" s="41"/>
      <c r="C94" s="198" t="s">
        <v>125</v>
      </c>
      <c r="D94" s="198" t="s">
        <v>120</v>
      </c>
      <c r="E94" s="199" t="s">
        <v>502</v>
      </c>
      <c r="F94" s="200" t="s">
        <v>503</v>
      </c>
      <c r="G94" s="201" t="s">
        <v>260</v>
      </c>
      <c r="H94" s="202">
        <v>80</v>
      </c>
      <c r="I94" s="203"/>
      <c r="J94" s="204">
        <f>ROUND(I94*H94,2)</f>
        <v>0</v>
      </c>
      <c r="K94" s="200" t="s">
        <v>487</v>
      </c>
      <c r="L94" s="46"/>
      <c r="M94" s="205" t="s">
        <v>21</v>
      </c>
      <c r="N94" s="206" t="s">
        <v>44</v>
      </c>
      <c r="O94" s="86"/>
      <c r="P94" s="207">
        <f>O94*H94</f>
        <v>0</v>
      </c>
      <c r="Q94" s="207">
        <v>2.0000000000000002E-05</v>
      </c>
      <c r="R94" s="207">
        <f>Q94*H94</f>
        <v>0.0016000000000000001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125</v>
      </c>
      <c r="AT94" s="209" t="s">
        <v>120</v>
      </c>
      <c r="AU94" s="209" t="s">
        <v>83</v>
      </c>
      <c r="AY94" s="19" t="s">
        <v>119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81</v>
      </c>
      <c r="BK94" s="210">
        <f>ROUND(I94*H94,2)</f>
        <v>0</v>
      </c>
      <c r="BL94" s="19" t="s">
        <v>125</v>
      </c>
      <c r="BM94" s="209" t="s">
        <v>504</v>
      </c>
    </row>
    <row r="95" s="2" customFormat="1">
      <c r="A95" s="40"/>
      <c r="B95" s="41"/>
      <c r="C95" s="42"/>
      <c r="D95" s="267" t="s">
        <v>489</v>
      </c>
      <c r="E95" s="42"/>
      <c r="F95" s="268" t="s">
        <v>505</v>
      </c>
      <c r="G95" s="42"/>
      <c r="H95" s="42"/>
      <c r="I95" s="269"/>
      <c r="J95" s="42"/>
      <c r="K95" s="42"/>
      <c r="L95" s="46"/>
      <c r="M95" s="270"/>
      <c r="N95" s="27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489</v>
      </c>
      <c r="AU95" s="19" t="s">
        <v>83</v>
      </c>
    </row>
    <row r="96" s="2" customFormat="1" ht="24.15" customHeight="1">
      <c r="A96" s="40"/>
      <c r="B96" s="41"/>
      <c r="C96" s="244" t="s">
        <v>150</v>
      </c>
      <c r="D96" s="244" t="s">
        <v>143</v>
      </c>
      <c r="E96" s="245" t="s">
        <v>506</v>
      </c>
      <c r="F96" s="246" t="s">
        <v>507</v>
      </c>
      <c r="G96" s="247" t="s">
        <v>158</v>
      </c>
      <c r="H96" s="248">
        <v>8</v>
      </c>
      <c r="I96" s="249"/>
      <c r="J96" s="250">
        <f>ROUND(I96*H96,2)</f>
        <v>0</v>
      </c>
      <c r="K96" s="246" t="s">
        <v>487</v>
      </c>
      <c r="L96" s="251"/>
      <c r="M96" s="252" t="s">
        <v>21</v>
      </c>
      <c r="N96" s="253" t="s">
        <v>44</v>
      </c>
      <c r="O96" s="86"/>
      <c r="P96" s="207">
        <f>O96*H96</f>
        <v>0</v>
      </c>
      <c r="Q96" s="207">
        <v>8.0000000000000007E-05</v>
      </c>
      <c r="R96" s="207">
        <f>Q96*H96</f>
        <v>0.00064000000000000005</v>
      </c>
      <c r="S96" s="207">
        <v>0</v>
      </c>
      <c r="T96" s="20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09" t="s">
        <v>146</v>
      </c>
      <c r="AT96" s="209" t="s">
        <v>143</v>
      </c>
      <c r="AU96" s="209" t="s">
        <v>83</v>
      </c>
      <c r="AY96" s="19" t="s">
        <v>119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81</v>
      </c>
      <c r="BK96" s="210">
        <f>ROUND(I96*H96,2)</f>
        <v>0</v>
      </c>
      <c r="BL96" s="19" t="s">
        <v>146</v>
      </c>
      <c r="BM96" s="209" t="s">
        <v>508</v>
      </c>
    </row>
    <row r="97" s="2" customFormat="1" ht="44.25" customHeight="1">
      <c r="A97" s="40"/>
      <c r="B97" s="41"/>
      <c r="C97" s="244" t="s">
        <v>155</v>
      </c>
      <c r="D97" s="244" t="s">
        <v>143</v>
      </c>
      <c r="E97" s="245" t="s">
        <v>509</v>
      </c>
      <c r="F97" s="246" t="s">
        <v>510</v>
      </c>
      <c r="G97" s="247" t="s">
        <v>141</v>
      </c>
      <c r="H97" s="248">
        <v>10</v>
      </c>
      <c r="I97" s="249"/>
      <c r="J97" s="250">
        <f>ROUND(I97*H97,2)</f>
        <v>0</v>
      </c>
      <c r="K97" s="246" t="s">
        <v>487</v>
      </c>
      <c r="L97" s="251"/>
      <c r="M97" s="252" t="s">
        <v>21</v>
      </c>
      <c r="N97" s="253" t="s">
        <v>44</v>
      </c>
      <c r="O97" s="86"/>
      <c r="P97" s="207">
        <f>O97*H97</f>
        <v>0</v>
      </c>
      <c r="Q97" s="207">
        <v>6.0000000000000002E-05</v>
      </c>
      <c r="R97" s="207">
        <f>Q97*H97</f>
        <v>0.00060000000000000006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146</v>
      </c>
      <c r="AT97" s="209" t="s">
        <v>143</v>
      </c>
      <c r="AU97" s="209" t="s">
        <v>83</v>
      </c>
      <c r="AY97" s="19" t="s">
        <v>119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81</v>
      </c>
      <c r="BK97" s="210">
        <f>ROUND(I97*H97,2)</f>
        <v>0</v>
      </c>
      <c r="BL97" s="19" t="s">
        <v>146</v>
      </c>
      <c r="BM97" s="209" t="s">
        <v>511</v>
      </c>
    </row>
    <row r="98" s="2" customFormat="1" ht="37.8" customHeight="1">
      <c r="A98" s="40"/>
      <c r="B98" s="41"/>
      <c r="C98" s="198" t="s">
        <v>160</v>
      </c>
      <c r="D98" s="198" t="s">
        <v>120</v>
      </c>
      <c r="E98" s="199" t="s">
        <v>512</v>
      </c>
      <c r="F98" s="200" t="s">
        <v>513</v>
      </c>
      <c r="G98" s="201" t="s">
        <v>141</v>
      </c>
      <c r="H98" s="202">
        <v>10</v>
      </c>
      <c r="I98" s="203"/>
      <c r="J98" s="204">
        <f>ROUND(I98*H98,2)</f>
        <v>0</v>
      </c>
      <c r="K98" s="200" t="s">
        <v>487</v>
      </c>
      <c r="L98" s="46"/>
      <c r="M98" s="205" t="s">
        <v>21</v>
      </c>
      <c r="N98" s="206" t="s">
        <v>44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125</v>
      </c>
      <c r="AT98" s="209" t="s">
        <v>120</v>
      </c>
      <c r="AU98" s="209" t="s">
        <v>83</v>
      </c>
      <c r="AY98" s="19" t="s">
        <v>119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81</v>
      </c>
      <c r="BK98" s="210">
        <f>ROUND(I98*H98,2)</f>
        <v>0</v>
      </c>
      <c r="BL98" s="19" t="s">
        <v>125</v>
      </c>
      <c r="BM98" s="209" t="s">
        <v>514</v>
      </c>
    </row>
    <row r="99" s="2" customFormat="1">
      <c r="A99" s="40"/>
      <c r="B99" s="41"/>
      <c r="C99" s="42"/>
      <c r="D99" s="267" t="s">
        <v>489</v>
      </c>
      <c r="E99" s="42"/>
      <c r="F99" s="268" t="s">
        <v>515</v>
      </c>
      <c r="G99" s="42"/>
      <c r="H99" s="42"/>
      <c r="I99" s="269"/>
      <c r="J99" s="42"/>
      <c r="K99" s="42"/>
      <c r="L99" s="46"/>
      <c r="M99" s="270"/>
      <c r="N99" s="27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489</v>
      </c>
      <c r="AU99" s="19" t="s">
        <v>83</v>
      </c>
    </row>
    <row r="100" s="2" customFormat="1" ht="49.05" customHeight="1">
      <c r="A100" s="40"/>
      <c r="B100" s="41"/>
      <c r="C100" s="198" t="s">
        <v>165</v>
      </c>
      <c r="D100" s="198" t="s">
        <v>120</v>
      </c>
      <c r="E100" s="199" t="s">
        <v>516</v>
      </c>
      <c r="F100" s="200" t="s">
        <v>517</v>
      </c>
      <c r="G100" s="201" t="s">
        <v>141</v>
      </c>
      <c r="H100" s="202">
        <v>35</v>
      </c>
      <c r="I100" s="203"/>
      <c r="J100" s="204">
        <f>ROUND(I100*H100,2)</f>
        <v>0</v>
      </c>
      <c r="K100" s="200" t="s">
        <v>487</v>
      </c>
      <c r="L100" s="46"/>
      <c r="M100" s="205" t="s">
        <v>21</v>
      </c>
      <c r="N100" s="206" t="s">
        <v>44</v>
      </c>
      <c r="O100" s="86"/>
      <c r="P100" s="207">
        <f>O100*H100</f>
        <v>0</v>
      </c>
      <c r="Q100" s="207">
        <v>0.0036600000000000001</v>
      </c>
      <c r="R100" s="207">
        <f>Q100*H100</f>
        <v>0.12809999999999999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125</v>
      </c>
      <c r="AT100" s="209" t="s">
        <v>120</v>
      </c>
      <c r="AU100" s="209" t="s">
        <v>83</v>
      </c>
      <c r="AY100" s="19" t="s">
        <v>119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81</v>
      </c>
      <c r="BK100" s="210">
        <f>ROUND(I100*H100,2)</f>
        <v>0</v>
      </c>
      <c r="BL100" s="19" t="s">
        <v>125</v>
      </c>
      <c r="BM100" s="209" t="s">
        <v>518</v>
      </c>
    </row>
    <row r="101" s="2" customFormat="1">
      <c r="A101" s="40"/>
      <c r="B101" s="41"/>
      <c r="C101" s="42"/>
      <c r="D101" s="267" t="s">
        <v>489</v>
      </c>
      <c r="E101" s="42"/>
      <c r="F101" s="268" t="s">
        <v>519</v>
      </c>
      <c r="G101" s="42"/>
      <c r="H101" s="42"/>
      <c r="I101" s="269"/>
      <c r="J101" s="42"/>
      <c r="K101" s="42"/>
      <c r="L101" s="46"/>
      <c r="M101" s="270"/>
      <c r="N101" s="27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489</v>
      </c>
      <c r="AU101" s="19" t="s">
        <v>83</v>
      </c>
    </row>
    <row r="102" s="2" customFormat="1" ht="24.15" customHeight="1">
      <c r="A102" s="40"/>
      <c r="B102" s="41"/>
      <c r="C102" s="244" t="s">
        <v>169</v>
      </c>
      <c r="D102" s="244" t="s">
        <v>143</v>
      </c>
      <c r="E102" s="245" t="s">
        <v>520</v>
      </c>
      <c r="F102" s="246" t="s">
        <v>521</v>
      </c>
      <c r="G102" s="247" t="s">
        <v>141</v>
      </c>
      <c r="H102" s="248">
        <v>35</v>
      </c>
      <c r="I102" s="249"/>
      <c r="J102" s="250">
        <f>ROUND(I102*H102,2)</f>
        <v>0</v>
      </c>
      <c r="K102" s="246" t="s">
        <v>487</v>
      </c>
      <c r="L102" s="251"/>
      <c r="M102" s="252" t="s">
        <v>21</v>
      </c>
      <c r="N102" s="253" t="s">
        <v>44</v>
      </c>
      <c r="O102" s="86"/>
      <c r="P102" s="207">
        <f>O102*H102</f>
        <v>0</v>
      </c>
      <c r="Q102" s="207">
        <v>0.035000000000000003</v>
      </c>
      <c r="R102" s="207">
        <f>Q102*H102</f>
        <v>1.2250000000000001</v>
      </c>
      <c r="S102" s="207">
        <v>0</v>
      </c>
      <c r="T102" s="20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09" t="s">
        <v>146</v>
      </c>
      <c r="AT102" s="209" t="s">
        <v>143</v>
      </c>
      <c r="AU102" s="209" t="s">
        <v>83</v>
      </c>
      <c r="AY102" s="19" t="s">
        <v>119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9" t="s">
        <v>81</v>
      </c>
      <c r="BK102" s="210">
        <f>ROUND(I102*H102,2)</f>
        <v>0</v>
      </c>
      <c r="BL102" s="19" t="s">
        <v>146</v>
      </c>
      <c r="BM102" s="209" t="s">
        <v>522</v>
      </c>
    </row>
    <row r="103" s="2" customFormat="1" ht="37.8" customHeight="1">
      <c r="A103" s="40"/>
      <c r="B103" s="41"/>
      <c r="C103" s="198" t="s">
        <v>173</v>
      </c>
      <c r="D103" s="198" t="s">
        <v>120</v>
      </c>
      <c r="E103" s="199" t="s">
        <v>523</v>
      </c>
      <c r="F103" s="200" t="s">
        <v>524</v>
      </c>
      <c r="G103" s="201" t="s">
        <v>158</v>
      </c>
      <c r="H103" s="202">
        <v>3</v>
      </c>
      <c r="I103" s="203"/>
      <c r="J103" s="204">
        <f>ROUND(I103*H103,2)</f>
        <v>0</v>
      </c>
      <c r="K103" s="200" t="s">
        <v>487</v>
      </c>
      <c r="L103" s="46"/>
      <c r="M103" s="205" t="s">
        <v>21</v>
      </c>
      <c r="N103" s="206" t="s">
        <v>44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125</v>
      </c>
      <c r="AT103" s="209" t="s">
        <v>120</v>
      </c>
      <c r="AU103" s="209" t="s">
        <v>83</v>
      </c>
      <c r="AY103" s="19" t="s">
        <v>119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81</v>
      </c>
      <c r="BK103" s="210">
        <f>ROUND(I103*H103,2)</f>
        <v>0</v>
      </c>
      <c r="BL103" s="19" t="s">
        <v>125</v>
      </c>
      <c r="BM103" s="209" t="s">
        <v>525</v>
      </c>
    </row>
    <row r="104" s="2" customFormat="1">
      <c r="A104" s="40"/>
      <c r="B104" s="41"/>
      <c r="C104" s="42"/>
      <c r="D104" s="267" t="s">
        <v>489</v>
      </c>
      <c r="E104" s="42"/>
      <c r="F104" s="268" t="s">
        <v>526</v>
      </c>
      <c r="G104" s="42"/>
      <c r="H104" s="42"/>
      <c r="I104" s="269"/>
      <c r="J104" s="42"/>
      <c r="K104" s="42"/>
      <c r="L104" s="46"/>
      <c r="M104" s="270"/>
      <c r="N104" s="27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489</v>
      </c>
      <c r="AU104" s="19" t="s">
        <v>83</v>
      </c>
    </row>
    <row r="105" s="2" customFormat="1" ht="37.8" customHeight="1">
      <c r="A105" s="40"/>
      <c r="B105" s="41"/>
      <c r="C105" s="198" t="s">
        <v>177</v>
      </c>
      <c r="D105" s="198" t="s">
        <v>120</v>
      </c>
      <c r="E105" s="199" t="s">
        <v>527</v>
      </c>
      <c r="F105" s="200" t="s">
        <v>528</v>
      </c>
      <c r="G105" s="201" t="s">
        <v>158</v>
      </c>
      <c r="H105" s="202">
        <v>3</v>
      </c>
      <c r="I105" s="203"/>
      <c r="J105" s="204">
        <f>ROUND(I105*H105,2)</f>
        <v>0</v>
      </c>
      <c r="K105" s="200" t="s">
        <v>487</v>
      </c>
      <c r="L105" s="46"/>
      <c r="M105" s="205" t="s">
        <v>21</v>
      </c>
      <c r="N105" s="206" t="s">
        <v>44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125</v>
      </c>
      <c r="AT105" s="209" t="s">
        <v>120</v>
      </c>
      <c r="AU105" s="209" t="s">
        <v>83</v>
      </c>
      <c r="AY105" s="19" t="s">
        <v>119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81</v>
      </c>
      <c r="BK105" s="210">
        <f>ROUND(I105*H105,2)</f>
        <v>0</v>
      </c>
      <c r="BL105" s="19" t="s">
        <v>125</v>
      </c>
      <c r="BM105" s="209" t="s">
        <v>529</v>
      </c>
    </row>
    <row r="106" s="2" customFormat="1">
      <c r="A106" s="40"/>
      <c r="B106" s="41"/>
      <c r="C106" s="42"/>
      <c r="D106" s="267" t="s">
        <v>489</v>
      </c>
      <c r="E106" s="42"/>
      <c r="F106" s="268" t="s">
        <v>530</v>
      </c>
      <c r="G106" s="42"/>
      <c r="H106" s="42"/>
      <c r="I106" s="269"/>
      <c r="J106" s="42"/>
      <c r="K106" s="42"/>
      <c r="L106" s="46"/>
      <c r="M106" s="272"/>
      <c r="N106" s="273"/>
      <c r="O106" s="256"/>
      <c r="P106" s="256"/>
      <c r="Q106" s="256"/>
      <c r="R106" s="256"/>
      <c r="S106" s="256"/>
      <c r="T106" s="274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489</v>
      </c>
      <c r="AU106" s="19" t="s">
        <v>83</v>
      </c>
    </row>
    <row r="107" s="2" customFormat="1" ht="6.96" customHeight="1">
      <c r="A107" s="40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46"/>
      <c r="M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</sheetData>
  <sheetProtection sheet="1" autoFilter="0" formatColumns="0" formatRows="0" objects="1" scenarios="1" spinCount="100000" saltValue="qXiq4yrn0deEHdBZbQXDVIhAy94ViU0x8GBUUl9443WfIlCM2baJ0eGCUTB5aSxlTnAJ7ZS4zxVNkw1VB9Xuwg==" hashValue="odRy2Plz7ebcGjch3J8ZsQhwT9+xY71fQ8ciq6LxE0D2rZ/Tr9r9RA8UP6nmnJm++lao15urHSQX849qN7r6TA==" algorithmName="SHA-512" password="CC35"/>
  <autoFilter ref="C82:K10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111301111"/>
    <hyperlink ref="F91" r:id="rId2" display="https://podminky.urs.cz/item/CS_URS_2024_02/460581111"/>
    <hyperlink ref="F93" r:id="rId3" display="https://podminky.urs.cz/item/CS_URS_2024_02/460481132"/>
    <hyperlink ref="F95" r:id="rId4" display="https://podminky.urs.cz/item/CS_URS_2024_02/460581131"/>
    <hyperlink ref="F99" r:id="rId5" display="https://podminky.urs.cz/item/CS_URS_2024_02/741120401"/>
    <hyperlink ref="F101" r:id="rId6" display="https://podminky.urs.cz/item/CS_URS_2024_02/460631214"/>
    <hyperlink ref="F104" r:id="rId7" display="https://podminky.urs.cz/item/CS_URS_2024_02/460633113"/>
    <hyperlink ref="F106" r:id="rId8" display="https://podminky.urs.cz/item/CS_URS_2024_02/46063321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zakázky'!K6</f>
        <v>Oprava přejezdového zabezpečovacího zařízení na přejezdu P6507 v km 255,202 v úseku Jistebník – Polanka nad Odrou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zakázky'!AN8</f>
        <v>14. 6. 2024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29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29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ROUND((SUM(BE81:BE94)),  2)</f>
        <v>0</v>
      </c>
      <c r="G33" s="40"/>
      <c r="H33" s="40"/>
      <c r="I33" s="150">
        <v>0.20999999999999999</v>
      </c>
      <c r="J33" s="149">
        <f>ROUND(((SUM(BE81:BE94))*I33),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ROUND((SUM(BF81:BF94)),  2)</f>
        <v>0</v>
      </c>
      <c r="G34" s="40"/>
      <c r="H34" s="40"/>
      <c r="I34" s="150">
        <v>0.12</v>
      </c>
      <c r="J34" s="149">
        <f>ROUND(((SUM(BF81:BF94))*I34),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ROUND((SUM(BG81:BG94)),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ROUND((SUM(BH81:BH94)),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ROUND((SUM(BI81:BI94)),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94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Oprava přejezdového zabezpečovacího zařízení na přejezdu P6507 v km 255,202 v úseku Jistebník – Polanka nad Odrou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-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PZS km 255,202 Studénka - Jistebník</v>
      </c>
      <c r="G52" s="42"/>
      <c r="H52" s="42"/>
      <c r="I52" s="34" t="s">
        <v>24</v>
      </c>
      <c r="J52" s="74" t="str">
        <f>IF(J12="","",J12)</f>
        <v>14. 6. 2024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Správa železnic, státní organizace</v>
      </c>
      <c r="G54" s="42"/>
      <c r="H54" s="42"/>
      <c r="I54" s="34" t="s">
        <v>32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Jana Kotasková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95</v>
      </c>
      <c r="D57" s="164"/>
      <c r="E57" s="164"/>
      <c r="F57" s="164"/>
      <c r="G57" s="164"/>
      <c r="H57" s="164"/>
      <c r="I57" s="164"/>
      <c r="J57" s="165" t="s">
        <v>96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97</v>
      </c>
    </row>
    <row r="60" s="9" customFormat="1" ht="24.96" customHeight="1">
      <c r="A60" s="9"/>
      <c r="B60" s="167"/>
      <c r="C60" s="168"/>
      <c r="D60" s="169" t="s">
        <v>532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533</v>
      </c>
      <c r="E61" s="170"/>
      <c r="F61" s="170"/>
      <c r="G61" s="170"/>
      <c r="H61" s="170"/>
      <c r="I61" s="170"/>
      <c r="J61" s="171">
        <f>J86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Oprava přejezdového zabezpečovacího zařízení na přejezdu P6507 v km 255,202 v úseku Jistebník – Polanka nad Odrou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VON - -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PZS km 255,202 Studénka - Jistebník</v>
      </c>
      <c r="G75" s="42"/>
      <c r="H75" s="42"/>
      <c r="I75" s="34" t="s">
        <v>24</v>
      </c>
      <c r="J75" s="74" t="str">
        <f>IF(J12="","",J12)</f>
        <v>14. 6. 2024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Správa železnic, státní organizace</v>
      </c>
      <c r="G77" s="42"/>
      <c r="H77" s="42"/>
      <c r="I77" s="34" t="s">
        <v>32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>Jana Kotasková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0" customFormat="1" ht="29.28" customHeight="1">
      <c r="A80" s="173"/>
      <c r="B80" s="174"/>
      <c r="C80" s="175" t="s">
        <v>106</v>
      </c>
      <c r="D80" s="176" t="s">
        <v>58</v>
      </c>
      <c r="E80" s="176" t="s">
        <v>54</v>
      </c>
      <c r="F80" s="176" t="s">
        <v>55</v>
      </c>
      <c r="G80" s="176" t="s">
        <v>107</v>
      </c>
      <c r="H80" s="176" t="s">
        <v>108</v>
      </c>
      <c r="I80" s="176" t="s">
        <v>109</v>
      </c>
      <c r="J80" s="176" t="s">
        <v>96</v>
      </c>
      <c r="K80" s="177" t="s">
        <v>110</v>
      </c>
      <c r="L80" s="178"/>
      <c r="M80" s="94" t="s">
        <v>21</v>
      </c>
      <c r="N80" s="95" t="s">
        <v>43</v>
      </c>
      <c r="O80" s="95" t="s">
        <v>111</v>
      </c>
      <c r="P80" s="95" t="s">
        <v>112</v>
      </c>
      <c r="Q80" s="95" t="s">
        <v>113</v>
      </c>
      <c r="R80" s="95" t="s">
        <v>114</v>
      </c>
      <c r="S80" s="95" t="s">
        <v>115</v>
      </c>
      <c r="T80" s="96" t="s">
        <v>116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40"/>
      <c r="B81" s="41"/>
      <c r="C81" s="101" t="s">
        <v>117</v>
      </c>
      <c r="D81" s="42"/>
      <c r="E81" s="42"/>
      <c r="F81" s="42"/>
      <c r="G81" s="42"/>
      <c r="H81" s="42"/>
      <c r="I81" s="42"/>
      <c r="J81" s="179">
        <f>BK81</f>
        <v>0</v>
      </c>
      <c r="K81" s="42"/>
      <c r="L81" s="46"/>
      <c r="M81" s="97"/>
      <c r="N81" s="180"/>
      <c r="O81" s="98"/>
      <c r="P81" s="181">
        <f>P82+P86</f>
        <v>0</v>
      </c>
      <c r="Q81" s="98"/>
      <c r="R81" s="181">
        <f>R82+R86</f>
        <v>0</v>
      </c>
      <c r="S81" s="98"/>
      <c r="T81" s="182">
        <f>T82+T86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97</v>
      </c>
      <c r="BK81" s="183">
        <f>BK82+BK86</f>
        <v>0</v>
      </c>
    </row>
    <row r="82" s="11" customFormat="1" ht="25.92" customHeight="1">
      <c r="A82" s="11"/>
      <c r="B82" s="184"/>
      <c r="C82" s="185"/>
      <c r="D82" s="186" t="s">
        <v>72</v>
      </c>
      <c r="E82" s="187" t="s">
        <v>534</v>
      </c>
      <c r="F82" s="187" t="s">
        <v>535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SUM(P83:P85)</f>
        <v>0</v>
      </c>
      <c r="Q82" s="192"/>
      <c r="R82" s="193">
        <f>SUM(R83:R85)</f>
        <v>0</v>
      </c>
      <c r="S82" s="192"/>
      <c r="T82" s="194">
        <f>SUM(T83:T85)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5" t="s">
        <v>125</v>
      </c>
      <c r="AT82" s="196" t="s">
        <v>72</v>
      </c>
      <c r="AU82" s="196" t="s">
        <v>73</v>
      </c>
      <c r="AY82" s="195" t="s">
        <v>119</v>
      </c>
      <c r="BK82" s="197">
        <f>SUM(BK83:BK85)</f>
        <v>0</v>
      </c>
    </row>
    <row r="83" s="2" customFormat="1" ht="100.5" customHeight="1">
      <c r="A83" s="40"/>
      <c r="B83" s="41"/>
      <c r="C83" s="198" t="s">
        <v>81</v>
      </c>
      <c r="D83" s="198" t="s">
        <v>120</v>
      </c>
      <c r="E83" s="199" t="s">
        <v>536</v>
      </c>
      <c r="F83" s="200" t="s">
        <v>537</v>
      </c>
      <c r="G83" s="201" t="s">
        <v>538</v>
      </c>
      <c r="H83" s="202">
        <v>1</v>
      </c>
      <c r="I83" s="203"/>
      <c r="J83" s="204">
        <f>ROUND(I83*H83,2)</f>
        <v>0</v>
      </c>
      <c r="K83" s="200" t="s">
        <v>124</v>
      </c>
      <c r="L83" s="46"/>
      <c r="M83" s="205" t="s">
        <v>21</v>
      </c>
      <c r="N83" s="206" t="s">
        <v>44</v>
      </c>
      <c r="O83" s="86"/>
      <c r="P83" s="207">
        <f>O83*H83</f>
        <v>0</v>
      </c>
      <c r="Q83" s="207">
        <v>0</v>
      </c>
      <c r="R83" s="207">
        <f>Q83*H83</f>
        <v>0</v>
      </c>
      <c r="S83" s="207">
        <v>0</v>
      </c>
      <c r="T83" s="208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09" t="s">
        <v>539</v>
      </c>
      <c r="AT83" s="209" t="s">
        <v>120</v>
      </c>
      <c r="AU83" s="209" t="s">
        <v>81</v>
      </c>
      <c r="AY83" s="19" t="s">
        <v>119</v>
      </c>
      <c r="BE83" s="210">
        <f>IF(N83="základní",J83,0)</f>
        <v>0</v>
      </c>
      <c r="BF83" s="210">
        <f>IF(N83="snížená",J83,0)</f>
        <v>0</v>
      </c>
      <c r="BG83" s="210">
        <f>IF(N83="zákl. přenesená",J83,0)</f>
        <v>0</v>
      </c>
      <c r="BH83" s="210">
        <f>IF(N83="sníž. přenesená",J83,0)</f>
        <v>0</v>
      </c>
      <c r="BI83" s="210">
        <f>IF(N83="nulová",J83,0)</f>
        <v>0</v>
      </c>
      <c r="BJ83" s="19" t="s">
        <v>81</v>
      </c>
      <c r="BK83" s="210">
        <f>ROUND(I83*H83,2)</f>
        <v>0</v>
      </c>
      <c r="BL83" s="19" t="s">
        <v>539</v>
      </c>
      <c r="BM83" s="209" t="s">
        <v>540</v>
      </c>
    </row>
    <row r="84" s="2" customFormat="1" ht="78" customHeight="1">
      <c r="A84" s="40"/>
      <c r="B84" s="41"/>
      <c r="C84" s="198" t="s">
        <v>83</v>
      </c>
      <c r="D84" s="198" t="s">
        <v>120</v>
      </c>
      <c r="E84" s="199" t="s">
        <v>541</v>
      </c>
      <c r="F84" s="200" t="s">
        <v>542</v>
      </c>
      <c r="G84" s="201" t="s">
        <v>538</v>
      </c>
      <c r="H84" s="202">
        <v>1</v>
      </c>
      <c r="I84" s="203"/>
      <c r="J84" s="204">
        <f>ROUND(I84*H84,2)</f>
        <v>0</v>
      </c>
      <c r="K84" s="200" t="s">
        <v>124</v>
      </c>
      <c r="L84" s="46"/>
      <c r="M84" s="205" t="s">
        <v>21</v>
      </c>
      <c r="N84" s="206" t="s">
        <v>44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539</v>
      </c>
      <c r="AT84" s="209" t="s">
        <v>120</v>
      </c>
      <c r="AU84" s="209" t="s">
        <v>81</v>
      </c>
      <c r="AY84" s="19" t="s">
        <v>119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81</v>
      </c>
      <c r="BK84" s="210">
        <f>ROUND(I84*H84,2)</f>
        <v>0</v>
      </c>
      <c r="BL84" s="19" t="s">
        <v>539</v>
      </c>
      <c r="BM84" s="209" t="s">
        <v>543</v>
      </c>
    </row>
    <row r="85" s="2" customFormat="1" ht="101.25" customHeight="1">
      <c r="A85" s="40"/>
      <c r="B85" s="41"/>
      <c r="C85" s="198" t="s">
        <v>138</v>
      </c>
      <c r="D85" s="198" t="s">
        <v>120</v>
      </c>
      <c r="E85" s="199" t="s">
        <v>544</v>
      </c>
      <c r="F85" s="200" t="s">
        <v>545</v>
      </c>
      <c r="G85" s="201" t="s">
        <v>538</v>
      </c>
      <c r="H85" s="202">
        <v>1</v>
      </c>
      <c r="I85" s="203"/>
      <c r="J85" s="204">
        <f>ROUND(I85*H85,2)</f>
        <v>0</v>
      </c>
      <c r="K85" s="200" t="s">
        <v>124</v>
      </c>
      <c r="L85" s="46"/>
      <c r="M85" s="205" t="s">
        <v>21</v>
      </c>
      <c r="N85" s="206" t="s">
        <v>44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539</v>
      </c>
      <c r="AT85" s="209" t="s">
        <v>120</v>
      </c>
      <c r="AU85" s="209" t="s">
        <v>81</v>
      </c>
      <c r="AY85" s="19" t="s">
        <v>119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81</v>
      </c>
      <c r="BK85" s="210">
        <f>ROUND(I85*H85,2)</f>
        <v>0</v>
      </c>
      <c r="BL85" s="19" t="s">
        <v>539</v>
      </c>
      <c r="BM85" s="209" t="s">
        <v>546</v>
      </c>
    </row>
    <row r="86" s="11" customFormat="1" ht="25.92" customHeight="1">
      <c r="A86" s="11"/>
      <c r="B86" s="184"/>
      <c r="C86" s="185"/>
      <c r="D86" s="186" t="s">
        <v>72</v>
      </c>
      <c r="E86" s="187" t="s">
        <v>547</v>
      </c>
      <c r="F86" s="187" t="s">
        <v>548</v>
      </c>
      <c r="G86" s="185"/>
      <c r="H86" s="185"/>
      <c r="I86" s="188"/>
      <c r="J86" s="189">
        <f>BK86</f>
        <v>0</v>
      </c>
      <c r="K86" s="185"/>
      <c r="L86" s="190"/>
      <c r="M86" s="191"/>
      <c r="N86" s="192"/>
      <c r="O86" s="192"/>
      <c r="P86" s="193">
        <f>SUM(P87:P94)</f>
        <v>0</v>
      </c>
      <c r="Q86" s="192"/>
      <c r="R86" s="193">
        <f>SUM(R87:R94)</f>
        <v>0</v>
      </c>
      <c r="S86" s="192"/>
      <c r="T86" s="194">
        <f>SUM(T87:T94)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5" t="s">
        <v>150</v>
      </c>
      <c r="AT86" s="196" t="s">
        <v>72</v>
      </c>
      <c r="AU86" s="196" t="s">
        <v>73</v>
      </c>
      <c r="AY86" s="195" t="s">
        <v>119</v>
      </c>
      <c r="BK86" s="197">
        <f>SUM(BK87:BK94)</f>
        <v>0</v>
      </c>
    </row>
    <row r="87" s="2" customFormat="1" ht="78" customHeight="1">
      <c r="A87" s="40"/>
      <c r="B87" s="41"/>
      <c r="C87" s="198" t="s">
        <v>125</v>
      </c>
      <c r="D87" s="198" t="s">
        <v>120</v>
      </c>
      <c r="E87" s="199" t="s">
        <v>549</v>
      </c>
      <c r="F87" s="200" t="s">
        <v>550</v>
      </c>
      <c r="G87" s="201" t="s">
        <v>551</v>
      </c>
      <c r="H87" s="275"/>
      <c r="I87" s="203"/>
      <c r="J87" s="204">
        <f>ROUND(I87*H87,2)</f>
        <v>0</v>
      </c>
      <c r="K87" s="200" t="s">
        <v>124</v>
      </c>
      <c r="L87" s="46"/>
      <c r="M87" s="205" t="s">
        <v>21</v>
      </c>
      <c r="N87" s="206" t="s">
        <v>44</v>
      </c>
      <c r="O87" s="86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09" t="s">
        <v>552</v>
      </c>
      <c r="AT87" s="209" t="s">
        <v>120</v>
      </c>
      <c r="AU87" s="209" t="s">
        <v>81</v>
      </c>
      <c r="AY87" s="19" t="s">
        <v>119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9" t="s">
        <v>81</v>
      </c>
      <c r="BK87" s="210">
        <f>ROUND(I87*H87,2)</f>
        <v>0</v>
      </c>
      <c r="BL87" s="19" t="s">
        <v>552</v>
      </c>
      <c r="BM87" s="209" t="s">
        <v>553</v>
      </c>
    </row>
    <row r="88" s="12" customFormat="1">
      <c r="A88" s="12"/>
      <c r="B88" s="211"/>
      <c r="C88" s="212"/>
      <c r="D88" s="213" t="s">
        <v>127</v>
      </c>
      <c r="E88" s="214" t="s">
        <v>21</v>
      </c>
      <c r="F88" s="215" t="s">
        <v>6</v>
      </c>
      <c r="G88" s="212"/>
      <c r="H88" s="216">
        <v>0.01</v>
      </c>
      <c r="I88" s="217"/>
      <c r="J88" s="212"/>
      <c r="K88" s="212"/>
      <c r="L88" s="218"/>
      <c r="M88" s="219"/>
      <c r="N88" s="220"/>
      <c r="O88" s="220"/>
      <c r="P88" s="220"/>
      <c r="Q88" s="220"/>
      <c r="R88" s="220"/>
      <c r="S88" s="220"/>
      <c r="T88" s="221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2" t="s">
        <v>127</v>
      </c>
      <c r="AU88" s="222" t="s">
        <v>81</v>
      </c>
      <c r="AV88" s="12" t="s">
        <v>83</v>
      </c>
      <c r="AW88" s="12" t="s">
        <v>34</v>
      </c>
      <c r="AX88" s="12" t="s">
        <v>73</v>
      </c>
      <c r="AY88" s="222" t="s">
        <v>119</v>
      </c>
    </row>
    <row r="89" s="13" customFormat="1">
      <c r="A89" s="13"/>
      <c r="B89" s="223"/>
      <c r="C89" s="224"/>
      <c r="D89" s="213" t="s">
        <v>127</v>
      </c>
      <c r="E89" s="225" t="s">
        <v>21</v>
      </c>
      <c r="F89" s="226" t="s">
        <v>554</v>
      </c>
      <c r="G89" s="224"/>
      <c r="H89" s="225" t="s">
        <v>21</v>
      </c>
      <c r="I89" s="227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127</v>
      </c>
      <c r="AU89" s="232" t="s">
        <v>81</v>
      </c>
      <c r="AV89" s="13" t="s">
        <v>81</v>
      </c>
      <c r="AW89" s="13" t="s">
        <v>34</v>
      </c>
      <c r="AX89" s="13" t="s">
        <v>73</v>
      </c>
      <c r="AY89" s="232" t="s">
        <v>119</v>
      </c>
    </row>
    <row r="90" s="14" customFormat="1">
      <c r="A90" s="14"/>
      <c r="B90" s="233"/>
      <c r="C90" s="234"/>
      <c r="D90" s="213" t="s">
        <v>127</v>
      </c>
      <c r="E90" s="235" t="s">
        <v>21</v>
      </c>
      <c r="F90" s="236" t="s">
        <v>134</v>
      </c>
      <c r="G90" s="234"/>
      <c r="H90" s="237">
        <v>0.01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3" t="s">
        <v>127</v>
      </c>
      <c r="AU90" s="243" t="s">
        <v>81</v>
      </c>
      <c r="AV90" s="14" t="s">
        <v>125</v>
      </c>
      <c r="AW90" s="14" t="s">
        <v>34</v>
      </c>
      <c r="AX90" s="14" t="s">
        <v>81</v>
      </c>
      <c r="AY90" s="243" t="s">
        <v>119</v>
      </c>
    </row>
    <row r="91" s="2" customFormat="1" ht="33" customHeight="1">
      <c r="A91" s="40"/>
      <c r="B91" s="41"/>
      <c r="C91" s="198" t="s">
        <v>150</v>
      </c>
      <c r="D91" s="198" t="s">
        <v>120</v>
      </c>
      <c r="E91" s="199" t="s">
        <v>555</v>
      </c>
      <c r="F91" s="200" t="s">
        <v>556</v>
      </c>
      <c r="G91" s="201" t="s">
        <v>551</v>
      </c>
      <c r="H91" s="275"/>
      <c r="I91" s="203"/>
      <c r="J91" s="204">
        <f>ROUND(I91*H91,2)</f>
        <v>0</v>
      </c>
      <c r="K91" s="200" t="s">
        <v>124</v>
      </c>
      <c r="L91" s="46"/>
      <c r="M91" s="205" t="s">
        <v>21</v>
      </c>
      <c r="N91" s="206" t="s">
        <v>44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552</v>
      </c>
      <c r="AT91" s="209" t="s">
        <v>120</v>
      </c>
      <c r="AU91" s="209" t="s">
        <v>81</v>
      </c>
      <c r="AY91" s="19" t="s">
        <v>119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81</v>
      </c>
      <c r="BK91" s="210">
        <f>ROUND(I91*H91,2)</f>
        <v>0</v>
      </c>
      <c r="BL91" s="19" t="s">
        <v>552</v>
      </c>
      <c r="BM91" s="209" t="s">
        <v>557</v>
      </c>
    </row>
    <row r="92" s="12" customFormat="1">
      <c r="A92" s="12"/>
      <c r="B92" s="211"/>
      <c r="C92" s="212"/>
      <c r="D92" s="213" t="s">
        <v>127</v>
      </c>
      <c r="E92" s="214" t="s">
        <v>21</v>
      </c>
      <c r="F92" s="215" t="s">
        <v>558</v>
      </c>
      <c r="G92" s="212"/>
      <c r="H92" s="216">
        <v>0.085999999999999993</v>
      </c>
      <c r="I92" s="217"/>
      <c r="J92" s="212"/>
      <c r="K92" s="212"/>
      <c r="L92" s="218"/>
      <c r="M92" s="219"/>
      <c r="N92" s="220"/>
      <c r="O92" s="220"/>
      <c r="P92" s="220"/>
      <c r="Q92" s="220"/>
      <c r="R92" s="220"/>
      <c r="S92" s="220"/>
      <c r="T92" s="221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2" t="s">
        <v>127</v>
      </c>
      <c r="AU92" s="222" t="s">
        <v>81</v>
      </c>
      <c r="AV92" s="12" t="s">
        <v>83</v>
      </c>
      <c r="AW92" s="12" t="s">
        <v>34</v>
      </c>
      <c r="AX92" s="12" t="s">
        <v>73</v>
      </c>
      <c r="AY92" s="222" t="s">
        <v>119</v>
      </c>
    </row>
    <row r="93" s="13" customFormat="1">
      <c r="A93" s="13"/>
      <c r="B93" s="223"/>
      <c r="C93" s="224"/>
      <c r="D93" s="213" t="s">
        <v>127</v>
      </c>
      <c r="E93" s="225" t="s">
        <v>21</v>
      </c>
      <c r="F93" s="226" t="s">
        <v>559</v>
      </c>
      <c r="G93" s="224"/>
      <c r="H93" s="225" t="s">
        <v>21</v>
      </c>
      <c r="I93" s="227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127</v>
      </c>
      <c r="AU93" s="232" t="s">
        <v>81</v>
      </c>
      <c r="AV93" s="13" t="s">
        <v>81</v>
      </c>
      <c r="AW93" s="13" t="s">
        <v>34</v>
      </c>
      <c r="AX93" s="13" t="s">
        <v>73</v>
      </c>
      <c r="AY93" s="232" t="s">
        <v>119</v>
      </c>
    </row>
    <row r="94" s="14" customFormat="1">
      <c r="A94" s="14"/>
      <c r="B94" s="233"/>
      <c r="C94" s="234"/>
      <c r="D94" s="213" t="s">
        <v>127</v>
      </c>
      <c r="E94" s="235" t="s">
        <v>21</v>
      </c>
      <c r="F94" s="236" t="s">
        <v>134</v>
      </c>
      <c r="G94" s="234"/>
      <c r="H94" s="237">
        <v>0.085999999999999993</v>
      </c>
      <c r="I94" s="238"/>
      <c r="J94" s="234"/>
      <c r="K94" s="234"/>
      <c r="L94" s="239"/>
      <c r="M94" s="276"/>
      <c r="N94" s="277"/>
      <c r="O94" s="277"/>
      <c r="P94" s="277"/>
      <c r="Q94" s="277"/>
      <c r="R94" s="277"/>
      <c r="S94" s="277"/>
      <c r="T94" s="27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3" t="s">
        <v>127</v>
      </c>
      <c r="AU94" s="243" t="s">
        <v>81</v>
      </c>
      <c r="AV94" s="14" t="s">
        <v>125</v>
      </c>
      <c r="AW94" s="14" t="s">
        <v>34</v>
      </c>
      <c r="AX94" s="14" t="s">
        <v>81</v>
      </c>
      <c r="AY94" s="243" t="s">
        <v>119</v>
      </c>
    </row>
    <row r="95" s="2" customFormat="1" ht="6.96" customHeight="1">
      <c r="A95" s="40"/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46"/>
      <c r="M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</sheetData>
  <sheetProtection sheet="1" autoFilter="0" formatColumns="0" formatRows="0" objects="1" scenarios="1" spinCount="100000" saltValue="O4vsdnawMfGWJyshPRHEh31giAY7SUf+HN3RJBoaLDWznJh+W0hkbDKO8Z8+VSKEGjTxwK/jlkTlhVgucTwgTw==" hashValue="nFpFqEg4GIOD6dxEbFd8CxIZE6Vny+I458FgoxwxllWvMN6Lmu/WlJJ/oA7OLsaiQ4ZK/SRdN+QTQxGaBNdegw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560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561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562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563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564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565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566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567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568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569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570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86</v>
      </c>
      <c r="F18" s="290" t="s">
        <v>571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572</v>
      </c>
      <c r="F19" s="290" t="s">
        <v>573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80</v>
      </c>
      <c r="F20" s="290" t="s">
        <v>574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88</v>
      </c>
      <c r="F21" s="290" t="s">
        <v>575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534</v>
      </c>
      <c r="F22" s="290" t="s">
        <v>535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576</v>
      </c>
      <c r="F23" s="290" t="s">
        <v>577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578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579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580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581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582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583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584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585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586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106</v>
      </c>
      <c r="F36" s="290"/>
      <c r="G36" s="290" t="s">
        <v>587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588</v>
      </c>
      <c r="F37" s="290"/>
      <c r="G37" s="290" t="s">
        <v>589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54</v>
      </c>
      <c r="F38" s="290"/>
      <c r="G38" s="290" t="s">
        <v>590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55</v>
      </c>
      <c r="F39" s="290"/>
      <c r="G39" s="290" t="s">
        <v>591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107</v>
      </c>
      <c r="F40" s="290"/>
      <c r="G40" s="290" t="s">
        <v>592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108</v>
      </c>
      <c r="F41" s="290"/>
      <c r="G41" s="290" t="s">
        <v>593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594</v>
      </c>
      <c r="F42" s="290"/>
      <c r="G42" s="290" t="s">
        <v>595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596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597</v>
      </c>
      <c r="F44" s="290"/>
      <c r="G44" s="290" t="s">
        <v>598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110</v>
      </c>
      <c r="F45" s="290"/>
      <c r="G45" s="290" t="s">
        <v>599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600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601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602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603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604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605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606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607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608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609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610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611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612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613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614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615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616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617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618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619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620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621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622</v>
      </c>
      <c r="D76" s="308"/>
      <c r="E76" s="308"/>
      <c r="F76" s="308" t="s">
        <v>623</v>
      </c>
      <c r="G76" s="309"/>
      <c r="H76" s="308" t="s">
        <v>55</v>
      </c>
      <c r="I76" s="308" t="s">
        <v>58</v>
      </c>
      <c r="J76" s="308" t="s">
        <v>624</v>
      </c>
      <c r="K76" s="307"/>
    </row>
    <row r="77" s="1" customFormat="1" ht="17.25" customHeight="1">
      <c r="B77" s="305"/>
      <c r="C77" s="310" t="s">
        <v>625</v>
      </c>
      <c r="D77" s="310"/>
      <c r="E77" s="310"/>
      <c r="F77" s="311" t="s">
        <v>626</v>
      </c>
      <c r="G77" s="312"/>
      <c r="H77" s="310"/>
      <c r="I77" s="310"/>
      <c r="J77" s="310" t="s">
        <v>627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54</v>
      </c>
      <c r="D79" s="315"/>
      <c r="E79" s="315"/>
      <c r="F79" s="316" t="s">
        <v>628</v>
      </c>
      <c r="G79" s="317"/>
      <c r="H79" s="293" t="s">
        <v>629</v>
      </c>
      <c r="I79" s="293" t="s">
        <v>630</v>
      </c>
      <c r="J79" s="293">
        <v>20</v>
      </c>
      <c r="K79" s="307"/>
    </row>
    <row r="80" s="1" customFormat="1" ht="15" customHeight="1">
      <c r="B80" s="305"/>
      <c r="C80" s="293" t="s">
        <v>631</v>
      </c>
      <c r="D80" s="293"/>
      <c r="E80" s="293"/>
      <c r="F80" s="316" t="s">
        <v>628</v>
      </c>
      <c r="G80" s="317"/>
      <c r="H80" s="293" t="s">
        <v>632</v>
      </c>
      <c r="I80" s="293" t="s">
        <v>630</v>
      </c>
      <c r="J80" s="293">
        <v>120</v>
      </c>
      <c r="K80" s="307"/>
    </row>
    <row r="81" s="1" customFormat="1" ht="15" customHeight="1">
      <c r="B81" s="318"/>
      <c r="C81" s="293" t="s">
        <v>633</v>
      </c>
      <c r="D81" s="293"/>
      <c r="E81" s="293"/>
      <c r="F81" s="316" t="s">
        <v>634</v>
      </c>
      <c r="G81" s="317"/>
      <c r="H81" s="293" t="s">
        <v>635</v>
      </c>
      <c r="I81" s="293" t="s">
        <v>630</v>
      </c>
      <c r="J81" s="293">
        <v>50</v>
      </c>
      <c r="K81" s="307"/>
    </row>
    <row r="82" s="1" customFormat="1" ht="15" customHeight="1">
      <c r="B82" s="318"/>
      <c r="C82" s="293" t="s">
        <v>636</v>
      </c>
      <c r="D82" s="293"/>
      <c r="E82" s="293"/>
      <c r="F82" s="316" t="s">
        <v>628</v>
      </c>
      <c r="G82" s="317"/>
      <c r="H82" s="293" t="s">
        <v>637</v>
      </c>
      <c r="I82" s="293" t="s">
        <v>638</v>
      </c>
      <c r="J82" s="293"/>
      <c r="K82" s="307"/>
    </row>
    <row r="83" s="1" customFormat="1" ht="15" customHeight="1">
      <c r="B83" s="318"/>
      <c r="C83" s="319" t="s">
        <v>639</v>
      </c>
      <c r="D83" s="319"/>
      <c r="E83" s="319"/>
      <c r="F83" s="320" t="s">
        <v>634</v>
      </c>
      <c r="G83" s="319"/>
      <c r="H83" s="319" t="s">
        <v>640</v>
      </c>
      <c r="I83" s="319" t="s">
        <v>630</v>
      </c>
      <c r="J83" s="319">
        <v>15</v>
      </c>
      <c r="K83" s="307"/>
    </row>
    <row r="84" s="1" customFormat="1" ht="15" customHeight="1">
      <c r="B84" s="318"/>
      <c r="C84" s="319" t="s">
        <v>641</v>
      </c>
      <c r="D84" s="319"/>
      <c r="E84" s="319"/>
      <c r="F84" s="320" t="s">
        <v>634</v>
      </c>
      <c r="G84" s="319"/>
      <c r="H84" s="319" t="s">
        <v>642</v>
      </c>
      <c r="I84" s="319" t="s">
        <v>630</v>
      </c>
      <c r="J84" s="319">
        <v>15</v>
      </c>
      <c r="K84" s="307"/>
    </row>
    <row r="85" s="1" customFormat="1" ht="15" customHeight="1">
      <c r="B85" s="318"/>
      <c r="C85" s="319" t="s">
        <v>643</v>
      </c>
      <c r="D85" s="319"/>
      <c r="E85" s="319"/>
      <c r="F85" s="320" t="s">
        <v>634</v>
      </c>
      <c r="G85" s="319"/>
      <c r="H85" s="319" t="s">
        <v>644</v>
      </c>
      <c r="I85" s="319" t="s">
        <v>630</v>
      </c>
      <c r="J85" s="319">
        <v>20</v>
      </c>
      <c r="K85" s="307"/>
    </row>
    <row r="86" s="1" customFormat="1" ht="15" customHeight="1">
      <c r="B86" s="318"/>
      <c r="C86" s="319" t="s">
        <v>645</v>
      </c>
      <c r="D86" s="319"/>
      <c r="E86" s="319"/>
      <c r="F86" s="320" t="s">
        <v>634</v>
      </c>
      <c r="G86" s="319"/>
      <c r="H86" s="319" t="s">
        <v>646</v>
      </c>
      <c r="I86" s="319" t="s">
        <v>630</v>
      </c>
      <c r="J86" s="319">
        <v>20</v>
      </c>
      <c r="K86" s="307"/>
    </row>
    <row r="87" s="1" customFormat="1" ht="15" customHeight="1">
      <c r="B87" s="318"/>
      <c r="C87" s="293" t="s">
        <v>647</v>
      </c>
      <c r="D87" s="293"/>
      <c r="E87" s="293"/>
      <c r="F87" s="316" t="s">
        <v>634</v>
      </c>
      <c r="G87" s="317"/>
      <c r="H87" s="293" t="s">
        <v>648</v>
      </c>
      <c r="I87" s="293" t="s">
        <v>630</v>
      </c>
      <c r="J87" s="293">
        <v>50</v>
      </c>
      <c r="K87" s="307"/>
    </row>
    <row r="88" s="1" customFormat="1" ht="15" customHeight="1">
      <c r="B88" s="318"/>
      <c r="C88" s="293" t="s">
        <v>649</v>
      </c>
      <c r="D88" s="293"/>
      <c r="E88" s="293"/>
      <c r="F88" s="316" t="s">
        <v>634</v>
      </c>
      <c r="G88" s="317"/>
      <c r="H88" s="293" t="s">
        <v>650</v>
      </c>
      <c r="I88" s="293" t="s">
        <v>630</v>
      </c>
      <c r="J88" s="293">
        <v>20</v>
      </c>
      <c r="K88" s="307"/>
    </row>
    <row r="89" s="1" customFormat="1" ht="15" customHeight="1">
      <c r="B89" s="318"/>
      <c r="C89" s="293" t="s">
        <v>651</v>
      </c>
      <c r="D89" s="293"/>
      <c r="E89" s="293"/>
      <c r="F89" s="316" t="s">
        <v>634</v>
      </c>
      <c r="G89" s="317"/>
      <c r="H89" s="293" t="s">
        <v>652</v>
      </c>
      <c r="I89" s="293" t="s">
        <v>630</v>
      </c>
      <c r="J89" s="293">
        <v>20</v>
      </c>
      <c r="K89" s="307"/>
    </row>
    <row r="90" s="1" customFormat="1" ht="15" customHeight="1">
      <c r="B90" s="318"/>
      <c r="C90" s="293" t="s">
        <v>653</v>
      </c>
      <c r="D90" s="293"/>
      <c r="E90" s="293"/>
      <c r="F90" s="316" t="s">
        <v>634</v>
      </c>
      <c r="G90" s="317"/>
      <c r="H90" s="293" t="s">
        <v>654</v>
      </c>
      <c r="I90" s="293" t="s">
        <v>630</v>
      </c>
      <c r="J90" s="293">
        <v>50</v>
      </c>
      <c r="K90" s="307"/>
    </row>
    <row r="91" s="1" customFormat="1" ht="15" customHeight="1">
      <c r="B91" s="318"/>
      <c r="C91" s="293" t="s">
        <v>655</v>
      </c>
      <c r="D91" s="293"/>
      <c r="E91" s="293"/>
      <c r="F91" s="316" t="s">
        <v>634</v>
      </c>
      <c r="G91" s="317"/>
      <c r="H91" s="293" t="s">
        <v>655</v>
      </c>
      <c r="I91" s="293" t="s">
        <v>630</v>
      </c>
      <c r="J91" s="293">
        <v>50</v>
      </c>
      <c r="K91" s="307"/>
    </row>
    <row r="92" s="1" customFormat="1" ht="15" customHeight="1">
      <c r="B92" s="318"/>
      <c r="C92" s="293" t="s">
        <v>656</v>
      </c>
      <c r="D92" s="293"/>
      <c r="E92" s="293"/>
      <c r="F92" s="316" t="s">
        <v>634</v>
      </c>
      <c r="G92" s="317"/>
      <c r="H92" s="293" t="s">
        <v>657</v>
      </c>
      <c r="I92" s="293" t="s">
        <v>630</v>
      </c>
      <c r="J92" s="293">
        <v>255</v>
      </c>
      <c r="K92" s="307"/>
    </row>
    <row r="93" s="1" customFormat="1" ht="15" customHeight="1">
      <c r="B93" s="318"/>
      <c r="C93" s="293" t="s">
        <v>658</v>
      </c>
      <c r="D93" s="293"/>
      <c r="E93" s="293"/>
      <c r="F93" s="316" t="s">
        <v>628</v>
      </c>
      <c r="G93" s="317"/>
      <c r="H93" s="293" t="s">
        <v>659</v>
      </c>
      <c r="I93" s="293" t="s">
        <v>660</v>
      </c>
      <c r="J93" s="293"/>
      <c r="K93" s="307"/>
    </row>
    <row r="94" s="1" customFormat="1" ht="15" customHeight="1">
      <c r="B94" s="318"/>
      <c r="C94" s="293" t="s">
        <v>661</v>
      </c>
      <c r="D94" s="293"/>
      <c r="E94" s="293"/>
      <c r="F94" s="316" t="s">
        <v>628</v>
      </c>
      <c r="G94" s="317"/>
      <c r="H94" s="293" t="s">
        <v>662</v>
      </c>
      <c r="I94" s="293" t="s">
        <v>663</v>
      </c>
      <c r="J94" s="293"/>
      <c r="K94" s="307"/>
    </row>
    <row r="95" s="1" customFormat="1" ht="15" customHeight="1">
      <c r="B95" s="318"/>
      <c r="C95" s="293" t="s">
        <v>664</v>
      </c>
      <c r="D95" s="293"/>
      <c r="E95" s="293"/>
      <c r="F95" s="316" t="s">
        <v>628</v>
      </c>
      <c r="G95" s="317"/>
      <c r="H95" s="293" t="s">
        <v>664</v>
      </c>
      <c r="I95" s="293" t="s">
        <v>663</v>
      </c>
      <c r="J95" s="293"/>
      <c r="K95" s="307"/>
    </row>
    <row r="96" s="1" customFormat="1" ht="15" customHeight="1">
      <c r="B96" s="318"/>
      <c r="C96" s="293" t="s">
        <v>39</v>
      </c>
      <c r="D96" s="293"/>
      <c r="E96" s="293"/>
      <c r="F96" s="316" t="s">
        <v>628</v>
      </c>
      <c r="G96" s="317"/>
      <c r="H96" s="293" t="s">
        <v>665</v>
      </c>
      <c r="I96" s="293" t="s">
        <v>663</v>
      </c>
      <c r="J96" s="293"/>
      <c r="K96" s="307"/>
    </row>
    <row r="97" s="1" customFormat="1" ht="15" customHeight="1">
      <c r="B97" s="318"/>
      <c r="C97" s="293" t="s">
        <v>49</v>
      </c>
      <c r="D97" s="293"/>
      <c r="E97" s="293"/>
      <c r="F97" s="316" t="s">
        <v>628</v>
      </c>
      <c r="G97" s="317"/>
      <c r="H97" s="293" t="s">
        <v>666</v>
      </c>
      <c r="I97" s="293" t="s">
        <v>663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667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622</v>
      </c>
      <c r="D103" s="308"/>
      <c r="E103" s="308"/>
      <c r="F103" s="308" t="s">
        <v>623</v>
      </c>
      <c r="G103" s="309"/>
      <c r="H103" s="308" t="s">
        <v>55</v>
      </c>
      <c r="I103" s="308" t="s">
        <v>58</v>
      </c>
      <c r="J103" s="308" t="s">
        <v>624</v>
      </c>
      <c r="K103" s="307"/>
    </row>
    <row r="104" s="1" customFormat="1" ht="17.25" customHeight="1">
      <c r="B104" s="305"/>
      <c r="C104" s="310" t="s">
        <v>625</v>
      </c>
      <c r="D104" s="310"/>
      <c r="E104" s="310"/>
      <c r="F104" s="311" t="s">
        <v>626</v>
      </c>
      <c r="G104" s="312"/>
      <c r="H104" s="310"/>
      <c r="I104" s="310"/>
      <c r="J104" s="310" t="s">
        <v>627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54</v>
      </c>
      <c r="D106" s="315"/>
      <c r="E106" s="315"/>
      <c r="F106" s="316" t="s">
        <v>628</v>
      </c>
      <c r="G106" s="293"/>
      <c r="H106" s="293" t="s">
        <v>668</v>
      </c>
      <c r="I106" s="293" t="s">
        <v>630</v>
      </c>
      <c r="J106" s="293">
        <v>20</v>
      </c>
      <c r="K106" s="307"/>
    </row>
    <row r="107" s="1" customFormat="1" ht="15" customHeight="1">
      <c r="B107" s="305"/>
      <c r="C107" s="293" t="s">
        <v>631</v>
      </c>
      <c r="D107" s="293"/>
      <c r="E107" s="293"/>
      <c r="F107" s="316" t="s">
        <v>628</v>
      </c>
      <c r="G107" s="293"/>
      <c r="H107" s="293" t="s">
        <v>668</v>
      </c>
      <c r="I107" s="293" t="s">
        <v>630</v>
      </c>
      <c r="J107" s="293">
        <v>120</v>
      </c>
      <c r="K107" s="307"/>
    </row>
    <row r="108" s="1" customFormat="1" ht="15" customHeight="1">
      <c r="B108" s="318"/>
      <c r="C108" s="293" t="s">
        <v>633</v>
      </c>
      <c r="D108" s="293"/>
      <c r="E108" s="293"/>
      <c r="F108" s="316" t="s">
        <v>634</v>
      </c>
      <c r="G108" s="293"/>
      <c r="H108" s="293" t="s">
        <v>668</v>
      </c>
      <c r="I108" s="293" t="s">
        <v>630</v>
      </c>
      <c r="J108" s="293">
        <v>50</v>
      </c>
      <c r="K108" s="307"/>
    </row>
    <row r="109" s="1" customFormat="1" ht="15" customHeight="1">
      <c r="B109" s="318"/>
      <c r="C109" s="293" t="s">
        <v>636</v>
      </c>
      <c r="D109" s="293"/>
      <c r="E109" s="293"/>
      <c r="F109" s="316" t="s">
        <v>628</v>
      </c>
      <c r="G109" s="293"/>
      <c r="H109" s="293" t="s">
        <v>668</v>
      </c>
      <c r="I109" s="293" t="s">
        <v>638</v>
      </c>
      <c r="J109" s="293"/>
      <c r="K109" s="307"/>
    </row>
    <row r="110" s="1" customFormat="1" ht="15" customHeight="1">
      <c r="B110" s="318"/>
      <c r="C110" s="293" t="s">
        <v>647</v>
      </c>
      <c r="D110" s="293"/>
      <c r="E110" s="293"/>
      <c r="F110" s="316" t="s">
        <v>634</v>
      </c>
      <c r="G110" s="293"/>
      <c r="H110" s="293" t="s">
        <v>668</v>
      </c>
      <c r="I110" s="293" t="s">
        <v>630</v>
      </c>
      <c r="J110" s="293">
        <v>50</v>
      </c>
      <c r="K110" s="307"/>
    </row>
    <row r="111" s="1" customFormat="1" ht="15" customHeight="1">
      <c r="B111" s="318"/>
      <c r="C111" s="293" t="s">
        <v>655</v>
      </c>
      <c r="D111" s="293"/>
      <c r="E111" s="293"/>
      <c r="F111" s="316" t="s">
        <v>634</v>
      </c>
      <c r="G111" s="293"/>
      <c r="H111" s="293" t="s">
        <v>668</v>
      </c>
      <c r="I111" s="293" t="s">
        <v>630</v>
      </c>
      <c r="J111" s="293">
        <v>50</v>
      </c>
      <c r="K111" s="307"/>
    </row>
    <row r="112" s="1" customFormat="1" ht="15" customHeight="1">
      <c r="B112" s="318"/>
      <c r="C112" s="293" t="s">
        <v>653</v>
      </c>
      <c r="D112" s="293"/>
      <c r="E112" s="293"/>
      <c r="F112" s="316" t="s">
        <v>634</v>
      </c>
      <c r="G112" s="293"/>
      <c r="H112" s="293" t="s">
        <v>668</v>
      </c>
      <c r="I112" s="293" t="s">
        <v>630</v>
      </c>
      <c r="J112" s="293">
        <v>50</v>
      </c>
      <c r="K112" s="307"/>
    </row>
    <row r="113" s="1" customFormat="1" ht="15" customHeight="1">
      <c r="B113" s="318"/>
      <c r="C113" s="293" t="s">
        <v>54</v>
      </c>
      <c r="D113" s="293"/>
      <c r="E113" s="293"/>
      <c r="F113" s="316" t="s">
        <v>628</v>
      </c>
      <c r="G113" s="293"/>
      <c r="H113" s="293" t="s">
        <v>669</v>
      </c>
      <c r="I113" s="293" t="s">
        <v>630</v>
      </c>
      <c r="J113" s="293">
        <v>20</v>
      </c>
      <c r="K113" s="307"/>
    </row>
    <row r="114" s="1" customFormat="1" ht="15" customHeight="1">
      <c r="B114" s="318"/>
      <c r="C114" s="293" t="s">
        <v>670</v>
      </c>
      <c r="D114" s="293"/>
      <c r="E114" s="293"/>
      <c r="F114" s="316" t="s">
        <v>628</v>
      </c>
      <c r="G114" s="293"/>
      <c r="H114" s="293" t="s">
        <v>671</v>
      </c>
      <c r="I114" s="293" t="s">
        <v>630</v>
      </c>
      <c r="J114" s="293">
        <v>120</v>
      </c>
      <c r="K114" s="307"/>
    </row>
    <row r="115" s="1" customFormat="1" ht="15" customHeight="1">
      <c r="B115" s="318"/>
      <c r="C115" s="293" t="s">
        <v>39</v>
      </c>
      <c r="D115" s="293"/>
      <c r="E115" s="293"/>
      <c r="F115" s="316" t="s">
        <v>628</v>
      </c>
      <c r="G115" s="293"/>
      <c r="H115" s="293" t="s">
        <v>672</v>
      </c>
      <c r="I115" s="293" t="s">
        <v>663</v>
      </c>
      <c r="J115" s="293"/>
      <c r="K115" s="307"/>
    </row>
    <row r="116" s="1" customFormat="1" ht="15" customHeight="1">
      <c r="B116" s="318"/>
      <c r="C116" s="293" t="s">
        <v>49</v>
      </c>
      <c r="D116" s="293"/>
      <c r="E116" s="293"/>
      <c r="F116" s="316" t="s">
        <v>628</v>
      </c>
      <c r="G116" s="293"/>
      <c r="H116" s="293" t="s">
        <v>673</v>
      </c>
      <c r="I116" s="293" t="s">
        <v>663</v>
      </c>
      <c r="J116" s="293"/>
      <c r="K116" s="307"/>
    </row>
    <row r="117" s="1" customFormat="1" ht="15" customHeight="1">
      <c r="B117" s="318"/>
      <c r="C117" s="293" t="s">
        <v>58</v>
      </c>
      <c r="D117" s="293"/>
      <c r="E117" s="293"/>
      <c r="F117" s="316" t="s">
        <v>628</v>
      </c>
      <c r="G117" s="293"/>
      <c r="H117" s="293" t="s">
        <v>674</v>
      </c>
      <c r="I117" s="293" t="s">
        <v>675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676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622</v>
      </c>
      <c r="D123" s="308"/>
      <c r="E123" s="308"/>
      <c r="F123" s="308" t="s">
        <v>623</v>
      </c>
      <c r="G123" s="309"/>
      <c r="H123" s="308" t="s">
        <v>55</v>
      </c>
      <c r="I123" s="308" t="s">
        <v>58</v>
      </c>
      <c r="J123" s="308" t="s">
        <v>624</v>
      </c>
      <c r="K123" s="337"/>
    </row>
    <row r="124" s="1" customFormat="1" ht="17.25" customHeight="1">
      <c r="B124" s="336"/>
      <c r="C124" s="310" t="s">
        <v>625</v>
      </c>
      <c r="D124" s="310"/>
      <c r="E124" s="310"/>
      <c r="F124" s="311" t="s">
        <v>626</v>
      </c>
      <c r="G124" s="312"/>
      <c r="H124" s="310"/>
      <c r="I124" s="310"/>
      <c r="J124" s="310" t="s">
        <v>627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631</v>
      </c>
      <c r="D126" s="315"/>
      <c r="E126" s="315"/>
      <c r="F126" s="316" t="s">
        <v>628</v>
      </c>
      <c r="G126" s="293"/>
      <c r="H126" s="293" t="s">
        <v>668</v>
      </c>
      <c r="I126" s="293" t="s">
        <v>630</v>
      </c>
      <c r="J126" s="293">
        <v>120</v>
      </c>
      <c r="K126" s="341"/>
    </row>
    <row r="127" s="1" customFormat="1" ht="15" customHeight="1">
      <c r="B127" s="338"/>
      <c r="C127" s="293" t="s">
        <v>677</v>
      </c>
      <c r="D127" s="293"/>
      <c r="E127" s="293"/>
      <c r="F127" s="316" t="s">
        <v>628</v>
      </c>
      <c r="G127" s="293"/>
      <c r="H127" s="293" t="s">
        <v>678</v>
      </c>
      <c r="I127" s="293" t="s">
        <v>630</v>
      </c>
      <c r="J127" s="293" t="s">
        <v>679</v>
      </c>
      <c r="K127" s="341"/>
    </row>
    <row r="128" s="1" customFormat="1" ht="15" customHeight="1">
      <c r="B128" s="338"/>
      <c r="C128" s="293" t="s">
        <v>576</v>
      </c>
      <c r="D128" s="293"/>
      <c r="E128" s="293"/>
      <c r="F128" s="316" t="s">
        <v>628</v>
      </c>
      <c r="G128" s="293"/>
      <c r="H128" s="293" t="s">
        <v>680</v>
      </c>
      <c r="I128" s="293" t="s">
        <v>630</v>
      </c>
      <c r="J128" s="293" t="s">
        <v>679</v>
      </c>
      <c r="K128" s="341"/>
    </row>
    <row r="129" s="1" customFormat="1" ht="15" customHeight="1">
      <c r="B129" s="338"/>
      <c r="C129" s="293" t="s">
        <v>639</v>
      </c>
      <c r="D129" s="293"/>
      <c r="E129" s="293"/>
      <c r="F129" s="316" t="s">
        <v>634</v>
      </c>
      <c r="G129" s="293"/>
      <c r="H129" s="293" t="s">
        <v>640</v>
      </c>
      <c r="I129" s="293" t="s">
        <v>630</v>
      </c>
      <c r="J129" s="293">
        <v>15</v>
      </c>
      <c r="K129" s="341"/>
    </row>
    <row r="130" s="1" customFormat="1" ht="15" customHeight="1">
      <c r="B130" s="338"/>
      <c r="C130" s="319" t="s">
        <v>641</v>
      </c>
      <c r="D130" s="319"/>
      <c r="E130" s="319"/>
      <c r="F130" s="320" t="s">
        <v>634</v>
      </c>
      <c r="G130" s="319"/>
      <c r="H130" s="319" t="s">
        <v>642</v>
      </c>
      <c r="I130" s="319" t="s">
        <v>630</v>
      </c>
      <c r="J130" s="319">
        <v>15</v>
      </c>
      <c r="K130" s="341"/>
    </row>
    <row r="131" s="1" customFormat="1" ht="15" customHeight="1">
      <c r="B131" s="338"/>
      <c r="C131" s="319" t="s">
        <v>643</v>
      </c>
      <c r="D131" s="319"/>
      <c r="E131" s="319"/>
      <c r="F131" s="320" t="s">
        <v>634</v>
      </c>
      <c r="G131" s="319"/>
      <c r="H131" s="319" t="s">
        <v>644</v>
      </c>
      <c r="I131" s="319" t="s">
        <v>630</v>
      </c>
      <c r="J131" s="319">
        <v>20</v>
      </c>
      <c r="K131" s="341"/>
    </row>
    <row r="132" s="1" customFormat="1" ht="15" customHeight="1">
      <c r="B132" s="338"/>
      <c r="C132" s="319" t="s">
        <v>645</v>
      </c>
      <c r="D132" s="319"/>
      <c r="E132" s="319"/>
      <c r="F132" s="320" t="s">
        <v>634</v>
      </c>
      <c r="G132" s="319"/>
      <c r="H132" s="319" t="s">
        <v>646</v>
      </c>
      <c r="I132" s="319" t="s">
        <v>630</v>
      </c>
      <c r="J132" s="319">
        <v>20</v>
      </c>
      <c r="K132" s="341"/>
    </row>
    <row r="133" s="1" customFormat="1" ht="15" customHeight="1">
      <c r="B133" s="338"/>
      <c r="C133" s="293" t="s">
        <v>633</v>
      </c>
      <c r="D133" s="293"/>
      <c r="E133" s="293"/>
      <c r="F133" s="316" t="s">
        <v>634</v>
      </c>
      <c r="G133" s="293"/>
      <c r="H133" s="293" t="s">
        <v>668</v>
      </c>
      <c r="I133" s="293" t="s">
        <v>630</v>
      </c>
      <c r="J133" s="293">
        <v>50</v>
      </c>
      <c r="K133" s="341"/>
    </row>
    <row r="134" s="1" customFormat="1" ht="15" customHeight="1">
      <c r="B134" s="338"/>
      <c r="C134" s="293" t="s">
        <v>647</v>
      </c>
      <c r="D134" s="293"/>
      <c r="E134" s="293"/>
      <c r="F134" s="316" t="s">
        <v>634</v>
      </c>
      <c r="G134" s="293"/>
      <c r="H134" s="293" t="s">
        <v>668</v>
      </c>
      <c r="I134" s="293" t="s">
        <v>630</v>
      </c>
      <c r="J134" s="293">
        <v>50</v>
      </c>
      <c r="K134" s="341"/>
    </row>
    <row r="135" s="1" customFormat="1" ht="15" customHeight="1">
      <c r="B135" s="338"/>
      <c r="C135" s="293" t="s">
        <v>653</v>
      </c>
      <c r="D135" s="293"/>
      <c r="E135" s="293"/>
      <c r="F135" s="316" t="s">
        <v>634</v>
      </c>
      <c r="G135" s="293"/>
      <c r="H135" s="293" t="s">
        <v>668</v>
      </c>
      <c r="I135" s="293" t="s">
        <v>630</v>
      </c>
      <c r="J135" s="293">
        <v>50</v>
      </c>
      <c r="K135" s="341"/>
    </row>
    <row r="136" s="1" customFormat="1" ht="15" customHeight="1">
      <c r="B136" s="338"/>
      <c r="C136" s="293" t="s">
        <v>655</v>
      </c>
      <c r="D136" s="293"/>
      <c r="E136" s="293"/>
      <c r="F136" s="316" t="s">
        <v>634</v>
      </c>
      <c r="G136" s="293"/>
      <c r="H136" s="293" t="s">
        <v>668</v>
      </c>
      <c r="I136" s="293" t="s">
        <v>630</v>
      </c>
      <c r="J136" s="293">
        <v>50</v>
      </c>
      <c r="K136" s="341"/>
    </row>
    <row r="137" s="1" customFormat="1" ht="15" customHeight="1">
      <c r="B137" s="338"/>
      <c r="C137" s="293" t="s">
        <v>656</v>
      </c>
      <c r="D137" s="293"/>
      <c r="E137" s="293"/>
      <c r="F137" s="316" t="s">
        <v>634</v>
      </c>
      <c r="G137" s="293"/>
      <c r="H137" s="293" t="s">
        <v>681</v>
      </c>
      <c r="I137" s="293" t="s">
        <v>630</v>
      </c>
      <c r="J137" s="293">
        <v>255</v>
      </c>
      <c r="K137" s="341"/>
    </row>
    <row r="138" s="1" customFormat="1" ht="15" customHeight="1">
      <c r="B138" s="338"/>
      <c r="C138" s="293" t="s">
        <v>658</v>
      </c>
      <c r="D138" s="293"/>
      <c r="E138" s="293"/>
      <c r="F138" s="316" t="s">
        <v>628</v>
      </c>
      <c r="G138" s="293"/>
      <c r="H138" s="293" t="s">
        <v>682</v>
      </c>
      <c r="I138" s="293" t="s">
        <v>660</v>
      </c>
      <c r="J138" s="293"/>
      <c r="K138" s="341"/>
    </row>
    <row r="139" s="1" customFormat="1" ht="15" customHeight="1">
      <c r="B139" s="338"/>
      <c r="C139" s="293" t="s">
        <v>661</v>
      </c>
      <c r="D139" s="293"/>
      <c r="E139" s="293"/>
      <c r="F139" s="316" t="s">
        <v>628</v>
      </c>
      <c r="G139" s="293"/>
      <c r="H139" s="293" t="s">
        <v>683</v>
      </c>
      <c r="I139" s="293" t="s">
        <v>663</v>
      </c>
      <c r="J139" s="293"/>
      <c r="K139" s="341"/>
    </row>
    <row r="140" s="1" customFormat="1" ht="15" customHeight="1">
      <c r="B140" s="338"/>
      <c r="C140" s="293" t="s">
        <v>664</v>
      </c>
      <c r="D140" s="293"/>
      <c r="E140" s="293"/>
      <c r="F140" s="316" t="s">
        <v>628</v>
      </c>
      <c r="G140" s="293"/>
      <c r="H140" s="293" t="s">
        <v>664</v>
      </c>
      <c r="I140" s="293" t="s">
        <v>663</v>
      </c>
      <c r="J140" s="293"/>
      <c r="K140" s="341"/>
    </row>
    <row r="141" s="1" customFormat="1" ht="15" customHeight="1">
      <c r="B141" s="338"/>
      <c r="C141" s="293" t="s">
        <v>39</v>
      </c>
      <c r="D141" s="293"/>
      <c r="E141" s="293"/>
      <c r="F141" s="316" t="s">
        <v>628</v>
      </c>
      <c r="G141" s="293"/>
      <c r="H141" s="293" t="s">
        <v>684</v>
      </c>
      <c r="I141" s="293" t="s">
        <v>663</v>
      </c>
      <c r="J141" s="293"/>
      <c r="K141" s="341"/>
    </row>
    <row r="142" s="1" customFormat="1" ht="15" customHeight="1">
      <c r="B142" s="338"/>
      <c r="C142" s="293" t="s">
        <v>685</v>
      </c>
      <c r="D142" s="293"/>
      <c r="E142" s="293"/>
      <c r="F142" s="316" t="s">
        <v>628</v>
      </c>
      <c r="G142" s="293"/>
      <c r="H142" s="293" t="s">
        <v>686</v>
      </c>
      <c r="I142" s="293" t="s">
        <v>663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687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622</v>
      </c>
      <c r="D148" s="308"/>
      <c r="E148" s="308"/>
      <c r="F148" s="308" t="s">
        <v>623</v>
      </c>
      <c r="G148" s="309"/>
      <c r="H148" s="308" t="s">
        <v>55</v>
      </c>
      <c r="I148" s="308" t="s">
        <v>58</v>
      </c>
      <c r="J148" s="308" t="s">
        <v>624</v>
      </c>
      <c r="K148" s="307"/>
    </row>
    <row r="149" s="1" customFormat="1" ht="17.25" customHeight="1">
      <c r="B149" s="305"/>
      <c r="C149" s="310" t="s">
        <v>625</v>
      </c>
      <c r="D149" s="310"/>
      <c r="E149" s="310"/>
      <c r="F149" s="311" t="s">
        <v>626</v>
      </c>
      <c r="G149" s="312"/>
      <c r="H149" s="310"/>
      <c r="I149" s="310"/>
      <c r="J149" s="310" t="s">
        <v>627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631</v>
      </c>
      <c r="D151" s="293"/>
      <c r="E151" s="293"/>
      <c r="F151" s="346" t="s">
        <v>628</v>
      </c>
      <c r="G151" s="293"/>
      <c r="H151" s="345" t="s">
        <v>668</v>
      </c>
      <c r="I151" s="345" t="s">
        <v>630</v>
      </c>
      <c r="J151" s="345">
        <v>120</v>
      </c>
      <c r="K151" s="341"/>
    </row>
    <row r="152" s="1" customFormat="1" ht="15" customHeight="1">
      <c r="B152" s="318"/>
      <c r="C152" s="345" t="s">
        <v>677</v>
      </c>
      <c r="D152" s="293"/>
      <c r="E152" s="293"/>
      <c r="F152" s="346" t="s">
        <v>628</v>
      </c>
      <c r="G152" s="293"/>
      <c r="H152" s="345" t="s">
        <v>688</v>
      </c>
      <c r="I152" s="345" t="s">
        <v>630</v>
      </c>
      <c r="J152" s="345" t="s">
        <v>679</v>
      </c>
      <c r="K152" s="341"/>
    </row>
    <row r="153" s="1" customFormat="1" ht="15" customHeight="1">
      <c r="B153" s="318"/>
      <c r="C153" s="345" t="s">
        <v>576</v>
      </c>
      <c r="D153" s="293"/>
      <c r="E153" s="293"/>
      <c r="F153" s="346" t="s">
        <v>628</v>
      </c>
      <c r="G153" s="293"/>
      <c r="H153" s="345" t="s">
        <v>689</v>
      </c>
      <c r="I153" s="345" t="s">
        <v>630</v>
      </c>
      <c r="J153" s="345" t="s">
        <v>679</v>
      </c>
      <c r="K153" s="341"/>
    </row>
    <row r="154" s="1" customFormat="1" ht="15" customHeight="1">
      <c r="B154" s="318"/>
      <c r="C154" s="345" t="s">
        <v>633</v>
      </c>
      <c r="D154" s="293"/>
      <c r="E154" s="293"/>
      <c r="F154" s="346" t="s">
        <v>634</v>
      </c>
      <c r="G154" s="293"/>
      <c r="H154" s="345" t="s">
        <v>668</v>
      </c>
      <c r="I154" s="345" t="s">
        <v>630</v>
      </c>
      <c r="J154" s="345">
        <v>50</v>
      </c>
      <c r="K154" s="341"/>
    </row>
    <row r="155" s="1" customFormat="1" ht="15" customHeight="1">
      <c r="B155" s="318"/>
      <c r="C155" s="345" t="s">
        <v>636</v>
      </c>
      <c r="D155" s="293"/>
      <c r="E155" s="293"/>
      <c r="F155" s="346" t="s">
        <v>628</v>
      </c>
      <c r="G155" s="293"/>
      <c r="H155" s="345" t="s">
        <v>668</v>
      </c>
      <c r="I155" s="345" t="s">
        <v>638</v>
      </c>
      <c r="J155" s="345"/>
      <c r="K155" s="341"/>
    </row>
    <row r="156" s="1" customFormat="1" ht="15" customHeight="1">
      <c r="B156" s="318"/>
      <c r="C156" s="345" t="s">
        <v>647</v>
      </c>
      <c r="D156" s="293"/>
      <c r="E156" s="293"/>
      <c r="F156" s="346" t="s">
        <v>634</v>
      </c>
      <c r="G156" s="293"/>
      <c r="H156" s="345" t="s">
        <v>668</v>
      </c>
      <c r="I156" s="345" t="s">
        <v>630</v>
      </c>
      <c r="J156" s="345">
        <v>50</v>
      </c>
      <c r="K156" s="341"/>
    </row>
    <row r="157" s="1" customFormat="1" ht="15" customHeight="1">
      <c r="B157" s="318"/>
      <c r="C157" s="345" t="s">
        <v>655</v>
      </c>
      <c r="D157" s="293"/>
      <c r="E157" s="293"/>
      <c r="F157" s="346" t="s">
        <v>634</v>
      </c>
      <c r="G157" s="293"/>
      <c r="H157" s="345" t="s">
        <v>668</v>
      </c>
      <c r="I157" s="345" t="s">
        <v>630</v>
      </c>
      <c r="J157" s="345">
        <v>50</v>
      </c>
      <c r="K157" s="341"/>
    </row>
    <row r="158" s="1" customFormat="1" ht="15" customHeight="1">
      <c r="B158" s="318"/>
      <c r="C158" s="345" t="s">
        <v>653</v>
      </c>
      <c r="D158" s="293"/>
      <c r="E158" s="293"/>
      <c r="F158" s="346" t="s">
        <v>634</v>
      </c>
      <c r="G158" s="293"/>
      <c r="H158" s="345" t="s">
        <v>668</v>
      </c>
      <c r="I158" s="345" t="s">
        <v>630</v>
      </c>
      <c r="J158" s="345">
        <v>50</v>
      </c>
      <c r="K158" s="341"/>
    </row>
    <row r="159" s="1" customFormat="1" ht="15" customHeight="1">
      <c r="B159" s="318"/>
      <c r="C159" s="345" t="s">
        <v>95</v>
      </c>
      <c r="D159" s="293"/>
      <c r="E159" s="293"/>
      <c r="F159" s="346" t="s">
        <v>628</v>
      </c>
      <c r="G159" s="293"/>
      <c r="H159" s="345" t="s">
        <v>690</v>
      </c>
      <c r="I159" s="345" t="s">
        <v>630</v>
      </c>
      <c r="J159" s="345" t="s">
        <v>691</v>
      </c>
      <c r="K159" s="341"/>
    </row>
    <row r="160" s="1" customFormat="1" ht="15" customHeight="1">
      <c r="B160" s="318"/>
      <c r="C160" s="345" t="s">
        <v>692</v>
      </c>
      <c r="D160" s="293"/>
      <c r="E160" s="293"/>
      <c r="F160" s="346" t="s">
        <v>628</v>
      </c>
      <c r="G160" s="293"/>
      <c r="H160" s="345" t="s">
        <v>693</v>
      </c>
      <c r="I160" s="345" t="s">
        <v>663</v>
      </c>
      <c r="J160" s="345"/>
      <c r="K160" s="341"/>
    </row>
    <row r="161" s="1" customFormat="1" ht="15" customHeight="1">
      <c r="B161" s="347"/>
      <c r="C161" s="348"/>
      <c r="D161" s="348"/>
      <c r="E161" s="348"/>
      <c r="F161" s="348"/>
      <c r="G161" s="348"/>
      <c r="H161" s="348"/>
      <c r="I161" s="348"/>
      <c r="J161" s="348"/>
      <c r="K161" s="349"/>
    </row>
    <row r="162" s="1" customFormat="1" ht="18.75" customHeight="1">
      <c r="B162" s="329"/>
      <c r="C162" s="339"/>
      <c r="D162" s="339"/>
      <c r="E162" s="339"/>
      <c r="F162" s="350"/>
      <c r="G162" s="339"/>
      <c r="H162" s="339"/>
      <c r="I162" s="339"/>
      <c r="J162" s="339"/>
      <c r="K162" s="329"/>
    </row>
    <row r="163" s="1" customFormat="1" ht="18.75" customHeight="1">
      <c r="B163" s="329"/>
      <c r="C163" s="339"/>
      <c r="D163" s="339"/>
      <c r="E163" s="339"/>
      <c r="F163" s="350"/>
      <c r="G163" s="339"/>
      <c r="H163" s="339"/>
      <c r="I163" s="339"/>
      <c r="J163" s="339"/>
      <c r="K163" s="329"/>
    </row>
    <row r="164" s="1" customFormat="1" ht="18.75" customHeight="1">
      <c r="B164" s="329"/>
      <c r="C164" s="339"/>
      <c r="D164" s="339"/>
      <c r="E164" s="339"/>
      <c r="F164" s="350"/>
      <c r="G164" s="339"/>
      <c r="H164" s="339"/>
      <c r="I164" s="339"/>
      <c r="J164" s="339"/>
      <c r="K164" s="329"/>
    </row>
    <row r="165" s="1" customFormat="1" ht="18.75" customHeight="1">
      <c r="B165" s="329"/>
      <c r="C165" s="339"/>
      <c r="D165" s="339"/>
      <c r="E165" s="339"/>
      <c r="F165" s="350"/>
      <c r="G165" s="339"/>
      <c r="H165" s="339"/>
      <c r="I165" s="339"/>
      <c r="J165" s="339"/>
      <c r="K165" s="329"/>
    </row>
    <row r="166" s="1" customFormat="1" ht="18.75" customHeight="1">
      <c r="B166" s="329"/>
      <c r="C166" s="339"/>
      <c r="D166" s="339"/>
      <c r="E166" s="339"/>
      <c r="F166" s="350"/>
      <c r="G166" s="339"/>
      <c r="H166" s="339"/>
      <c r="I166" s="339"/>
      <c r="J166" s="339"/>
      <c r="K166" s="329"/>
    </row>
    <row r="167" s="1" customFormat="1" ht="18.75" customHeight="1">
      <c r="B167" s="329"/>
      <c r="C167" s="339"/>
      <c r="D167" s="339"/>
      <c r="E167" s="339"/>
      <c r="F167" s="350"/>
      <c r="G167" s="339"/>
      <c r="H167" s="339"/>
      <c r="I167" s="339"/>
      <c r="J167" s="339"/>
      <c r="K167" s="329"/>
    </row>
    <row r="168" s="1" customFormat="1" ht="18.75" customHeight="1">
      <c r="B168" s="329"/>
      <c r="C168" s="339"/>
      <c r="D168" s="339"/>
      <c r="E168" s="339"/>
      <c r="F168" s="350"/>
      <c r="G168" s="339"/>
      <c r="H168" s="339"/>
      <c r="I168" s="339"/>
      <c r="J168" s="339"/>
      <c r="K168" s="329"/>
    </row>
    <row r="169" s="1" customFormat="1" ht="18.75" customHeight="1">
      <c r="B169" s="301"/>
      <c r="C169" s="301"/>
      <c r="D169" s="301"/>
      <c r="E169" s="301"/>
      <c r="F169" s="301"/>
      <c r="G169" s="301"/>
      <c r="H169" s="301"/>
      <c r="I169" s="301"/>
      <c r="J169" s="301"/>
      <c r="K169" s="301"/>
    </row>
    <row r="170" s="1" customFormat="1" ht="7.5" customHeight="1">
      <c r="B170" s="280"/>
      <c r="C170" s="281"/>
      <c r="D170" s="281"/>
      <c r="E170" s="281"/>
      <c r="F170" s="281"/>
      <c r="G170" s="281"/>
      <c r="H170" s="281"/>
      <c r="I170" s="281"/>
      <c r="J170" s="281"/>
      <c r="K170" s="282"/>
    </row>
    <row r="171" s="1" customFormat="1" ht="45" customHeight="1">
      <c r="B171" s="283"/>
      <c r="C171" s="284" t="s">
        <v>694</v>
      </c>
      <c r="D171" s="284"/>
      <c r="E171" s="284"/>
      <c r="F171" s="284"/>
      <c r="G171" s="284"/>
      <c r="H171" s="284"/>
      <c r="I171" s="284"/>
      <c r="J171" s="284"/>
      <c r="K171" s="285"/>
    </row>
    <row r="172" s="1" customFormat="1" ht="17.25" customHeight="1">
      <c r="B172" s="283"/>
      <c r="C172" s="308" t="s">
        <v>622</v>
      </c>
      <c r="D172" s="308"/>
      <c r="E172" s="308"/>
      <c r="F172" s="308" t="s">
        <v>623</v>
      </c>
      <c r="G172" s="351"/>
      <c r="H172" s="352" t="s">
        <v>55</v>
      </c>
      <c r="I172" s="352" t="s">
        <v>58</v>
      </c>
      <c r="J172" s="308" t="s">
        <v>624</v>
      </c>
      <c r="K172" s="285"/>
    </row>
    <row r="173" s="1" customFormat="1" ht="17.25" customHeight="1">
      <c r="B173" s="286"/>
      <c r="C173" s="310" t="s">
        <v>625</v>
      </c>
      <c r="D173" s="310"/>
      <c r="E173" s="310"/>
      <c r="F173" s="311" t="s">
        <v>626</v>
      </c>
      <c r="G173" s="353"/>
      <c r="H173" s="354"/>
      <c r="I173" s="354"/>
      <c r="J173" s="310" t="s">
        <v>627</v>
      </c>
      <c r="K173" s="288"/>
    </row>
    <row r="174" s="1" customFormat="1" ht="5.25" customHeight="1">
      <c r="B174" s="318"/>
      <c r="C174" s="313"/>
      <c r="D174" s="313"/>
      <c r="E174" s="313"/>
      <c r="F174" s="313"/>
      <c r="G174" s="314"/>
      <c r="H174" s="313"/>
      <c r="I174" s="313"/>
      <c r="J174" s="313"/>
      <c r="K174" s="341"/>
    </row>
    <row r="175" s="1" customFormat="1" ht="15" customHeight="1">
      <c r="B175" s="318"/>
      <c r="C175" s="293" t="s">
        <v>631</v>
      </c>
      <c r="D175" s="293"/>
      <c r="E175" s="293"/>
      <c r="F175" s="316" t="s">
        <v>628</v>
      </c>
      <c r="G175" s="293"/>
      <c r="H175" s="293" t="s">
        <v>668</v>
      </c>
      <c r="I175" s="293" t="s">
        <v>630</v>
      </c>
      <c r="J175" s="293">
        <v>120</v>
      </c>
      <c r="K175" s="341"/>
    </row>
    <row r="176" s="1" customFormat="1" ht="15" customHeight="1">
      <c r="B176" s="318"/>
      <c r="C176" s="293" t="s">
        <v>677</v>
      </c>
      <c r="D176" s="293"/>
      <c r="E176" s="293"/>
      <c r="F176" s="316" t="s">
        <v>628</v>
      </c>
      <c r="G176" s="293"/>
      <c r="H176" s="293" t="s">
        <v>678</v>
      </c>
      <c r="I176" s="293" t="s">
        <v>630</v>
      </c>
      <c r="J176" s="293" t="s">
        <v>679</v>
      </c>
      <c r="K176" s="341"/>
    </row>
    <row r="177" s="1" customFormat="1" ht="15" customHeight="1">
      <c r="B177" s="318"/>
      <c r="C177" s="293" t="s">
        <v>576</v>
      </c>
      <c r="D177" s="293"/>
      <c r="E177" s="293"/>
      <c r="F177" s="316" t="s">
        <v>628</v>
      </c>
      <c r="G177" s="293"/>
      <c r="H177" s="293" t="s">
        <v>695</v>
      </c>
      <c r="I177" s="293" t="s">
        <v>630</v>
      </c>
      <c r="J177" s="293" t="s">
        <v>679</v>
      </c>
      <c r="K177" s="341"/>
    </row>
    <row r="178" s="1" customFormat="1" ht="15" customHeight="1">
      <c r="B178" s="318"/>
      <c r="C178" s="293" t="s">
        <v>633</v>
      </c>
      <c r="D178" s="293"/>
      <c r="E178" s="293"/>
      <c r="F178" s="316" t="s">
        <v>634</v>
      </c>
      <c r="G178" s="293"/>
      <c r="H178" s="293" t="s">
        <v>695</v>
      </c>
      <c r="I178" s="293" t="s">
        <v>630</v>
      </c>
      <c r="J178" s="293">
        <v>50</v>
      </c>
      <c r="K178" s="341"/>
    </row>
    <row r="179" s="1" customFormat="1" ht="15" customHeight="1">
      <c r="B179" s="318"/>
      <c r="C179" s="293" t="s">
        <v>636</v>
      </c>
      <c r="D179" s="293"/>
      <c r="E179" s="293"/>
      <c r="F179" s="316" t="s">
        <v>628</v>
      </c>
      <c r="G179" s="293"/>
      <c r="H179" s="293" t="s">
        <v>695</v>
      </c>
      <c r="I179" s="293" t="s">
        <v>638</v>
      </c>
      <c r="J179" s="293"/>
      <c r="K179" s="341"/>
    </row>
    <row r="180" s="1" customFormat="1" ht="15" customHeight="1">
      <c r="B180" s="318"/>
      <c r="C180" s="293" t="s">
        <v>647</v>
      </c>
      <c r="D180" s="293"/>
      <c r="E180" s="293"/>
      <c r="F180" s="316" t="s">
        <v>634</v>
      </c>
      <c r="G180" s="293"/>
      <c r="H180" s="293" t="s">
        <v>695</v>
      </c>
      <c r="I180" s="293" t="s">
        <v>630</v>
      </c>
      <c r="J180" s="293">
        <v>50</v>
      </c>
      <c r="K180" s="341"/>
    </row>
    <row r="181" s="1" customFormat="1" ht="15" customHeight="1">
      <c r="B181" s="318"/>
      <c r="C181" s="293" t="s">
        <v>655</v>
      </c>
      <c r="D181" s="293"/>
      <c r="E181" s="293"/>
      <c r="F181" s="316" t="s">
        <v>634</v>
      </c>
      <c r="G181" s="293"/>
      <c r="H181" s="293" t="s">
        <v>695</v>
      </c>
      <c r="I181" s="293" t="s">
        <v>630</v>
      </c>
      <c r="J181" s="293">
        <v>50</v>
      </c>
      <c r="K181" s="341"/>
    </row>
    <row r="182" s="1" customFormat="1" ht="15" customHeight="1">
      <c r="B182" s="318"/>
      <c r="C182" s="293" t="s">
        <v>653</v>
      </c>
      <c r="D182" s="293"/>
      <c r="E182" s="293"/>
      <c r="F182" s="316" t="s">
        <v>634</v>
      </c>
      <c r="G182" s="293"/>
      <c r="H182" s="293" t="s">
        <v>695</v>
      </c>
      <c r="I182" s="293" t="s">
        <v>630</v>
      </c>
      <c r="J182" s="293">
        <v>50</v>
      </c>
      <c r="K182" s="341"/>
    </row>
    <row r="183" s="1" customFormat="1" ht="15" customHeight="1">
      <c r="B183" s="318"/>
      <c r="C183" s="293" t="s">
        <v>106</v>
      </c>
      <c r="D183" s="293"/>
      <c r="E183" s="293"/>
      <c r="F183" s="316" t="s">
        <v>628</v>
      </c>
      <c r="G183" s="293"/>
      <c r="H183" s="293" t="s">
        <v>696</v>
      </c>
      <c r="I183" s="293" t="s">
        <v>697</v>
      </c>
      <c r="J183" s="293"/>
      <c r="K183" s="341"/>
    </row>
    <row r="184" s="1" customFormat="1" ht="15" customHeight="1">
      <c r="B184" s="318"/>
      <c r="C184" s="293" t="s">
        <v>58</v>
      </c>
      <c r="D184" s="293"/>
      <c r="E184" s="293"/>
      <c r="F184" s="316" t="s">
        <v>628</v>
      </c>
      <c r="G184" s="293"/>
      <c r="H184" s="293" t="s">
        <v>698</v>
      </c>
      <c r="I184" s="293" t="s">
        <v>699</v>
      </c>
      <c r="J184" s="293">
        <v>1</v>
      </c>
      <c r="K184" s="341"/>
    </row>
    <row r="185" s="1" customFormat="1" ht="15" customHeight="1">
      <c r="B185" s="318"/>
      <c r="C185" s="293" t="s">
        <v>54</v>
      </c>
      <c r="D185" s="293"/>
      <c r="E185" s="293"/>
      <c r="F185" s="316" t="s">
        <v>628</v>
      </c>
      <c r="G185" s="293"/>
      <c r="H185" s="293" t="s">
        <v>700</v>
      </c>
      <c r="I185" s="293" t="s">
        <v>630</v>
      </c>
      <c r="J185" s="293">
        <v>20</v>
      </c>
      <c r="K185" s="341"/>
    </row>
    <row r="186" s="1" customFormat="1" ht="15" customHeight="1">
      <c r="B186" s="318"/>
      <c r="C186" s="293" t="s">
        <v>55</v>
      </c>
      <c r="D186" s="293"/>
      <c r="E186" s="293"/>
      <c r="F186" s="316" t="s">
        <v>628</v>
      </c>
      <c r="G186" s="293"/>
      <c r="H186" s="293" t="s">
        <v>701</v>
      </c>
      <c r="I186" s="293" t="s">
        <v>630</v>
      </c>
      <c r="J186" s="293">
        <v>255</v>
      </c>
      <c r="K186" s="341"/>
    </row>
    <row r="187" s="1" customFormat="1" ht="15" customHeight="1">
      <c r="B187" s="318"/>
      <c r="C187" s="293" t="s">
        <v>107</v>
      </c>
      <c r="D187" s="293"/>
      <c r="E187" s="293"/>
      <c r="F187" s="316" t="s">
        <v>628</v>
      </c>
      <c r="G187" s="293"/>
      <c r="H187" s="293" t="s">
        <v>592</v>
      </c>
      <c r="I187" s="293" t="s">
        <v>630</v>
      </c>
      <c r="J187" s="293">
        <v>10</v>
      </c>
      <c r="K187" s="341"/>
    </row>
    <row r="188" s="1" customFormat="1" ht="15" customHeight="1">
      <c r="B188" s="318"/>
      <c r="C188" s="293" t="s">
        <v>108</v>
      </c>
      <c r="D188" s="293"/>
      <c r="E188" s="293"/>
      <c r="F188" s="316" t="s">
        <v>628</v>
      </c>
      <c r="G188" s="293"/>
      <c r="H188" s="293" t="s">
        <v>702</v>
      </c>
      <c r="I188" s="293" t="s">
        <v>663</v>
      </c>
      <c r="J188" s="293"/>
      <c r="K188" s="341"/>
    </row>
    <row r="189" s="1" customFormat="1" ht="15" customHeight="1">
      <c r="B189" s="318"/>
      <c r="C189" s="293" t="s">
        <v>703</v>
      </c>
      <c r="D189" s="293"/>
      <c r="E189" s="293"/>
      <c r="F189" s="316" t="s">
        <v>628</v>
      </c>
      <c r="G189" s="293"/>
      <c r="H189" s="293" t="s">
        <v>704</v>
      </c>
      <c r="I189" s="293" t="s">
        <v>663</v>
      </c>
      <c r="J189" s="293"/>
      <c r="K189" s="341"/>
    </row>
    <row r="190" s="1" customFormat="1" ht="15" customHeight="1">
      <c r="B190" s="318"/>
      <c r="C190" s="293" t="s">
        <v>692</v>
      </c>
      <c r="D190" s="293"/>
      <c r="E190" s="293"/>
      <c r="F190" s="316" t="s">
        <v>628</v>
      </c>
      <c r="G190" s="293"/>
      <c r="H190" s="293" t="s">
        <v>705</v>
      </c>
      <c r="I190" s="293" t="s">
        <v>663</v>
      </c>
      <c r="J190" s="293"/>
      <c r="K190" s="341"/>
    </row>
    <row r="191" s="1" customFormat="1" ht="15" customHeight="1">
      <c r="B191" s="318"/>
      <c r="C191" s="293" t="s">
        <v>110</v>
      </c>
      <c r="D191" s="293"/>
      <c r="E191" s="293"/>
      <c r="F191" s="316" t="s">
        <v>634</v>
      </c>
      <c r="G191" s="293"/>
      <c r="H191" s="293" t="s">
        <v>706</v>
      </c>
      <c r="I191" s="293" t="s">
        <v>630</v>
      </c>
      <c r="J191" s="293">
        <v>50</v>
      </c>
      <c r="K191" s="341"/>
    </row>
    <row r="192" s="1" customFormat="1" ht="15" customHeight="1">
      <c r="B192" s="318"/>
      <c r="C192" s="293" t="s">
        <v>707</v>
      </c>
      <c r="D192" s="293"/>
      <c r="E192" s="293"/>
      <c r="F192" s="316" t="s">
        <v>634</v>
      </c>
      <c r="G192" s="293"/>
      <c r="H192" s="293" t="s">
        <v>708</v>
      </c>
      <c r="I192" s="293" t="s">
        <v>709</v>
      </c>
      <c r="J192" s="293"/>
      <c r="K192" s="341"/>
    </row>
    <row r="193" s="1" customFormat="1" ht="15" customHeight="1">
      <c r="B193" s="318"/>
      <c r="C193" s="293" t="s">
        <v>710</v>
      </c>
      <c r="D193" s="293"/>
      <c r="E193" s="293"/>
      <c r="F193" s="316" t="s">
        <v>634</v>
      </c>
      <c r="G193" s="293"/>
      <c r="H193" s="293" t="s">
        <v>711</v>
      </c>
      <c r="I193" s="293" t="s">
        <v>709</v>
      </c>
      <c r="J193" s="293"/>
      <c r="K193" s="341"/>
    </row>
    <row r="194" s="1" customFormat="1" ht="15" customHeight="1">
      <c r="B194" s="318"/>
      <c r="C194" s="293" t="s">
        <v>712</v>
      </c>
      <c r="D194" s="293"/>
      <c r="E194" s="293"/>
      <c r="F194" s="316" t="s">
        <v>634</v>
      </c>
      <c r="G194" s="293"/>
      <c r="H194" s="293" t="s">
        <v>713</v>
      </c>
      <c r="I194" s="293" t="s">
        <v>709</v>
      </c>
      <c r="J194" s="293"/>
      <c r="K194" s="341"/>
    </row>
    <row r="195" s="1" customFormat="1" ht="15" customHeight="1">
      <c r="B195" s="318"/>
      <c r="C195" s="355" t="s">
        <v>714</v>
      </c>
      <c r="D195" s="293"/>
      <c r="E195" s="293"/>
      <c r="F195" s="316" t="s">
        <v>634</v>
      </c>
      <c r="G195" s="293"/>
      <c r="H195" s="293" t="s">
        <v>715</v>
      </c>
      <c r="I195" s="293" t="s">
        <v>716</v>
      </c>
      <c r="J195" s="356" t="s">
        <v>717</v>
      </c>
      <c r="K195" s="341"/>
    </row>
    <row r="196" s="17" customFormat="1" ht="15" customHeight="1">
      <c r="B196" s="357"/>
      <c r="C196" s="358" t="s">
        <v>718</v>
      </c>
      <c r="D196" s="359"/>
      <c r="E196" s="359"/>
      <c r="F196" s="360" t="s">
        <v>634</v>
      </c>
      <c r="G196" s="359"/>
      <c r="H196" s="359" t="s">
        <v>719</v>
      </c>
      <c r="I196" s="359" t="s">
        <v>716</v>
      </c>
      <c r="J196" s="361" t="s">
        <v>717</v>
      </c>
      <c r="K196" s="362"/>
    </row>
    <row r="197" s="1" customFormat="1" ht="15" customHeight="1">
      <c r="B197" s="318"/>
      <c r="C197" s="355" t="s">
        <v>43</v>
      </c>
      <c r="D197" s="293"/>
      <c r="E197" s="293"/>
      <c r="F197" s="316" t="s">
        <v>628</v>
      </c>
      <c r="G197" s="293"/>
      <c r="H197" s="290" t="s">
        <v>720</v>
      </c>
      <c r="I197" s="293" t="s">
        <v>721</v>
      </c>
      <c r="J197" s="293"/>
      <c r="K197" s="341"/>
    </row>
    <row r="198" s="1" customFormat="1" ht="15" customHeight="1">
      <c r="B198" s="318"/>
      <c r="C198" s="355" t="s">
        <v>722</v>
      </c>
      <c r="D198" s="293"/>
      <c r="E198" s="293"/>
      <c r="F198" s="316" t="s">
        <v>628</v>
      </c>
      <c r="G198" s="293"/>
      <c r="H198" s="293" t="s">
        <v>723</v>
      </c>
      <c r="I198" s="293" t="s">
        <v>663</v>
      </c>
      <c r="J198" s="293"/>
      <c r="K198" s="341"/>
    </row>
    <row r="199" s="1" customFormat="1" ht="15" customHeight="1">
      <c r="B199" s="318"/>
      <c r="C199" s="355" t="s">
        <v>724</v>
      </c>
      <c r="D199" s="293"/>
      <c r="E199" s="293"/>
      <c r="F199" s="316" t="s">
        <v>628</v>
      </c>
      <c r="G199" s="293"/>
      <c r="H199" s="293" t="s">
        <v>725</v>
      </c>
      <c r="I199" s="293" t="s">
        <v>663</v>
      </c>
      <c r="J199" s="293"/>
      <c r="K199" s="341"/>
    </row>
    <row r="200" s="1" customFormat="1" ht="15" customHeight="1">
      <c r="B200" s="318"/>
      <c r="C200" s="355" t="s">
        <v>726</v>
      </c>
      <c r="D200" s="293"/>
      <c r="E200" s="293"/>
      <c r="F200" s="316" t="s">
        <v>634</v>
      </c>
      <c r="G200" s="293"/>
      <c r="H200" s="293" t="s">
        <v>727</v>
      </c>
      <c r="I200" s="293" t="s">
        <v>663</v>
      </c>
      <c r="J200" s="293"/>
      <c r="K200" s="341"/>
    </row>
    <row r="201" s="1" customFormat="1" ht="15" customHeight="1">
      <c r="B201" s="347"/>
      <c r="C201" s="363"/>
      <c r="D201" s="348"/>
      <c r="E201" s="348"/>
      <c r="F201" s="348"/>
      <c r="G201" s="348"/>
      <c r="H201" s="348"/>
      <c r="I201" s="348"/>
      <c r="J201" s="348"/>
      <c r="K201" s="349"/>
    </row>
    <row r="202" s="1" customFormat="1" ht="18.75" customHeight="1">
      <c r="B202" s="329"/>
      <c r="C202" s="339"/>
      <c r="D202" s="339"/>
      <c r="E202" s="339"/>
      <c r="F202" s="350"/>
      <c r="G202" s="339"/>
      <c r="H202" s="339"/>
      <c r="I202" s="339"/>
      <c r="J202" s="339"/>
      <c r="K202" s="329"/>
    </row>
    <row r="203" s="1" customFormat="1" ht="18.75" customHeight="1">
      <c r="B203" s="301"/>
      <c r="C203" s="301"/>
      <c r="D203" s="301"/>
      <c r="E203" s="301"/>
      <c r="F203" s="301"/>
      <c r="G203" s="301"/>
      <c r="H203" s="301"/>
      <c r="I203" s="301"/>
      <c r="J203" s="301"/>
      <c r="K203" s="301"/>
    </row>
    <row r="204" s="1" customFormat="1" ht="13.5">
      <c r="B204" s="280"/>
      <c r="C204" s="281"/>
      <c r="D204" s="281"/>
      <c r="E204" s="281"/>
      <c r="F204" s="281"/>
      <c r="G204" s="281"/>
      <c r="H204" s="281"/>
      <c r="I204" s="281"/>
      <c r="J204" s="281"/>
      <c r="K204" s="282"/>
    </row>
    <row r="205" s="1" customFormat="1" ht="21" customHeight="1">
      <c r="B205" s="283"/>
      <c r="C205" s="284" t="s">
        <v>728</v>
      </c>
      <c r="D205" s="284"/>
      <c r="E205" s="284"/>
      <c r="F205" s="284"/>
      <c r="G205" s="284"/>
      <c r="H205" s="284"/>
      <c r="I205" s="284"/>
      <c r="J205" s="284"/>
      <c r="K205" s="285"/>
    </row>
    <row r="206" s="1" customFormat="1" ht="25.5" customHeight="1">
      <c r="B206" s="283"/>
      <c r="C206" s="364" t="s">
        <v>729</v>
      </c>
      <c r="D206" s="364"/>
      <c r="E206" s="364"/>
      <c r="F206" s="364" t="s">
        <v>730</v>
      </c>
      <c r="G206" s="365"/>
      <c r="H206" s="364" t="s">
        <v>731</v>
      </c>
      <c r="I206" s="364"/>
      <c r="J206" s="364"/>
      <c r="K206" s="285"/>
    </row>
    <row r="207" s="1" customFormat="1" ht="5.25" customHeight="1">
      <c r="B207" s="318"/>
      <c r="C207" s="313"/>
      <c r="D207" s="313"/>
      <c r="E207" s="313"/>
      <c r="F207" s="313"/>
      <c r="G207" s="339"/>
      <c r="H207" s="313"/>
      <c r="I207" s="313"/>
      <c r="J207" s="313"/>
      <c r="K207" s="341"/>
    </row>
    <row r="208" s="1" customFormat="1" ht="15" customHeight="1">
      <c r="B208" s="318"/>
      <c r="C208" s="293" t="s">
        <v>721</v>
      </c>
      <c r="D208" s="293"/>
      <c r="E208" s="293"/>
      <c r="F208" s="316" t="s">
        <v>44</v>
      </c>
      <c r="G208" s="293"/>
      <c r="H208" s="293" t="s">
        <v>732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45</v>
      </c>
      <c r="G209" s="293"/>
      <c r="H209" s="293" t="s">
        <v>733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48</v>
      </c>
      <c r="G210" s="293"/>
      <c r="H210" s="293" t="s">
        <v>734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46</v>
      </c>
      <c r="G211" s="293"/>
      <c r="H211" s="293" t="s">
        <v>735</v>
      </c>
      <c r="I211" s="293"/>
      <c r="J211" s="293"/>
      <c r="K211" s="341"/>
    </row>
    <row r="212" s="1" customFormat="1" ht="15" customHeight="1">
      <c r="B212" s="318"/>
      <c r="C212" s="293"/>
      <c r="D212" s="293"/>
      <c r="E212" s="293"/>
      <c r="F212" s="316" t="s">
        <v>47</v>
      </c>
      <c r="G212" s="293"/>
      <c r="H212" s="293" t="s">
        <v>736</v>
      </c>
      <c r="I212" s="293"/>
      <c r="J212" s="293"/>
      <c r="K212" s="341"/>
    </row>
    <row r="213" s="1" customFormat="1" ht="15" customHeight="1">
      <c r="B213" s="318"/>
      <c r="C213" s="293"/>
      <c r="D213" s="293"/>
      <c r="E213" s="293"/>
      <c r="F213" s="316"/>
      <c r="G213" s="293"/>
      <c r="H213" s="293"/>
      <c r="I213" s="293"/>
      <c r="J213" s="293"/>
      <c r="K213" s="341"/>
    </row>
    <row r="214" s="1" customFormat="1" ht="15" customHeight="1">
      <c r="B214" s="318"/>
      <c r="C214" s="293" t="s">
        <v>675</v>
      </c>
      <c r="D214" s="293"/>
      <c r="E214" s="293"/>
      <c r="F214" s="316" t="s">
        <v>86</v>
      </c>
      <c r="G214" s="293"/>
      <c r="H214" s="293" t="s">
        <v>737</v>
      </c>
      <c r="I214" s="293"/>
      <c r="J214" s="293"/>
      <c r="K214" s="341"/>
    </row>
    <row r="215" s="1" customFormat="1" ht="15" customHeight="1">
      <c r="B215" s="318"/>
      <c r="C215" s="293"/>
      <c r="D215" s="293"/>
      <c r="E215" s="293"/>
      <c r="F215" s="316" t="s">
        <v>80</v>
      </c>
      <c r="G215" s="293"/>
      <c r="H215" s="293" t="s">
        <v>574</v>
      </c>
      <c r="I215" s="293"/>
      <c r="J215" s="293"/>
      <c r="K215" s="341"/>
    </row>
    <row r="216" s="1" customFormat="1" ht="15" customHeight="1">
      <c r="B216" s="318"/>
      <c r="C216" s="293"/>
      <c r="D216" s="293"/>
      <c r="E216" s="293"/>
      <c r="F216" s="316" t="s">
        <v>572</v>
      </c>
      <c r="G216" s="293"/>
      <c r="H216" s="293" t="s">
        <v>738</v>
      </c>
      <c r="I216" s="293"/>
      <c r="J216" s="293"/>
      <c r="K216" s="341"/>
    </row>
    <row r="217" s="1" customFormat="1" ht="15" customHeight="1">
      <c r="B217" s="366"/>
      <c r="C217" s="293"/>
      <c r="D217" s="293"/>
      <c r="E217" s="293"/>
      <c r="F217" s="316" t="s">
        <v>88</v>
      </c>
      <c r="G217" s="355"/>
      <c r="H217" s="345" t="s">
        <v>575</v>
      </c>
      <c r="I217" s="345"/>
      <c r="J217" s="345"/>
      <c r="K217" s="367"/>
    </row>
    <row r="218" s="1" customFormat="1" ht="15" customHeight="1">
      <c r="B218" s="366"/>
      <c r="C218" s="293"/>
      <c r="D218" s="293"/>
      <c r="E218" s="293"/>
      <c r="F218" s="316" t="s">
        <v>534</v>
      </c>
      <c r="G218" s="355"/>
      <c r="H218" s="345" t="s">
        <v>739</v>
      </c>
      <c r="I218" s="345"/>
      <c r="J218" s="345"/>
      <c r="K218" s="367"/>
    </row>
    <row r="219" s="1" customFormat="1" ht="15" customHeight="1">
      <c r="B219" s="366"/>
      <c r="C219" s="293"/>
      <c r="D219" s="293"/>
      <c r="E219" s="293"/>
      <c r="F219" s="316"/>
      <c r="G219" s="355"/>
      <c r="H219" s="345"/>
      <c r="I219" s="345"/>
      <c r="J219" s="345"/>
      <c r="K219" s="367"/>
    </row>
    <row r="220" s="1" customFormat="1" ht="15" customHeight="1">
      <c r="B220" s="366"/>
      <c r="C220" s="293" t="s">
        <v>699</v>
      </c>
      <c r="D220" s="293"/>
      <c r="E220" s="293"/>
      <c r="F220" s="316">
        <v>1</v>
      </c>
      <c r="G220" s="355"/>
      <c r="H220" s="345" t="s">
        <v>740</v>
      </c>
      <c r="I220" s="345"/>
      <c r="J220" s="345"/>
      <c r="K220" s="367"/>
    </row>
    <row r="221" s="1" customFormat="1" ht="15" customHeight="1">
      <c r="B221" s="366"/>
      <c r="C221" s="293"/>
      <c r="D221" s="293"/>
      <c r="E221" s="293"/>
      <c r="F221" s="316">
        <v>2</v>
      </c>
      <c r="G221" s="355"/>
      <c r="H221" s="345" t="s">
        <v>741</v>
      </c>
      <c r="I221" s="345"/>
      <c r="J221" s="345"/>
      <c r="K221" s="367"/>
    </row>
    <row r="222" s="1" customFormat="1" ht="15" customHeight="1">
      <c r="B222" s="366"/>
      <c r="C222" s="293"/>
      <c r="D222" s="293"/>
      <c r="E222" s="293"/>
      <c r="F222" s="316">
        <v>3</v>
      </c>
      <c r="G222" s="355"/>
      <c r="H222" s="345" t="s">
        <v>742</v>
      </c>
      <c r="I222" s="345"/>
      <c r="J222" s="345"/>
      <c r="K222" s="367"/>
    </row>
    <row r="223" s="1" customFormat="1" ht="15" customHeight="1">
      <c r="B223" s="366"/>
      <c r="C223" s="293"/>
      <c r="D223" s="293"/>
      <c r="E223" s="293"/>
      <c r="F223" s="316">
        <v>4</v>
      </c>
      <c r="G223" s="355"/>
      <c r="H223" s="345" t="s">
        <v>743</v>
      </c>
      <c r="I223" s="345"/>
      <c r="J223" s="345"/>
      <c r="K223" s="367"/>
    </row>
    <row r="224" s="1" customFormat="1" ht="12.75" customHeight="1">
      <c r="B224" s="368"/>
      <c r="C224" s="369"/>
      <c r="D224" s="369"/>
      <c r="E224" s="369"/>
      <c r="F224" s="369"/>
      <c r="G224" s="369"/>
      <c r="H224" s="369"/>
      <c r="I224" s="369"/>
      <c r="J224" s="369"/>
      <c r="K224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2024-10-02T11:48:31Z</dcterms:created>
  <dcterms:modified xsi:type="dcterms:W3CDTF">2024-10-02T11:48:39Z</dcterms:modified>
</cp:coreProperties>
</file>