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Pracovní stůl\Zadávání VŘ\____ NOVĚ Cyklika CHO - Kolín\_Dotazy+odpovědi\kontrolní + zadání nejnovější\"/>
    </mc:Choice>
  </mc:AlternateContent>
  <bookViews>
    <workbookView xWindow="0" yWindow="0" windowWidth="0" windowHeight="0"/>
  </bookViews>
  <sheets>
    <sheet name="Rekapitulace stavby" sheetId="1" r:id="rId1"/>
    <sheet name="PS 01 - Práce na zařízení..." sheetId="2" r:id="rId2"/>
    <sheet name="SO 01 - Práce na  žel. sv..." sheetId="3" r:id="rId3"/>
    <sheet name="SO 02 - Práce na žel. svr..." sheetId="4" r:id="rId4"/>
    <sheet name="So 03 - Práce na žel. svr..." sheetId="5" r:id="rId5"/>
    <sheet name="SO 04 - Práce na žel. svr..." sheetId="6" r:id="rId6"/>
    <sheet name="SO 05 - Práce na žel. svr..." sheetId="7" r:id="rId7"/>
    <sheet name="SO 06 - Práce na žel. svr..." sheetId="8" r:id="rId8"/>
    <sheet name="SO 07 - Práce na žel. svr..." sheetId="9" r:id="rId9"/>
    <sheet name="SO 08 - Rekonstrukce žel...." sheetId="10" r:id="rId10"/>
    <sheet name="So 09 - Rekonstrukce žel...." sheetId="11" r:id="rId11"/>
    <sheet name="SO 10 - Rekonstrukce žel...." sheetId="12" r:id="rId12"/>
    <sheet name="SO 11 - Materiál objednat..." sheetId="13" r:id="rId13"/>
    <sheet name="VON - VON" sheetId="14" r:id="rId14"/>
    <sheet name="Pokyny pro vyplnění" sheetId="15" r:id="rId15"/>
  </sheets>
  <definedNames>
    <definedName name="_xlnm.Print_Area" localSheetId="0">'Rekapitulace stavby'!$D$4:$AO$36,'Rekapitulace stavby'!$C$42:$AQ$68</definedName>
    <definedName name="_xlnm.Print_Titles" localSheetId="0">'Rekapitulace stavby'!$52:$52</definedName>
    <definedName name="_xlnm._FilterDatabase" localSheetId="1" hidden="1">'PS 01 - Práce na zařízení...'!$C$78:$K$87</definedName>
    <definedName name="_xlnm.Print_Area" localSheetId="1">'PS 01 - Práce na zařízení...'!$C$4:$J$39,'PS 01 - Práce na zařízení...'!$C$45:$J$60,'PS 01 - Práce na zařízení...'!$C$66:$K$87</definedName>
    <definedName name="_xlnm.Print_Titles" localSheetId="1">'PS 01 - Práce na zařízení...'!$78:$78</definedName>
    <definedName name="_xlnm._FilterDatabase" localSheetId="2" hidden="1">'SO 01 - Práce na  žel. sv...'!$C$78:$K$167</definedName>
    <definedName name="_xlnm.Print_Area" localSheetId="2">'SO 01 - Práce na  žel. sv...'!$C$4:$J$39,'SO 01 - Práce na  žel. sv...'!$C$45:$J$60,'SO 01 - Práce na  žel. sv...'!$C$66:$K$167</definedName>
    <definedName name="_xlnm.Print_Titles" localSheetId="2">'SO 01 - Práce na  žel. sv...'!$78:$78</definedName>
    <definedName name="_xlnm._FilterDatabase" localSheetId="3" hidden="1">'SO 02 - Práce na žel. svr...'!$C$78:$K$236</definedName>
    <definedName name="_xlnm.Print_Area" localSheetId="3">'SO 02 - Práce na žel. svr...'!$C$4:$J$39,'SO 02 - Práce na žel. svr...'!$C$45:$J$60,'SO 02 - Práce na žel. svr...'!$C$66:$K$236</definedName>
    <definedName name="_xlnm.Print_Titles" localSheetId="3">'SO 02 - Práce na žel. svr...'!$78:$78</definedName>
    <definedName name="_xlnm._FilterDatabase" localSheetId="4" hidden="1">'So 03 - Práce na žel. svr...'!$C$78:$K$173</definedName>
    <definedName name="_xlnm.Print_Area" localSheetId="4">'So 03 - Práce na žel. svr...'!$C$4:$J$39,'So 03 - Práce na žel. svr...'!$C$45:$J$60,'So 03 - Práce na žel. svr...'!$C$66:$K$173</definedName>
    <definedName name="_xlnm.Print_Titles" localSheetId="4">'So 03 - Práce na žel. svr...'!$78:$78</definedName>
    <definedName name="_xlnm._FilterDatabase" localSheetId="5" hidden="1">'SO 04 - Práce na žel. svr...'!$C$78:$K$235</definedName>
    <definedName name="_xlnm.Print_Area" localSheetId="5">'SO 04 - Práce na žel. svr...'!$C$4:$J$39,'SO 04 - Práce na žel. svr...'!$C$45:$J$60,'SO 04 - Práce na žel. svr...'!$C$66:$K$235</definedName>
    <definedName name="_xlnm.Print_Titles" localSheetId="5">'SO 04 - Práce na žel. svr...'!$78:$78</definedName>
    <definedName name="_xlnm._FilterDatabase" localSheetId="6" hidden="1">'SO 05 - Práce na žel. svr...'!$C$78:$K$176</definedName>
    <definedName name="_xlnm.Print_Area" localSheetId="6">'SO 05 - Práce na žel. svr...'!$C$4:$J$39,'SO 05 - Práce na žel. svr...'!$C$45:$J$60,'SO 05 - Práce na žel. svr...'!$C$66:$K$176</definedName>
    <definedName name="_xlnm.Print_Titles" localSheetId="6">'SO 05 - Práce na žel. svr...'!$78:$78</definedName>
    <definedName name="_xlnm._FilterDatabase" localSheetId="7" hidden="1">'SO 06 - Práce na žel. svr...'!$C$80:$K$242</definedName>
    <definedName name="_xlnm.Print_Area" localSheetId="7">'SO 06 - Práce na žel. svr...'!$C$4:$J$39,'SO 06 - Práce na žel. svr...'!$C$45:$J$62,'SO 06 - Práce na žel. svr...'!$C$68:$K$242</definedName>
    <definedName name="_xlnm.Print_Titles" localSheetId="7">'SO 06 - Práce na žel. svr...'!$80:$80</definedName>
    <definedName name="_xlnm._FilterDatabase" localSheetId="8" hidden="1">'SO 07 - Práce na žel. svr...'!$C$78:$K$175</definedName>
    <definedName name="_xlnm.Print_Area" localSheetId="8">'SO 07 - Práce na žel. svr...'!$C$4:$J$39,'SO 07 - Práce na žel. svr...'!$C$45:$J$60,'SO 07 - Práce na žel. svr...'!$C$66:$K$175</definedName>
    <definedName name="_xlnm.Print_Titles" localSheetId="8">'SO 07 - Práce na žel. svr...'!$78:$78</definedName>
    <definedName name="_xlnm._FilterDatabase" localSheetId="9" hidden="1">'SO 08 - Rekonstrukce žel....'!$C$78:$K$185</definedName>
    <definedName name="_xlnm.Print_Area" localSheetId="9">'SO 08 - Rekonstrukce žel....'!$C$4:$J$39,'SO 08 - Rekonstrukce žel....'!$C$45:$J$60,'SO 08 - Rekonstrukce žel....'!$C$66:$K$185</definedName>
    <definedName name="_xlnm.Print_Titles" localSheetId="9">'SO 08 - Rekonstrukce žel....'!$78:$78</definedName>
    <definedName name="_xlnm._FilterDatabase" localSheetId="10" hidden="1">'So 09 - Rekonstrukce žel....'!$C$78:$K$195</definedName>
    <definedName name="_xlnm.Print_Area" localSheetId="10">'So 09 - Rekonstrukce žel....'!$C$4:$J$39,'So 09 - Rekonstrukce žel....'!$C$45:$J$60,'So 09 - Rekonstrukce žel....'!$C$66:$K$195</definedName>
    <definedName name="_xlnm.Print_Titles" localSheetId="10">'So 09 - Rekonstrukce žel....'!$78:$78</definedName>
    <definedName name="_xlnm._FilterDatabase" localSheetId="11" hidden="1">'SO 10 - Rekonstrukce žel....'!$C$78:$K$187</definedName>
    <definedName name="_xlnm.Print_Area" localSheetId="11">'SO 10 - Rekonstrukce žel....'!$C$4:$J$39,'SO 10 - Rekonstrukce žel....'!$C$45:$J$60,'SO 10 - Rekonstrukce žel....'!$C$66:$K$187</definedName>
    <definedName name="_xlnm.Print_Titles" localSheetId="11">'SO 10 - Rekonstrukce žel....'!$78:$78</definedName>
    <definedName name="_xlnm._FilterDatabase" localSheetId="12" hidden="1">'SO 11 - Materiál objednat...'!$C$87:$K$245</definedName>
    <definedName name="_xlnm.Print_Area" localSheetId="12">'SO 11 - Materiál objednat...'!$C$4:$J$39,'SO 11 - Materiál objednat...'!$C$45:$J$69,'SO 11 - Materiál objednat...'!$C$75:$K$245</definedName>
    <definedName name="_xlnm.Print_Titles" localSheetId="12">'SO 11 - Materiál objednat...'!$87:$87</definedName>
    <definedName name="_xlnm._FilterDatabase" localSheetId="13" hidden="1">'VON - VON'!$C$78:$K$88</definedName>
    <definedName name="_xlnm.Print_Area" localSheetId="13">'VON - VON'!$C$4:$J$39,'VON - VON'!$C$45:$J$60,'VON - VON'!$C$66:$K$88</definedName>
    <definedName name="_xlnm.Print_Titles" localSheetId="13">'VON - VON'!$78:$78</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J37"/>
  <c r="J36"/>
  <c i="1" r="AY67"/>
  <c i="14" r="J35"/>
  <c i="1" r="AX67"/>
  <c i="14"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F73"/>
  <c r="E71"/>
  <c r="F52"/>
  <c r="E50"/>
  <c r="J24"/>
  <c r="E24"/>
  <c r="J55"/>
  <c r="J23"/>
  <c r="J21"/>
  <c r="E21"/>
  <c r="J75"/>
  <c r="J20"/>
  <c r="J18"/>
  <c r="E18"/>
  <c r="F55"/>
  <c r="J17"/>
  <c r="J15"/>
  <c r="E15"/>
  <c r="F75"/>
  <c r="J14"/>
  <c r="J12"/>
  <c r="J52"/>
  <c r="E7"/>
  <c r="E69"/>
  <c i="13" r="J90"/>
  <c r="J89"/>
  <c r="J37"/>
  <c r="J36"/>
  <c i="1" r="AY66"/>
  <c i="13" r="J35"/>
  <c i="1" r="AX66"/>
  <c i="13" r="BI245"/>
  <c r="BH245"/>
  <c r="BG245"/>
  <c r="BF245"/>
  <c r="T245"/>
  <c r="R245"/>
  <c r="P245"/>
  <c r="BI244"/>
  <c r="BH244"/>
  <c r="BG244"/>
  <c r="BF244"/>
  <c r="T244"/>
  <c r="R244"/>
  <c r="P244"/>
  <c r="BI242"/>
  <c r="BH242"/>
  <c r="BG242"/>
  <c r="BF242"/>
  <c r="T242"/>
  <c r="R242"/>
  <c r="P242"/>
  <c r="BI240"/>
  <c r="BH240"/>
  <c r="BG240"/>
  <c r="BF240"/>
  <c r="T240"/>
  <c r="R240"/>
  <c r="P240"/>
  <c r="BI239"/>
  <c r="BH239"/>
  <c r="BG239"/>
  <c r="BF239"/>
  <c r="T239"/>
  <c r="R239"/>
  <c r="P239"/>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1"/>
  <c r="BH221"/>
  <c r="BG221"/>
  <c r="BF221"/>
  <c r="T221"/>
  <c r="R221"/>
  <c r="P221"/>
  <c r="BI219"/>
  <c r="BH219"/>
  <c r="BG219"/>
  <c r="BF219"/>
  <c r="T219"/>
  <c r="R219"/>
  <c r="P219"/>
  <c r="BI217"/>
  <c r="BH217"/>
  <c r="BG217"/>
  <c r="BF217"/>
  <c r="T217"/>
  <c r="R217"/>
  <c r="P217"/>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9"/>
  <c r="BH199"/>
  <c r="BG199"/>
  <c r="BF199"/>
  <c r="T199"/>
  <c r="R199"/>
  <c r="P199"/>
  <c r="BI197"/>
  <c r="BH197"/>
  <c r="BG197"/>
  <c r="BF197"/>
  <c r="T197"/>
  <c r="R197"/>
  <c r="P197"/>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1"/>
  <c r="BH171"/>
  <c r="BG171"/>
  <c r="BF171"/>
  <c r="T171"/>
  <c r="R171"/>
  <c r="P171"/>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49"/>
  <c r="BH149"/>
  <c r="BG149"/>
  <c r="BF149"/>
  <c r="T149"/>
  <c r="R149"/>
  <c r="P149"/>
  <c r="BI147"/>
  <c r="BH147"/>
  <c r="BG147"/>
  <c r="BF147"/>
  <c r="T147"/>
  <c r="R147"/>
  <c r="P147"/>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1"/>
  <c r="BH121"/>
  <c r="BG121"/>
  <c r="BF121"/>
  <c r="T121"/>
  <c r="R121"/>
  <c r="P121"/>
  <c r="BI119"/>
  <c r="BH119"/>
  <c r="BG119"/>
  <c r="BF119"/>
  <c r="T119"/>
  <c r="R119"/>
  <c r="P119"/>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7"/>
  <c r="BH97"/>
  <c r="BG97"/>
  <c r="BF97"/>
  <c r="T97"/>
  <c r="R97"/>
  <c r="P97"/>
  <c r="BI95"/>
  <c r="BH95"/>
  <c r="BG95"/>
  <c r="BF95"/>
  <c r="T95"/>
  <c r="R95"/>
  <c r="P95"/>
  <c r="BI93"/>
  <c r="BH93"/>
  <c r="BG93"/>
  <c r="BF93"/>
  <c r="T93"/>
  <c r="R93"/>
  <c r="P93"/>
  <c r="BI92"/>
  <c r="BH92"/>
  <c r="BG92"/>
  <c r="BF92"/>
  <c r="T92"/>
  <c r="R92"/>
  <c r="P92"/>
  <c r="J61"/>
  <c r="J60"/>
  <c r="F82"/>
  <c r="E80"/>
  <c r="F52"/>
  <c r="E50"/>
  <c r="J24"/>
  <c r="E24"/>
  <c r="J85"/>
  <c r="J23"/>
  <c r="J21"/>
  <c r="E21"/>
  <c r="J84"/>
  <c r="J20"/>
  <c r="J18"/>
  <c r="E18"/>
  <c r="F85"/>
  <c r="J17"/>
  <c r="J15"/>
  <c r="E15"/>
  <c r="F54"/>
  <c r="J14"/>
  <c r="J12"/>
  <c r="J82"/>
  <c r="E7"/>
  <c r="E48"/>
  <c i="12" r="J37"/>
  <c r="J36"/>
  <c i="1" r="AY65"/>
  <c i="12" r="J35"/>
  <c i="1" r="AX65"/>
  <c i="12"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54"/>
  <c r="J20"/>
  <c r="J18"/>
  <c r="E18"/>
  <c r="F76"/>
  <c r="J17"/>
  <c r="J15"/>
  <c r="E15"/>
  <c r="F75"/>
  <c r="J14"/>
  <c r="J12"/>
  <c r="J73"/>
  <c r="E7"/>
  <c r="E48"/>
  <c i="11" r="J37"/>
  <c r="J36"/>
  <c i="1" r="AY64"/>
  <c i="11" r="J35"/>
  <c i="1" r="AX64"/>
  <c i="11"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54"/>
  <c r="J20"/>
  <c r="J18"/>
  <c r="E18"/>
  <c r="F76"/>
  <c r="J17"/>
  <c r="J15"/>
  <c r="E15"/>
  <c r="F75"/>
  <c r="J14"/>
  <c r="J12"/>
  <c r="J52"/>
  <c r="E7"/>
  <c r="E69"/>
  <c i="10" r="J37"/>
  <c r="J36"/>
  <c i="1" r="AY63"/>
  <c i="10" r="J35"/>
  <c i="1" r="AX63"/>
  <c i="10"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55"/>
  <c r="J17"/>
  <c r="J15"/>
  <c r="E15"/>
  <c r="F54"/>
  <c r="J14"/>
  <c r="J12"/>
  <c r="J73"/>
  <c r="E7"/>
  <c r="E48"/>
  <c i="9" r="J37"/>
  <c r="J36"/>
  <c i="1" r="AY62"/>
  <c i="9" r="J35"/>
  <c i="1" r="AX62"/>
  <c i="9"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55"/>
  <c r="J23"/>
  <c r="J21"/>
  <c r="E21"/>
  <c r="J75"/>
  <c r="J20"/>
  <c r="J18"/>
  <c r="E18"/>
  <c r="F76"/>
  <c r="J17"/>
  <c r="J15"/>
  <c r="E15"/>
  <c r="F75"/>
  <c r="J14"/>
  <c r="J12"/>
  <c r="J73"/>
  <c r="E7"/>
  <c r="E69"/>
  <c i="8" r="J242"/>
  <c r="T241"/>
  <c r="R241"/>
  <c r="P241"/>
  <c r="BK241"/>
  <c r="J241"/>
  <c r="J60"/>
  <c r="J37"/>
  <c r="J36"/>
  <c i="1" r="AY61"/>
  <c i="8" r="J35"/>
  <c i="1" r="AX61"/>
  <c i="8" r="J6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2"/>
  <c r="BH212"/>
  <c r="BG212"/>
  <c r="BF212"/>
  <c r="T212"/>
  <c r="R212"/>
  <c r="P212"/>
  <c r="BI211"/>
  <c r="BH211"/>
  <c r="BG211"/>
  <c r="BF211"/>
  <c r="T211"/>
  <c r="R211"/>
  <c r="P211"/>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T81"/>
  <c r="R82"/>
  <c r="R81"/>
  <c r="P82"/>
  <c r="P81"/>
  <c i="1" r="AU61"/>
  <c i="8" r="F75"/>
  <c r="E73"/>
  <c r="F52"/>
  <c r="E50"/>
  <c r="J24"/>
  <c r="E24"/>
  <c r="J78"/>
  <c r="J23"/>
  <c r="J21"/>
  <c r="E21"/>
  <c r="J54"/>
  <c r="J20"/>
  <c r="J18"/>
  <c r="E18"/>
  <c r="F78"/>
  <c r="J17"/>
  <c r="J15"/>
  <c r="E15"/>
  <c r="F77"/>
  <c r="J14"/>
  <c r="J12"/>
  <c r="J52"/>
  <c r="E7"/>
  <c r="E71"/>
  <c i="7" r="J37"/>
  <c r="J36"/>
  <c i="1" r="AY60"/>
  <c i="7" r="J35"/>
  <c i="1" r="AX60"/>
  <c i="7"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54"/>
  <c r="J20"/>
  <c r="J18"/>
  <c r="E18"/>
  <c r="F55"/>
  <c r="J17"/>
  <c r="J15"/>
  <c r="E15"/>
  <c r="F54"/>
  <c r="J14"/>
  <c r="J12"/>
  <c r="J52"/>
  <c r="E7"/>
  <c r="E69"/>
  <c i="6" r="J37"/>
  <c r="J36"/>
  <c i="1" r="AY59"/>
  <c i="6" r="J35"/>
  <c i="1" r="AX59"/>
  <c i="6"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7"/>
  <c r="BH207"/>
  <c r="BG207"/>
  <c r="BF207"/>
  <c r="T207"/>
  <c r="R207"/>
  <c r="P207"/>
  <c r="BI206"/>
  <c r="BH206"/>
  <c r="BG206"/>
  <c r="BF206"/>
  <c r="T206"/>
  <c r="R206"/>
  <c r="P206"/>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54"/>
  <c r="J20"/>
  <c r="J18"/>
  <c r="E18"/>
  <c r="F76"/>
  <c r="J17"/>
  <c r="J15"/>
  <c r="E15"/>
  <c r="F75"/>
  <c r="J14"/>
  <c r="J12"/>
  <c r="J52"/>
  <c r="E7"/>
  <c r="E69"/>
  <c i="5" r="J37"/>
  <c r="J36"/>
  <c i="1" r="AY58"/>
  <c i="5" r="J35"/>
  <c i="1" r="AX58"/>
  <c i="5"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55"/>
  <c r="J17"/>
  <c r="J15"/>
  <c r="E15"/>
  <c r="F54"/>
  <c r="J14"/>
  <c r="J12"/>
  <c r="J73"/>
  <c r="E7"/>
  <c r="E69"/>
  <c i="4" r="J37"/>
  <c r="J36"/>
  <c i="1" r="AY57"/>
  <c i="4" r="J35"/>
  <c i="1" r="AX57"/>
  <c i="4"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54"/>
  <c r="J20"/>
  <c r="J18"/>
  <c r="E18"/>
  <c r="F55"/>
  <c r="J17"/>
  <c r="J15"/>
  <c r="E15"/>
  <c r="F75"/>
  <c r="J14"/>
  <c r="J12"/>
  <c r="J52"/>
  <c r="E7"/>
  <c r="E48"/>
  <c i="3" r="J37"/>
  <c r="J36"/>
  <c i="1" r="AY56"/>
  <c i="3" r="J35"/>
  <c i="1" r="AX56"/>
  <c i="3"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54"/>
  <c r="J20"/>
  <c r="J18"/>
  <c r="E18"/>
  <c r="F55"/>
  <c r="J17"/>
  <c r="J15"/>
  <c r="E15"/>
  <c r="F75"/>
  <c r="J14"/>
  <c r="J12"/>
  <c r="J52"/>
  <c r="E7"/>
  <c r="E48"/>
  <c i="2" r="J37"/>
  <c r="J36"/>
  <c i="1" r="AY55"/>
  <c i="2" r="J35"/>
  <c i="1" r="AX55"/>
  <c i="2"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F73"/>
  <c r="E71"/>
  <c r="F52"/>
  <c r="E50"/>
  <c r="J24"/>
  <c r="E24"/>
  <c r="J76"/>
  <c r="J23"/>
  <c r="J21"/>
  <c r="E21"/>
  <c r="J75"/>
  <c r="J20"/>
  <c r="J18"/>
  <c r="E18"/>
  <c r="F55"/>
  <c r="J17"/>
  <c r="J15"/>
  <c r="E15"/>
  <c r="F54"/>
  <c r="J14"/>
  <c r="J12"/>
  <c r="J73"/>
  <c r="E7"/>
  <c r="E69"/>
  <c i="1" r="L50"/>
  <c r="AM50"/>
  <c r="AM49"/>
  <c r="L49"/>
  <c r="AM47"/>
  <c r="L47"/>
  <c r="L45"/>
  <c r="L44"/>
  <c i="12" r="BK176"/>
  <c i="13" r="BK197"/>
  <c r="BK156"/>
  <c i="14" r="J82"/>
  <c i="5" r="BK166"/>
  <c i="6" r="BK230"/>
  <c r="BK160"/>
  <c i="7" r="J104"/>
  <c i="8" r="BK207"/>
  <c i="9" r="J134"/>
  <c i="10" r="BK172"/>
  <c i="11" r="BK150"/>
  <c i="12" r="J150"/>
  <c i="13" r="J225"/>
  <c r="J135"/>
  <c i="5" r="J110"/>
  <c i="6" r="J222"/>
  <c i="8" r="BK82"/>
  <c i="12" r="J104"/>
  <c i="13" r="J140"/>
  <c r="BK242"/>
  <c i="4" r="J140"/>
  <c r="BK227"/>
  <c i="5" r="J108"/>
  <c i="6" r="J154"/>
  <c r="BK170"/>
  <c i="7" r="J173"/>
  <c i="8" r="BK142"/>
  <c i="9" r="J82"/>
  <c i="10" r="BK128"/>
  <c i="11" r="J100"/>
  <c i="12" r="J112"/>
  <c i="13" r="BK152"/>
  <c i="4" r="J138"/>
  <c i="5" r="BK92"/>
  <c i="6" r="J114"/>
  <c r="J120"/>
  <c i="7" r="J120"/>
  <c i="8" r="J181"/>
  <c i="9" r="BK94"/>
  <c i="11" r="BK82"/>
  <c i="12" r="BK138"/>
  <c i="13" r="J137"/>
  <c r="BK223"/>
  <c i="3" r="J134"/>
  <c i="4" r="BK231"/>
  <c i="7" r="J114"/>
  <c i="4" r="J146"/>
  <c i="5" r="BK160"/>
  <c i="6" r="J162"/>
  <c i="8" r="BK155"/>
  <c i="9" r="BK130"/>
  <c i="8" r="BK104"/>
  <c i="10" r="J150"/>
  <c i="11" r="BK100"/>
  <c i="13" r="BK121"/>
  <c r="J139"/>
  <c i="3" r="J80"/>
  <c i="5" r="BK162"/>
  <c i="6" r="J180"/>
  <c i="8" r="J213"/>
  <c i="9" r="J94"/>
  <c i="11" r="J106"/>
  <c i="12" r="BK134"/>
  <c i="13" r="J216"/>
  <c i="4" r="J225"/>
  <c i="5" r="J102"/>
  <c i="6" r="J128"/>
  <c i="7" r="J163"/>
  <c i="8" r="BK215"/>
  <c i="9" r="J126"/>
  <c i="10" r="J92"/>
  <c i="12" r="J156"/>
  <c i="13" r="BK136"/>
  <c i="2" r="BK82"/>
  <c i="3" r="BK150"/>
  <c i="6" r="J150"/>
  <c i="8" r="BK225"/>
  <c i="10" r="J184"/>
  <c i="11" r="J86"/>
  <c i="12" r="J140"/>
  <c i="2" r="BK86"/>
  <c i="4" r="BK142"/>
  <c r="BK196"/>
  <c i="6" r="J156"/>
  <c r="BK222"/>
  <c i="8" r="BK179"/>
  <c i="9" r="J118"/>
  <c i="11" r="BK98"/>
  <c i="13" r="J97"/>
  <c i="4" r="BK207"/>
  <c i="6" r="J136"/>
  <c i="8" r="J98"/>
  <c i="9" r="J88"/>
  <c i="11" r="BK130"/>
  <c i="13" r="BK145"/>
  <c r="BK225"/>
  <c i="3" r="BK114"/>
  <c i="4" r="J154"/>
  <c r="J134"/>
  <c i="5" r="J120"/>
  <c i="6" r="BK116"/>
  <c i="7" r="BK108"/>
  <c i="8" r="J173"/>
  <c i="9" r="BK148"/>
  <c i="11" r="J138"/>
  <c i="13" r="BK229"/>
  <c i="2" r="J34"/>
  <c i="8" r="J104"/>
  <c i="9" r="BK152"/>
  <c i="10" r="BK158"/>
  <c i="11" r="J122"/>
  <c r="J158"/>
  <c i="12" r="BK94"/>
  <c r="J98"/>
  <c i="13" r="J228"/>
  <c r="BK231"/>
  <c i="3" r="J118"/>
  <c i="5" r="BK152"/>
  <c i="6" r="J216"/>
  <c r="BK149"/>
  <c i="7" r="J82"/>
  <c i="8" r="BK206"/>
  <c r="J82"/>
  <c r="J203"/>
  <c i="9" r="J128"/>
  <c i="10" r="BK122"/>
  <c r="J144"/>
  <c i="11" r="J160"/>
  <c i="12" r="J110"/>
  <c i="13" r="J208"/>
  <c r="BK114"/>
  <c r="BK224"/>
  <c i="3" r="BK130"/>
  <c i="5" r="J160"/>
  <c i="6" r="BK100"/>
  <c i="7" r="J126"/>
  <c i="8" r="BK165"/>
  <c r="J233"/>
  <c i="9" r="BK136"/>
  <c i="10" r="J134"/>
  <c i="13" r="BK245"/>
  <c r="BK108"/>
  <c i="3" r="J156"/>
  <c i="4" r="J170"/>
  <c r="BK100"/>
  <c r="J106"/>
  <c i="5" r="J124"/>
  <c i="6" r="J182"/>
  <c r="J94"/>
  <c i="7" r="J124"/>
  <c i="8" r="J167"/>
  <c r="J116"/>
  <c i="9" r="BK166"/>
  <c i="10" r="J86"/>
  <c i="11" r="BK158"/>
  <c i="12" r="J148"/>
  <c i="13" r="BK170"/>
  <c r="J214"/>
  <c i="4" r="BK219"/>
  <c r="BK112"/>
  <c i="5" r="J168"/>
  <c i="6" r="BK86"/>
  <c r="J86"/>
  <c i="7" r="BK159"/>
  <c i="8" r="BK110"/>
  <c r="BK126"/>
  <c i="9" r="J158"/>
  <c i="10" r="BK110"/>
  <c r="BK98"/>
  <c i="2" r="J82"/>
  <c i="4" r="BK168"/>
  <c i="3" r="BK84"/>
  <c i="4" r="J156"/>
  <c i="6" r="J203"/>
  <c i="7" r="BK132"/>
  <c i="8" r="BK86"/>
  <c i="9" r="BK138"/>
  <c i="11" r="J150"/>
  <c i="12" r="BK142"/>
  <c i="13" r="J177"/>
  <c r="BK177"/>
  <c i="3" r="J142"/>
  <c i="4" r="BK86"/>
  <c i="5" r="J148"/>
  <c i="7" r="J135"/>
  <c i="8" r="J138"/>
  <c i="10" r="J84"/>
  <c i="12" r="BK172"/>
  <c i="14" r="BK86"/>
  <c i="4" r="J186"/>
  <c i="7" r="BK165"/>
  <c i="8" r="BK159"/>
  <c r="BK201"/>
  <c i="10" r="BK114"/>
  <c i="11" r="BK120"/>
  <c i="12" r="BK102"/>
  <c i="13" r="J223"/>
  <c i="4" r="J203"/>
  <c i="7" r="BK161"/>
  <c i="9" r="J114"/>
  <c i="11" r="BK84"/>
  <c i="12" r="BK168"/>
  <c i="2" r="J86"/>
  <c i="4" r="J209"/>
  <c r="J130"/>
  <c i="6" r="BK232"/>
  <c i="8" r="BK163"/>
  <c i="10" r="J156"/>
  <c i="12" r="BK100"/>
  <c i="13" r="BK195"/>
  <c r="J178"/>
  <c i="4" r="J82"/>
  <c r="BK140"/>
  <c i="5" r="J156"/>
  <c i="6" r="BK210"/>
  <c i="7" r="BK90"/>
  <c i="8" r="BK231"/>
  <c i="9" r="J110"/>
  <c i="11" r="J140"/>
  <c i="13" r="J171"/>
  <c i="4" r="J207"/>
  <c r="J112"/>
  <c i="6" r="BK196"/>
  <c i="7" r="J169"/>
  <c i="8" r="BK185"/>
  <c i="9" r="BK110"/>
  <c i="10" r="BK132"/>
  <c i="11" r="BK140"/>
  <c i="13" r="BK184"/>
  <c i="3" r="BK110"/>
  <c i="4" r="BK172"/>
  <c i="6" r="J210"/>
  <c r="BK168"/>
  <c i="8" r="J106"/>
  <c r="J212"/>
  <c i="9" r="BK172"/>
  <c i="10" r="BK136"/>
  <c i="11" r="J80"/>
  <c i="13" r="J231"/>
  <c r="BK206"/>
  <c r="BK112"/>
  <c i="3" r="BK158"/>
  <c i="6" r="BK174"/>
  <c r="BK124"/>
  <c i="8" r="J229"/>
  <c i="9" r="BK102"/>
  <c i="8" r="J134"/>
  <c i="9" r="J112"/>
  <c i="13" r="BK227"/>
  <c i="4" r="J98"/>
  <c r="BK136"/>
  <c i="6" r="J184"/>
  <c r="BK190"/>
  <c i="7" r="BK80"/>
  <c i="8" r="J154"/>
  <c r="BK213"/>
  <c i="9" r="J108"/>
  <c i="12" r="J172"/>
  <c i="13" r="BK144"/>
  <c r="BK128"/>
  <c i="3" r="BK156"/>
  <c i="4" r="BK152"/>
  <c i="7" r="BK114"/>
  <c i="3" r="J152"/>
  <c i="5" r="BK132"/>
  <c i="6" r="BK188"/>
  <c i="8" r="BK94"/>
  <c i="10" r="J116"/>
  <c i="11" r="BK172"/>
  <c i="13" r="BK214"/>
  <c r="J181"/>
  <c i="4" r="J201"/>
  <c r="BK164"/>
  <c i="6" r="BK82"/>
  <c i="8" r="J84"/>
  <c i="9" r="J144"/>
  <c i="11" r="J170"/>
  <c i="12" r="J92"/>
  <c i="4" r="J120"/>
  <c i="6" r="BK106"/>
  <c i="8" r="BK211"/>
  <c i="11" r="J162"/>
  <c i="13" r="BK194"/>
  <c i="14" r="BK80"/>
  <c i="4" r="J110"/>
  <c i="6" r="J148"/>
  <c i="7" r="BK130"/>
  <c i="8" r="BK239"/>
  <c i="9" r="BK132"/>
  <c i="10" r="BK124"/>
  <c i="12" r="J122"/>
  <c i="13" r="BK182"/>
  <c i="3" r="BK120"/>
  <c i="4" r="BK217"/>
  <c i="5" r="J166"/>
  <c i="8" r="J132"/>
  <c i="11" r="J188"/>
  <c i="14" r="BK85"/>
  <c i="3" r="BK132"/>
  <c i="4" r="J199"/>
  <c i="5" r="BK136"/>
  <c i="6" r="J166"/>
  <c i="8" r="J108"/>
  <c i="9" r="BK98"/>
  <c i="11" r="BK188"/>
  <c i="12" r="J118"/>
  <c i="8" r="BK118"/>
  <c i="10" r="J154"/>
  <c i="11" r="J146"/>
  <c i="12" r="J128"/>
  <c i="13" r="J199"/>
  <c i="4" r="J136"/>
  <c r="J217"/>
  <c i="6" r="J174"/>
  <c r="BK194"/>
  <c i="8" r="J102"/>
  <c r="J191"/>
  <c i="9" r="J162"/>
  <c i="10" r="J146"/>
  <c i="11" r="J172"/>
  <c i="12" r="J144"/>
  <c i="13" r="BK123"/>
  <c r="BK239"/>
  <c i="3" r="J90"/>
  <c i="5" r="J150"/>
  <c i="6" r="BK164"/>
  <c i="7" r="J112"/>
  <c i="8" r="J221"/>
  <c i="10" r="BK134"/>
  <c i="11" r="J174"/>
  <c i="12" r="J146"/>
  <c i="13" r="J191"/>
  <c r="J100"/>
  <c r="J183"/>
  <c i="5" r="BK156"/>
  <c i="6" r="J106"/>
  <c i="7" r="J153"/>
  <c i="8" r="J144"/>
  <c i="10" r="J142"/>
  <c i="12" r="J186"/>
  <c i="13" r="J133"/>
  <c i="14" r="J80"/>
  <c i="3" r="BK142"/>
  <c i="4" r="BK148"/>
  <c i="5" r="BK164"/>
  <c i="6" r="J102"/>
  <c i="8" r="J148"/>
  <c r="BK197"/>
  <c i="9" r="BK116"/>
  <c i="11" r="BK124"/>
  <c i="13" r="BK199"/>
  <c i="4" r="BK206"/>
  <c r="BK122"/>
  <c i="5" r="J112"/>
  <c i="2" r="J81"/>
  <c i="4" r="BK192"/>
  <c i="6" r="J132"/>
  <c i="2" r="BK87"/>
  <c i="4" r="J208"/>
  <c r="BK191"/>
  <c i="6" r="J204"/>
  <c i="7" r="BK135"/>
  <c i="8" r="J227"/>
  <c i="10" r="J182"/>
  <c i="11" r="J108"/>
  <c i="12" r="BK88"/>
  <c i="13" r="BK95"/>
  <c r="BK233"/>
  <c r="J217"/>
  <c i="3" r="BK116"/>
  <c i="4" r="J90"/>
  <c r="J147"/>
  <c i="5" r="BK88"/>
  <c i="6" r="BK158"/>
  <c i="7" r="BK171"/>
  <c r="J128"/>
  <c i="8" r="J239"/>
  <c i="9" r="BK128"/>
  <c i="10" r="J176"/>
  <c i="11" r="BK156"/>
  <c r="BK92"/>
  <c i="13" r="J210"/>
  <c i="3" r="BK122"/>
  <c i="4" r="J148"/>
  <c i="5" r="J96"/>
  <c i="6" r="J122"/>
  <c i="8" r="BK169"/>
  <c i="9" r="BK150"/>
  <c i="11" r="BK148"/>
  <c i="12" r="BK84"/>
  <c i="13" r="BK147"/>
  <c i="3" r="J88"/>
  <c i="4" r="BK124"/>
  <c r="J124"/>
  <c i="5" r="BK90"/>
  <c i="6" r="J172"/>
  <c r="J98"/>
  <c i="7" r="BK157"/>
  <c i="8" r="BK96"/>
  <c r="J187"/>
  <c i="10" r="BK174"/>
  <c r="J118"/>
  <c i="11" r="J92"/>
  <c i="12" r="J142"/>
  <c i="13" r="J92"/>
  <c r="J119"/>
  <c r="BK106"/>
  <c i="3" r="BK112"/>
  <c i="4" r="BK156"/>
  <c r="J122"/>
  <c i="6" r="J90"/>
  <c i="8" r="BK208"/>
  <c r="J171"/>
  <c i="10" r="BK90"/>
  <c i="11" r="J154"/>
  <c i="12" r="BK160"/>
  <c i="13" r="J127"/>
  <c i="2" r="J87"/>
  <c i="3" r="BK104"/>
  <c i="4" r="BK180"/>
  <c i="5" r="BK172"/>
  <c i="6" r="BK200"/>
  <c r="J226"/>
  <c i="7" r="J90"/>
  <c i="8" r="BK108"/>
  <c i="9" r="J86"/>
  <c i="10" r="J180"/>
  <c i="11" r="BK128"/>
  <c i="13" r="J129"/>
  <c r="J175"/>
  <c i="3" r="J106"/>
  <c i="4" r="J190"/>
  <c r="BK229"/>
  <c i="5" r="BK158"/>
  <c i="6" r="J208"/>
  <c i="8" r="BK219"/>
  <c r="BK106"/>
  <c r="J156"/>
  <c i="9" r="J122"/>
  <c i="10" r="J140"/>
  <c i="11" r="BK190"/>
  <c i="12" r="J116"/>
  <c i="13" r="BK164"/>
  <c r="BK100"/>
  <c i="3" r="J124"/>
  <c i="11" r="J132"/>
  <c i="13" r="J93"/>
  <c r="J182"/>
  <c i="4" r="J80"/>
  <c r="BK174"/>
  <c i="5" r="BK124"/>
  <c i="6" r="J82"/>
  <c i="7" r="BK98"/>
  <c i="8" r="J201"/>
  <c i="12" r="BK114"/>
  <c i="13" r="BK180"/>
  <c r="J98"/>
  <c i="4" r="J198"/>
  <c i="10" r="BK152"/>
  <c i="12" r="BK82"/>
  <c i="13" r="BK166"/>
  <c r="BK200"/>
  <c i="14" r="BK81"/>
  <c i="5" r="J100"/>
  <c i="6" r="J234"/>
  <c i="8" r="BK217"/>
  <c i="9" r="BK92"/>
  <c i="12" r="J178"/>
  <c i="3" r="J146"/>
  <c i="4" r="BK110"/>
  <c i="5" r="J154"/>
  <c i="6" r="BK226"/>
  <c i="7" r="BK110"/>
  <c i="8" r="BK116"/>
  <c r="J120"/>
  <c i="10" r="BK104"/>
  <c i="11" r="BK108"/>
  <c i="12" r="J94"/>
  <c i="11" r="J82"/>
  <c i="12" r="BK186"/>
  <c i="13" r="J173"/>
  <c r="J154"/>
  <c i="14" r="J83"/>
  <c i="3" r="BK134"/>
  <c i="4" r="BK116"/>
  <c i="6" r="BK146"/>
  <c i="3" r="J162"/>
  <c i="4" r="J150"/>
  <c i="6" r="BK216"/>
  <c i="7" r="BK141"/>
  <c i="8" r="BK150"/>
  <c i="9" r="J104"/>
  <c i="10" r="J88"/>
  <c i="12" r="J82"/>
  <c i="13" r="BK135"/>
  <c r="J180"/>
  <c i="2" r="F35"/>
  <c i="5" r="BK80"/>
  <c i="6" r="J190"/>
  <c i="9" r="BK168"/>
  <c i="11" r="J166"/>
  <c i="13" r="BK173"/>
  <c i="3" r="J104"/>
  <c i="6" r="J130"/>
  <c i="7" r="J139"/>
  <c i="9" r="J92"/>
  <c i="11" r="J102"/>
  <c i="12" r="BK150"/>
  <c i="13" r="J234"/>
  <c i="4" r="BK126"/>
  <c i="5" r="J82"/>
  <c i="6" r="J230"/>
  <c i="8" r="J100"/>
  <c i="9" r="J100"/>
  <c i="10" r="BK108"/>
  <c i="12" r="BK128"/>
  <c i="13" r="J219"/>
  <c r="J134"/>
  <c i="3" r="BK92"/>
  <c i="4" r="BK203"/>
  <c i="6" r="BK184"/>
  <c i="8" r="BK120"/>
  <c i="10" r="J148"/>
  <c i="11" r="J112"/>
  <c i="13" r="BK219"/>
  <c r="BK236"/>
  <c i="3" r="J82"/>
  <c i="4" r="BK201"/>
  <c r="J102"/>
  <c i="6" r="J160"/>
  <c i="8" r="BK90"/>
  <c i="9" r="BK90"/>
  <c i="11" r="BK110"/>
  <c i="12" r="J106"/>
  <c i="13" r="J212"/>
  <c r="J197"/>
  <c i="14" r="J81"/>
  <c i="3" r="BK164"/>
  <c i="4" r="J205"/>
  <c i="5" r="J140"/>
  <c i="6" r="BK90"/>
  <c r="BK148"/>
  <c i="8" r="J152"/>
  <c i="9" r="BK96"/>
  <c i="10" r="BK156"/>
  <c i="12" r="J152"/>
  <c i="8" r="J215"/>
  <c i="10" r="J128"/>
  <c i="12" r="BK112"/>
  <c i="13" r="J160"/>
  <c i="3" r="J116"/>
  <c i="4" r="J227"/>
  <c i="5" r="J172"/>
  <c r="J88"/>
  <c i="6" r="BK218"/>
  <c i="7" r="BK139"/>
  <c i="10" r="BK138"/>
  <c i="11" r="J114"/>
  <c i="12" r="J164"/>
  <c i="13" r="J185"/>
  <c i="4" r="BK90"/>
  <c i="5" r="J90"/>
  <c i="6" r="J200"/>
  <c r="J168"/>
  <c i="8" r="J155"/>
  <c r="BK156"/>
  <c i="10" r="BK130"/>
  <c i="12" r="J180"/>
  <c i="13" r="BK131"/>
  <c i="14" r="J86"/>
  <c i="3" r="J136"/>
  <c i="4" r="BK150"/>
  <c r="BK213"/>
  <c i="7" r="J145"/>
  <c i="3" r="BK128"/>
  <c i="4" r="J126"/>
  <c i="6" r="J92"/>
  <c i="7" r="BK155"/>
  <c i="9" r="J90"/>
  <c i="10" r="J122"/>
  <c i="11" r="BK86"/>
  <c i="13" r="BK162"/>
  <c r="BK98"/>
  <c i="3" r="BK166"/>
  <c i="4" r="J206"/>
  <c i="6" r="BK176"/>
  <c i="8" r="J197"/>
  <c i="10" r="J174"/>
  <c i="11" r="BK164"/>
  <c i="13" r="J108"/>
  <c i="4" r="BK233"/>
  <c i="6" r="BK120"/>
  <c i="7" r="BK145"/>
  <c i="8" r="BK130"/>
  <c i="9" r="BK158"/>
  <c i="11" r="J152"/>
  <c i="12" r="J136"/>
  <c i="13" r="J145"/>
  <c r="J233"/>
  <c i="3" r="J150"/>
  <c i="4" r="BK114"/>
  <c i="7" r="BK120"/>
  <c i="8" r="J128"/>
  <c i="10" r="BK84"/>
  <c i="12" r="BK158"/>
  <c i="13" r="BK92"/>
  <c i="3" r="J86"/>
  <c i="4" r="J231"/>
  <c r="J104"/>
  <c i="6" r="BK142"/>
  <c i="7" r="J161"/>
  <c i="8" r="J183"/>
  <c i="10" r="BK82"/>
  <c i="11" r="BK94"/>
  <c i="2" r="F34"/>
  <c i="6" r="J140"/>
  <c i="8" r="BK84"/>
  <c i="10" r="J160"/>
  <c i="12" r="BK144"/>
  <c i="13" r="BK234"/>
  <c r="J240"/>
  <c i="4" r="J160"/>
  <c r="BK198"/>
  <c i="6" r="BK197"/>
  <c i="13" r="J114"/>
  <c i="4" r="J94"/>
  <c i="5" r="J118"/>
  <c i="6" r="J144"/>
  <c i="7" r="J132"/>
  <c i="9" r="BK144"/>
  <c i="10" r="BK176"/>
  <c i="11" r="BK136"/>
  <c i="12" r="J168"/>
  <c i="13" r="BK151"/>
  <c i="3" r="J138"/>
  <c i="4" r="J108"/>
  <c i="6" r="BK220"/>
  <c r="J186"/>
  <c r="BK199"/>
  <c i="7" r="BK84"/>
  <c i="8" r="BK204"/>
  <c i="9" r="J150"/>
  <c r="J138"/>
  <c i="10" r="BK162"/>
  <c i="12" r="J84"/>
  <c i="13" r="J95"/>
  <c r="J151"/>
  <c i="3" r="BK148"/>
  <c i="5" r="J84"/>
  <c i="6" r="J112"/>
  <c i="8" r="BK92"/>
  <c r="J94"/>
  <c i="10" r="J170"/>
  <c i="11" r="J110"/>
  <c i="12" r="J90"/>
  <c i="13" r="BK154"/>
  <c r="BK134"/>
  <c i="3" r="J114"/>
  <c i="4" r="J196"/>
  <c r="J193"/>
  <c i="6" r="J214"/>
  <c r="BK114"/>
  <c i="7" r="BK100"/>
  <c i="8" r="BK195"/>
  <c i="9" r="J148"/>
  <c i="11" r="BK154"/>
  <c i="12" r="BK118"/>
  <c i="13" r="BK160"/>
  <c r="BK185"/>
  <c r="BK188"/>
  <c i="4" r="J233"/>
  <c i="7" r="BK104"/>
  <c i="3" r="J102"/>
  <c i="4" r="BK132"/>
  <c i="6" r="BK214"/>
  <c i="8" r="BK199"/>
  <c r="J208"/>
  <c i="10" r="J172"/>
  <c i="11" r="BK112"/>
  <c i="12" r="J126"/>
  <c i="13" r="BK176"/>
  <c i="14" r="BK84"/>
  <c i="3" r="J122"/>
  <c i="4" r="BK146"/>
  <c i="5" r="J142"/>
  <c i="7" r="J98"/>
  <c i="8" r="J211"/>
  <c r="J159"/>
  <c i="9" r="J140"/>
  <c i="10" r="BK88"/>
  <c i="11" r="J178"/>
  <c i="12" r="J130"/>
  <c i="13" r="BK141"/>
  <c i="3" r="BK140"/>
  <c i="4" r="BK128"/>
  <c i="6" r="J188"/>
  <c r="BK178"/>
  <c i="7" r="J100"/>
  <c i="9" r="BK88"/>
  <c i="10" r="J124"/>
  <c i="11" r="J148"/>
  <c i="13" r="BK179"/>
  <c r="J232"/>
  <c i="4" r="BK209"/>
  <c r="J164"/>
  <c i="5" r="BK154"/>
  <c r="BK126"/>
  <c i="6" r="J224"/>
  <c r="BK138"/>
  <c i="7" r="BK126"/>
  <c i="8" r="BK183"/>
  <c r="J223"/>
  <c i="9" r="BK86"/>
  <c i="10" r="J178"/>
  <c r="J158"/>
  <c i="11" r="BK122"/>
  <c i="12" r="BK164"/>
  <c i="13" r="BK175"/>
  <c r="BK210"/>
  <c r="BK110"/>
  <c i="3" r="BK106"/>
  <c i="4" r="BK193"/>
  <c r="J229"/>
  <c r="J128"/>
  <c i="6" r="BK108"/>
  <c i="8" r="BK175"/>
  <c r="J96"/>
  <c i="10" r="J110"/>
  <c i="11" r="J128"/>
  <c i="12" r="BK166"/>
  <c r="BK122"/>
  <c i="13" r="J166"/>
  <c i="3" r="J128"/>
  <c i="4" r="J142"/>
  <c r="BK94"/>
  <c i="5" r="BK142"/>
  <c r="BK110"/>
  <c i="6" r="BK136"/>
  <c i="7" r="J147"/>
  <c r="J143"/>
  <c i="8" r="J88"/>
  <c i="9" r="J102"/>
  <c i="10" r="J164"/>
  <c i="12" r="J160"/>
  <c i="13" r="BK125"/>
  <c i="3" r="BK94"/>
  <c i="4" r="BK96"/>
  <c r="J162"/>
  <c i="5" r="BK98"/>
  <c i="6" r="BK134"/>
  <c i="7" r="BK124"/>
  <c i="8" r="BK181"/>
  <c r="BK148"/>
  <c i="9" r="BK124"/>
  <c i="10" r="J132"/>
  <c i="11" r="J116"/>
  <c r="BK116"/>
  <c i="12" r="BK116"/>
  <c i="13" r="J221"/>
  <c r="J204"/>
  <c i="3" r="BK154"/>
  <c r="BK90"/>
  <c i="4" r="BK98"/>
  <c r="BK80"/>
  <c i="5" r="J98"/>
  <c r="J132"/>
  <c i="6" r="BK206"/>
  <c r="BK192"/>
  <c r="J153"/>
  <c i="7" r="J175"/>
  <c i="8" r="BK173"/>
  <c r="BK100"/>
  <c i="9" r="J124"/>
  <c i="10" r="BK182"/>
  <c i="11" r="J190"/>
  <c r="J134"/>
  <c i="13" r="J125"/>
  <c i="2" r="F36"/>
  <c i="4" r="BK200"/>
  <c i="5" r="J126"/>
  <c i="6" r="BK84"/>
  <c i="7" r="BK94"/>
  <c i="8" r="BK227"/>
  <c i="9" r="J154"/>
  <c i="10" r="J108"/>
  <c i="11" r="BK174"/>
  <c i="13" r="BK212"/>
  <c r="J239"/>
  <c i="3" r="BK126"/>
  <c i="4" r="BK144"/>
  <c i="5" r="J114"/>
  <c i="6" r="BK201"/>
  <c i="8" r="BK88"/>
  <c r="BK158"/>
  <c i="10" r="J98"/>
  <c r="BK112"/>
  <c i="12" r="J138"/>
  <c i="13" r="J192"/>
  <c r="J170"/>
  <c i="6" r="BK118"/>
  <c i="7" r="BK118"/>
  <c i="8" r="BK235"/>
  <c i="9" r="J130"/>
  <c i="11" r="J142"/>
  <c i="12" r="BK80"/>
  <c i="13" r="J184"/>
  <c i="14" r="J85"/>
  <c i="3" r="BK88"/>
  <c i="4" r="BK205"/>
  <c i="5" r="J144"/>
  <c i="6" r="BK156"/>
  <c i="7" r="BK134"/>
  <c i="8" r="J185"/>
  <c i="9" r="J174"/>
  <c i="11" r="BK90"/>
  <c i="12" r="BK110"/>
  <c i="13" r="BK216"/>
  <c i="2" r="F37"/>
  <c i="6" r="BK212"/>
  <c i="7" r="J94"/>
  <c i="8" r="BK237"/>
  <c r="BK203"/>
  <c i="9" r="BK170"/>
  <c r="BK120"/>
  <c i="11" r="BK160"/>
  <c i="12" r="J124"/>
  <c i="13" r="BK138"/>
  <c i="3" r="BK108"/>
  <c i="4" r="BK162"/>
  <c i="7" r="J159"/>
  <c i="4" r="J92"/>
  <c i="5" r="BK82"/>
  <c i="6" r="J176"/>
  <c i="8" r="BK205"/>
  <c i="9" r="BK122"/>
  <c i="10" r="J96"/>
  <c i="11" r="J186"/>
  <c i="12" r="J120"/>
  <c i="13" r="BK116"/>
  <c r="J236"/>
  <c i="3" r="BK160"/>
  <c i="4" r="BK118"/>
  <c i="5" r="BK146"/>
  <c i="6" r="J199"/>
  <c i="8" r="J177"/>
  <c r="J86"/>
  <c i="9" r="BK112"/>
  <c i="11" r="BK146"/>
  <c i="12" r="BK146"/>
  <c i="13" r="J195"/>
  <c i="3" r="BK136"/>
  <c i="6" r="BK162"/>
  <c i="7" r="BK92"/>
  <c i="8" r="J206"/>
  <c i="9" r="BK104"/>
  <c i="12" r="BK124"/>
  <c i="13" r="J158"/>
  <c i="3" r="J148"/>
  <c i="4" r="BK221"/>
  <c i="13" r="J152"/>
  <c i="14" r="J84"/>
  <c i="4" r="BK186"/>
  <c r="J100"/>
  <c i="6" r="BK204"/>
  <c i="8" r="BK134"/>
  <c i="10" r="BK168"/>
  <c i="11" r="J84"/>
  <c i="12" r="BK132"/>
  <c i="13" r="J102"/>
  <c i="3" r="J166"/>
  <c i="4" r="J192"/>
  <c i="5" r="BK96"/>
  <c i="6" r="J124"/>
  <c r="BK112"/>
  <c i="8" r="BK209"/>
  <c r="J124"/>
  <c i="10" r="BK142"/>
  <c i="11" r="J192"/>
  <c i="13" r="BK208"/>
  <c i="1" r="AS54"/>
  <c i="10" r="J168"/>
  <c i="11" r="BK126"/>
  <c i="12" r="J174"/>
  <c i="13" r="J128"/>
  <c r="J116"/>
  <c i="2" r="J80"/>
  <c i="4" r="BK170"/>
  <c r="BK166"/>
  <c i="5" r="J122"/>
  <c i="6" r="J206"/>
  <c r="BK144"/>
  <c i="7" r="BK122"/>
  <c i="8" r="J235"/>
  <c i="9" r="J96"/>
  <c i="10" r="BK144"/>
  <c i="11" r="BK96"/>
  <c i="13" r="BK97"/>
  <c r="BK178"/>
  <c i="4" r="BK194"/>
  <c i="5" r="J162"/>
  <c i="6" r="J142"/>
  <c i="7" r="BK102"/>
  <c i="8" r="BK162"/>
  <c r="BK114"/>
  <c i="10" r="BK126"/>
  <c i="11" r="J168"/>
  <c i="12" r="BK156"/>
  <c i="13" r="BK204"/>
  <c r="BK244"/>
  <c i="3" r="BK100"/>
  <c r="BK82"/>
  <c i="7" r="BK96"/>
  <c i="8" r="J209"/>
  <c r="J126"/>
  <c i="9" r="J84"/>
  <c i="10" r="BK184"/>
  <c r="J80"/>
  <c i="12" r="J134"/>
  <c r="BK104"/>
  <c i="13" r="J156"/>
  <c r="BK149"/>
  <c i="14" r="J88"/>
  <c i="5" r="BK118"/>
  <c i="6" r="J126"/>
  <c r="J84"/>
  <c i="8" r="BK152"/>
  <c i="9" r="BK118"/>
  <c i="11" r="BK178"/>
  <c i="13" r="J194"/>
  <c r="J179"/>
  <c i="3" r="BK98"/>
  <c i="13" r="J164"/>
  <c i="4" r="BK92"/>
  <c i="6" r="BK203"/>
  <c r="J158"/>
  <c i="7" r="J165"/>
  <c i="8" r="J231"/>
  <c i="9" r="BK82"/>
  <c i="10" r="J136"/>
  <c i="12" r="J86"/>
  <c i="13" r="J206"/>
  <c r="J189"/>
  <c i="4" r="BK208"/>
  <c i="3" r="BK124"/>
  <c i="4" r="J168"/>
  <c i="5" r="J104"/>
  <c i="6" r="BK88"/>
  <c i="8" r="BK202"/>
  <c i="9" r="J106"/>
  <c i="10" r="BK170"/>
  <c i="11" r="BK170"/>
  <c i="12" r="J132"/>
  <c i="13" r="J149"/>
  <c r="BK230"/>
  <c i="3" r="BK144"/>
  <c i="4" r="J211"/>
  <c r="BK223"/>
  <c r="J178"/>
  <c i="5" r="J146"/>
  <c i="7" r="J122"/>
  <c i="8" r="J169"/>
  <c i="9" r="J98"/>
  <c i="10" r="J162"/>
  <c i="11" r="BK88"/>
  <c r="BK152"/>
  <c i="2" r="BK85"/>
  <c i="4" r="J96"/>
  <c i="5" r="BK108"/>
  <c i="6" r="J202"/>
  <c i="9" r="BK80"/>
  <c i="10" r="J106"/>
  <c i="12" r="J182"/>
  <c i="13" r="J144"/>
  <c r="J118"/>
  <c i="3" r="J140"/>
  <c i="4" r="J84"/>
  <c r="J204"/>
  <c i="5" r="BK102"/>
  <c r="BK112"/>
  <c i="6" r="BK202"/>
  <c r="J152"/>
  <c i="8" r="BK146"/>
  <c r="J136"/>
  <c i="9" r="J160"/>
  <c i="10" r="J114"/>
  <c i="11" r="BK162"/>
  <c r="J156"/>
  <c i="12" r="J108"/>
  <c i="13" r="J147"/>
  <c i="3" r="J112"/>
  <c r="J110"/>
  <c i="4" r="J182"/>
  <c i="5" r="J164"/>
  <c i="6" r="BK207"/>
  <c r="J164"/>
  <c i="7" r="BK153"/>
  <c i="8" r="J207"/>
  <c r="BK233"/>
  <c i="9" r="J168"/>
  <c i="10" r="BK86"/>
  <c i="11" r="J124"/>
  <c i="8" r="BK122"/>
  <c i="9" r="BK114"/>
  <c i="10" r="J112"/>
  <c i="11" r="BK184"/>
  <c i="12" r="J154"/>
  <c i="3" r="J154"/>
  <c i="5" r="BK130"/>
  <c i="8" r="BK187"/>
  <c i="12" r="J166"/>
  <c i="13" r="J162"/>
  <c i="5" r="BK138"/>
  <c i="6" r="BK152"/>
  <c r="J100"/>
  <c i="7" r="BK82"/>
  <c i="8" r="J130"/>
  <c i="9" r="BK146"/>
  <c i="5" r="BK100"/>
  <c i="6" r="BK102"/>
  <c i="7" r="J118"/>
  <c i="9" r="BK154"/>
  <c i="10" r="BK160"/>
  <c i="12" r="BK152"/>
  <c i="13" r="J227"/>
  <c r="BK187"/>
  <c r="BK93"/>
  <c i="3" r="BK86"/>
  <c i="4" r="J200"/>
  <c r="BK190"/>
  <c i="7" r="J116"/>
  <c i="8" r="BK128"/>
  <c i="10" r="J100"/>
  <c i="12" r="BK174"/>
  <c r="J114"/>
  <c i="13" r="BK217"/>
  <c i="4" r="BK84"/>
  <c i="5" r="BK170"/>
  <c i="6" r="J88"/>
  <c r="BK104"/>
  <c i="7" r="BK163"/>
  <c i="8" r="J195"/>
  <c r="J193"/>
  <c i="9" r="J142"/>
  <c i="10" r="J166"/>
  <c i="12" r="BK148"/>
  <c i="13" r="J226"/>
  <c r="J121"/>
  <c i="4" r="J191"/>
  <c r="BK134"/>
  <c i="7" r="J149"/>
  <c i="4" r="J86"/>
  <c i="5" r="BK128"/>
  <c i="7" r="J110"/>
  <c i="8" r="J204"/>
  <c r="J162"/>
  <c i="9" r="J146"/>
  <c i="12" r="J162"/>
  <c i="13" r="J131"/>
  <c r="J132"/>
  <c i="3" r="BK138"/>
  <c i="4" r="J219"/>
  <c r="BK102"/>
  <c i="6" r="J207"/>
  <c i="8" r="BK229"/>
  <c i="9" r="BK140"/>
  <c i="10" r="J94"/>
  <c i="11" r="BK114"/>
  <c i="2" r="BK83"/>
  <c i="4" r="J213"/>
  <c i="6" r="BK122"/>
  <c i="8" r="BK138"/>
  <c i="11" r="BK102"/>
  <c i="12" r="BK140"/>
  <c r="BK108"/>
  <c i="13" r="J168"/>
  <c i="4" r="BK88"/>
  <c r="J132"/>
  <c i="5" r="J152"/>
  <c i="6" r="BK208"/>
  <c i="7" r="BK116"/>
  <c i="8" r="BK223"/>
  <c r="BK191"/>
  <c i="9" r="J172"/>
  <c i="11" r="J194"/>
  <c r="J126"/>
  <c i="13" r="J230"/>
  <c r="BK104"/>
  <c i="2" r="BK84"/>
  <c i="4" r="BK104"/>
  <c i="7" r="J102"/>
  <c i="8" r="J122"/>
  <c i="11" r="J184"/>
  <c i="12" r="BK120"/>
  <c i="13" r="BK186"/>
  <c i="5" r="J80"/>
  <c i="6" r="BK132"/>
  <c i="7" r="J130"/>
  <c i="8" r="J160"/>
  <c i="11" r="BK168"/>
  <c i="13" r="J186"/>
  <c i="4" r="J118"/>
  <c i="5" r="BK168"/>
  <c r="J128"/>
  <c i="8" r="BK124"/>
  <c i="9" r="BK100"/>
  <c i="11" r="BK192"/>
  <c i="12" r="J88"/>
  <c i="13" r="J138"/>
  <c r="BK118"/>
  <c i="3" r="J164"/>
  <c i="4" r="J223"/>
  <c i="5" r="BK120"/>
  <c i="6" r="J146"/>
  <c i="7" r="J151"/>
  <c i="8" r="BK112"/>
  <c i="10" r="J126"/>
  <c i="11" r="BK166"/>
  <c i="12" r="BK98"/>
  <c i="13" r="J142"/>
  <c i="4" r="BK235"/>
  <c r="BK176"/>
  <c i="5" r="BK122"/>
  <c i="7" r="J171"/>
  <c i="8" r="BK98"/>
  <c r="BK171"/>
  <c i="9" r="J156"/>
  <c i="10" r="J138"/>
  <c i="11" r="J120"/>
  <c i="12" r="BK96"/>
  <c i="13" r="J126"/>
  <c r="BK130"/>
  <c i="3" r="BK152"/>
  <c i="5" r="BK144"/>
  <c i="6" r="BK172"/>
  <c r="J138"/>
  <c i="7" r="BK149"/>
  <c i="8" r="J165"/>
  <c i="10" r="BK140"/>
  <c i="11" r="BK104"/>
  <c i="12" r="J100"/>
  <c i="13" r="J229"/>
  <c r="J224"/>
  <c i="3" r="BK96"/>
  <c i="6" r="J201"/>
  <c i="7" r="J155"/>
  <c i="8" r="J202"/>
  <c r="J92"/>
  <c i="10" r="BK146"/>
  <c i="12" r="J170"/>
  <c i="13" r="J104"/>
  <c r="BK183"/>
  <c i="4" r="BK182"/>
  <c i="6" r="J108"/>
  <c r="J104"/>
  <c i="8" r="J189"/>
  <c i="9" r="BK174"/>
  <c i="11" r="BK194"/>
  <c r="J94"/>
  <c i="13" r="BK190"/>
  <c r="BK240"/>
  <c i="4" r="J188"/>
  <c i="5" r="BK104"/>
  <c i="6" r="BK153"/>
  <c i="7" r="BK147"/>
  <c i="8" r="J90"/>
  <c r="J110"/>
  <c i="9" r="J164"/>
  <c i="10" r="J104"/>
  <c i="12" r="BK130"/>
  <c i="13" r="BK228"/>
  <c r="J187"/>
  <c r="J200"/>
  <c i="3" r="J98"/>
  <c i="4" r="BK82"/>
  <c i="3" r="BK80"/>
  <c i="4" r="BK108"/>
  <c r="J180"/>
  <c i="7" r="BK169"/>
  <c i="6" r="J116"/>
  <c i="8" r="J219"/>
  <c r="BK221"/>
  <c i="9" r="BK156"/>
  <c i="10" r="J102"/>
  <c i="11" r="BK180"/>
  <c i="13" r="BK158"/>
  <c i="3" r="BK102"/>
  <c i="5" r="J86"/>
  <c i="6" r="J178"/>
  <c i="7" r="J167"/>
  <c i="9" r="BK164"/>
  <c i="11" r="J90"/>
  <c i="12" r="BK136"/>
  <c i="13" r="BK142"/>
  <c i="4" r="J215"/>
  <c r="BK160"/>
  <c i="5" r="J92"/>
  <c i="6" r="J196"/>
  <c r="J194"/>
  <c i="7" r="BK143"/>
  <c i="10" r="BK154"/>
  <c i="11" r="BK80"/>
  <c i="12" r="BK90"/>
  <c i="13" r="BK133"/>
  <c r="BK237"/>
  <c i="14" r="BK87"/>
  <c i="4" r="BK130"/>
  <c r="BK184"/>
  <c i="6" r="J220"/>
  <c i="8" r="J237"/>
  <c i="10" r="BK94"/>
  <c i="11" r="J96"/>
  <c i="12" r="J80"/>
  <c i="14" r="BK88"/>
  <c i="4" r="BK154"/>
  <c r="BK138"/>
  <c i="5" r="BK86"/>
  <c i="6" r="BK198"/>
  <c r="J198"/>
  <c i="7" r="J84"/>
  <c i="8" r="J142"/>
  <c i="10" r="BK164"/>
  <c r="BK100"/>
  <c i="11" r="BK186"/>
  <c i="4" r="BK204"/>
  <c r="J184"/>
  <c i="5" r="BK134"/>
  <c r="J170"/>
  <c i="7" r="BK175"/>
  <c i="8" r="J150"/>
  <c i="10" r="BK166"/>
  <c i="11" r="J136"/>
  <c i="12" r="BK170"/>
  <c i="13" r="BK192"/>
  <c r="BK232"/>
  <c i="2" r="BK80"/>
  <c i="3" r="J126"/>
  <c i="4" r="BK120"/>
  <c i="5" r="BK140"/>
  <c i="6" r="J197"/>
  <c r="BK182"/>
  <c i="7" r="BK112"/>
  <c i="8" r="J114"/>
  <c i="10" r="BK180"/>
  <c r="BK150"/>
  <c i="13" r="BK102"/>
  <c r="BK140"/>
  <c i="3" r="J100"/>
  <c i="5" r="BK116"/>
  <c i="6" r="BK166"/>
  <c r="J232"/>
  <c i="8" r="BK136"/>
  <c r="BK160"/>
  <c i="10" r="J90"/>
  <c i="12" r="BK180"/>
  <c i="13" r="J176"/>
  <c r="BK171"/>
  <c i="3" r="J94"/>
  <c i="5" r="J116"/>
  <c i="6" r="BK180"/>
  <c i="8" r="BK140"/>
  <c r="J158"/>
  <c i="9" r="BK126"/>
  <c i="11" r="BK182"/>
  <c i="12" r="J184"/>
  <c i="13" r="J141"/>
  <c i="10" r="J120"/>
  <c i="11" r="BK134"/>
  <c i="13" r="J188"/>
  <c r="BK191"/>
  <c i="2" r="BK81"/>
  <c i="4" r="BK202"/>
  <c r="J114"/>
  <c i="6" r="J218"/>
  <c r="J170"/>
  <c i="7" r="BK167"/>
  <c i="8" r="J112"/>
  <c i="10" r="BK178"/>
  <c i="11" r="J176"/>
  <c i="12" r="BK178"/>
  <c i="13" r="J130"/>
  <c i="4" r="J176"/>
  <c i="5" r="J94"/>
  <c i="6" r="BK186"/>
  <c r="J110"/>
  <c i="7" r="J141"/>
  <c i="8" r="BK189"/>
  <c r="BK167"/>
  <c i="9" r="BK134"/>
  <c i="10" r="BK96"/>
  <c i="12" r="J158"/>
  <c i="13" r="J112"/>
  <c r="BK202"/>
  <c i="3" r="J160"/>
  <c i="4" r="J174"/>
  <c i="7" r="BK88"/>
  <c i="4" r="BK147"/>
  <c r="BK178"/>
  <c i="6" r="J118"/>
  <c i="7" r="BK137"/>
  <c i="8" r="BK193"/>
  <c i="9" r="BK160"/>
  <c i="10" r="BK116"/>
  <c i="11" r="BK176"/>
  <c i="13" r="J245"/>
  <c r="BK126"/>
  <c i="3" r="J108"/>
  <c i="4" r="BK188"/>
  <c r="BK106"/>
  <c i="5" r="J158"/>
  <c i="6" r="J228"/>
  <c i="8" r="J205"/>
  <c i="11" r="J88"/>
  <c i="12" r="BK154"/>
  <c i="13" r="BK129"/>
  <c i="4" r="BK215"/>
  <c i="5" r="BK114"/>
  <c i="6" r="BK140"/>
  <c i="7" r="J157"/>
  <c i="8" r="J146"/>
  <c i="9" r="J132"/>
  <c i="11" r="J98"/>
  <c i="12" r="J96"/>
  <c i="13" r="J242"/>
  <c i="3" r="J84"/>
  <c i="4" r="BK225"/>
  <c i="7" r="J106"/>
  <c i="10" r="J82"/>
  <c i="12" r="BK162"/>
  <c i="13" r="BK127"/>
  <c i="3" r="J96"/>
  <c i="4" r="J116"/>
  <c i="6" r="BK98"/>
  <c r="BK80"/>
  <c i="7" r="BK106"/>
  <c i="8" r="J118"/>
  <c i="10" r="BK148"/>
  <c i="13" r="J190"/>
  <c i="4" r="BK151"/>
  <c i="5" r="J106"/>
  <c i="7" r="BK86"/>
  <c i="8" r="J140"/>
  <c i="10" r="BK92"/>
  <c i="11" r="J164"/>
  <c i="12" r="J102"/>
  <c i="13" r="J123"/>
  <c i="14" r="BK82"/>
  <c i="4" r="J158"/>
  <c r="BK158"/>
  <c i="6" r="J80"/>
  <c i="7" r="J134"/>
  <c i="8" r="J199"/>
  <c i="9" r="J120"/>
  <c i="10" r="J152"/>
  <c i="11" r="J180"/>
  <c i="14" r="BK83"/>
  <c i="3" r="J132"/>
  <c i="5" r="J138"/>
  <c i="6" r="J96"/>
  <c i="7" r="BK151"/>
  <c i="8" r="BK154"/>
  <c i="9" r="BK106"/>
  <c i="11" r="BK106"/>
  <c r="J182"/>
  <c i="12" r="BK106"/>
  <c i="13" r="BK235"/>
  <c r="J110"/>
  <c i="2" r="J85"/>
  <c i="4" r="J151"/>
  <c i="5" r="J136"/>
  <c i="6" r="BK110"/>
  <c i="7" r="J108"/>
  <c i="8" r="BK177"/>
  <c i="9" r="J136"/>
  <c r="BK108"/>
  <c i="10" r="BK120"/>
  <c i="11" r="BK138"/>
  <c i="13" r="BK137"/>
  <c r="BK119"/>
  <c i="3" r="J120"/>
  <c i="5" r="J130"/>
  <c i="6" r="BK92"/>
  <c i="7" r="BK128"/>
  <c i="8" r="J225"/>
  <c i="9" r="J80"/>
  <c i="10" r="J130"/>
  <c i="12" r="BK86"/>
  <c i="13" r="BK132"/>
  <c r="BK221"/>
  <c i="2" r="J84"/>
  <c i="4" r="J235"/>
  <c i="5" r="BK150"/>
  <c i="6" r="BK234"/>
  <c i="7" r="J137"/>
  <c i="8" r="BK102"/>
  <c i="9" r="J166"/>
  <c i="11" r="BK118"/>
  <c i="13" r="J235"/>
  <c i="4" r="J221"/>
  <c i="5" r="BK94"/>
  <c i="6" r="J192"/>
  <c i="7" r="J80"/>
  <c i="9" r="J152"/>
  <c i="11" r="BK142"/>
  <c i="12" r="BK126"/>
  <c i="13" r="BK226"/>
  <c r="BK139"/>
  <c i="3" r="J144"/>
  <c i="4" r="J88"/>
  <c i="6" r="J149"/>
  <c i="4" r="J152"/>
  <c i="6" r="BK126"/>
  <c r="BK96"/>
  <c i="8" r="BK212"/>
  <c i="9" r="J116"/>
  <c i="11" r="J118"/>
  <c i="12" r="BK182"/>
  <c i="13" r="BK189"/>
  <c i="2" r="J83"/>
  <c i="3" r="J130"/>
  <c i="4" r="BK211"/>
  <c i="5" r="J134"/>
  <c i="7" r="J88"/>
  <c i="8" r="J217"/>
  <c i="10" r="BK118"/>
  <c i="11" r="J104"/>
  <c i="3" r="BK118"/>
  <c i="6" r="BK150"/>
  <c i="7" r="BK173"/>
  <c i="9" r="BK84"/>
  <c i="12" r="J176"/>
  <c i="13" r="J244"/>
  <c r="J106"/>
  <c i="3" r="J158"/>
  <c i="4" r="J144"/>
  <c i="6" r="BK228"/>
  <c r="BK128"/>
  <c i="8" r="BK144"/>
  <c r="BK132"/>
  <c i="9" r="J170"/>
  <c i="11" r="J130"/>
  <c i="12" r="BK184"/>
  <c i="13" r="J237"/>
  <c i="3" r="BK162"/>
  <c i="4" r="J172"/>
  <c i="6" r="BK94"/>
  <c i="8" r="J163"/>
  <c i="11" r="J144"/>
  <c i="13" r="BK181"/>
  <c i="3" r="J92"/>
  <c i="4" r="J194"/>
  <c r="J166"/>
  <c i="5" r="BK84"/>
  <c i="6" r="J134"/>
  <c r="J212"/>
  <c r="BK130"/>
  <c i="7" r="J92"/>
  <c i="8" r="J179"/>
  <c i="9" r="BK142"/>
  <c i="10" r="BK102"/>
  <c i="11" r="BK144"/>
  <c i="13" r="J136"/>
  <c i="3" r="BK146"/>
  <c i="4" r="BK199"/>
  <c i="5" r="BK106"/>
  <c i="7" r="J96"/>
  <c i="9" r="BK162"/>
  <c i="10" r="BK80"/>
  <c i="11" r="BK132"/>
  <c i="12" r="BK92"/>
  <c i="13" r="J202"/>
  <c i="4" r="J202"/>
  <c i="5" r="BK148"/>
  <c i="6" r="BK154"/>
  <c r="BK224"/>
  <c i="7" r="J86"/>
  <c i="8" r="J175"/>
  <c i="10" r="BK106"/>
  <c i="13" r="BK168"/>
  <c i="14" r="J87"/>
  <c i="3" l="1" r="R79"/>
  <c i="4" r="BK79"/>
  <c r="J79"/>
  <c r="J59"/>
  <c i="6" r="BK79"/>
  <c r="J79"/>
  <c i="10" r="P79"/>
  <c i="1" r="AU63"/>
  <c i="11" r="BK79"/>
  <c r="J79"/>
  <c r="J59"/>
  <c i="12" r="R79"/>
  <c i="2" r="P79"/>
  <c i="1" r="AU55"/>
  <c i="3" r="T79"/>
  <c i="9" r="T79"/>
  <c i="11" r="P79"/>
  <c i="1" r="AU64"/>
  <c i="2" r="R79"/>
  <c i="5" r="T79"/>
  <c i="7" r="P79"/>
  <c i="1" r="AU60"/>
  <c i="9" r="BK79"/>
  <c r="J79"/>
  <c r="J59"/>
  <c i="13" r="T91"/>
  <c i="4" r="T79"/>
  <c i="13" r="T99"/>
  <c i="9" r="R79"/>
  <c i="12" r="P79"/>
  <c i="1" r="AU65"/>
  <c i="13" r="P153"/>
  <c i="3" r="P79"/>
  <c i="1" r="AU56"/>
  <c i="13" r="BK143"/>
  <c r="J143"/>
  <c r="J64"/>
  <c r="T193"/>
  <c i="5" r="R79"/>
  <c i="6" r="P79"/>
  <c i="1" r="AU59"/>
  <c i="10" r="R79"/>
  <c i="13" r="P99"/>
  <c r="P143"/>
  <c r="P193"/>
  <c i="2" r="T79"/>
  <c i="13" r="BK91"/>
  <c r="J91"/>
  <c r="J62"/>
  <c r="R201"/>
  <c i="4" r="P79"/>
  <c i="1" r="AU57"/>
  <c i="10" r="BK79"/>
  <c r="J79"/>
  <c r="J59"/>
  <c i="11" r="T79"/>
  <c i="12" r="BK79"/>
  <c r="J79"/>
  <c r="J59"/>
  <c i="13" r="T153"/>
  <c r="P238"/>
  <c i="4" r="R79"/>
  <c i="5" r="P79"/>
  <c i="1" r="AU58"/>
  <c i="7" r="T79"/>
  <c i="13" r="R153"/>
  <c r="T238"/>
  <c r="BK99"/>
  <c r="R143"/>
  <c r="R193"/>
  <c i="2" r="BK79"/>
  <c r="J79"/>
  <c i="13" r="BK201"/>
  <c r="J201"/>
  <c r="J67"/>
  <c i="3" r="BK79"/>
  <c r="J79"/>
  <c i="9" r="P79"/>
  <c i="1" r="AU62"/>
  <c i="13" r="BK153"/>
  <c r="J153"/>
  <c r="J65"/>
  <c r="BK238"/>
  <c r="J238"/>
  <c r="J68"/>
  <c i="6" r="R79"/>
  <c i="13" r="R91"/>
  <c r="T201"/>
  <c i="6" r="T79"/>
  <c i="7" r="BK79"/>
  <c r="J79"/>
  <c i="10" r="T79"/>
  <c i="11" r="R79"/>
  <c i="13" r="P91"/>
  <c r="P201"/>
  <c i="14" r="R79"/>
  <c i="5" r="BK79"/>
  <c r="J79"/>
  <c r="J59"/>
  <c i="7" r="R79"/>
  <c i="12" r="T79"/>
  <c i="13" r="R99"/>
  <c r="R88"/>
  <c r="T143"/>
  <c r="BK193"/>
  <c r="J193"/>
  <c r="J66"/>
  <c r="R238"/>
  <c i="14" r="BK79"/>
  <c r="J79"/>
  <c r="J59"/>
  <c r="P79"/>
  <c i="1" r="AU67"/>
  <c i="14" r="T79"/>
  <c i="8" r="BK81"/>
  <c r="J81"/>
  <c r="J59"/>
  <c i="13" r="J99"/>
  <c r="J63"/>
  <c i="14" r="J73"/>
  <c r="J76"/>
  <c r="BE87"/>
  <c r="BE83"/>
  <c r="F54"/>
  <c r="BE80"/>
  <c r="BE86"/>
  <c r="BE82"/>
  <c r="BE84"/>
  <c r="E48"/>
  <c r="J54"/>
  <c r="BE88"/>
  <c r="F76"/>
  <c r="BE85"/>
  <c r="BE81"/>
  <c i="13" r="BE171"/>
  <c r="BE180"/>
  <c r="E78"/>
  <c r="BE102"/>
  <c r="BE114"/>
  <c r="BE118"/>
  <c r="BE154"/>
  <c r="BE162"/>
  <c r="BE228"/>
  <c r="BE237"/>
  <c r="BE104"/>
  <c r="BE110"/>
  <c r="BE119"/>
  <c r="BE136"/>
  <c r="BE158"/>
  <c r="BE231"/>
  <c r="BE233"/>
  <c r="BE235"/>
  <c r="J52"/>
  <c r="F84"/>
  <c r="BE147"/>
  <c r="BE160"/>
  <c r="BE195"/>
  <c r="BE200"/>
  <c r="BE204"/>
  <c r="BE216"/>
  <c r="BE225"/>
  <c r="BE229"/>
  <c r="BE236"/>
  <c r="BE242"/>
  <c r="BE192"/>
  <c r="BE226"/>
  <c r="J55"/>
  <c r="BE185"/>
  <c r="BE224"/>
  <c r="BE227"/>
  <c r="BE234"/>
  <c r="BE245"/>
  <c r="BE92"/>
  <c r="BE125"/>
  <c r="BE128"/>
  <c r="BE131"/>
  <c r="BE166"/>
  <c r="BE176"/>
  <c r="BE199"/>
  <c r="BE202"/>
  <c r="BE244"/>
  <c r="BE95"/>
  <c r="BE112"/>
  <c r="BE127"/>
  <c r="BE129"/>
  <c r="BE141"/>
  <c r="BE156"/>
  <c r="BE182"/>
  <c r="BE187"/>
  <c r="BE189"/>
  <c r="BE221"/>
  <c r="BE239"/>
  <c r="BE240"/>
  <c r="BE133"/>
  <c r="BE139"/>
  <c r="BE151"/>
  <c r="BE178"/>
  <c r="BE183"/>
  <c r="BE214"/>
  <c r="BE106"/>
  <c r="BE116"/>
  <c r="BE130"/>
  <c r="BE132"/>
  <c r="BE135"/>
  <c r="BE145"/>
  <c r="BE179"/>
  <c r="BE208"/>
  <c r="BE210"/>
  <c r="BE217"/>
  <c r="F55"/>
  <c r="BE137"/>
  <c r="BE138"/>
  <c r="BE144"/>
  <c r="BE173"/>
  <c r="BE181"/>
  <c r="BE191"/>
  <c r="BE98"/>
  <c r="BE126"/>
  <c r="BE134"/>
  <c r="BE177"/>
  <c r="J54"/>
  <c r="BE123"/>
  <c r="BE170"/>
  <c r="BE223"/>
  <c r="BE230"/>
  <c r="BE93"/>
  <c r="BE97"/>
  <c r="BE142"/>
  <c r="BE149"/>
  <c r="BE152"/>
  <c r="BE164"/>
  <c r="BE175"/>
  <c r="BE194"/>
  <c r="BE212"/>
  <c r="BE219"/>
  <c r="BE108"/>
  <c r="BE121"/>
  <c r="BE186"/>
  <c r="BE188"/>
  <c r="BE197"/>
  <c r="BE100"/>
  <c r="BE140"/>
  <c r="BE168"/>
  <c r="BE184"/>
  <c r="BE190"/>
  <c r="BE206"/>
  <c r="BE232"/>
  <c i="12" r="BE116"/>
  <c r="F54"/>
  <c r="BE114"/>
  <c r="BE124"/>
  <c r="BE126"/>
  <c r="BE140"/>
  <c r="BE166"/>
  <c r="F55"/>
  <c r="J75"/>
  <c r="BE94"/>
  <c r="BE98"/>
  <c r="BE134"/>
  <c r="BE162"/>
  <c r="BE182"/>
  <c r="BE142"/>
  <c r="BE84"/>
  <c r="BE90"/>
  <c r="BE156"/>
  <c r="BE168"/>
  <c r="BE172"/>
  <c r="J52"/>
  <c r="BE128"/>
  <c r="BE136"/>
  <c r="BE180"/>
  <c r="BE108"/>
  <c r="BE178"/>
  <c r="E69"/>
  <c r="J76"/>
  <c r="BE160"/>
  <c r="BE174"/>
  <c r="BE86"/>
  <c r="BE104"/>
  <c r="BE106"/>
  <c r="BE112"/>
  <c r="BE122"/>
  <c r="BE138"/>
  <c r="BE184"/>
  <c r="BE186"/>
  <c r="BE82"/>
  <c r="BE164"/>
  <c r="BE92"/>
  <c r="BE170"/>
  <c r="BE96"/>
  <c r="BE80"/>
  <c r="BE100"/>
  <c r="BE120"/>
  <c r="BE148"/>
  <c r="BE154"/>
  <c r="BE102"/>
  <c r="BE110"/>
  <c r="BE144"/>
  <c r="BE146"/>
  <c r="BE150"/>
  <c r="BE176"/>
  <c r="BE88"/>
  <c r="BE118"/>
  <c r="BE130"/>
  <c r="BE132"/>
  <c r="BE152"/>
  <c r="BE158"/>
  <c i="11" r="BE108"/>
  <c r="BE128"/>
  <c r="BE86"/>
  <c r="BE144"/>
  <c r="E48"/>
  <c r="J73"/>
  <c r="BE118"/>
  <c r="BE154"/>
  <c r="BE166"/>
  <c r="J75"/>
  <c r="BE84"/>
  <c r="BE142"/>
  <c r="BE174"/>
  <c r="F54"/>
  <c r="BE102"/>
  <c r="BE170"/>
  <c r="BE182"/>
  <c r="BE98"/>
  <c r="BE184"/>
  <c r="BE104"/>
  <c r="BE114"/>
  <c r="BE120"/>
  <c r="BE132"/>
  <c r="BE138"/>
  <c r="BE190"/>
  <c r="F55"/>
  <c r="BE110"/>
  <c r="BE116"/>
  <c r="BE124"/>
  <c r="BE164"/>
  <c r="BE140"/>
  <c r="BE168"/>
  <c r="BE94"/>
  <c r="BE90"/>
  <c r="BE130"/>
  <c r="BE134"/>
  <c r="BE150"/>
  <c r="BE162"/>
  <c r="BE180"/>
  <c r="BE188"/>
  <c r="BE122"/>
  <c r="BE126"/>
  <c r="BE152"/>
  <c r="BE156"/>
  <c r="BE80"/>
  <c r="BE112"/>
  <c r="BE136"/>
  <c r="BE146"/>
  <c r="BE158"/>
  <c r="BE178"/>
  <c r="J76"/>
  <c r="BE88"/>
  <c r="BE92"/>
  <c r="BE106"/>
  <c r="BE160"/>
  <c r="BE172"/>
  <c r="BE192"/>
  <c r="BE82"/>
  <c r="BE96"/>
  <c r="BE100"/>
  <c r="BE148"/>
  <c r="BE176"/>
  <c r="BE186"/>
  <c r="BE194"/>
  <c i="10" r="BE96"/>
  <c r="BE100"/>
  <c r="BE114"/>
  <c r="BE146"/>
  <c r="BE158"/>
  <c r="F75"/>
  <c r="BE132"/>
  <c r="BE138"/>
  <c r="E69"/>
  <c r="F76"/>
  <c r="BE88"/>
  <c r="BE148"/>
  <c r="BE118"/>
  <c r="BE142"/>
  <c r="BE154"/>
  <c r="BE160"/>
  <c r="J52"/>
  <c r="BE122"/>
  <c r="BE134"/>
  <c r="BE140"/>
  <c r="J54"/>
  <c r="BE90"/>
  <c r="BE94"/>
  <c r="BE106"/>
  <c r="BE120"/>
  <c r="BE124"/>
  <c r="BE80"/>
  <c r="BE110"/>
  <c r="BE82"/>
  <c r="BE98"/>
  <c r="BE108"/>
  <c r="BE136"/>
  <c r="BE144"/>
  <c r="J55"/>
  <c r="BE84"/>
  <c r="BE92"/>
  <c r="BE104"/>
  <c r="BE126"/>
  <c r="BE130"/>
  <c r="BE150"/>
  <c r="BE174"/>
  <c r="BE166"/>
  <c r="BE168"/>
  <c r="BE176"/>
  <c r="BE178"/>
  <c r="BE86"/>
  <c r="BE102"/>
  <c r="BE112"/>
  <c r="BE116"/>
  <c r="BE152"/>
  <c r="BE164"/>
  <c r="BE180"/>
  <c r="BE128"/>
  <c r="BE156"/>
  <c r="BE162"/>
  <c r="BE170"/>
  <c r="BE172"/>
  <c r="BE182"/>
  <c r="BE184"/>
  <c i="9" r="E48"/>
  <c r="BE96"/>
  <c r="BE134"/>
  <c r="BE104"/>
  <c r="BE170"/>
  <c r="J54"/>
  <c r="BE100"/>
  <c r="BE108"/>
  <c r="BE142"/>
  <c r="BE162"/>
  <c r="J52"/>
  <c r="BE80"/>
  <c r="BE98"/>
  <c r="BE136"/>
  <c r="BE140"/>
  <c r="BE160"/>
  <c r="BE164"/>
  <c r="BE166"/>
  <c r="BE84"/>
  <c r="BE86"/>
  <c r="BE88"/>
  <c r="BE92"/>
  <c r="BE112"/>
  <c r="BE120"/>
  <c r="BE126"/>
  <c r="BE144"/>
  <c r="BE158"/>
  <c r="F54"/>
  <c r="BE82"/>
  <c r="BE172"/>
  <c r="J76"/>
  <c r="BE110"/>
  <c r="BE118"/>
  <c r="BE150"/>
  <c r="F55"/>
  <c r="BE114"/>
  <c r="BE148"/>
  <c r="BE102"/>
  <c r="BE116"/>
  <c r="BE146"/>
  <c r="BE152"/>
  <c r="BE168"/>
  <c r="BE174"/>
  <c r="BE94"/>
  <c r="BE106"/>
  <c r="BE130"/>
  <c r="BE138"/>
  <c r="BE122"/>
  <c r="BE128"/>
  <c r="BE132"/>
  <c r="BE154"/>
  <c r="BE156"/>
  <c r="BE90"/>
  <c r="BE124"/>
  <c i="8" r="J75"/>
  <c r="BE86"/>
  <c r="BE162"/>
  <c r="BE169"/>
  <c r="BE187"/>
  <c r="BE195"/>
  <c r="BE197"/>
  <c r="F54"/>
  <c r="J77"/>
  <c r="BE120"/>
  <c r="BE128"/>
  <c r="BE212"/>
  <c r="BE223"/>
  <c r="BE229"/>
  <c r="J55"/>
  <c r="BE94"/>
  <c r="BE179"/>
  <c r="BE205"/>
  <c r="BE209"/>
  <c r="BE84"/>
  <c r="BE132"/>
  <c r="BE140"/>
  <c r="BE154"/>
  <c r="BE173"/>
  <c r="BE181"/>
  <c r="BE201"/>
  <c i="7" r="J59"/>
  <c i="8" r="BE124"/>
  <c r="BE130"/>
  <c r="BE155"/>
  <c r="BE165"/>
  <c r="BE208"/>
  <c r="BE156"/>
  <c r="BE211"/>
  <c r="BE219"/>
  <c r="BE225"/>
  <c r="BE227"/>
  <c r="BE231"/>
  <c r="BE235"/>
  <c r="BE98"/>
  <c r="BE102"/>
  <c r="BE108"/>
  <c r="BE116"/>
  <c r="BE134"/>
  <c r="BE150"/>
  <c r="BE175"/>
  <c r="BE204"/>
  <c r="BE207"/>
  <c r="F55"/>
  <c r="BE96"/>
  <c r="BE136"/>
  <c r="BE237"/>
  <c r="BE114"/>
  <c r="BE159"/>
  <c r="BE177"/>
  <c r="BE191"/>
  <c r="BE213"/>
  <c r="BE233"/>
  <c r="BE239"/>
  <c r="BE90"/>
  <c r="BE110"/>
  <c r="BE126"/>
  <c r="BE146"/>
  <c r="BE199"/>
  <c r="BE203"/>
  <c r="BE100"/>
  <c r="E48"/>
  <c r="BE144"/>
  <c r="BE167"/>
  <c r="BE183"/>
  <c r="BE206"/>
  <c r="BE221"/>
  <c r="BE106"/>
  <c r="BE138"/>
  <c r="BE142"/>
  <c r="BE152"/>
  <c r="BE215"/>
  <c r="BE82"/>
  <c r="BE122"/>
  <c r="BE160"/>
  <c r="BE163"/>
  <c r="BE217"/>
  <c r="BE92"/>
  <c r="BE148"/>
  <c r="BE158"/>
  <c r="BE171"/>
  <c r="BE185"/>
  <c r="BE189"/>
  <c r="BE88"/>
  <c r="BE104"/>
  <c r="BE112"/>
  <c r="BE118"/>
  <c r="BE193"/>
  <c r="BE202"/>
  <c i="7" r="J73"/>
  <c r="J75"/>
  <c r="BE100"/>
  <c r="BE145"/>
  <c r="BE106"/>
  <c r="BE141"/>
  <c i="6" r="J59"/>
  <c i="7" r="BE88"/>
  <c r="BE102"/>
  <c r="BE112"/>
  <c r="E48"/>
  <c r="BE80"/>
  <c r="BE116"/>
  <c r="BE159"/>
  <c r="BE137"/>
  <c r="BE147"/>
  <c r="BE155"/>
  <c r="BE169"/>
  <c r="J55"/>
  <c r="F76"/>
  <c r="BE98"/>
  <c r="BE126"/>
  <c r="BE130"/>
  <c r="BE157"/>
  <c r="BE173"/>
  <c r="BE92"/>
  <c r="BE151"/>
  <c r="BE161"/>
  <c r="BE167"/>
  <c r="BE171"/>
  <c r="F75"/>
  <c r="BE82"/>
  <c r="BE90"/>
  <c r="BE96"/>
  <c r="BE134"/>
  <c r="BE153"/>
  <c r="BE165"/>
  <c r="BE175"/>
  <c r="BE84"/>
  <c r="BE124"/>
  <c r="BE108"/>
  <c r="BE135"/>
  <c r="BE149"/>
  <c r="BE94"/>
  <c r="BE110"/>
  <c r="BE132"/>
  <c r="BE139"/>
  <c r="BE143"/>
  <c r="BE163"/>
  <c r="BE86"/>
  <c r="BE104"/>
  <c r="BE114"/>
  <c r="BE120"/>
  <c r="BE128"/>
  <c r="BE118"/>
  <c r="BE122"/>
  <c i="6" r="BE106"/>
  <c r="BE118"/>
  <c r="BE134"/>
  <c r="BE142"/>
  <c r="BE150"/>
  <c r="BE180"/>
  <c r="BE186"/>
  <c r="BE156"/>
  <c r="BE200"/>
  <c r="BE202"/>
  <c r="F55"/>
  <c r="J75"/>
  <c r="BE90"/>
  <c r="BE104"/>
  <c r="BE154"/>
  <c r="BE164"/>
  <c r="J55"/>
  <c r="BE136"/>
  <c r="BE140"/>
  <c r="BE146"/>
  <c r="BE153"/>
  <c r="BE162"/>
  <c r="BE178"/>
  <c r="BE184"/>
  <c r="BE192"/>
  <c r="BE203"/>
  <c r="BE220"/>
  <c r="BE149"/>
  <c r="BE172"/>
  <c r="BE214"/>
  <c r="BE222"/>
  <c r="BE86"/>
  <c r="BE108"/>
  <c r="BE166"/>
  <c r="BE176"/>
  <c r="BE210"/>
  <c r="BE228"/>
  <c r="F54"/>
  <c r="BE80"/>
  <c r="BE88"/>
  <c r="BE94"/>
  <c r="BE160"/>
  <c r="BE196"/>
  <c r="BE230"/>
  <c r="BE232"/>
  <c r="J73"/>
  <c r="BE120"/>
  <c r="BE212"/>
  <c r="BE224"/>
  <c r="BE226"/>
  <c r="BE198"/>
  <c r="BE204"/>
  <c r="BE234"/>
  <c r="E48"/>
  <c r="BE92"/>
  <c r="BE132"/>
  <c r="BE197"/>
  <c r="BE82"/>
  <c r="BE98"/>
  <c r="BE130"/>
  <c r="BE168"/>
  <c r="BE174"/>
  <c r="BE182"/>
  <c r="BE190"/>
  <c r="BE218"/>
  <c r="BE116"/>
  <c r="BE122"/>
  <c r="BE188"/>
  <c r="BE144"/>
  <c r="BE170"/>
  <c r="BE207"/>
  <c r="BE96"/>
  <c r="BE100"/>
  <c r="BE110"/>
  <c r="BE114"/>
  <c r="BE124"/>
  <c r="BE152"/>
  <c r="BE199"/>
  <c r="BE208"/>
  <c r="BE84"/>
  <c r="BE128"/>
  <c r="BE138"/>
  <c r="BE102"/>
  <c r="BE112"/>
  <c r="BE126"/>
  <c r="BE148"/>
  <c r="BE158"/>
  <c r="BE194"/>
  <c r="BE201"/>
  <c r="BE206"/>
  <c r="BE216"/>
  <c i="5" r="J55"/>
  <c r="BE80"/>
  <c r="BE88"/>
  <c r="BE104"/>
  <c r="BE138"/>
  <c r="BE116"/>
  <c r="BE140"/>
  <c r="BE154"/>
  <c r="BE94"/>
  <c r="BE100"/>
  <c r="BE126"/>
  <c r="BE134"/>
  <c r="BE146"/>
  <c r="J54"/>
  <c r="BE84"/>
  <c r="BE112"/>
  <c r="BE118"/>
  <c r="BE132"/>
  <c r="BE144"/>
  <c r="BE158"/>
  <c r="BE86"/>
  <c r="BE98"/>
  <c r="BE106"/>
  <c r="BE150"/>
  <c r="BE170"/>
  <c r="BE102"/>
  <c r="BE122"/>
  <c r="BE160"/>
  <c r="F76"/>
  <c r="BE92"/>
  <c r="BE120"/>
  <c r="BE130"/>
  <c r="BE142"/>
  <c r="BE110"/>
  <c r="BE136"/>
  <c r="BE152"/>
  <c r="J52"/>
  <c r="BE114"/>
  <c r="BE166"/>
  <c r="E48"/>
  <c r="F75"/>
  <c r="BE124"/>
  <c r="BE128"/>
  <c r="BE108"/>
  <c r="BE148"/>
  <c r="BE96"/>
  <c r="BE164"/>
  <c r="BE82"/>
  <c r="BE90"/>
  <c r="BE156"/>
  <c r="BE162"/>
  <c r="BE168"/>
  <c r="BE172"/>
  <c i="4" r="BE98"/>
  <c r="BE134"/>
  <c r="BE176"/>
  <c r="BE86"/>
  <c r="BE100"/>
  <c r="BE118"/>
  <c r="BE140"/>
  <c r="BE147"/>
  <c r="BE151"/>
  <c r="BE156"/>
  <c r="BE202"/>
  <c r="BE206"/>
  <c r="J75"/>
  <c r="BE120"/>
  <c r="BE126"/>
  <c r="BE128"/>
  <c r="BE130"/>
  <c r="BE191"/>
  <c r="BE204"/>
  <c r="BE219"/>
  <c r="BE227"/>
  <c r="J73"/>
  <c r="BE88"/>
  <c r="BE160"/>
  <c r="BE170"/>
  <c r="BE188"/>
  <c r="BE205"/>
  <c r="BE215"/>
  <c r="BE225"/>
  <c i="3" r="J59"/>
  <c i="4" r="BE154"/>
  <c r="BE217"/>
  <c r="J55"/>
  <c r="BE80"/>
  <c r="BE90"/>
  <c r="BE96"/>
  <c r="BE102"/>
  <c r="BE108"/>
  <c r="BE122"/>
  <c r="BE132"/>
  <c r="BE144"/>
  <c r="BE158"/>
  <c r="BE172"/>
  <c r="BE223"/>
  <c r="BE142"/>
  <c r="BE166"/>
  <c r="BE196"/>
  <c r="BE229"/>
  <c r="BE233"/>
  <c r="BE180"/>
  <c r="BE193"/>
  <c r="BE198"/>
  <c r="BE199"/>
  <c r="BE208"/>
  <c r="BE211"/>
  <c r="BE221"/>
  <c r="BE235"/>
  <c r="F54"/>
  <c r="BE84"/>
  <c r="BE106"/>
  <c r="BE114"/>
  <c r="BE146"/>
  <c r="BE150"/>
  <c r="BE231"/>
  <c r="BE94"/>
  <c r="BE110"/>
  <c r="BE190"/>
  <c r="BE200"/>
  <c r="E69"/>
  <c r="BE92"/>
  <c r="BE124"/>
  <c r="BE162"/>
  <c r="BE164"/>
  <c r="BE174"/>
  <c r="BE186"/>
  <c r="BE192"/>
  <c r="BE201"/>
  <c r="BE209"/>
  <c r="F76"/>
  <c r="BE112"/>
  <c r="BE116"/>
  <c r="BE138"/>
  <c r="BE184"/>
  <c r="BE213"/>
  <c r="BE152"/>
  <c r="BE168"/>
  <c r="BE178"/>
  <c r="BE148"/>
  <c r="BE194"/>
  <c r="BE207"/>
  <c r="BE82"/>
  <c r="BE104"/>
  <c r="BE182"/>
  <c r="BE136"/>
  <c r="BE203"/>
  <c i="3" r="BE126"/>
  <c r="BE138"/>
  <c r="J75"/>
  <c r="BE82"/>
  <c r="BE152"/>
  <c r="BE86"/>
  <c r="BE154"/>
  <c r="BE110"/>
  <c r="BE116"/>
  <c r="E69"/>
  <c r="BE80"/>
  <c r="BE84"/>
  <c r="BE96"/>
  <c r="BE114"/>
  <c r="BE132"/>
  <c r="BE162"/>
  <c r="J55"/>
  <c r="BE112"/>
  <c r="BE122"/>
  <c r="BE146"/>
  <c r="BE160"/>
  <c r="BE164"/>
  <c r="BE166"/>
  <c r="BE100"/>
  <c r="BE142"/>
  <c r="BE94"/>
  <c r="BE104"/>
  <c r="BE158"/>
  <c i="2" r="J59"/>
  <c i="3" r="F76"/>
  <c r="BE120"/>
  <c r="BE136"/>
  <c r="BE144"/>
  <c r="J73"/>
  <c r="BE90"/>
  <c r="BE98"/>
  <c r="BE102"/>
  <c r="BE134"/>
  <c r="BE140"/>
  <c r="BE150"/>
  <c r="F54"/>
  <c r="BE118"/>
  <c r="BE128"/>
  <c r="BE106"/>
  <c r="BE124"/>
  <c r="BE156"/>
  <c r="BE108"/>
  <c r="BE130"/>
  <c r="BE88"/>
  <c r="BE92"/>
  <c r="BE148"/>
  <c i="2" r="BE87"/>
  <c r="BE85"/>
  <c r="J52"/>
  <c r="J54"/>
  <c r="J55"/>
  <c r="F75"/>
  <c r="F76"/>
  <c r="BE81"/>
  <c r="BE84"/>
  <c r="E48"/>
  <c r="BE80"/>
  <c r="BE82"/>
  <c r="BE83"/>
  <c r="BE86"/>
  <c i="1" r="AW55"/>
  <c r="BA55"/>
  <c r="BB55"/>
  <c r="BC55"/>
  <c r="BD55"/>
  <c i="8" r="F35"/>
  <c i="1" r="BB61"/>
  <c i="14" r="F35"/>
  <c i="1" r="BB67"/>
  <c i="3" r="J34"/>
  <c i="1" r="AW56"/>
  <c i="14" r="F36"/>
  <c i="1" r="BC67"/>
  <c i="13" r="F37"/>
  <c i="1" r="BD66"/>
  <c i="10" r="F35"/>
  <c i="1" r="BB63"/>
  <c i="8" r="J30"/>
  <c i="11" r="J34"/>
  <c i="1" r="AW64"/>
  <c i="6" r="F37"/>
  <c i="1" r="BD59"/>
  <c i="3" r="J30"/>
  <c i="9" r="J34"/>
  <c i="1" r="AW62"/>
  <c i="14" r="F37"/>
  <c i="1" r="BD67"/>
  <c i="7" r="J30"/>
  <c i="11" r="J30"/>
  <c i="4" r="F35"/>
  <c i="1" r="BB57"/>
  <c i="12" r="J30"/>
  <c i="14" r="J34"/>
  <c i="1" r="AW67"/>
  <c i="9" r="J30"/>
  <c i="11" r="F36"/>
  <c i="1" r="BC64"/>
  <c i="7" r="F36"/>
  <c i="1" r="BC60"/>
  <c i="13" r="F35"/>
  <c i="1" r="BB66"/>
  <c i="12" r="F35"/>
  <c i="1" r="BB65"/>
  <c i="11" r="F35"/>
  <c i="1" r="BB64"/>
  <c i="5" r="J34"/>
  <c i="1" r="AW58"/>
  <c i="9" r="F34"/>
  <c i="1" r="BA62"/>
  <c i="4" r="F37"/>
  <c i="1" r="BD57"/>
  <c i="4" r="J34"/>
  <c i="1" r="AW57"/>
  <c i="2" r="J30"/>
  <c i="10" r="J30"/>
  <c i="11" r="F37"/>
  <c i="1" r="BD64"/>
  <c i="8" r="F34"/>
  <c i="1" r="BA61"/>
  <c i="13" r="F34"/>
  <c i="1" r="BA66"/>
  <c i="9" r="F36"/>
  <c i="1" r="BC62"/>
  <c i="6" r="F36"/>
  <c i="1" r="BC59"/>
  <c i="10" r="F34"/>
  <c i="1" r="BA63"/>
  <c i="13" r="F36"/>
  <c i="1" r="BC66"/>
  <c i="5" r="J30"/>
  <c i="12" r="J34"/>
  <c i="1" r="AW65"/>
  <c i="7" r="F35"/>
  <c i="1" r="BB60"/>
  <c i="5" r="F36"/>
  <c i="1" r="BC58"/>
  <c i="4" r="F36"/>
  <c i="1" r="BC57"/>
  <c i="10" r="F36"/>
  <c i="1" r="BC63"/>
  <c i="5" r="F35"/>
  <c i="1" r="BB58"/>
  <c i="13" r="J34"/>
  <c i="1" r="AW66"/>
  <c i="3" r="F34"/>
  <c i="1" r="BA56"/>
  <c i="5" r="F34"/>
  <c i="1" r="BA58"/>
  <c i="7" r="F37"/>
  <c i="1" r="BD60"/>
  <c i="3" r="F36"/>
  <c i="1" r="BC56"/>
  <c i="3" r="F37"/>
  <c i="1" r="BD56"/>
  <c i="12" r="F34"/>
  <c i="1" r="BA65"/>
  <c i="5" r="F37"/>
  <c i="1" r="BD58"/>
  <c i="14" r="F34"/>
  <c i="1" r="BA67"/>
  <c i="12" r="F36"/>
  <c i="1" r="BC65"/>
  <c i="9" r="F35"/>
  <c i="1" r="BB62"/>
  <c i="8" r="F37"/>
  <c i="1" r="BD61"/>
  <c i="4" r="J30"/>
  <c i="6" r="F34"/>
  <c i="1" r="BA59"/>
  <c i="7" r="F34"/>
  <c i="1" r="BA60"/>
  <c i="4" r="F34"/>
  <c i="1" r="BA57"/>
  <c i="6" r="J30"/>
  <c i="3" r="F35"/>
  <c i="1" r="BB56"/>
  <c i="10" r="J34"/>
  <c i="1" r="AW63"/>
  <c i="6" r="J34"/>
  <c i="1" r="AW59"/>
  <c i="8" r="J34"/>
  <c i="1" r="AW61"/>
  <c i="10" r="F37"/>
  <c i="1" r="BD63"/>
  <c i="9" r="F37"/>
  <c i="1" r="BD62"/>
  <c i="7" r="J34"/>
  <c i="1" r="AW60"/>
  <c i="6" r="F35"/>
  <c i="1" r="BB59"/>
  <c i="12" r="F37"/>
  <c i="1" r="BD65"/>
  <c i="8" r="F36"/>
  <c i="1" r="BC61"/>
  <c i="11" r="F34"/>
  <c i="1" r="BA64"/>
  <c i="13" l="1" r="BK88"/>
  <c r="J88"/>
  <c r="P88"/>
  <c i="1" r="AU66"/>
  <c i="13" r="T88"/>
  <c i="1" r="AG59"/>
  <c r="AG56"/>
  <c r="AG60"/>
  <c r="AG55"/>
  <c r="AG65"/>
  <c r="AG64"/>
  <c r="AG63"/>
  <c r="AG62"/>
  <c r="AG61"/>
  <c r="AG58"/>
  <c r="AG57"/>
  <c i="13" r="J30"/>
  <c i="1" r="AG66"/>
  <c i="5" r="F33"/>
  <c i="1" r="AZ58"/>
  <c i="3" r="J33"/>
  <c i="1" r="AV56"/>
  <c r="AT56"/>
  <c r="AN56"/>
  <c i="6" r="F33"/>
  <c i="1" r="AZ59"/>
  <c i="13" r="J33"/>
  <c i="1" r="AV66"/>
  <c r="AT66"/>
  <c r="AN66"/>
  <c i="2" r="F33"/>
  <c i="1" r="AZ55"/>
  <c i="14" r="J33"/>
  <c i="1" r="AV67"/>
  <c r="AT67"/>
  <c i="2" r="J33"/>
  <c i="1" r="AV55"/>
  <c r="AT55"/>
  <c r="AN55"/>
  <c i="4" r="J33"/>
  <c i="1" r="AV57"/>
  <c r="AT57"/>
  <c r="AN57"/>
  <c i="10" r="J33"/>
  <c i="1" r="AV63"/>
  <c r="AT63"/>
  <c r="AN63"/>
  <c i="14" r="F33"/>
  <c i="1" r="AZ67"/>
  <c i="12" r="F33"/>
  <c i="1" r="AZ65"/>
  <c i="6" r="J33"/>
  <c i="1" r="AV59"/>
  <c r="AT59"/>
  <c r="AN59"/>
  <c i="11" r="J33"/>
  <c i="1" r="AV64"/>
  <c r="AT64"/>
  <c r="AN64"/>
  <c r="AU54"/>
  <c i="3" r="F33"/>
  <c i="1" r="AZ56"/>
  <c i="7" r="F33"/>
  <c i="1" r="AZ60"/>
  <c r="BB54"/>
  <c r="W31"/>
  <c i="11" r="F33"/>
  <c i="1" r="AZ64"/>
  <c r="BA54"/>
  <c r="W30"/>
  <c i="7" r="J33"/>
  <c i="1" r="AV60"/>
  <c r="AT60"/>
  <c r="AN60"/>
  <c i="14" r="J30"/>
  <c i="1" r="AG67"/>
  <c i="5" r="J33"/>
  <c i="1" r="AV58"/>
  <c r="AT58"/>
  <c r="AN58"/>
  <c i="10" r="F33"/>
  <c i="1" r="AZ63"/>
  <c r="BC54"/>
  <c r="W32"/>
  <c i="12" r="J33"/>
  <c i="1" r="AV65"/>
  <c r="AT65"/>
  <c r="AN65"/>
  <c i="9" r="J33"/>
  <c i="1" r="AV62"/>
  <c r="AT62"/>
  <c r="AN62"/>
  <c i="8" r="J33"/>
  <c i="1" r="AV61"/>
  <c r="AT61"/>
  <c r="AN61"/>
  <c i="13" r="F33"/>
  <c i="1" r="AZ66"/>
  <c i="4" r="F33"/>
  <c i="1" r="AZ57"/>
  <c r="BD54"/>
  <c r="W33"/>
  <c i="9" r="F33"/>
  <c i="1" r="AZ62"/>
  <c i="8" r="F33"/>
  <c i="1" r="AZ61"/>
  <c i="13" l="1" r="J59"/>
  <c i="14" r="J39"/>
  <c i="13" r="J39"/>
  <c i="12" r="J39"/>
  <c i="11" r="J39"/>
  <c i="10" r="J39"/>
  <c i="9" r="J39"/>
  <c i="8" r="J39"/>
  <c i="7" r="J39"/>
  <c i="6" r="J39"/>
  <c i="5" r="J39"/>
  <c i="4" r="J39"/>
  <c i="3" r="J39"/>
  <c i="2" r="J39"/>
  <c i="1" r="AN67"/>
  <c r="AW54"/>
  <c r="AK30"/>
  <c r="AG54"/>
  <c r="AK26"/>
  <c r="AZ54"/>
  <c r="W29"/>
  <c r="AX54"/>
  <c r="AY54"/>
  <c l="1" r="AV54"/>
  <c r="AK29"/>
  <c r="AK35"/>
  <c l="1" r="AT54"/>
  <c r="AN54"/>
</calcChain>
</file>

<file path=xl/sharedStrings.xml><?xml version="1.0" encoding="utf-8"?>
<sst xmlns="http://schemas.openxmlformats.org/spreadsheetml/2006/main">
  <si>
    <t>Export Komplet</t>
  </si>
  <si>
    <t>VZ</t>
  </si>
  <si>
    <t>2.0</t>
  </si>
  <si>
    <t>ZAMOK</t>
  </si>
  <si>
    <t>False</t>
  </si>
  <si>
    <t>{87fe55ed-5e89-4946-9cb9-02e1e5d73216}</t>
  </si>
  <si>
    <t>0,01</t>
  </si>
  <si>
    <t>21</t>
  </si>
  <si>
    <t>12</t>
  </si>
  <si>
    <t>REKAPITULACE STAVBY</t>
  </si>
  <si>
    <t xml:space="preserve">v ---  níže se nacházejí doplnkové a pomocné údaje k sestavám  --- v</t>
  </si>
  <si>
    <t>Návod na vyplnění</t>
  </si>
  <si>
    <t>0,001</t>
  </si>
  <si>
    <t>Kód:</t>
  </si>
  <si>
    <t>64024073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</si>
  <si>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</si>
  <si>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</si>
  <si>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Cyklická obnova trati Pardubice (mimo) - Kolín (mimo)</t>
  </si>
  <si>
    <t>KSO:</t>
  </si>
  <si>
    <t/>
  </si>
  <si>
    <t>CC-CZ:</t>
  </si>
  <si>
    <t>Místo:</t>
  </si>
  <si>
    <t xml:space="preserve"> </t>
  </si>
  <si>
    <t>Datum:</t>
  </si>
  <si>
    <t>8. 7. 2024</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</si>
  <si>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</si>
  <si>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</si>
  <si>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</si>
  <si>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</si>
  <si>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</si>
  <si>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</si>
  <si>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</si>
  <si>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</si>
  <si>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</si>
  <si>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</si>
  <si>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</si>
  <si>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</si>
  <si>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</si>
  <si>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</si>
  <si>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</si>
  <si>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</si>
  <si>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</si>
  <si>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</si>
  <si>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</si>
  <si>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</si>
  <si>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</si>
  <si>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</si>
  <si>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</si>
  <si>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</si>
  <si>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</si>
  <si>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</si>
  <si>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</si>
  <si>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</si>
  <si>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</si>
  <si>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</si>
  <si>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</si>
  <si>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</si>
  <si>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</si>
  <si>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</si>
  <si>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</si>
  <si>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</si>
  <si>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</si>
  <si>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</si>
  <si>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</si>
  <si>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</si>
  <si>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</si>
  <si>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</si>
  <si>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</si>
  <si>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</si>
  <si>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</si>
  <si>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</si>
  <si>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</si>
  <si>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</si>
  <si>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</si>
  <si>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</si>
  <si>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Práce na zařízení SSZT</t>
  </si>
  <si>
    <t>STA</t>
  </si>
  <si>
    <t>1</t>
  </si>
  <si>
    <t>{1dadc941-679d-4a37-ba95-ddd5a9abece8}</t>
  </si>
  <si>
    <t>2</t>
  </si>
  <si>
    <t>SO 01</t>
  </si>
  <si>
    <t xml:space="preserve">Práce na  žel. svršku v TÚ Pardubice - Přelouč</t>
  </si>
  <si>
    <t>{9cfb96d3-76f8-4d73-9374-83e08fafc692}</t>
  </si>
  <si>
    <t>SO 02</t>
  </si>
  <si>
    <t>Práce na žel. svršku v žst. Přelouč</t>
  </si>
  <si>
    <t>{0866ed86-f666-4821-b928-d1a94e29cfc8}</t>
  </si>
  <si>
    <t>So 03</t>
  </si>
  <si>
    <t>Práce na žel. svršku v TÚ Přelouč - Řečany nad Labem</t>
  </si>
  <si>
    <t>{311eac3b-5419-4923-95d1-86d59a332199}</t>
  </si>
  <si>
    <t>SO 04</t>
  </si>
  <si>
    <t>Práce na žel. svršku v žst. Řečany nad Labem</t>
  </si>
  <si>
    <t>{24a82faf-3006-4c9d-86e5-7da2985feb6e}</t>
  </si>
  <si>
    <t>SO 05</t>
  </si>
  <si>
    <t>Práce na žel. svršku v TÚ Řečany nad Labem - Záboří nad Labem</t>
  </si>
  <si>
    <t>{aca5341d-2cb8-415d-b5e5-c6997cc86f9b}</t>
  </si>
  <si>
    <t>SO 06</t>
  </si>
  <si>
    <t>Práce na žel. svršku v žst. Záboří nad Labem</t>
  </si>
  <si>
    <t>{2a580d44-bbf9-4d8d-add1-7f1955a7a8c0}</t>
  </si>
  <si>
    <t>SO 07</t>
  </si>
  <si>
    <t>Práce na žel. svršku v TÚ Záboří nad Labem - Kolín</t>
  </si>
  <si>
    <t>{a2c1bc15-ba25-4ce4-a49a-a02d61cbc241}</t>
  </si>
  <si>
    <t>SO 08</t>
  </si>
  <si>
    <t>Rekonstrukce žel. přejezdu P4906 v km 312,103 trati Česká Třebová - Praha</t>
  </si>
  <si>
    <t>{d02996c2-1e95-47c0-9e29-1acac0c4a4b9}</t>
  </si>
  <si>
    <t>So 09</t>
  </si>
  <si>
    <t>Rekonstrukce žel. přejezdu P4913 v km 328,440 trati Česká Třebová - Praha</t>
  </si>
  <si>
    <t>{abf28e14-4518-43e6-b61c-85235c1e889d}</t>
  </si>
  <si>
    <t>SO 10</t>
  </si>
  <si>
    <t>Rekonstrukce žel. přejezdu P4920 v km 343,291 trati Česká Třebová - Praha</t>
  </si>
  <si>
    <t>{a29f04fe-a8d3-4364-8646-3c13d062813d}</t>
  </si>
  <si>
    <t>SO 11</t>
  </si>
  <si>
    <t>Materiál objednatele - NEVYPLŇOVAT</t>
  </si>
  <si>
    <t>{42aa515f-3a43-4d15-be47-46fd742a61f3}</t>
  </si>
  <si>
    <t>VON</t>
  </si>
  <si>
    <t>{894f7e6c-cbc5-4e11-9597-adac8b5b7520}</t>
  </si>
  <si>
    <t>KRYCÍ LIST SOUPISU PRACÍ</t>
  </si>
  <si>
    <t>Objekt:</t>
  </si>
  <si>
    <t>PS 01 - Práce na zařízení SSZT</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</si>
  <si>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</si>
  <si>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</si>
  <si>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</si>
  <si>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</si>
  <si>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</si>
  <si>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</si>
  <si>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</si>
  <si>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</si>
  <si>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</si>
  <si>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</si>
  <si>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</si>
  <si>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</si>
  <si>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</si>
  <si>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</si>
  <si>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</si>
  <si>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</si>
  <si>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</si>
  <si>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</si>
  <si>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7594140420</t>
  </si>
  <si>
    <t>Lanové propojení s ukončením oky LOIo 1xFe20/400 norma 257579003 (HM0404223991336)</t>
  </si>
  <si>
    <t>kus</t>
  </si>
  <si>
    <t>Sborník UOŽI 01 2024</t>
  </si>
  <si>
    <t>8</t>
  </si>
  <si>
    <t>ROZPOCET</t>
  </si>
  <si>
    <t>4</t>
  </si>
  <si>
    <t>7594140680</t>
  </si>
  <si>
    <t>Lanové propojení s ukončením oky LOIo 2xFe20/400 norma 258579003 (HM0404223991369)</t>
  </si>
  <si>
    <t>3</t>
  </si>
  <si>
    <t>7594200095</t>
  </si>
  <si>
    <t>Výstroj konců kolejových obvodů a kódovacích smyček Transformátor stykový DT 075 F (CV371119001)</t>
  </si>
  <si>
    <t>6</t>
  </si>
  <si>
    <t>K</t>
  </si>
  <si>
    <t>7594207012</t>
  </si>
  <si>
    <t>Demontáž stykového transformátoru DT 075 C</t>
  </si>
  <si>
    <t>5</t>
  </si>
  <si>
    <t>7594207014</t>
  </si>
  <si>
    <t>Demontáž stykového transformátoru DT bez oleje</t>
  </si>
  <si>
    <t>10</t>
  </si>
  <si>
    <t>7594105072</t>
  </si>
  <si>
    <t>Montáž lanového propojení tlumivek na betonové pražce 3,7 nebo 4,2 m</t>
  </si>
  <si>
    <t>7</t>
  </si>
  <si>
    <t>7594107070</t>
  </si>
  <si>
    <t>Demontáž lanového propojení tlumivek z betonových pražců</t>
  </si>
  <si>
    <t>14</t>
  </si>
  <si>
    <t>7594205014</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</si>
  <si>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</si>
  <si>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16</t>
  </si>
  <si>
    <t xml:space="preserve">SO 01 - Práce na  žel. svršku v TÚ Pardubice - Přelouč</t>
  </si>
  <si>
    <t>5907050110</t>
  </si>
  <si>
    <t>Dělení kolejnic kyslíkem, soustavy UIC60 nebo R65 Poznámka: 1. V cenách jsou započteny náklady na manipulaci, podložení, označení a provedení řezu kolejnice.</t>
  </si>
  <si>
    <t>P</t>
  </si>
  <si>
    <t xml:space="preserve">Poznámka k položce:_x000d_
kol.č. 1 :  308,485-308,510 =12 ks_x000d_
kol.č. 2 :  311,320-311,350; 315,125-315,150; 314,880 -314,905; 315,260-315,285 - 30+25+25+25= 50 sk_x000d_
LIS v kol.č. 1 a 2 :  64*2=128,00 ks_x000d_
přejezd: 1. a 2. TK 2*4=8_x000d_
celkem :12+50+128+8=198ks</t>
  </si>
  <si>
    <t>5906140135</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</si>
  <si>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</si>
  <si>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</si>
  <si>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 xml:space="preserve">Poznámka k položce:_x000d_
kol.č. 1 :  308,485-308,510 - 25m_x000d_
kol.č. 2 :  311,320-311,350; 315,125-315,150; 314,880 -314,905; 315,260-315,285 - 30+25+25+25=105m_x000d_
pod LIS 1. TK 5* 4m_x000d_
pod LIS 2. TK 7*4m_x000d_
celkem :  0,025+0,105+5*0,004+7*0,004=0,178 km</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</si>
  <si>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</si>
  <si>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</si>
  <si>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</si>
  <si>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Poznámka k položce:_x000d_
kol. č. 1 25*4*0,55+5*(4*4*0,55)+60*(3,5*0,3*0,55)=133,650_x000d_
kol. č. 2 105*4*0,55+7*(4*4*0,55)+129*(3,5*0,3*0,55)=367,098_x000d_
celkem: 500,748m3</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</si>
  <si>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</si>
  <si>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</si>
  <si>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t</t>
  </si>
  <si>
    <t>Poznámka k položce:_x000d_
odvoz suti pro uložení na mezideponii na pozemku OŘ_x000d_
celkem : 500,748*1,808=905,351 t</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</si>
  <si>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</si>
  <si>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</si>
  <si>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položce:_x000d_
naložení suti na mezideponii pro odvoz na skládku_x000d_
celkem : 500,748*1,808=905,351 t</t>
  </si>
  <si>
    <t xml:space="preserve">Poznámka k položce:_x000d_
naložení suti na mezideponii pro odvoz na skládku_x000d_
celkem : 500,748*1,808=905,351 t_x000d_
</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</si>
  <si>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</si>
  <si>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</si>
  <si>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Poznámka k položce:_x000d_
odvoz suti na skládku -- cca 20 km_x000d_
naložení suti na mezideponii pro odvoz na skládku_x000d_
celkem : 500,748*1,808=905,351 t</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</si>
  <si>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</si>
  <si>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</si>
  <si>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poplatek za uložení suti na skládku_x000d_
celkem : 500,748*1,808=905,351 t</t>
  </si>
  <si>
    <t>9</t>
  </si>
  <si>
    <t>5906130325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</si>
  <si>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</si>
  <si>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18</t>
  </si>
  <si>
    <t xml:space="preserve">Poznámka k položce:_x000d_
kol.č. 1 :  308,485-308,510 - 25m_x000d_
kol.č. 2 :  311,320-311,350; 315,260-315,285; 314,880 -314,905; 315,260-315,285 - 30+25+25+25=105m_x000d_
pod LIS 1. TK 5* 4m_x000d_
pod LIS 2. TK 7*4m_x000d_
celkem :  0,025+0,105+5*0,004+7*0,004=0,178 km</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</si>
  <si>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</si>
  <si>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</si>
  <si>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20</t>
  </si>
  <si>
    <t xml:space="preserve">Poznámka k položce:_x000d_
kol.č. 1 :  km 306,700-317,046 = 10 ,346_x000d_
kol.č. 2 :  km 306,700-317,046 = 10 ,346_x000d_
celkem :  10,346 + 10,346=20,692</t>
  </si>
  <si>
    <t>11</t>
  </si>
  <si>
    <t>5909030020</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</si>
  <si>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</si>
  <si>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22</t>
  </si>
  <si>
    <t xml:space="preserve">Poznámka k položce:_x000d_
kol.č. 1 :  odhad  cca 0,500 km_x000d_
kol.č. 2 :  odhad  cca 0,500 km_x000d_
celkem :  0,5+0,5=1,000 km</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</si>
  <si>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</si>
  <si>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</si>
  <si>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24</t>
  </si>
  <si>
    <t xml:space="preserve">Poznámka k položce:_x000d_
celkem :  20,692*1000*3,4*0,025=1 758,820 m3</t>
  </si>
  <si>
    <t>13</t>
  </si>
  <si>
    <t>5955101000</t>
  </si>
  <si>
    <t>Kamenivo drcené štěrk frakce 31,5/63 (32/63) třídy BI</t>
  </si>
  <si>
    <t>26</t>
  </si>
  <si>
    <t>Poznámka k položce:_x000d_
doplnění KL při výměně KL malou mechanizací : 500,748*2,035=1 019,021 t_x000d_
doplnění KL při úpravě GPK : 20,6928*1000*3,4*0,025*2,035=2 429,953 t_x000d_
celkem : 1 019,021+2 429,953=4 598,220 t</t>
  </si>
  <si>
    <t>28</t>
  </si>
  <si>
    <t xml:space="preserve">Poznámka k položce:_x000d_
lom Zárubka - 74 km_x000d_
celkem : 1 019,021+2 429,953=4 598,220 t_x000d_
</t>
  </si>
  <si>
    <t>15</t>
  </si>
  <si>
    <t>30</t>
  </si>
  <si>
    <t xml:space="preserve">Poznámka k položce:_x000d_
lom Zárubka - 74 km : 74-10=64/10 - zaokrouhleno na 7 _x000d_
celkem : 4 598,220*7=32 187,539  t</t>
  </si>
  <si>
    <t>5909050020</t>
  </si>
  <si>
    <t>Stabilizace kolejového lože koleje stávajícího Poznámka: 1. V cenách jsou započteny náklady na stabilizaci v režimu s řízeným (konstantním) poklesem včetně měření a předání tištěných výstupů.</t>
  </si>
  <si>
    <t>32</t>
  </si>
  <si>
    <t xml:space="preserve">Poznámka k položce:_x000d_
dle ZD :   stabilizace neřízená - 1 km _x000d_
dle ZD :  stabilizace řízená 10,346 + 10,346=20,692 km_x000d_
dle ZD :   stabilizace - 1 km po následném podbití _x000d_
celkem: 1+20, 692+1=22,692 km</t>
  </si>
  <si>
    <t>17</t>
  </si>
  <si>
    <t>R2</t>
  </si>
  <si>
    <t>Opravné souvislé broušení kolejnic R260 příčný a podélný profil oprava příčného a podélného profilu. 1m = 1m koleje_x000d_
_x000d_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</si>
  <si>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m</t>
  </si>
  <si>
    <t>34</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</si>
  <si>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</si>
  <si>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</si>
  <si>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36</t>
  </si>
  <si>
    <t xml:space="preserve">Poznámka k položce:_x000d_
kol.č. 1 :  dle ZD 50,00 ks_x000d_
kol.č. 2 :  dle ZD  50,00 ks_x000d_
celkem : 50+50=100,00 ks</t>
  </si>
  <si>
    <t>19</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</si>
  <si>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</si>
  <si>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</si>
  <si>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38</t>
  </si>
  <si>
    <t>Poznámka k položce:_x000d_
přeprava vyzískaných pražců do žel.stanice : (75+320)*0,327=129,165 t_x000d_
přeprava nových pražců (75+320)*0,327=129,165 t_x000d_
přeprava nových kolejnic 340*0,06=20,400 t</t>
  </si>
  <si>
    <t>5907010015</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</si>
  <si>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</si>
  <si>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40</t>
  </si>
  <si>
    <t xml:space="preserve">Poznámka k položce:_x000d_
celkem v k.č. 1 a 2 :  (20+24)*4+(10+10)*5=276 m</t>
  </si>
  <si>
    <t>42</t>
  </si>
  <si>
    <t xml:space="preserve">Poznámka k položce:_x000d_
přeprava vyzískaných LIS a kolejnic do žel.stanice :44*0,281+20*0,341=19,184  t</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</si>
  <si>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</si>
  <si>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</si>
  <si>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</si>
  <si>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44</t>
  </si>
  <si>
    <t xml:space="preserve">Poznámka k položce:_x000d_
výměna KR v kol. č. 1. a 2. -  4+4+4+4+4=20 ks_x000d_
LIS v kol.č. 1 a 2 :  64*2=128,00 ks_x000d_
Přejezd: 2*4=8 ks_x000d_
celkem : 20+128+8=156 ks</t>
  </si>
  <si>
    <t>23</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</si>
  <si>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</si>
  <si>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</si>
  <si>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46</t>
  </si>
  <si>
    <t xml:space="preserve">Poznámka k položce:_x000d_
celkem v k.č. 1 a 2 :  odhad  -  73 ks</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</si>
  <si>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</si>
  <si>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</si>
  <si>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48</t>
  </si>
  <si>
    <t xml:space="preserve">Poznámka k položce:_x000d_
celkem v k.č. 1 a 2 :  odhad - 3 800 m</t>
  </si>
  <si>
    <t>25</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</si>
  <si>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</si>
  <si>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</si>
  <si>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50</t>
  </si>
  <si>
    <t xml:space="preserve">Poznámka k položce:_x000d_
celkem v k.č. 1 a 2 :  odhad -  3 800 m</t>
  </si>
  <si>
    <t>5913035230</t>
  </si>
  <si>
    <t>Demontáž celopryžové přejezdové konstrukce silně zatížené v koleji část vnější a vnitřní včetně závěrných zídek Poznámka: 1. V cenách jsou započteny náklady na demontáž konstrukce, naložení na dopravní prostředek.</t>
  </si>
  <si>
    <t>52</t>
  </si>
  <si>
    <t xml:space="preserve">Poznámka k položce:_x000d_
kol.č. 1:  v km 310,120 - 2*3,6m</t>
  </si>
  <si>
    <t>27</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</si>
  <si>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</si>
  <si>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</si>
  <si>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54</t>
  </si>
  <si>
    <t>56</t>
  </si>
  <si>
    <t xml:space="preserve">Poznámka k položce:_x000d_
kol.č. 1:  v km 311,890 -2* 7,2 m</t>
  </si>
  <si>
    <t>29</t>
  </si>
  <si>
    <t>58</t>
  </si>
  <si>
    <t xml:space="preserve">Poznámka k položce:_x000d_
kol.č. 1:  v km 311,890 - 2* 7,2 m</t>
  </si>
  <si>
    <t>7497371630</t>
  </si>
  <si>
    <t>Demontáže zařízení trakčního vedení svodu propojení nebo ukolejnění na elektrizovaných tratích nebo v kolejových obvodech - demontáž stávajícího zařízení se všemi pomocnými doplňujícími úpravami</t>
  </si>
  <si>
    <t>60</t>
  </si>
  <si>
    <t xml:space="preserve">Poznámka k položce:_x000d_
celkem v k.č. 1 a 2 _x000d_
</t>
  </si>
  <si>
    <t>31</t>
  </si>
  <si>
    <t>7497351560</t>
  </si>
  <si>
    <t>Montáž přímého ukolejnění na elektrizovaných tratích nebo v kolejových obvodech</t>
  </si>
  <si>
    <t>62</t>
  </si>
  <si>
    <t xml:space="preserve">Poznámka k položce:_x000d_
celkem v k.č. 1 a 2 </t>
  </si>
  <si>
    <t>7592007120</t>
  </si>
  <si>
    <t>Demontáž informačního bodu MIB 6</t>
  </si>
  <si>
    <t>64</t>
  </si>
  <si>
    <t xml:space="preserve">Poznámka k položce:_x000d_
celkem v k.č. 1 a 2 :  15,00 ks</t>
  </si>
  <si>
    <t>33</t>
  </si>
  <si>
    <t>7592005120</t>
  </si>
  <si>
    <t>Montáž informačního bodu MIB 6 - uložení a připevnění na určené místo, seřízení, přezkoušení</t>
  </si>
  <si>
    <t>66</t>
  </si>
  <si>
    <t>7592007160</t>
  </si>
  <si>
    <t>Demontáž balízy úplná včetně upevňovací sady</t>
  </si>
  <si>
    <t>68</t>
  </si>
  <si>
    <t xml:space="preserve">Poznámka k položce:_x000d_
celkem v k.č. 1 a 2 :  32,00 ks</t>
  </si>
  <si>
    <t>35</t>
  </si>
  <si>
    <t>7592005162</t>
  </si>
  <si>
    <t>Montáž balízy do kolejiště pomocí mezikolejnicového upevňovadla (Clamp, Vortok apod)</t>
  </si>
  <si>
    <t>70</t>
  </si>
  <si>
    <t>5912075020</t>
  </si>
  <si>
    <t>Demontáž magnetických bodů pro měřicí vůz (MV) Poznámka: 1. V cenách jsou započteny náklady demontáž magnetických bodů včetně manipulace s kameniva.</t>
  </si>
  <si>
    <t>72</t>
  </si>
  <si>
    <t xml:space="preserve">Poznámka k položce:_x000d_
celkem v k.č. 1 a 2 :  8,00 ks</t>
  </si>
  <si>
    <t>37</t>
  </si>
  <si>
    <t>5912080020</t>
  </si>
  <si>
    <t>Montáž magnetických bodů pro měřicí vůz (MV) Poznámka: 1. V cenách jsou započteny náklady montáž magnetických bodů včetně manipulace s kamenivem. 2. V cenách nejsou obsaženy náklady na dodávku materiálu.</t>
  </si>
  <si>
    <t>74</t>
  </si>
  <si>
    <t>76</t>
  </si>
  <si>
    <t xml:space="preserve">Poznámka k položce:_x000d_
celkem v k.č. 1 a 2 :  30,00 ks</t>
  </si>
  <si>
    <t>39</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</si>
  <si>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</si>
  <si>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78</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</si>
  <si>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</si>
  <si>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</si>
  <si>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80</t>
  </si>
  <si>
    <t xml:space="preserve">Poznámka k položce:_x000d_
Materiál dodaný zhotovitelem -  kolejnice a pražce</t>
  </si>
  <si>
    <t>41</t>
  </si>
  <si>
    <t>9902900400</t>
  </si>
  <si>
    <t>Složení objemnějšího kusového materiálu, vybouraných hmot Poznámka: 1. Ceny jsou určeny pro skládání materiálu z vlastních zásob objednatele.</t>
  </si>
  <si>
    <t>82</t>
  </si>
  <si>
    <t>84</t>
  </si>
  <si>
    <t>43</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</si>
  <si>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</si>
  <si>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</si>
  <si>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86</t>
  </si>
  <si>
    <t>Poznámka k položce:_x000d_
dvoucestný bagr</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</si>
  <si>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</si>
  <si>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</si>
  <si>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88</t>
  </si>
  <si>
    <t xml:space="preserve">Poznámka k položce:_x000d_
2x ASP, 2 x SSP,  2x bruska, 2x dynamický stabilizátor_x000d_
pro následné podbití 1xASP, SSP, dynamický stabilizátor</t>
  </si>
  <si>
    <t>SO 02 - Práce na žel. svršku v žst. Přelouč</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</si>
  <si>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</si>
  <si>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</si>
  <si>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 xml:space="preserve">Poznámka k položce:_x000d_
dle ZD :  zřízení přístupových cest - snesení ornice_x000d_
celkem :  400*3,5*0,25=300 m3</t>
  </si>
  <si>
    <t xml:space="preserve">Poznámka k položce:_x000d_
převoz výzisku_x000d_
celkem :  300*1,5=450 t</t>
  </si>
  <si>
    <t>5915020010</t>
  </si>
  <si>
    <t>Povrchová úprava plochy železničního spodku Poznámka: 1. V cenách jsou započteny náklady na urovnání a úpravu ploch nebo skládek výzisku kameniva a zeminy s jejich případnou rekultivací.</t>
  </si>
  <si>
    <t>m2</t>
  </si>
  <si>
    <t xml:space="preserve">Poznámka k položce:_x000d_
dle ZD :  rozprostření výzisku a ornice _x000d_
celkem :  400*3=1200 m2</t>
  </si>
  <si>
    <t xml:space="preserve">Poznámka k položce:_x000d_
dle ZD :  28+20+14+14+12+4+14+14+12+14+8+18+4+4+18+8+18+32=256,00 ks</t>
  </si>
  <si>
    <t xml:space="preserve">Poznámka k položce:_x000d_
dle ZD :  výměna KL v srdcovkové části výhybek, pod LIS a v přípojích_x000d_
4,5*4,5*0,55+4*4*0,55+1,5*4,5*0,55+4,5*4,5*0,55+4*4*0,55+1,5*4,5*0,55+9,1*4,5*0,5+1,5*4,5*0,55+9,1*4,5*0,5+1,5*4,5*0,55+9,1*4,5*0,5+1,5*4,5*0,55+4,5*4,5*0,55+4*4*0,55+1,5*4,5*0,55+4,5*4,5*0,55+1,5*4,5*0,55+9,1*4,5*0,5+9,1*4,5*0,5+9,1*4,5*0,5+2*4*4*0,55+9,1*4,5*0,5+4,5*4,5*0,55+1,5*4,5*0,55+4,5*4,5*0,55+1,5*4,5*0,55+9,1*4,5*0,5+1,5*4,5*0,55+4*4*0,55+9,1*4,5*0,5+1,5*4,5*0,55+4,5*4,5*0,55+4*4*0,55+1,5*4,5*0,35+8*4*4*0,55=437,438 m3</t>
  </si>
  <si>
    <t xml:space="preserve">Poznámka k položce:_x000d_
odvoz suti pro uložení na mezideponii na pozemku OŘ_x000d_
celkem :  437,438*1,808=790,887 t</t>
  </si>
  <si>
    <t xml:space="preserve">Poznámka k položce:_x000d_
naložení suti na mezideponii pro odvoz na skládku 50%_x000d_
celkem :  (437,438*1,808)/2=395,444</t>
  </si>
  <si>
    <t xml:space="preserve">Poznámka k položce:_x000d_
odvoz suti na skládku 50%_x000d_
celkem :  (437,438*1,808)/2=395,444</t>
  </si>
  <si>
    <t xml:space="preserve">Poznámka k položce:_x000d_
odvoz suti na skládku - cca 20 km -  (20-10)/10=1_x000d_
celkem :  (437,438*1,808)/2=395,444</t>
  </si>
  <si>
    <t xml:space="preserve">Poznámka k položce:_x000d_
poplatek za uložení suti na skládku 50%_x000d_
celkem :  (437,438*1,808)/2=395,444</t>
  </si>
  <si>
    <t xml:space="preserve">Poznámka k položce:_x000d_
dle ZD :  2,071 km</t>
  </si>
  <si>
    <t>5909042020</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</si>
  <si>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</si>
  <si>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 xml:space="preserve">Poznámka k položce:_x000d_
dle ZD :  1331,00 m</t>
  </si>
  <si>
    <t>5909040020</t>
  </si>
  <si>
    <t>Následná úprava GPK výhybky směrové a výškové uspořádání pražce betonové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</si>
  <si>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 xml:space="preserve">Poznámka k položce:_x000d_
dle ZD  :  150,00 m</t>
  </si>
  <si>
    <t xml:space="preserve">Poznámka k položce:_x000d_
dle ZD :  0,100 km</t>
  </si>
  <si>
    <t xml:space="preserve">Poznámka k položce:_x000d_
celkem :  1,63*1000*3,4*0,025=138,55 m3</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</si>
  <si>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</si>
  <si>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</si>
  <si>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 xml:space="preserve">Poznámka k položce:_x000d_
celkem :  1331*4,4*0,025=146,41 m3</t>
  </si>
  <si>
    <t xml:space="preserve">Poznámka k položce:_x000d_
doplnění KL při výměně KL malou mechanizací :  437,438*2,035=890,185 t_x000d_
doplnění KL při úpravě GPK kolejí :  1,63*1000*3,4*0,025*2,035=281,949 t_x000d_
doplnění KL při úpravě GPK výhybek :  1331*4,4*0,025*2,035=297,944 t_x000d_
celkem :  890,185+281,949+297,944=1470,079 t</t>
  </si>
  <si>
    <t xml:space="preserve">Poznámka k položce:_x000d_
celkem :  890,185+281,949+297,944=1470,079 t</t>
  </si>
  <si>
    <t xml:space="preserve">Poznámka k položce:_x000d_
lom Zárubka - 52 km : 52-10=42/10 - zaokrouhleno na 5 _x000d_
celkem :  5*1470,079=7350,395 t</t>
  </si>
  <si>
    <t xml:space="preserve">Poznámka k položce:_x000d_
dle ZD :   stabilizace neřízená - 0,1 km_x000d_
dle ZD :  stabilizace řízená 2,2071 km_x000d_
dle ZD :   stabilizace - 0,1 km po následném podbití _x000d_
celkem: 0,11+1,630+0,1=1,830 km</t>
  </si>
  <si>
    <t>5909050040</t>
  </si>
  <si>
    <t>Stabilizace kolejového lože výhybky stávajícího Poznámka: 1. V cenách jsou započteny náklady na stabilizaci v režimu s řízeným (konstantním) poklesem včetně měření a předání tištěných výstupů.</t>
  </si>
  <si>
    <t xml:space="preserve">Poznámka k položce:_x000d_
dle ZD :   stabilizace neřízená - 150m_x000d_
dle ZD :  stabilizace řízená 1331m_x000d_
dle ZD :   stabilizace - 150 m po následném podbití _x000d_
celkem: 150+1331+150=1631 km</t>
  </si>
  <si>
    <t xml:space="preserve">Poznámka k položce:_x000d_
dle ZD :  6+6+6+12+6+6+48=90,00 ks</t>
  </si>
  <si>
    <t>5906015140</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</si>
  <si>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</si>
  <si>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dle ZD : 6+6+8+8+8+6+5+8+5+5+8+6=79,00 ks</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</si>
  <si>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</si>
  <si>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</si>
  <si>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položce:_x000d_
dle ZD : 6*448+8*356+4*312+2*312=7408,00 ks</t>
  </si>
  <si>
    <t xml:space="preserve">Poznámka k položce:_x000d_
přeprava vyzískaných příčných pražců : 90*0,327=29,43 t_x000d_
přeprava vyzískaných výh. pražců :  301*0,16=48,16 t_x000d_
přeprava vyzískaných pryž.podložek :  7408*0,00018=1,333 t_x000d_
celkem :  48*0,327+193,75*0,16+5136*0,00018=47,636 t</t>
  </si>
  <si>
    <t>Poznámka k položce:_x000d_
dle ZD : 4*4+2*14+2*6+2*4+2*12+2*4+2*4+2*4+2*12+2*6+4*4+2*4+4*10+2*12+2*10+2*14+2*4+4*4+16*4=372,00 m</t>
  </si>
  <si>
    <t>5907015006</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</si>
  <si>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</si>
  <si>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Poznámka k položce:_x000d_
dle ZD :  10+10+10+10+2*10+2*10+10+2*10+10+10+10+10=150,00 m</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</si>
  <si>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</si>
  <si>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</si>
  <si>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 xml:space="preserve">Poznámka k položce:_x000d_
dle ZD :  12,5+12,5+10+10+10+12,5+10+10+10+10+10+12,5=130,00 m</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</si>
  <si>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</si>
  <si>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</si>
  <si>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 xml:space="preserve">Poznámka k položce:_x000d_
dle ZD :  12,5+24+12,5+24+10+17,5+10+17,5+10+2*17,5+12,5+2*24+10+12,6+10+2*17,5+10+12,6+10+12,6+10+17,5+12,5+24=410,30 m</t>
  </si>
  <si>
    <t>5911035010</t>
  </si>
  <si>
    <t>Výměna jazyků a opornic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</si>
  <si>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 xml:space="preserve">Poznámka k položce:_x000d_
výměna jazyků ve výhybkách -  celkem : 2*(17,858+1,3)+6*(16,058+1,3)=142,464 m_x000d_
výměna opornic ve výhybkách -  celkem :  2*(18,656+1,4)+6*(16,856+1,4)=149,648 m_x000d_
celkem :  142,464+149,648=292,112 m</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</si>
  <si>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</si>
  <si>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</si>
  <si>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 xml:space="preserve">Poznámka k položce:_x000d_
výměna srdcovky 1:9  -  celkem :  1*1,276=1,276 t_x000d_
výměna srdcovky 1:11  -  celkem :  2*1,734=3,468 t_x000d_
výměna srdcovky 1:12  -  celkem :  5*1,885=9,425 t_x000d_
výměna srdcovky 1:14  -  celkem :  4*2,394=4,796 t_x000d_
celkem :  1,276+3,468+9,425+9,576=23,745 t</t>
  </si>
  <si>
    <t>5910130030</t>
  </si>
  <si>
    <t>Demontáž zádržné opěrky z jazyka i opornice Poznámka: 1. V cenách jsou započteny náklady na demontáž a naložení výzisku na dopravní prostředek.</t>
  </si>
  <si>
    <t>pár</t>
  </si>
  <si>
    <t xml:space="preserve">Poznámka k položce:_x000d_
dle ZD :  7 párů</t>
  </si>
  <si>
    <t>5910132030</t>
  </si>
  <si>
    <t>Zřízení zádržné opěrky na jazyku i opornici Poznámka: 1. V cenách jsou započteny náklady na vrtání otvorů a montáž. 2. V cenách nejsou obsaženy náklady na dodávku materiálu.</t>
  </si>
  <si>
    <t>5911005410</t>
  </si>
  <si>
    <t>Válečková stolička jazyka dotlačovací výměna s upevněním na patu kolejnice Poznámka: 1. V cenách jsou započteny náklady na provedení, nastavení funkčnosti stabilizátoru a ošetření součástí mazivem. 2. V cenách nejsou obsaženy náklady na dodávku materiálu.</t>
  </si>
  <si>
    <t>-7833222</t>
  </si>
  <si>
    <t>5961178022</t>
  </si>
  <si>
    <t>Zařízení pro snížení přestavného odporu výhybky Válečkové stoličky - dotlačovací</t>
  </si>
  <si>
    <t>1734216778</t>
  </si>
  <si>
    <t>5911005010</t>
  </si>
  <si>
    <t>Válečková stolička jazyka nadzvedávací výměna s upevněním na patu kolejnice Poznámka: 1. V cenách jsou započteny náklady na provedení, nastavení funkčnosti stabilizátoru a ošetření součástí mazivem. 2. V cenách nejsou obsaženy náklady na dodávku materiálu.</t>
  </si>
  <si>
    <t>Poznámka k položce:_x000d_
dle ZD : 6+3+6+6=21,00 ks</t>
  </si>
  <si>
    <t>5961178000</t>
  </si>
  <si>
    <t>Zařízení pro snížení přestavného odporu výhybky Válečková stolička</t>
  </si>
  <si>
    <t>R1</t>
  </si>
  <si>
    <t>Souprava propojek s oky CEMBRE, dl. 2x0,7 m, 1x4,0 m</t>
  </si>
  <si>
    <t>kpl.</t>
  </si>
  <si>
    <t>Poznámka k položce:_x000d_
válečková stolička 68+26 *0,0140=2,116t_x000d_
sada propojek (odhad) 20*0,04=0,800t_x000d_
celkem : 1,316+0,800=2,116t</t>
  </si>
  <si>
    <t xml:space="preserve">Poznámka k položce:_x000d_
doprava do 60km tj.  (60-10)/10=5</t>
  </si>
  <si>
    <t>5911215010</t>
  </si>
  <si>
    <t>Výměna opěrky jazykové soustavy UIC60 Poznámka: 1. V cenách jsou započteny náklady na demontáž, výměnu, montáž a ošetření součástí mazivem. 2. V cenách nejsou obsaženy náklady na dodávku materiálu.</t>
  </si>
  <si>
    <t xml:space="preserve">Poznámka k položce:_x000d_
dle ZD :  2*9+10+2*10+2*10=68,00 ks</t>
  </si>
  <si>
    <t>7594107330</t>
  </si>
  <si>
    <t>Demontáž kolejnicového lanového propojení z betonových pražců</t>
  </si>
  <si>
    <t xml:space="preserve">Poznámka k položce:_x000d_
celkem :  3*20=60,00 ks</t>
  </si>
  <si>
    <t>7594105330</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</si>
  <si>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</si>
  <si>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 xml:space="preserve">Poznámka k položce:_x000d_
celkem :  2*20=40,00 ks</t>
  </si>
  <si>
    <t>7594105334</t>
  </si>
  <si>
    <t>Montáž lanového propojení kolejnicového na betonové pražce do 4,0 m - příčné nebo podélné propojení kolejnic přímých kolejí a na výhybkách; usazení pražců mezi souběžnými kolejemi nebo podél koleje; připevnění lanového propojení na pražce nebo montážní trámky</t>
  </si>
  <si>
    <t xml:space="preserve">Poznámka k položce:_x000d_
celkem :  1*20=20,00 ks</t>
  </si>
  <si>
    <t>45</t>
  </si>
  <si>
    <t xml:space="preserve">Poznámka k položce:_x000d_
přeprava vyzískaných LIS :  40*0,281+4*0,378+6*0,641+6*0,761+4*0,881=24,688 t_x000d_
přeprava vyzískaných kolejnic :  (150+130+410,3)*0,06=41,418 t_x000d_
přeprava vyzískaných jazyků a opornic :  2*1,224+6*1,098+2*1,199+6*1,091=17,98 t_x000d_
přeprava vyzískaných srdcovek :  1,276+3,468+9,425+9,576=23,745 t_x000d_
celkem :  24,688+41,418+17,98+23,745=107,831 t</t>
  </si>
  <si>
    <t>47</t>
  </si>
  <si>
    <t>90</t>
  </si>
  <si>
    <t xml:space="preserve">Poznámka k položce:_x000d_
odhad  -  40,00 ks</t>
  </si>
  <si>
    <t>92</t>
  </si>
  <si>
    <t xml:space="preserve">Poznámka k položce:_x000d_
dle ZD :  200,00 m</t>
  </si>
  <si>
    <t>49</t>
  </si>
  <si>
    <t>94</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</si>
  <si>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</si>
  <si>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</si>
  <si>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96</t>
  </si>
  <si>
    <t xml:space="preserve">Poznámka k položce:_x000d_
dle ZD :  250+200+150+150+150+150+200+150+150+150+170+150+150+150+150+200=2670,00 m</t>
  </si>
  <si>
    <t>51</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</si>
  <si>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</si>
  <si>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</si>
  <si>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98</t>
  </si>
  <si>
    <t>5910070010</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</si>
  <si>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t>
  </si>
  <si>
    <t>100</t>
  </si>
  <si>
    <t xml:space="preserve">Poznámka k položce:_x000d_
dle ZD :  (2*49,846+4*53,608+8*64,791+6*82,985)*2=2660,724 m</t>
  </si>
  <si>
    <t>53</t>
  </si>
  <si>
    <t>102</t>
  </si>
  <si>
    <t xml:space="preserve">Poznámka k položce:_x000d_
dle ZD :  2071 m</t>
  </si>
  <si>
    <t>104</t>
  </si>
  <si>
    <t xml:space="preserve">Poznámka k položce:_x000d_
dle ZD :  30,00 ks</t>
  </si>
  <si>
    <t>55</t>
  </si>
  <si>
    <t>106</t>
  </si>
  <si>
    <t>5913200010</t>
  </si>
  <si>
    <t>Demontáž dřevěné konstrukce přejezdu část vnější a vnitřní Poznámka: 1. V cenách jsou započteny náklady na demontáž a naložení na dopravní prostředek.</t>
  </si>
  <si>
    <t>108</t>
  </si>
  <si>
    <t xml:space="preserve">Poznámka k položce:_x000d_
dle ZD :  2*2,5*2,6=13,00 m</t>
  </si>
  <si>
    <t>57</t>
  </si>
  <si>
    <t>5913205010</t>
  </si>
  <si>
    <t>Montáž dřevěné konstrukce přejezdu část vnější a vnitřní Poznámka: 1. V cenách jsou započteny náklady na montáž a manipulaci. 2. V cenách nejsou obsaženy náklady na dodávku materiálu.</t>
  </si>
  <si>
    <t>110</t>
  </si>
  <si>
    <t>5911525010</t>
  </si>
  <si>
    <t>Výměna čelisťového závěru výhybky jednoduché bez žlabového pražce soustavy UIC60 Poznámka: 1. V cenách jsou započteny náklady na demontáž, výměnu a montáž, přezkoušení chodu výhybky, provedení západkové zkoušky a ošetření kluzných částí závěru mazivem. 2. V cenách nejsou obsaženy náklady na dodávku materiálu.</t>
  </si>
  <si>
    <t>2003163076</t>
  </si>
  <si>
    <t>59</t>
  </si>
  <si>
    <t>R3</t>
  </si>
  <si>
    <t>Čelisťový závěr I. ČZ pro J60 1:9-300 (klasik 1x závěr) II. generace</t>
  </si>
  <si>
    <t>1331383967</t>
  </si>
  <si>
    <t>R4</t>
  </si>
  <si>
    <t xml:space="preserve">Čelisťový závěr ČZ dvouzávěrový pro J60 1:12-500 (klasik 2x závěr)  II. generace</t>
  </si>
  <si>
    <t>-1209130805</t>
  </si>
  <si>
    <t>61</t>
  </si>
  <si>
    <t>R5</t>
  </si>
  <si>
    <t>Čelisťový závěr ČZ dvouzávěrový pro J60 1:14-760 (klasik 3x závěr) II. generace</t>
  </si>
  <si>
    <t>-2095438979</t>
  </si>
  <si>
    <t>7591015030</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</si>
  <si>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</si>
  <si>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výh.</t>
  </si>
  <si>
    <t>114</t>
  </si>
  <si>
    <t xml:space="preserve">Poznámka k položce:_x000d_
dle ZD :  5*2+6*1=16,00 ks</t>
  </si>
  <si>
    <t>63</t>
  </si>
  <si>
    <t>7591017030</t>
  </si>
  <si>
    <t>Demontáž elektromotorického přestavníku z výhybky s kontrolou jazyků</t>
  </si>
  <si>
    <t>116</t>
  </si>
  <si>
    <t xml:space="preserve">Poznámka k položce:_x000d_
dle ZD :  6*2+14*1=26,00 ks</t>
  </si>
  <si>
    <t>7591035020</t>
  </si>
  <si>
    <t>Montáž kontrolní tyče kloubové krátké</t>
  </si>
  <si>
    <t>118</t>
  </si>
  <si>
    <t>65</t>
  </si>
  <si>
    <t>7591035030</t>
  </si>
  <si>
    <t>Montáž kontrolní tyče kloubové dlouhé</t>
  </si>
  <si>
    <t>120</t>
  </si>
  <si>
    <t>7591037020</t>
  </si>
  <si>
    <t>Demontáž kontrolní tyče kloubové krátké</t>
  </si>
  <si>
    <t>122</t>
  </si>
  <si>
    <t>67</t>
  </si>
  <si>
    <t>7591037030</t>
  </si>
  <si>
    <t>Demontáž kontrolní tyče kloubové dlouhé</t>
  </si>
  <si>
    <t>124</t>
  </si>
  <si>
    <t>7591085020</t>
  </si>
  <si>
    <t>Montáž upevňovací soupravy s upevněním na koleji</t>
  </si>
  <si>
    <t>126</t>
  </si>
  <si>
    <t>69</t>
  </si>
  <si>
    <t>7591087020</t>
  </si>
  <si>
    <t>Demontáž upevňovací soupravy s upevněním na koleji</t>
  </si>
  <si>
    <t>128</t>
  </si>
  <si>
    <t>7594407010</t>
  </si>
  <si>
    <t>Demontáž snímače polohy jazyka SP1, SP2</t>
  </si>
  <si>
    <t>130</t>
  </si>
  <si>
    <t>71</t>
  </si>
  <si>
    <t>7594405050</t>
  </si>
  <si>
    <t>Montáž snímače polohy přestavníkového SPP</t>
  </si>
  <si>
    <t>132</t>
  </si>
  <si>
    <t>7591080782</t>
  </si>
  <si>
    <t>Ostatní náhradní díly EP600 Souprava připevňovací 03083K (CV030839011)</t>
  </si>
  <si>
    <t>124318584</t>
  </si>
  <si>
    <t>73</t>
  </si>
  <si>
    <t>7591030025</t>
  </si>
  <si>
    <t>Kontrolní tyče Tyč kontrolní svařovaná krátká (CV030945001)</t>
  </si>
  <si>
    <t>-508151725</t>
  </si>
  <si>
    <t>7591030035</t>
  </si>
  <si>
    <t>Kontrolní tyče Tyč kontrolní svařovaná dlouhá (CV030955001)</t>
  </si>
  <si>
    <t>-814099468</t>
  </si>
  <si>
    <t>75</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</si>
  <si>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</si>
  <si>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</si>
  <si>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148</t>
  </si>
  <si>
    <t xml:space="preserve">Poznámka k položce:_x000d_
dle ZD :  6,00 ks</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</si>
  <si>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</si>
  <si>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</si>
  <si>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150</t>
  </si>
  <si>
    <t xml:space="preserve">Poznámka k položce:_x000d_
dle ZD :  8,00 ks</t>
  </si>
  <si>
    <t>77</t>
  </si>
  <si>
    <t>7493371014</t>
  </si>
  <si>
    <t>Demontáže zařízení na elektrickém ohřevu výhybek kompletní topné soupravy na výhybku tvaru 1:14-760 - veškeré výstroje EOV na výhybce, topných tyčí, připojovacích skříněk, napájecích kabelů, oddělovacích transformátorů</t>
  </si>
  <si>
    <t>152</t>
  </si>
  <si>
    <t>7493371012</t>
  </si>
  <si>
    <t>Demontáže zařízení na elektrickém ohřevu výhybek kompletní topné soupravy na výhybku tvaru 1:12-500 - veškeré výstroje EOV na výhybce, topných tyčí, připojovacích skříněk, napájecích kabelů, oddělovacích transformátorů</t>
  </si>
  <si>
    <t>154</t>
  </si>
  <si>
    <t>79</t>
  </si>
  <si>
    <t>156</t>
  </si>
  <si>
    <t xml:space="preserve">Poznámka k položce:_x000d_
dle ZD :  4,00 ks</t>
  </si>
  <si>
    <t>158</t>
  </si>
  <si>
    <t>81</t>
  </si>
  <si>
    <t>160</t>
  </si>
  <si>
    <t xml:space="preserve">Poznámka k položce:_x000d_
dle ZD :  11,00 ks</t>
  </si>
  <si>
    <t>162</t>
  </si>
  <si>
    <t>83</t>
  </si>
  <si>
    <t>7594105012</t>
  </si>
  <si>
    <t>Odpojení a zpětné připojení lan ke stojánku KSL - včetně odpojení a připevnění lanového propojení na pražce nebo montážní trámky</t>
  </si>
  <si>
    <t>164</t>
  </si>
  <si>
    <t xml:space="preserve">Poznámka k položce:_x000d_
dle ZD :  24*4=96,00 ks</t>
  </si>
  <si>
    <t>166</t>
  </si>
  <si>
    <t>Poznámka k položce:_x000d_
materiál dodaný zhotovitelem</t>
  </si>
  <si>
    <t>85</t>
  </si>
  <si>
    <t>168</t>
  </si>
  <si>
    <t>170</t>
  </si>
  <si>
    <t>87</t>
  </si>
  <si>
    <t>172</t>
  </si>
  <si>
    <t>174</t>
  </si>
  <si>
    <t xml:space="preserve">Poznámka k položce:_x000d_
2x ASP, 2 x SSP,  2x bruska na výhybky, 2x dynamický stabilizátor_x000d_
pro následné podbití 1xASP, SSP, dynamický stabilizátor</t>
  </si>
  <si>
    <t>So 03 - Práce na žel. svršku v TÚ Přelouč - Řečany nad Labem</t>
  </si>
  <si>
    <t xml:space="preserve">Poznámka k položce:_x000d_
kol.č. 1 - kolejnice :  km 319,590-320,755  2*(20/5)+2=10 ks_x000d_
kol.č. 1 - KR : km 319,630-319,650; 322,150–322,180; 323,138-323,150; 324,348-324,358 - 10+14+8+6=38 ks_x000d_
kol.č. 2 - KR:  km 322,580-322,630  2*(50/5)+2=22ks_x000d_
LIS v kol.č. 1 a 2 :  40*2=80,00 ks_x000d_
přejezy: 10*4=40 ks_x000d_
celkem :  10+38+22+80+40=190 ks</t>
  </si>
  <si>
    <t xml:space="preserve">Poznámka k položce:_x000d_
kol.č. 1 :  km 322,935-323,400; 324,178-324,198; 319,560-320,755  - 0,020+0,030+0,012+0,010=0,072 km_x000d_
kol.č. 2 :  km 322,580 - 322,630  = 0,050 km_x000d_
celkem :  0,072+0,050=0,122 km</t>
  </si>
  <si>
    <t xml:space="preserve">Poznámka k položce:_x000d_
výměna KL pod LIS v k.č. 1 a 2 _x000d_
kol.č. 1 :  72*4*0,55=158,400 +25 oken 25*(3,5*0,3*0,55)=14,437_x000d_
kol.č. 2 :  50*4*0,55=110,000 +20 oken 20*(3,5*0,3*0,55)=11,550_x000d_
celkem: 158,400+14,437+110,000+11,550=294,388</t>
  </si>
  <si>
    <t xml:space="preserve">Poznámka k položce:_x000d_
odvoz suti pro uložení na mezideponii na pozemku OŘ_x000d_
celkem :  294,388*1,808=532,253 t</t>
  </si>
  <si>
    <t xml:space="preserve">Poznámka k položce:_x000d_
naložení suti na mezideponii pro odvoz na skládku_x000d_
celkem :  294,388*1,808=532,253 t</t>
  </si>
  <si>
    <t xml:space="preserve">Poznámka k položce:_x000d_
odvoz suti na skládku_x000d_
celkem :  294,388*1,808=532,253 t</t>
  </si>
  <si>
    <t xml:space="preserve">Poznámka k položce:_x000d_
odvoz suti na skládku -- cca 20 km_x000d_
celkem :  294,388*1,808=532,253 t</t>
  </si>
  <si>
    <t xml:space="preserve">Poznámka k položce:_x000d_
poplatek za uložení suti na skládku_x000d_
celkem :  294,388*1,808=532,253 t</t>
  </si>
  <si>
    <t xml:space="preserve">Poznámka k položce:_x000d_
kol.č. 1 :  km   319,552 - 325,484 - 5,932 km_x000d_
kol.č. 2 :  km  319,552 - 325,484 - 5,932 km_x000d_
celkem :  5,932+5,932=11,864</t>
  </si>
  <si>
    <t xml:space="preserve">Poznámka k položce:_x000d_
celkem :  11,864*1000*3,4*0,025=1 008,440 m3</t>
  </si>
  <si>
    <t xml:space="preserve">Poznámka k položce:_x000d_
doplnění KL při výměně KL malou mechanizací : 294,388*2,035=599,079 t_x000d_
doplnění KL při úpravě GPK :  11,864*1000*3,4*0,025*2,035=2052,175 t_x000d_
celkem :  599,079+2 052,175= 2 651,254 t</t>
  </si>
  <si>
    <t xml:space="preserve">Poznámka k položce:_x000d_
lom Zárubka - 74 km_x000d_
celkem :  599,079+2 052,175= 2 651,254 t</t>
  </si>
  <si>
    <t xml:space="preserve">Poznámka k položce:_x000d_
lom Zárubka - 74 km : 74-10=64/10 - zaokrouhleno na 7 _x000d_
celkem :  2 651,254*7=18 558,778 t</t>
  </si>
  <si>
    <t xml:space="preserve">Poznámka k položce:_x000d_
dle ZD :   stabilizace neřízená - 1 km_x000d_
dle ZD :  stabilizace řízená 5,932+5,932=11,864 km_x000d_
dle ZD :   stabilizace - 1 km po následném podbití _x000d_
celkem: 1+11,864+1=13,864 km</t>
  </si>
  <si>
    <t>5914115350</t>
  </si>
  <si>
    <t>Demontáž nástupištních desek Sudop KD 230 Poznámka: 1. V cenách jsou započteny náklady na snesení, uložení nebo naložení na dopravní prostředek a uložení na úložišti.</t>
  </si>
  <si>
    <t>Poznámka k položce:_x000d_
z. Lhota u Př.- 40,00 m</t>
  </si>
  <si>
    <t>5914125050</t>
  </si>
  <si>
    <t>Montáž nástupištních desek Sudop KD 230 Poznámka: 1. V cenách jsou započteny náklady na manipulaci a montáž desek podle vzorového listu. 2. V cenách nejsou obsaženy náklady na dodávku materiálu.</t>
  </si>
  <si>
    <t>5964161035</t>
  </si>
  <si>
    <t>Beton lehce zhutnitelný C 25/30;XA2 vyhovuje i XC4 F5 2 510 3 037</t>
  </si>
  <si>
    <t xml:space="preserve">Poznámka k položce:_x000d_
cementová malta pod KD 230_x000d_
celkem :  40*0,3*0,05=0,600 m3</t>
  </si>
  <si>
    <t xml:space="preserve">Poznámka k položce:_x000d_
přeprava cementové malty na stavbu_x000d_
celkem :  0,6*2,5=1,5 t</t>
  </si>
  <si>
    <t xml:space="preserve">Poznámka k položce:_x000d_
kol.č. 1 :  dle ZD 65,00 ks_x000d_
kol.č. 2 :  dle ZD  148,00 ks_x000d_
celkem :  65+148=213,00 ks</t>
  </si>
  <si>
    <t xml:space="preserve">Poznámka k položce:_x000d_
přeprava vyzískaných pražců do žel.stanice : 414*0,327=135,378t_x000d_
přeprava nových pražců (201+213)*0,327=135,378 t_x000d_
přeprava nových kolejnic 284*0,06=17,040_x000d_
celkem :  135,378+135,378+17,040=287,796 t</t>
  </si>
  <si>
    <t xml:space="preserve">Poznámka k položce:_x000d_
celkem v k.č. 1 a 2 :  (11+11)*4+(8+8)*3,6+10*5=195,6,00 m</t>
  </si>
  <si>
    <t xml:space="preserve">Poznámka k položce:_x000d_
kol. č. 2: km 324,178-324,198  - 2*20=40,00 m</t>
  </si>
  <si>
    <t>Poznámka k položce:_x000d_
přeprava vyzískaných LIS a kolejnic do žel.stanice : 32*0,281+8*0,257+10*0,341+40*0,06=16,858 t</t>
  </si>
  <si>
    <t xml:space="preserve">Poznámka k položce:_x000d_
výměna KR v kol. č. 1. a 2. -  4+4+4+4+4=20 ks_x000d_
vým. kolejnic v kol. .č 2 : 4 ks_x000d_
LIS v kol.č. 1 a 2 :  40*2=80,00 ks_x000d_
Přejezd: 10*4=40 ks_x000d_
celkem :  20+4+80+40=144,00 ks</t>
  </si>
  <si>
    <t xml:space="preserve">Poznámka k položce:_x000d_
celkem v k.č. 1 a 2 :  odhad  -  70 ks</t>
  </si>
  <si>
    <t xml:space="preserve">Poznámka k položce:_x000d_
celkem v k.č. 1 a 2 :  odhad 5 500 m</t>
  </si>
  <si>
    <t xml:space="preserve">Poznámka k položce:_x000d_
celkem v k.č. 1 a 2 :  +(5932/50)*2= zaokr. 238</t>
  </si>
  <si>
    <t>5913070030</t>
  </si>
  <si>
    <t>Demontáž betonové přejezdové konstrukce část vnější a vnitřní včetně závěrných zídek Poznámka: 1. V cenách jsou započteny náklady na demontáž konstrukce a naložení na dopravní prostředek.</t>
  </si>
  <si>
    <t xml:space="preserve">Poznámka k položce:_x000d_
kol.č. 1:  v km 320,829;321,440; 322,150; 323,116; 324,232 - 6+4,8+6+4,8+7,2=28,8_x000d_
kol.č. 2:  v km 320,829; 321,440; 322,580; 322,935; 324,227 - 6+4,8+6+4,8+7,2=28,8_x000d_
Celkem: 28,8+28,8=57,6m</t>
  </si>
  <si>
    <t>5913075030</t>
  </si>
  <si>
    <t>Montáž betonové přejezdové konstrukce část vnější a vnitřní včetně závěrných zídek Poznámka: 1. V cenách jsou započteny náklady na montáž konstrukce. 2. V cenách nejsou obsaženy náklady na dodávku materiálu.</t>
  </si>
  <si>
    <t xml:space="preserve">Poznámka k položce:_x000d_
kol.č. 1:  v km 320,829; 321,440; 322,150; 323,116; 324,232 - 6+4,8+6+4,8+7,2=28,8_x000d_
kol.č. 2:  v km 320,829; 321,440; 322,580; 322,935; 324,227 - 6+4,8+6+4,8+7,2=28,8_x000d_
Celkem: 28,8+28,8=57,6m</t>
  </si>
  <si>
    <t xml:space="preserve">Poznámka k položce:_x000d_
celkem v k.č. 1 a 2 :  11,00 ks</t>
  </si>
  <si>
    <t xml:space="preserve">Poznámka k položce:_x000d_
celkem v k.č. 1 a 2 :  28,00 ks</t>
  </si>
  <si>
    <t xml:space="preserve">Poznámka k položce:_x000d_
celkem v k.č. 1 a 2 :  4,00 ks</t>
  </si>
  <si>
    <t xml:space="preserve">Poznámka k položce:_x000d_
celkem v k.č. 1 a 2 :  20,00 ks</t>
  </si>
  <si>
    <t>SO 04 - Práce na žel. svršku v žst. Řečany nad Labem</t>
  </si>
  <si>
    <t xml:space="preserve">Poznámka k položce:_x000d_
dle ZD :  14+14+22+22+14+8+21+8+22+7+24+22+24=222,00 ks</t>
  </si>
  <si>
    <t xml:space="preserve">Poznámka k položce:_x000d_
dle ZD :  výměna KL v srdcovkové části výhybek, pod LIS a v přípojích_x000d_
2*5*4*0,55+3*4,5*0,55+2*1,5*4,5*0,55+5*4*0,55+4,5*4,5*0,55+2*1,5*4,5*0,55+4,5*4,5*0,55+1,5*4,5*0,55+4,5*4,5*0,55+5*3,5*0,55+1,5*4,5*0,55+9,1*4,5*0,5+1,5*4,5*0,55+4,5*4,5*0,55+1,5*4,5*0,55+9,1*4,5*0,5+1,5*4,5*0,55+4,5*4,5*0,55+1,5*4,5*0,55+9,1*4,5*0,5+5*4*0,55+1,5*4,5*0,55+4,5*4,5*0,35+1,5*4,5*0,55+9,1*4,5*0,5+1,5*4,5*0,55+5*4,5*0,55+9,1*4,5*0,5+1,5*4,5*0,55+4*4*4*0,55=325,750 m3</t>
  </si>
  <si>
    <t xml:space="preserve">Poznámka k položce:_x000d_
odvoz suti pro uložení na mezideponii na pozemku OŘ_x000d_
celkem :  325,75*1,808=588,956 t</t>
  </si>
  <si>
    <t xml:space="preserve">Poznámka k položce:_x000d_
naložení suti na mezideponii pro odvoz na skládku 50%_x000d_
celkem :  (325,75*1,808)/2=294 478 t</t>
  </si>
  <si>
    <t xml:space="preserve">Poznámka k položce:_x000d_
odvoz suti na skládku 50%_x000d_
celkem :  (325,75*1,808)/2=294 478 t</t>
  </si>
  <si>
    <t xml:space="preserve">Poznámka k položce:_x000d_
odvoz suti na skládku - cca 30 km -  (30-10)/10=2_x000d_
celkem :  2*294,478=588,956 t</t>
  </si>
  <si>
    <t xml:space="preserve">Poznámka k položce:_x000d_
poplatek za uložení suti na skládku 50%_x000d_
celkem :  (325,75*1,808)/2=294 478 t</t>
  </si>
  <si>
    <t xml:space="preserve">Poznámka k položce:_x000d_
dle ZD :  626 m</t>
  </si>
  <si>
    <t xml:space="preserve">Poznámka k položce:_x000d_
dle ZD :  920,00 m</t>
  </si>
  <si>
    <t xml:space="preserve">Poznámka k položce:_x000d_
celkem :  2*1000*3,4*0,025=170,00 m3</t>
  </si>
  <si>
    <t xml:space="preserve">Poznámka k položce:_x000d_
celkem :  920*4,4*0,025=101,20 m3</t>
  </si>
  <si>
    <t xml:space="preserve">Poznámka k položce:_x000d_
doplnění KL při výměně KL malou mechanizací :  325,75*2,035=662,901 t_x000d_
doplnění KL při úpravě GPK kolejí :  2*1000*3,4*0,025*2,035=345,95 t_x000d_
doplnění KL při úpravě GPK výhybek :  920*4,4*0,025*2,035=205,942 t_x000d_
celkem :  662,901+345,95+205,942=1214,793 t</t>
  </si>
  <si>
    <t xml:space="preserve">Poznámka k položce:_x000d_
celkem :  662,901+345,95+205,942=1214,793 t</t>
  </si>
  <si>
    <t xml:space="preserve">Poznámka k položce:_x000d_
lom Zárubka - 59 km : 59-10=49/10 - zaokrouhleno na 5 _x000d_
celkem :  5*1214,793=6073,966 t</t>
  </si>
  <si>
    <t xml:space="preserve">Poznámka k položce:_x000d_
dle ZD :   stabilizace neřízená - 0,1 km_x000d_
dle ZD :  stabilizace řízená  626 m_x000d_
dle ZD :   stabilizace - 0,1 km po následném podbití _x000d_
celkem: 0,1+2+0,1=2,200 km</t>
  </si>
  <si>
    <t xml:space="preserve">Poznámka k položce:_x000d_
dle ZD :   stabilizace neřízená - 150m_x000d_
dle ZD :  stabilizace řízená 920m_x000d_
dle ZD :   stabilizace - 150 m po následném podbití _x000d_
celkem: 150+920+150=1 220 m</t>
  </si>
  <si>
    <t xml:space="preserve">Poznámka k položce:_x000d_
dle ZD :  6+6+6+6+4*6=42,00 ks</t>
  </si>
  <si>
    <t>Poznámka k položce:_x000d_
dle ZD : 6+5+8+8+8+8+8=51,00 ks</t>
  </si>
  <si>
    <t xml:space="preserve">Poznámka k položce:_x000d_
dle ZD :  4*572+8*356=5136,00 ks</t>
  </si>
  <si>
    <t xml:space="preserve">Poznámka k položce:_x000d_
přeprava vyzískaných příčných pražců : 48*0,327=15,696 t_x000d_
přeprava vyzískaných výh. pražců :  193,85*0,16=31,016 t_x000d_
přeprava vyzískaných pryž.podložek :  5136*0,00018=0,924 t_x000d_
celkem :  48*0,327+193,75*0,16+5136*0,00018=47,636 t</t>
  </si>
  <si>
    <t>Poznámka k položce:_x000d_
dle ZD : 4*4+2*21+4*4+2*4+2*4+2*21+2*14+2*4+2*4+2*4+4*4+2*4+2*14+2*4+2*4+4*4+2*12+2*4+4*4+2*12+4*4+8*4=388,00 m</t>
  </si>
  <si>
    <t xml:space="preserve">Poznámka k položce:_x000d_
dle ZD :  10+10+2*10+10+10+10=70,00 m</t>
  </si>
  <si>
    <t xml:space="preserve">Poznámka k položce:_x000d_
dle ZD :  13+13+10+10+10+10+10=76,00 m</t>
  </si>
  <si>
    <t xml:space="preserve">Poznámka k položce:_x000d_
dle ZD :  13+15+13+15+10+17,5+10+17,5+10+17,5+10+17,5+10+17,5=193,50 m</t>
  </si>
  <si>
    <t xml:space="preserve">Poznámka k položce:_x000d_
výměna jazyků ve výhybkách -  celkem : 4*(23,236+1,3)+9*(16,058+1,3)=254,366 m_x000d_
výměna opornic ve výhybkách -  celkem :  4*(24,034+1,4)+9*(16,856+1,4)=266,040 m_x000d_
celkem :  254,366+266,04=520,406 m</t>
  </si>
  <si>
    <t xml:space="preserve">Poznámka k položce:_x000d_
výměna srdcovky 1:12  -  celkem :  5*1,885=9,425 t_x000d_
výměna srdcovky 1:18,5  -  celkem :  2*2,394=4,788 t_x000d_
celkem :  9,425+4,7=14,213 t</t>
  </si>
  <si>
    <t>5910090570</t>
  </si>
  <si>
    <t>Navaření srdcovky jednoduché lité z oceli manganové úhel odbočení 1:11 až 1:14 opotřebení přes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</si>
  <si>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 xml:space="preserve">Poznámka k položce:_x000d_
dle ZD :  1,00 ks</t>
  </si>
  <si>
    <t xml:space="preserve">Poznámka k položce:_x000d_
dle ZD :  1+1+1+1+1+2+1+1+2+2=13,00 párů</t>
  </si>
  <si>
    <t>819241261</t>
  </si>
  <si>
    <t>1649991388</t>
  </si>
  <si>
    <t>Poznámka k položce:_x000d_
dle ZD : 3+3+3+3+3+6+3+3+6+6=39,00 ks</t>
  </si>
  <si>
    <t xml:space="preserve">Poznámka k položce:_x000d_
válečková stolička28+80*0,0140=1,512t_x000d_
sada propojek (odhad) 12*0,04=0,480t_x000d_
celkem :  1,512+0,480=1,992</t>
  </si>
  <si>
    <t xml:space="preserve">Poznámka k položce:_x000d_
dle ZD :  14+14+14+14+10+2*10+10+10+2*10+2*10=146,00 ks</t>
  </si>
  <si>
    <t xml:space="preserve">Poznámka k položce:_x000d_
celkem :  3*12=36,00 ks</t>
  </si>
  <si>
    <t xml:space="preserve">Poznámka k položce:_x000d_
celkem :  2*12=24,00 ks</t>
  </si>
  <si>
    <t xml:space="preserve">Poznámka k položce:_x000d_
celkem :  1*12=12,00 ks</t>
  </si>
  <si>
    <t xml:space="preserve">Poznámka k položce:_x000d_
přeprava vyzískaných LIS :  50*0,281+4*0,761+4*0,881+4*1,301=25,822 t_x000d_
přeprava vyzískaných kolejnic :  (70+76+193,5)*0,06=20,370 t_x000d_
přeprava vyzískaných jazyků a opornic :  4*1,225+9*1,098+4*1,3+9*1,091=29,801 t_x000d_
přeprava vyzískaných srdcovek :  5*1,885+2*2,394=14,213 t_x000d_
celkem :  25,822+20,370+29,801+14,213=90,206 t</t>
  </si>
  <si>
    <t xml:space="preserve">Poznámka k položce:_x000d_
odhad  -  24,00 ks</t>
  </si>
  <si>
    <t xml:space="preserve">Poznámka k položce:_x000d_
dle ZD :  150,00 m</t>
  </si>
  <si>
    <t xml:space="preserve">Poznámka k položce:_x000d_
dle ZD :  150+150+250+250+150+150+190+150+190+150+190+190=2160,00 m</t>
  </si>
  <si>
    <t xml:space="preserve">Poznámka k položce:_x000d_
dle ZD :  4*99,627*2+8*64,791*2=1833,672 m</t>
  </si>
  <si>
    <t>Poznámka k položce:_x000d_
dle ZD :1 252 m</t>
  </si>
  <si>
    <t>5913070010</t>
  </si>
  <si>
    <t>Demontáž betonové přejezdové konstrukce část vnější a vnitřní bez závěrných zídek Poznámka: 1. V cenách jsou započteny náklady na demontáž konstrukce a naložení na dopravní prostředek.</t>
  </si>
  <si>
    <t xml:space="preserve">Poznámka k položce:_x000d_
dle ZD :  2*2,4+2*1,2=7,20 m</t>
  </si>
  <si>
    <t>5913075010</t>
  </si>
  <si>
    <t>Montáž betonové přejezdové konstrukce část vnější a vnitřní bez závěrných zídek Poznámka: 1. V cenách jsou započteny náklady na montáž konstrukce. 2. V cenách nejsou obsaženy náklady na dodávku materiálu.</t>
  </si>
  <si>
    <t>112</t>
  </si>
  <si>
    <t>7591015036</t>
  </si>
  <si>
    <t>Montáž elektromotorického přestavníku na výhybce s kontrolou jazyků s upevněním ve žlabovém pražci - připevnění přestavníku do žlabového pražce a zatažení kabelu s kabelovou formou do kabelového závěru, mechanické přezkoušení chodu</t>
  </si>
  <si>
    <t xml:space="preserve">Poznámka k položce:_x000d_
dle ZD :  4*2+8*1=16,00 ks</t>
  </si>
  <si>
    <t>7591030020</t>
  </si>
  <si>
    <t>Kontrolní tyče Tyč kontrolní svařovaná krátká (CV030925001)</t>
  </si>
  <si>
    <t>7591030030</t>
  </si>
  <si>
    <t>Kontrolní tyče Tyč kontrolní svařovaná dlouhá (CV030935001)</t>
  </si>
  <si>
    <t>-1501339872</t>
  </si>
  <si>
    <t>5911525110</t>
  </si>
  <si>
    <t>Výměna čelisťového závěru výhybky jednoduché v žlabovém pražci soustavy UIC60 Poznámka: 1. V cenách jsou započteny náklady na demontáž, výměnu a montáž, přezkoušení chodu výhybky, provedení západkové zkoušky a ošetření kluzných částí závěru mazivem. 2. V cenách nejsou obsaženy náklady na dodávku materiálu.</t>
  </si>
  <si>
    <t>134</t>
  </si>
  <si>
    <t xml:space="preserve">Poznámka k položce:_x000d_
dle ZD :  4*3+8*2=28,00 ks</t>
  </si>
  <si>
    <t>5961176035</t>
  </si>
  <si>
    <t>Čelisťový závěr ČZP třízávěrový pro J60 1:18,5-1200 (žlabový přírubový) pravý/levý</t>
  </si>
  <si>
    <t>136</t>
  </si>
  <si>
    <t>5961176025</t>
  </si>
  <si>
    <t>Čelisťový závěr ČZP dvouzávěrový pro J60 1:12-500 (žlabový přírubový) pravý/levý</t>
  </si>
  <si>
    <t>138</t>
  </si>
  <si>
    <t>7493351028</t>
  </si>
  <si>
    <t>Montáž elektrického ohřevu výhybek (EOV) kompletní topné soupravy na jednoduchou výhybku soustavy S49, R65 a UIC60 s poloměrem odbočení 1 200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</si>
  <si>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140</t>
  </si>
  <si>
    <t>142</t>
  </si>
  <si>
    <t>7493371016</t>
  </si>
  <si>
    <t>Demontáže zařízení na elektrickém ohřevu výhybek kompletní topné soupravy na výhybku tvaru 1:18,5-1200 - veškeré výstroje EOV na výhybce, topných tyčí, připojovacích skříněk, napájecích kabelů, oddělovacích transformátorů</t>
  </si>
  <si>
    <t>144</t>
  </si>
  <si>
    <t>146</t>
  </si>
  <si>
    <t xml:space="preserve">Poznámka k položce:_x000d_
dle ZD :  10*4=40,00 ks</t>
  </si>
  <si>
    <t>SO 05 - Práce na žel. svršku v TÚ Řečany nad Labem - Záboří nad Labem</t>
  </si>
  <si>
    <t xml:space="preserve">Poznámka k položce:_x000d_
kol.č. 1 :  km 335,601 - 30m  2*(30/5)+2=14 ks_x000d_
kol.č. 2 :  km  328,420-328,440; 339,350-339,370; 327,805-327,830; 335,340-335,370) + 1*2935 (327,325-328,300; 330,330-330,830; 332,430-333,890) 2*((20+20+25+30)+2935/5)+6=642 ks_x000d_
LIS v kol.č. 1 a 2 :  42*2=84,00 ks_x000d_
přejezdy: 10*4=40_x000d_
celkem :  14+46+590+84+40=774 ks</t>
  </si>
  <si>
    <t xml:space="preserve">Poznámka k položce:_x000d_
kol.č. 1 :  331,605-331,635 - 30m_x000d_
kol.č. 2 :  328,420-328,440; 339,350-339,370; 327,805-327,830; 335,340-335,370 - 20+20+25+30=95m_x000d_
pod LIS 1. TK 5* 4m_x000d_
pod LIS 2. TK _x000d_
celkem :  0,030+0,095+5*0,004=0,145 km</t>
  </si>
  <si>
    <t xml:space="preserve">Poznámka k položce:_x000d_
výměna KL pod LIS v k.č. 1 a 2 _x000d_
kol.č. 1 :  30*4*0,55+5(4*4*0,55)=110 +25 oken 25*(3,5*0,3*0,55)=14,437 _x000d_
kol.č. 2 :  95*4*0,55=209,000 +50 oken 50*(3,5*0,3*0,55)=28,875_x000d_
celkem: 110,000+14,437+209,000+28,875=362,312 m3</t>
  </si>
  <si>
    <t xml:space="preserve">Poznámka k položce:_x000d_
odvoz suti pro uložení na mezideponii na pozemku OŘ_x000d_
celkem :  362,312*1,808=665,060 t</t>
  </si>
  <si>
    <t xml:space="preserve">Poznámka k položce:_x000d_
naložení suti na mezideponii pro odvoz na skládku_x000d_
celkem :  362,312*1,808=665,060 t</t>
  </si>
  <si>
    <t xml:space="preserve">Poznámka k položce:_x000d_
odvoz suti na skládku_x000d_
celkem :  362,312*1,808=665,060 t</t>
  </si>
  <si>
    <t xml:space="preserve">Poznámka k položce:_x000d_
odvoz suti na skládku -- cca 20 km_x000d_
celkem :  362,312*1,808=665,060 t</t>
  </si>
  <si>
    <t xml:space="preserve">Poznámka k položce:_x000d_
poplatek za uložení suti na skládku_x000d_
celkem :  362,312*1,808=665,060 t</t>
  </si>
  <si>
    <t xml:space="preserve">Poznámka k položce:_x000d_
kol.č. 1 :  km  327,078 - 335,836 - 8, 758 km_x000d_
kol.č. 2 :  km  327,078 - 335,836 - 8, 758 km_x000d_
celkem :  8,758+8,758=17,516</t>
  </si>
  <si>
    <t xml:space="preserve">Poznámka k položce:_x000d_
celkem :  17,516*1000*3,4*0,025=1 488,860 m3</t>
  </si>
  <si>
    <t xml:space="preserve">Poznámka k položce:_x000d_
doplnění KL při výměně KL malou mechanizací :  362,312*2,035=737,305 t_x000d_
doplnění KL při úpravě GPK : 17,516*1000*3,4*0,025*2,035=3029,830 t_x000d_
celkem :  737,305+3 029,830= 3 767,135 t</t>
  </si>
  <si>
    <t xml:space="preserve">Poznámka k položce:_x000d_
lom Zárubka - 74 km_x000d_
celkem :  737,305+3 029,830= 3 767,135 t</t>
  </si>
  <si>
    <t xml:space="preserve">Poznámka k položce:_x000d_
lom Zárubka - 74 km : 74-10=64/10 - zaokrouhleno na 7 _x000d_
celkem :  3 767,135*7=26 369,945t</t>
  </si>
  <si>
    <t xml:space="preserve">Poznámka k položce:_x000d_
dle ZD :   stabilizace neřízená - 1 km_x000d_
dle ZD :  stabilizace řízená 8,758+8,758=17,516 km_x000d_
dle ZD :   stabilizace - 1 km po následném podbití _x000d_
celkem: 1+17,5164+1=19,516 km</t>
  </si>
  <si>
    <t xml:space="preserve">Poznámka k položce:_x000d_
kol.č. 2 :  dle ZD  811,00 ks</t>
  </si>
  <si>
    <t xml:space="preserve">Poznámka k položce:_x000d_
přeprava vyzískaných pražců do žel.stanice : (243+814)*0,327=343,677 t_x000d_
přeprava nových pražců (243+814)*0,327=343,677 t_x000d_
přeprava nových kolejnic 3225*0,06_x000d_
celkem :  343,677*2 +193,500=884,778 t</t>
  </si>
  <si>
    <t xml:space="preserve">Poznámka k položce:_x000d_
celkem v k.č. 1 a 2 :  30*4+12*5=180 m</t>
  </si>
  <si>
    <t>5907020456</t>
  </si>
  <si>
    <t>Souvislá výměna kolejnic současně s výměnou pryžové podložky,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</si>
  <si>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Poznámka k položce:_x000d_
kol.č. 2 :  jednopasově km 327,325-328,300; 330,330-330,830; 332,430-333,890; - 975+500+1460)= 2 935 m</t>
  </si>
  <si>
    <t>5958158030</t>
  </si>
  <si>
    <t>Podložka pryžová pod patu kolejnice WU 7 174x152x7</t>
  </si>
  <si>
    <t>Poznámka k položce:_x000d_
kol.č. 2 - 2935*1,68= zaokr. 4930 ks</t>
  </si>
  <si>
    <t xml:space="preserve">Poznámka k položce:_x000d_
přeprava  pryž.podložek 4930*0,00018=0,887 t</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</si>
  <si>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</si>
  <si>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</si>
  <si>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70-10=60/10  _x000d_
celkem :  6*0,887=5,324 t</t>
  </si>
  <si>
    <t>Poznámka k položce:_x000d_
přeprava vyzískaných LIS a kolejnic do žel.stanice : 30*0,311+12*0,341+(250+2935)*0,06=201,101 t</t>
  </si>
  <si>
    <t>9902200100.1</t>
  </si>
  <si>
    <t>Poznámka k položce:_x000d_
přeprava vyzískaných pryž.podložek na skládku 4930*0,00018=0,887 t</t>
  </si>
  <si>
    <t>9902209200.1</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</si>
  <si>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</si>
  <si>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</si>
  <si>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 xml:space="preserve">Poznámka k položce:_x000d_
výměna KR v kol. č. 1. a 2. -  4+4+4+4+4=20 ks_x000d_
vým. kolejnic v kol. .č 2 : 14+8+21= 43 ks_x000d_
LIS v kol.č. 1 a 2 :  42*2=84,00 ks_x000d_
Přejezd: 10*4=40 ks_x000d_
celkem :  20+43+84+40=187,00 ks</t>
  </si>
  <si>
    <t>Poznámka k položce:_x000d_
celkem v k.č. 1 a 2 : odhad - 6 400 m</t>
  </si>
  <si>
    <t xml:space="preserve">Poznámka k položce:_x000d_
celkem v k.č. 1 a 2 :  +(8750/50)*2= 350</t>
  </si>
  <si>
    <t xml:space="preserve">Poznámka k položce:_x000d_
kol.č. 1:  v km 327,256; 328,415; 328,850; 331,086; 332,231 - 6+6+6+6+4,8=28,8_x000d_
kol.č. 2:  v km 327,256; 328,420; 329,350; 331,086; 332,231 - 6+6+6+6+4,8=28,8_x000d_
Celkem: 28,8+28,8=57,6m</t>
  </si>
  <si>
    <t xml:space="preserve">Poznámka k položce:_x000d_
celkem v k.č. 1 a 2 :  6,00 ks</t>
  </si>
  <si>
    <t xml:space="preserve">Poznámka k položce:_x000d_
celkem v k.č. 1 a 2 :  44,00 ks</t>
  </si>
  <si>
    <t>SO 06 - Práce na žel. svršku v žst. Záboří nad Labem</t>
  </si>
  <si>
    <t>HSV - Práce a dodávky HSV</t>
  </si>
  <si>
    <t xml:space="preserve">    5 - Komunikace pozemní</t>
  </si>
  <si>
    <t xml:space="preserve">Poznámka k položce:_x000d_
dle ZD :  22+17+12+20+12+18+16+22+22+14+19+14+24=232,00 ks</t>
  </si>
  <si>
    <t xml:space="preserve">Poznámka k položce:_x000d_
dle ZD :  výměna KL v srdcovkové části výhybek, pod LIS a v přípojích_x000d_
(9,1*(4,5+1,5)*0,5+2*5*4*0,55+1,5*4,5*0,55)+(9,1*(4,5+1,5)*0,5+5*4*0,55+1,5*4,5*0,55)+(1,5*4,5*0,55)+(5*(4,5+1,5)*0,5+1,5*4,5*0,55)+(9,1*(4,5+1,5)*0,5+1,5*4,5*0,55)+(9,1*(4,5+1,5)*0,5+2*5*4*0,55+1,5*4,5*0,55)+(9,1*(4,5+1,5)*0,5+1,5*4,5*0,55)+(9,1*(4,5+1,5)*0,5+5*4*0,55+1,5*4,5*0,55)+(9,1*(4,5+1,5)*0,5+2,5*5*4*0,55+1,5*4,5*0,55)+(9,1*(4,5+1,5)*0,5+1,5*4,5*0,55)+(9,1*(4,5+1,5)*0,5+5*4*0,55+1,5*4,5*0,55)+(9,1*(4,5+1,5)*0,5+7*4*0,55+1,5*4,5*0,55)+(5*4*0,55)+(12*5*0,5)=493,45 m3</t>
  </si>
  <si>
    <t xml:space="preserve">Poznámka k položce:_x000d_
odvoz suti pro uložení na mezideponii na pozemku OŘ_x000d_
celkem :  493,45*1,808=892,158 t</t>
  </si>
  <si>
    <t xml:space="preserve">Poznámka k položce:_x000d_
naložení suti na mezideponii pro odvoz na skládku 50%_x000d_
celkem :  (493,45*1,808)/2=446,079 t</t>
  </si>
  <si>
    <t xml:space="preserve">Poznámka k položce:_x000d_
odvoz suti na skládku 50%_x000d_
celkem :  (493,45*1,808)/2=446,079 t</t>
  </si>
  <si>
    <t xml:space="preserve">Poznámka k položce:_x000d_
odvoz suti na skládku - cca 30 km -  (30-10)/10=2_x000d_
celkem :  (2*446,079)=892,158 t</t>
  </si>
  <si>
    <t xml:space="preserve">Poznámka k položce:_x000d_
poplatek za uložení suti na skládku 50 %_x000d_
celkem :  (493,45*1,808)/2=446,079 t</t>
  </si>
  <si>
    <t xml:space="preserve">Poznámka k položce:_x000d_
dle ZD :  1,150+1,698 = 2,848 km</t>
  </si>
  <si>
    <t xml:space="preserve">Poznámka k položce:_x000d_
dle ZD :  1141 m</t>
  </si>
  <si>
    <t xml:space="preserve">Poznámka k položce:_x000d_
dle ZD :  138,5 m</t>
  </si>
  <si>
    <t xml:space="preserve">Poznámka k položce:_x000d_
dle ZD :  0,051 km</t>
  </si>
  <si>
    <t xml:space="preserve">Poznámka k položce:_x000d_
celkem :  1,698*1000*3,4*0,025=144,33 m3</t>
  </si>
  <si>
    <t xml:space="preserve">Poznámka k položce:_x000d_
celkem :  1141*4,4*0,025=125,51 m3</t>
  </si>
  <si>
    <t xml:space="preserve">Poznámka k položce:_x000d_
doplnění KL při výměně KL malou mechanizací :  493,45*2,035=1004,171 t_x000d_
doplnění KL při úpravě GPK kolejí :  1,698*1000*3,4*0,025*2,035=293,712 t_x000d_
doplnění KL při úpravě GPK výhybek :  1141,3*4,4*0,025*2,035=255,413 t_x000d_
celkem :  1004,171+293,712+255,413=1553,295 t</t>
  </si>
  <si>
    <t xml:space="preserve">Poznámka k položce:_x000d_
celkem :  1004,171+293,712+255,413=1553,295 t</t>
  </si>
  <si>
    <t xml:space="preserve">Poznámka k položce:_x000d_
lom Zárubka - 69 km : 69-10=59/10 - zaokrouhleno na 6 _x000d_
celkem :  6*1553,295=9319,771 t</t>
  </si>
  <si>
    <t xml:space="preserve">Poznámka k položce:_x000d_
dle ZD :   stabilizace neřízená - 0,051 km_x000d_
dle ZD :  stabilizace řízená 1,150+1,698 = 2,848 km_x000d_
dle ZD :   stabilizace - 0,051 km po následném podbití _x000d_
celkem: 0,051+1,698=1,800 km</t>
  </si>
  <si>
    <t xml:space="preserve">Poznámka k položce:_x000d_
dle ZD :   stabilizace neřízená - 138,5m_x000d_
dle ZD :  stabilizace řízená 1 141m_x000d_
dle ZD :   stabilizace - 138,5 m po následném podbití _x000d_
celkem: 138,5+1 141+138,5=1 418 m</t>
  </si>
  <si>
    <t xml:space="preserve">Poznámka k položce:_x000d_
dle ZD :  2+6+6+4+4+4+4+3+4*6=57,00 ks</t>
  </si>
  <si>
    <t>5906015130</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</si>
  <si>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</si>
  <si>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 xml:space="preserve">Poznámka k položce:_x000d_
dle ZD :  4+3=7,00 ks</t>
  </si>
  <si>
    <t xml:space="preserve">Poznámka k položce:_x000d_
dle ZD :  8+8+5+4+5+8+8+8+8+7+7=76,00 ks</t>
  </si>
  <si>
    <t>5906015150</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</si>
  <si>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</si>
  <si>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 xml:space="preserve">Poznámka k položce:_x000d_
dle ZD :  1+1+13=15,00 ks</t>
  </si>
  <si>
    <t xml:space="preserve">Poznámka k položce:_x000d_
dle ZD :  11*356+312=4228,00 ks</t>
  </si>
  <si>
    <t xml:space="preserve">Poznámka k položce:_x000d_
přeprava vyzískaných příčných pražců : 53*0,327=17,331 t_x000d_
přeprava vyzískaných výh. pražců :  381,75*0,16=61,080 t_x000d_
přeprava vyzískaných pryž.podložek :  4228*0,00018=0,761 t_x000d_
celkem :  53*0,327+381,75*0,16+4228*0,00018=79,172 t</t>
  </si>
  <si>
    <t xml:space="preserve">Poznámka k položce:_x000d_
dle ZD :  8*4+4*4+2*5+2*4+2*4+2*4,2+2*12+2*4+3*4+4*4+5*4+2*12+2*5+2*4+2*4+4*4+2*12+2*4,5+8*4=293,40 m</t>
  </si>
  <si>
    <t xml:space="preserve">Poznámka k položce:_x000d_
dle ZD :  10+2*34+10+2*17+10+10+10+2*22+2*10+10+42=268,00 m</t>
  </si>
  <si>
    <t xml:space="preserve">Poznámka k položce:_x000d_
dle ZD :  10+10+10+10+10+10+10+12+10+10+10=112,00 m</t>
  </si>
  <si>
    <t xml:space="preserve">Poznámka k položce:_x000d_
dle ZD :  10+17,5+10+17,5+13,5+10+12,6+10+17,5+10+17,5+10+17,5+10+17,5+10+10+17,5+10+17,5+10=276,10 m</t>
  </si>
  <si>
    <t xml:space="preserve">Poznámka k položce:_x000d_
výměna jazyků ve výhybkách -  celkem : 13*(16,058+1,3)+2*(13,058+1,3)=254,37 m_x000d_
výměna opornic ve výhybkách -  celkem :  13*(16,856+1,4)+2*(13,856+1,4)=267,84 m_x000d_
celkem :  254,37+267,84=522,21 m</t>
  </si>
  <si>
    <t xml:space="preserve">Poznámka k položce:_x000d_
výměna srdcovky 1:11  -  celkem :  1*1,734=1,734 t_x000d_
výměna srdcovky 1:12  -  celkem :  9*1,885=16,965 t_x000d_
celkem :  1,734+16,965=18,699 t</t>
  </si>
  <si>
    <t xml:space="preserve">Poznámka k položce:_x000d_
dle ZD :  2+2+2+1+1+2+2+1+1+1=15,00 párů</t>
  </si>
  <si>
    <t>-414781737</t>
  </si>
  <si>
    <t>1766667831</t>
  </si>
  <si>
    <t xml:space="preserve">Poznámka k položce:_x000d_
dle ZD :  4+4+4+2+2+4+4+2+2+2=30,00 ks</t>
  </si>
  <si>
    <t xml:space="preserve">Poznámka k položce:_x000d_
válečková stolička 72+22*0,0140=1,316t_x000d_
sada propojek (odhad) 12*0,04=0,480t_x000d_
celkem :  1,316+0,480=1,796</t>
  </si>
  <si>
    <t xml:space="preserve">Poznámka k položce:_x000d_
dle ZD :  2*10+2*10+2*8+10+10+2*10+2*10+10+10+10=146,00 ks</t>
  </si>
  <si>
    <t xml:space="preserve">Poznámka k položce:_x000d_
přeprava vyzískaných LIS :  46*0,281+2*0,293+2*0,311+4*0,341+6*0,761=20,064 t_x000d_
přeprava vyzískaných kolejnic :  (268+112+276,1)*0,06=39,366 t_x000d_
přeprava vyzískaných jazyků a opornic :  13*1,098+13*1,091+2*0,905+2*0,916=32,099 t_x000d_
přeprava vyzískaných srdcovek :  2,552+7,54+14,364=24,456 t_x000d_
celkem :  20,064+39,366+32,099+18,699=110,228 t</t>
  </si>
  <si>
    <t xml:space="preserve">Poznámka k položce:_x000d_
dle ZD :  190+210+100+130+190+220+180+130+100+170+130+180=1930,00 m</t>
  </si>
  <si>
    <t xml:space="preserve">Poznámka k položce:_x000d_
dle ZD :  11*64,791*2+53,608*2=1532,618 m</t>
  </si>
  <si>
    <t xml:space="preserve">Poznámka k položce:_x000d_
dle ZD :  5 696 _x000d_
m</t>
  </si>
  <si>
    <t xml:space="preserve">Poznámka k položce:_x000d_
dle ZD :  2*2,4=4,80 m</t>
  </si>
  <si>
    <t xml:space="preserve">Poznámka k položce:_x000d_
dle ZD :  12,00 ks</t>
  </si>
  <si>
    <t xml:space="preserve">Poznámka k položce:_x000d_
dle ZD :  12*2=24,00 ks</t>
  </si>
  <si>
    <t>5961176020</t>
  </si>
  <si>
    <t>Čelisťový závěr ČZP pro J60 1:11-300 (žlabový přírubový) pravý/levý</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</si>
  <si>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</si>
  <si>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</si>
  <si>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 xml:space="preserve">Poznámka k položce:_x000d_
dle ZD :  9,00 ks</t>
  </si>
  <si>
    <t>7493371010</t>
  </si>
  <si>
    <t>Demontáže zařízení na elektrickém ohřevu výhybek kompletní topné soupravy na výhybku tvaru 1:11-300</t>
  </si>
  <si>
    <t>HSV</t>
  </si>
  <si>
    <t>Práce a dodávky HSV</t>
  </si>
  <si>
    <t>Komunikace pozemní</t>
  </si>
  <si>
    <t>SO 07 - Práce na žel. svršku v TÚ Záboří nad Labem - Kolín</t>
  </si>
  <si>
    <t xml:space="preserve">Poznámka k položce:_x000d_
kol.č. 1 :  km 338,110-338,130; 340,380-340,405; 341,110-341,155; 341,900-342,410; 343,260-343,310  2*(20+25+45+510+50/5)+70=270 ks_x000d_
kol.č. 2 :  km  338,350-338,380  2*(30/5)+2=14ks_x000d_
LIS v kol.č. 1 a 2 :  26*2=52,00 ks_x000d_
Přejezd: 8*4=32 ks_x000d_
celkem :  270+14+52+32=368ks</t>
  </si>
  <si>
    <t xml:space="preserve">Poznámka k položce:_x000d_
kol.č. 1 :  km 338,110-338,130; 340,380-340,405; 341,110-341,155; 343,260-343,310  (0,020+0,025+0,045+0,050)=0,140km_x000d_
kol.č. 2 :  km  338,350-338,380 - 0,030 km_x000d_
celkem :  0,140+0,030=0,170 km</t>
  </si>
  <si>
    <t xml:space="preserve">Poznámka k položce:_x000d_
kol.č. 1 :  140*4*0,55=308,000 +15 oken 15*(3,5*0,3*0,55)=8,655_x000d_
kol.č. 2 :  30*4*0,55=66,000 +25 oken 25*(3,5*0,3*0,55)=14,437 _x000d_
celkem: 308,000+8,655+66,000+14,437=397,100 m3</t>
  </si>
  <si>
    <t xml:space="preserve">Poznámka k položce:_x000d_
odvoz suti pro uložení na mezideponii na pozemku OŘ_x000d_
celkem :  397,1003*1,808=717,957 t</t>
  </si>
  <si>
    <t xml:space="preserve">Poznámka k položce:_x000d_
naložení suti na mezideponii pro odvoz na skládku_x000d_
celkem :  397,1003*1,808=717,957 t</t>
  </si>
  <si>
    <t xml:space="preserve">Poznámka k položce:_x000d_
odvoz suti na skládku_x000d_
celkem :  397,1003*1,808=717,957 t</t>
  </si>
  <si>
    <t xml:space="preserve">Poznámka k položce:_x000d_
odvoz suti na skládku -- cca 20 km_x000d_
celkem :  397,1003*1,808=717,957 t</t>
  </si>
  <si>
    <t xml:space="preserve">Poznámka k položce:_x000d_
poplatek za uložení suti na skládku_x000d_
celkem :  397,1003*1,808=717,957 t</t>
  </si>
  <si>
    <t xml:space="preserve">Poznámka k položce:_x000d_
kol.č. 1 :  km 337,467 - 344,491 - 7,024 km_x000d_
kol.č. 2 :  km 337,467 - 344,491 - 7,024 km_x000d_
celkem :  7,024+7,024=14,048</t>
  </si>
  <si>
    <t xml:space="preserve">Poznámka k položce:_x000d_
celkem :  14,048*1000*3,4*0,025=1 194,080 m3</t>
  </si>
  <si>
    <t xml:space="preserve">Poznámka k položce:_x000d_
doplnění KL při výměně KL malou mechanizací :  397,100*2,035=55,235 t_x000d_
doplnění KL při úpravě GPK : 14,048*1000*3,4*0,025*2,035=2 429,953 t_x000d_
celkem : 808,099+2 429,953=3 238,051 t</t>
  </si>
  <si>
    <t>Poznámka k položce:_x000d_
lom Zárubka - 74 km_x000d_
celkem : 808,099+2 429,953=3 238,051 t</t>
  </si>
  <si>
    <t>Poznámka k položce:_x000d_
lom Zárubka - 74 km : 74-10=64/10 - zaokrouhleno na 7 _x000d_
celkem : celkem : 808,099+2 429,953=3 238,051 t</t>
  </si>
  <si>
    <t xml:space="preserve">Poznámka k položce:_x000d_
dle ZD :   stabilizace neřízená - 1 km_x000d_
dle ZD :  stabilizace řízená 7,024+7,024=14,048 km_x000d_
dle ZD :   stabilizace - 1 km po následném podbití _x000d_
celkem: 1+14,048+1=16,048 km</t>
  </si>
  <si>
    <t>Poznámka k položce:_x000d_
z. St. Kolín.- 40,00 m</t>
  </si>
  <si>
    <t>Poznámka k položce:_x000d_
přeprava cementové malty na stavbu</t>
  </si>
  <si>
    <t>Poznámka k položce:_x000d_
přeprava vyzískaných pražců do žel.stanice : 309+100*0,327=133,749 t_x000d_
přeprava nových pražců 409*0,327=133,749_x000d_
přeprava nových kolejnic 380*0,06=22,800 t</t>
  </si>
  <si>
    <t xml:space="preserve">Poznámka k položce:_x000d_
celkem v k.č. 1 a 2 :  (18+18)*4+(8+8)*5=224 m</t>
  </si>
  <si>
    <t xml:space="preserve">Poznámka k položce:_x000d_
přeprava vyzískaných LIS a kolejnic do žel.stanice :36*0,311+16*0,341+340*0,06=37,052  t</t>
  </si>
  <si>
    <t xml:space="preserve">Poznámka k položce:_x000d_
výměna KR v kol. č. 1. a 2. -  4+4+4+4+4=20 ks_x000d_
LIS v kol.č. 1 a 2 :  52*2=104,00 ks_x000d_
Přejezd: 8*4=32 ks_x000d_
celkem :  20+104+32=156,00 ks</t>
  </si>
  <si>
    <t xml:space="preserve">Poznámka k položce:_x000d_
celkem v k.č. 1 a 2 :  odhad  -  78 ks</t>
  </si>
  <si>
    <t xml:space="preserve">Poznámka k položce:_x000d_
celkem v k.č. 1 a 2 :  odhad -  1600+1300=3 900 m</t>
  </si>
  <si>
    <t xml:space="preserve">Poznámka k položce:_x000d_
celkem v k.č. 1 a 2 :  +(7000/50)*2= 280</t>
  </si>
  <si>
    <t xml:space="preserve">Poznámka k položce:_x000d_
kol.č. 2:  v km 338,770; 340,380; 341,900 - 3,6+4,8+4,8=13,2_x000d_
kol.č. 2:  v km 338,770; 342,352; 339,320 - 3,6+4,8+4,8=13,2_x000d_
Celkem:13,2+13,2=26,4 m</t>
  </si>
  <si>
    <t xml:space="preserve">Poznámka k položce:_x000d_
kol.č. 1:  v km 343,260 - 14m_x000d_
kol.č. 2:  v km 343,291 - 14m_x000d_
celkem: 14+14=28</t>
  </si>
  <si>
    <t xml:space="preserve">Poznámka k položce:_x000d_
kol.č. 1:  v km 343,60 - 14m_x000d_
kol.č. 2:  v km 343,291 - 14m_x000d_
celkem: 14+14=28</t>
  </si>
  <si>
    <t>SO 08 - Rekonstrukce žel. přejezdu P4906 v km 312,103 trati Česká Třebová - Praha</t>
  </si>
  <si>
    <t xml:space="preserve">Poznámka k položce:_x000d_
celkem :  2*8,4=16,80 m</t>
  </si>
  <si>
    <t>5913235020</t>
  </si>
  <si>
    <t>Dělení AB komunikace řezáním hloubky do 20 cm Poznámka: 1. V cenách jsou započteny náklady na provedení úkolu.</t>
  </si>
  <si>
    <t xml:space="preserve">Poznámka k položce:_x000d_
celkem :  2*8=16,00 m</t>
  </si>
  <si>
    <t>5913240020</t>
  </si>
  <si>
    <t>Odstranění AB komunikace odtěžením nebo frézováním hloubky do 20 cm Poznámka: 1. V cenách jsou započteny náklady na odtěžení nebo frézování a naložení výzisku na dopravní prostředek.</t>
  </si>
  <si>
    <t xml:space="preserve">Poznámka k položce:_x000d_
celkem :  32+84=116,00 m2</t>
  </si>
  <si>
    <t xml:space="preserve">Poznámka k položce:_x000d_
obalovna Chvaletice, _x000d_
celkem :  32*0,2*2,2+84*0,12*2,2=36,256 t</t>
  </si>
  <si>
    <t xml:space="preserve">Poznámka k položce:_x000d_
odvoz suti na skládku - cca 20 km - (20-10)/10=1_x000d_
celkem :  1*36,256=36,256 t</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</si>
  <si>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</si>
  <si>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</si>
  <si>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 xml:space="preserve">Poznámka k položce:_x000d_
odvoz vybouraných zídek a betonu na skládku_x000d_
celkem :  8,4*2/1,2*0,155+8,4*2*0,5*0,3*2,2=7,714 t</t>
  </si>
  <si>
    <t>Poznámka k položce:_x000d_
odvoz suti na skládku - cca 20 km - (20-10)/10=1_x000d_
celkem : 1*7,714=7,714 t</t>
  </si>
  <si>
    <t xml:space="preserve">Poznámka k položce:_x000d_
poplatek za uložení suti na skládku_x000d_
celkem :  8,4*2/1,2*0,155+8,4*2*0,5*0,3*2,2=7,714 t</t>
  </si>
  <si>
    <t xml:space="preserve">Poznámka k položce:_x000d_
celkem :  4*2=8,00 ks</t>
  </si>
  <si>
    <t xml:space="preserve">Poznámka k položce:_x000d_
demontáž kol.roštu v kol.č. 1 a 2 - celkem :  2*0,020=0,040 km</t>
  </si>
  <si>
    <t>5905050055</t>
  </si>
  <si>
    <t>Souvislá výměna KL se snesením KR koleje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</si>
  <si>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 xml:space="preserve">Poznámka k položce:_x000d_
celkem :  2*0,020=0,040 km</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</si>
  <si>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</si>
  <si>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</si>
  <si>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 xml:space="preserve">Poznámka k položce:_x000d_
celkem :  2*12*0,4*0,6=5,76 m3</t>
  </si>
  <si>
    <t xml:space="preserve">Poznámka k položce:_x000d_
celkem :  20+20=40,00 m3</t>
  </si>
  <si>
    <t xml:space="preserve">Poznámka k položce:_x000d_
odvoz suti na skládku_x000d_
celkem :  0,04*1000*2,11*1,808+5,76*1,5+40*1,5=221,235 t</t>
  </si>
  <si>
    <t xml:space="preserve">Poznámka k položce:_x000d_
odvoz suti na skládku - cca 20 km - (20-10)/10=1_x000d_
celkem :  1*221,235=221,235 t</t>
  </si>
  <si>
    <t xml:space="preserve">Poznámka k položce:_x000d_
poplatek za uložení suti na skládku_x000d_
celkem :  0,04*1000*2,11*1,808+5,76*1,5+40*1,5=221,235 t</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</si>
  <si>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</si>
  <si>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</si>
  <si>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 xml:space="preserve">Poznámka k položce:_x000d_
celkem :  2*12=24,00 m</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</si>
  <si>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</si>
  <si>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</si>
  <si>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 xml:space="preserve">Poznámka k položce:_x000d_
celkem :  4*1,5=6,00 m</t>
  </si>
  <si>
    <t>5964103005</t>
  </si>
  <si>
    <t>Drenážní plastové díly trubka celoperforovaná DN 150 mm</t>
  </si>
  <si>
    <t>5964103120</t>
  </si>
  <si>
    <t>Drenážní plastové díly šachta průchozí DN 400/250 1 vtok/1 odtok DN 250 mm</t>
  </si>
  <si>
    <t xml:space="preserve">Poznámka k položce:_x000d_
celkem :  4,00 ks</t>
  </si>
  <si>
    <t>5964103135</t>
  </si>
  <si>
    <t>Drenážní plastové díly poklop šachty plastový D 400</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</si>
  <si>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</si>
  <si>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</si>
  <si>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celkem :  1,00 ks</t>
  </si>
  <si>
    <t>9901009200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</si>
  <si>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</si>
  <si>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 xml:space="preserve">Poznámka k položce:_x000d_
přeprava materiálu - cca 20 km - (20-10)/10=1_x000d_
celkem :  1*1=1,00 ks</t>
  </si>
  <si>
    <t>5958125000</t>
  </si>
  <si>
    <t>Komplety s antikorozní úpravou Skl 14 (svěrka Skl14, vrtule R1, podložka Uls7)</t>
  </si>
  <si>
    <t xml:space="preserve">Poznámka k položce:_x000d_
celkem :  50*4=200,00 ks</t>
  </si>
  <si>
    <t xml:space="preserve">Poznámka k položce:_x000d_
přeprava materiálu - cca 100 km - (100-10)/10=9_x000d_
celkem :  9*1=9,00 ks</t>
  </si>
  <si>
    <t xml:space="preserve">Poznámka k položce:_x000d_
doplnění KL při souvislé výměně celkem:  2*20*2,11*2,035=171,754 t</t>
  </si>
  <si>
    <t>5955101009</t>
  </si>
  <si>
    <t>Kamenivo drcené štěrk frakce 16/22</t>
  </si>
  <si>
    <t xml:space="preserve">Poznámka k položce:_x000d_
zásyp trativodu celkem :  2*12*0,4*0,6*1,85=10,656 t</t>
  </si>
  <si>
    <t xml:space="preserve">Poznámka k položce:_x000d_
celkem:  171,754+10,656=182,410 t</t>
  </si>
  <si>
    <t xml:space="preserve">Poznámka k položce:_x000d_
lom Zárubka - 52 km : 52-10=42/10 - zaokrouhleno na 5 _x000d_
celkem :  5*182,410=912,050 t</t>
  </si>
  <si>
    <t>5963101003</t>
  </si>
  <si>
    <t>Pryžová přejezdová konstrukce STRAIL pro zatížené komunikace se závěrnou zídkou tv. T</t>
  </si>
  <si>
    <t>5964161010</t>
  </si>
  <si>
    <t>Beton lehce zhutnitelný C 20/25;X0 F5 2 285 2 765</t>
  </si>
  <si>
    <t xml:space="preserve">Poznámka k položce:_x000d_
podkladní beton pod závěrné zídky_x000d_
celkem :  8,4*2*0,5*0,3=2,52 m3</t>
  </si>
  <si>
    <t xml:space="preserve">Poznámka k položce:_x000d_
přeprava podkladního betonu na stavbu_x000d_
celkem :  2,52*2,2=5,544 t</t>
  </si>
  <si>
    <t xml:space="preserve">Poznámka k položce:_x000d_
přeprava podkladního betonu na stavbu - celkem cca 20 km - (20-10)/10=1_x000d_
celkem :  1*5,544=5,544 t</t>
  </si>
  <si>
    <t xml:space="preserve">Poznámka k položce:_x000d_
přeprava přejezdové konstrukce STRAIL na stavbu_x000d_
celkem :  16,8*0,8=13,440 t</t>
  </si>
  <si>
    <t xml:space="preserve">Poznámka k položce:_x000d_
přeprava přejezdové konstrukce STRAIL na stavbu  -  cca 450 km - (450-10)/10=44_x000d_
celkem :  44*13,440=591,36 t</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</si>
  <si>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</si>
  <si>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</si>
  <si>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 xml:space="preserve">Poznámka k položce:_x000d_
celkem :  120,00 m2</t>
  </si>
  <si>
    <t>5963146020</t>
  </si>
  <si>
    <t>Živičné přejezdové vozovky ACP 16S 50/70 středněznný-podkladní vrstva</t>
  </si>
  <si>
    <t>Poznámka k položce:_x000d_
celkem : 120*0,1*2,5=30,00 t</t>
  </si>
  <si>
    <t>5963146000</t>
  </si>
  <si>
    <t>Živičné přejezdové vozovky ACO 11S 50/70 střednězrnný-obrusná vrstva</t>
  </si>
  <si>
    <t>Poznámka k položce:_x000d_
celkem : 120*0,06*2,5=18,00 t</t>
  </si>
  <si>
    <t>5963146005</t>
  </si>
  <si>
    <t>Živičné přejezdové vozovky ACO 8 50/70 jemnozrnný-obrusná vrstva</t>
  </si>
  <si>
    <t>Poznámka k položce:_x000d_
celkem : 120*0,04*2,5=12,00 t</t>
  </si>
  <si>
    <t xml:space="preserve">Poznámka k položce:_x000d_
obalovna Chvaletice_x000d_
celkem :  30+18+12=60,00 t</t>
  </si>
  <si>
    <t xml:space="preserve">Poznámka k položce:_x000d_
přeprava živice - cca 20 km - (20-10)/10=1_x000d_
celkem :  30+18+12=60,00 t</t>
  </si>
  <si>
    <t>Řezání spár pro vytvoření komůrky š 15 mm hl 30 mm pro těsnící zálivku v živičném krytu</t>
  </si>
  <si>
    <t xml:space="preserve">Poznámka k položce:_x000d_
ceník ÚRS;  celkem :  16+12=28,00 m</t>
  </si>
  <si>
    <t>Těsnění spár zálivkou za studena pro komůrky š 15 mm hl 30 mm s těsnicím profilem</t>
  </si>
  <si>
    <t xml:space="preserve">Poznámka k položce:_x000d_
celkem :  2*2=4,00 ks</t>
  </si>
  <si>
    <t>Poznámka k položce:_x000d_
celkem : (60+20+60)*2*2=560,00 m</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</si>
  <si>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</si>
  <si>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</si>
  <si>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Poznámka k položce:_x000d_
celkem : 40,00 m</t>
  </si>
  <si>
    <t>barva akrylátová na vozovky bílá S 2867</t>
  </si>
  <si>
    <t>kg</t>
  </si>
  <si>
    <t>Poznámka k položce:_x000d_
ceník ÚRS, celkem : 4,00 kg</t>
  </si>
  <si>
    <t>So 09 - Rekonstrukce žel. přejezdu P4913 v km 328,440 trati Česká Třebová - Praha</t>
  </si>
  <si>
    <t xml:space="preserve">Poznámka k položce:_x000d_
celkem :  2*14,4=28,80 m</t>
  </si>
  <si>
    <t xml:space="preserve">Poznámka k položce:_x000d_
celkem :  6+6=12,00 m</t>
  </si>
  <si>
    <t xml:space="preserve">Poznámka k položce:_x000d_
celkem :  21+78=99,00 m2</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</si>
  <si>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</si>
  <si>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</si>
  <si>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 xml:space="preserve">Poznámka k položce:_x000d_
celkem :  8,00 m</t>
  </si>
  <si>
    <t xml:space="preserve">Poznámka k položce:_x000d_
obalovna Chvaletice, _x000d_
celkem :  21*0,2*2,2+78*0,12*2,2=29,832 t</t>
  </si>
  <si>
    <t xml:space="preserve">Poznámka k položce:_x000d_
odvoz vybouraného odvodnění a přejezdu na skládku_x000d_
příčný odvodňovací žlab celkem : 8*1,123=8,984 t_x000d_
konstrukce BRENS celkem :  2*6*2,4=28,80 t_x000d_
celkem :  8,984+28,8=37,784 t</t>
  </si>
  <si>
    <t xml:space="preserve">Poznámka k položce:_x000d_
odvoz suti na skládku - cca 20 km - (20-10)/10=1_x000d_
celkem :  1*37,784=37,784 t</t>
  </si>
  <si>
    <t xml:space="preserve">Poznámka k položce:_x000d_
poplatek za uložení suti na skládku_x000d_
celkem :  8,984+28,8=37,784 t</t>
  </si>
  <si>
    <t xml:space="preserve">Poznámka k položce:_x000d_
celkem :  2*20*0,4*0,6=9,60 m3</t>
  </si>
  <si>
    <t xml:space="preserve">Poznámka k položce:_x000d_
celkem :  100,00 m3</t>
  </si>
  <si>
    <t xml:space="preserve">Poznámka k položce:_x000d_
odvoz suti na skládku_x000d_
celkem :  0,04*1000*2,11*1,808+9,6*1,5+50*1,5=241,995 t</t>
  </si>
  <si>
    <t xml:space="preserve">Poznámka k položce:_x000d_
odvoz suti na skládku - cca 20 km - (20-10)/10=1_x000d_
celkem :  1*241,995=241,995 t</t>
  </si>
  <si>
    <t xml:space="preserve">Poznámka k položce:_x000d_
poplatek za uložení suti na skládku_x000d_
celkem :  0,04*1000*2,11*1,808+9,6*1,5+50*1,5=241,995 t</t>
  </si>
  <si>
    <t xml:space="preserve">Poznámka k položce:_x000d_
celkem :  2*20=40,00 m</t>
  </si>
  <si>
    <t xml:space="preserve">Poznámka k položce:_x000d_
zásyp trativodu celkem :  2*20*0,4*0,6*1,85=17,76 t</t>
  </si>
  <si>
    <t xml:space="preserve">Poznámka k položce:_x000d_
celkem :  171,754+17,76=189,514 t</t>
  </si>
  <si>
    <t xml:space="preserve">Poznámka k položce:_x000d_
lom Zárubka - 52 km : 52-10=42/10 - zaokrouhleno na 5 _x000d_
celkem :  5*189,514=947,57 t</t>
  </si>
  <si>
    <t xml:space="preserve">Poznámka k položce:_x000d_
celkem :  15,6+16,8=32,40 m</t>
  </si>
  <si>
    <t xml:space="preserve">Poznámka k položce:_x000d_
podkladní beton pod závěrné zídky_x000d_
celkem :  32,4*2*0,5*0,3=9,72 m3</t>
  </si>
  <si>
    <t xml:space="preserve">Poznámka k položce:_x000d_
přeprava podkladního betonu na stavbu_x000d_
celkem :  9,72*2,2=21,384 t</t>
  </si>
  <si>
    <t xml:space="preserve">Poznámka k položce:_x000d_
přeprava podkladního betonu na stavbu - celkem cca 20 km - (20-10)/10=1_x000d_
celkem :  1*21,384=21,384 t</t>
  </si>
  <si>
    <t xml:space="preserve">Poznámka k položce:_x000d_
přeprava přejezdové konstrukce STRAIL na stavbu_x000d_
celkem :  32,4*0,8=25,920 t</t>
  </si>
  <si>
    <t xml:space="preserve">Poznámka k položce:_x000d_
přeprava přejezdové konstrukce STRAIL na stavbu  -  cca 450 km - (450-10)/10=44_x000d_
celkem :  44*25,920=1140,48 t</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</si>
  <si>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</si>
  <si>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</si>
  <si>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 xml:space="preserve">Poznámka k položce:_x000d_
celkem :  16,50 m2</t>
  </si>
  <si>
    <t>5964121000</t>
  </si>
  <si>
    <t>Prahová vpusť výztužné vč. mříží</t>
  </si>
  <si>
    <t xml:space="preserve">Poznámka k položce:_x000d_
celkem :  11,00 ks</t>
  </si>
  <si>
    <t xml:space="preserve">Poznámka k položce:_x000d_
celkem :  11*0,88=9,68 t</t>
  </si>
  <si>
    <t xml:space="preserve">Poznámka k položce:_x000d_
celkem :  16,5*1*0,3=4,95 m3</t>
  </si>
  <si>
    <t xml:space="preserve">Poznámka k položce:_x000d_
přeprava podkladního betonu na stavbu_x000d_
celkem :  4,95*2,2=10,89 t</t>
  </si>
  <si>
    <t xml:space="preserve">Poznámka k položce:_x000d_
přeprava podkladního betonu na stavbu - celkem cca 20 km - (20-10)/10=1_x000d_
celkem :  1*10,89=10,89 t</t>
  </si>
  <si>
    <t xml:space="preserve">Poznámka k položce:_x000d_
celkem :  350,000 m2</t>
  </si>
  <si>
    <t>Poznámka k položce:_x000d_
celkem : 350*0,1*2,5=87,50 t</t>
  </si>
  <si>
    <t>Poznámka k položce:_x000d_
celkem : 350*0,06*2,5=52,50 t</t>
  </si>
  <si>
    <t>Poznámka k položce:_x000d_
celkem : 350*0,04*2,5=35,00 t</t>
  </si>
  <si>
    <t xml:space="preserve">Poznámka k položce:_x000d_
obalovna Chvaletice_x000d_
celkem :  87,5+52,5+35=175,00 t</t>
  </si>
  <si>
    <t xml:space="preserve">Poznámka k položce:_x000d_
ceník ÚRS;  celkem :  33+17=50,00 m</t>
  </si>
  <si>
    <t>Poznámka k položce:_x000d_
celkem : 60,00 m</t>
  </si>
  <si>
    <t>Poznámka k položce:_x000d_
ceník ÚRS, celkem : 6,00 kg</t>
  </si>
  <si>
    <t>SO 10 - Rekonstrukce žel. přejezdu P4920 v km 343,291 trati Česká Třebová - Praha</t>
  </si>
  <si>
    <t xml:space="preserve">Poznámka k položce:_x000d_
celkem :  10,6+12,1=22,70 m</t>
  </si>
  <si>
    <t xml:space="preserve">Poznámka k položce:_x000d_
celkem :  110,2+99,5=209,70 m2</t>
  </si>
  <si>
    <t xml:space="preserve">Poznámka k položce:_x000d_
obalovna Chvaletice, _x000d_
celkem :  110,2*0,2*2,2+99,5*0,12*2,2=74,756 t</t>
  </si>
  <si>
    <t xml:space="preserve">Poznámka k položce:_x000d_
odvoz suti na skládku - cca 20 km - (20-10)/10=1_x000d_
celkem :  1*74,756=74,756 t</t>
  </si>
  <si>
    <t xml:space="preserve">Poznámka k položce:_x000d_
odvoz vybouraných zídek a betonu na skládku_x000d_
celkem :  14,4*2/1,2*0,155+14,4*2*0,5*0,3*2,2=13,224 t</t>
  </si>
  <si>
    <t xml:space="preserve">Poznámka k položce:_x000d_
odvoz suti na skládku - cca 20 km - (20-10)/10=1_x000d_
celkem :  1*13,224=13,224 t</t>
  </si>
  <si>
    <t xml:space="preserve">Poznámka k položce:_x000d_
poplatek za uložení suti na skládku_x000d_
celkem :  14,4*2/1,2*0,155+14,4*2*0,5*0,3*2,2=13,224 t</t>
  </si>
  <si>
    <t xml:space="preserve">Poznámka k položce:_x000d_
celkem :  2*15*0,4*0,6=7,20 m3</t>
  </si>
  <si>
    <t xml:space="preserve">Poznámka k položce:_x000d_
odvoz suti na skládku_x000d_
celkem :  0,04*1000*2,11*1,808+7,2*1,5+10*1,5=178,395 t</t>
  </si>
  <si>
    <t xml:space="preserve">Poznámka k položce:_x000d_
odvoz suti na skládku - cca 20 km - (20-10)/10=1_x000d_
celkem :  1*178,395=178,395 t</t>
  </si>
  <si>
    <t xml:space="preserve">Poznámka k položce:_x000d_
poplatek za uložení suti na skládku_x000d_
celkem :  0,04*1000*2,11*1,808+7,2*1,5+10*1,5=178,395 t</t>
  </si>
  <si>
    <t xml:space="preserve">Poznámka k položce:_x000d_
celkem :  2*15=30,00 m</t>
  </si>
  <si>
    <t xml:space="preserve">Poznámka k položce:_x000d_
zásyp trativodu celkem :  2*15*0,4*0,6*1,85=13,320 t</t>
  </si>
  <si>
    <t xml:space="preserve">Poznámka k položce:_x000d_
celkem :  171,754+13,32=185,074 t</t>
  </si>
  <si>
    <t xml:space="preserve">Poznámka k položce:_x000d_
lom Zárubka - 69 km : 69-10=59/10 - zaokrouhleno na 6 _x000d_
celkem :  6*185,074=1110,444 t</t>
  </si>
  <si>
    <t xml:space="preserve">Poznámka k položce:_x000d_
podkladní beton pod závěrné zídky_x000d_
celkem :  14,4*2*0,5*0,3=4,32 m3</t>
  </si>
  <si>
    <t xml:space="preserve">Poznámka k položce:_x000d_
přeprava podkladního betonu na stavbu_x000d_
celkem :  4,32*2,2=9,504 t</t>
  </si>
  <si>
    <t xml:space="preserve">Poznámka k položce:_x000d_
přeprava podkladního betonu na stavbu - celkem cca 20 km - (20-10)/10=1_x000d_
celkem :  1*9,5042=9,504 t</t>
  </si>
  <si>
    <t xml:space="preserve">Poznámka k položce:_x000d_
přeprava přejezdové konstrukce STRAIL na stavbu_x000d_
celkem :  28,8*0,8=23,040 t</t>
  </si>
  <si>
    <t xml:space="preserve">Poznámka k položce:_x000d_
přeprava přejezdové konstrukce STRAIL na stavbu  -  cca 450 km - (450-10)/10=44_x000d_
celkem :  44*23,040=1013,76 t</t>
  </si>
  <si>
    <t xml:space="preserve">Poznámka k položce:_x000d_
celkem :  209,700 m2</t>
  </si>
  <si>
    <t>Poznámka k položce:_x000d_
celkem : 209,7*0,08*2,5=41,940 t</t>
  </si>
  <si>
    <t>Poznámka k položce:_x000d_
celkem : 209,7*0,07*2,5=36,698 t</t>
  </si>
  <si>
    <t>Živičné přejezdové vozovky SMA 11S mastixový obrusná vrstva</t>
  </si>
  <si>
    <t>Poznámka k položce:_x000d_
celkem : 209,7*0,05*2,5=26,213 t</t>
  </si>
  <si>
    <t>geomříž PP pro asfaltové vozovky s geotextilií</t>
  </si>
  <si>
    <t xml:space="preserve">Poznámka k položce:_x000d_
celkem :  126,00 m2</t>
  </si>
  <si>
    <t xml:space="preserve">Poznámka k položce:_x000d_
obalovna Chvaletice_x000d_
celkem :  41,94+36,698+26,213=104,850 t</t>
  </si>
  <si>
    <t xml:space="preserve">Poznámka k položce:_x000d_
přeprava živice - cca 20 km - (20-10)/10=1_x000d_
celkem :  1*104,85=104,850 t</t>
  </si>
  <si>
    <t xml:space="preserve">Poznámka k položce:_x000d_
ceník ÚRS;  celkem :  45+14=59,00 m</t>
  </si>
  <si>
    <t>SO 11 - Materiál objednatele - NEVYPLŇOVAT</t>
  </si>
  <si>
    <t>5 - Komunikace</t>
  </si>
  <si>
    <t>D1 - SO 01</t>
  </si>
  <si>
    <t>D2 - SO 02</t>
  </si>
  <si>
    <t>D3 - SO 03</t>
  </si>
  <si>
    <t>D4 - SO 04</t>
  </si>
  <si>
    <t>D5 - SO 05</t>
  </si>
  <si>
    <t>D6 - SO 06</t>
  </si>
  <si>
    <t>D7 - SO 07</t>
  </si>
  <si>
    <t>Komunikace</t>
  </si>
  <si>
    <t>D1</t>
  </si>
  <si>
    <t>5957110000</t>
  </si>
  <si>
    <t>Kolejnice tv. 60 E2, třídy R260</t>
  </si>
  <si>
    <t>5957119030</t>
  </si>
  <si>
    <t>Lepený izolovaný styk tv. UIC60 (60E2) s tepelně zpracovanou hlavou délky 4,00 m</t>
  </si>
  <si>
    <t>Poznámka k položce:_x000d_
dle ZD, včetně přepravy na místo stavby</t>
  </si>
  <si>
    <t>5957119080</t>
  </si>
  <si>
    <t>Lepený izolovaný styk tv. UIC60 (60E2) s tepelně zpracovanou hlavou délky 5,00 m</t>
  </si>
  <si>
    <t>5957116097</t>
  </si>
  <si>
    <t>Lepený izolovaný styk tv. UIC60 (60E2) přirážka za navrtání 4 ks otvorů pr. 19 mm a osazení 4 ks kontaktů typu AR260 dle typu kolejnice</t>
  </si>
  <si>
    <t>ks</t>
  </si>
  <si>
    <t>5956140025</t>
  </si>
  <si>
    <t>Pražec betonový příčný vystrojený včetně kompletů pro pružné bezpodkladnicové upevnění, dl. 2,6 m, upevnění W14, pro kolejnici 60E2 v úklonu 1:40</t>
  </si>
  <si>
    <t>D2</t>
  </si>
  <si>
    <t>5957119084</t>
  </si>
  <si>
    <t>Lepený izolovaný styk tv. UIC60 (60E2) s tepelně zpracovanou hlavou délky 6,00 m</t>
  </si>
  <si>
    <t>5957119093</t>
  </si>
  <si>
    <t>Lepený izolovaný styk tv. UIC60 (60E2) s tepelně zpracovanou hlavou délky 8,00 m</t>
  </si>
  <si>
    <t>5957119096</t>
  </si>
  <si>
    <t>Lepený izolovaný styk tv. UIC60 (60E2) s tepelně zpracovanou hlavou přirážka za započatých každých 50 cm nad 8 m LIS</t>
  </si>
  <si>
    <t>Poznámka k položce:_x000d_
dle ZD, včetně přepravy na místo stavby, dl. 10,00 m</t>
  </si>
  <si>
    <t>Poznámka k položce:_x000d_
dle ZD, včetně přepravy na místo stavby, dl. 12,00 m</t>
  </si>
  <si>
    <t>Poznámka k položce:_x000d_
dle ZD, včetně přepravy na místo stavby, dl. 14,00 m</t>
  </si>
  <si>
    <t>5957119098</t>
  </si>
  <si>
    <t>Lepený izolovaný styk tv. UIC60 (60E2) s tepelně zpracovanou hlavou přirážka za navrtání 4 ks otvorů pr. 23 mm a osazení 4 ks pro kolíkové propojky</t>
  </si>
  <si>
    <t>5956155001</t>
  </si>
  <si>
    <t>Pražec betonový výhybkový nevystrojený</t>
  </si>
  <si>
    <t>5961104280</t>
  </si>
  <si>
    <t>Jazyk prodloužený J60 1:12-500-I přímý pravý 16058 mm+1300mm</t>
  </si>
  <si>
    <t>5961104285</t>
  </si>
  <si>
    <t>Jazyk prodloužený J60 1:12-500-I přímý levý 16058 mm+1300mm</t>
  </si>
  <si>
    <t>5961104290</t>
  </si>
  <si>
    <t>Jazyk prodloužený J60 1:12-500-I ohnutý pravý 16058 mm+1300mm</t>
  </si>
  <si>
    <t>5961104295</t>
  </si>
  <si>
    <t>Jazyk prodloužený J60 1:12-500-I ohnutý levý 16058 mm+1300mm</t>
  </si>
  <si>
    <t>5961104325</t>
  </si>
  <si>
    <t>Jazyk prodloužený J60 1:14-760-I přímý levý 17858 mm+1300mm</t>
  </si>
  <si>
    <t>5961104330</t>
  </si>
  <si>
    <t>Jazyk prodloužený J60 1:14-760-I ohnutý pravý 17858 mm+1300mm</t>
  </si>
  <si>
    <t>5961105280</t>
  </si>
  <si>
    <t>Opornice prodloužená J60 1:12-500 přímá pravá 16856 mm+1400 mm</t>
  </si>
  <si>
    <t>5961105285</t>
  </si>
  <si>
    <t>Opornice prodloužená J60 1:12-500 přímá levá 16856 mm+1400 mm</t>
  </si>
  <si>
    <t>5961105290</t>
  </si>
  <si>
    <t>Opornice prodloužená J60 1:12-500 ohnutá pravá 16856 mm+1400 mm</t>
  </si>
  <si>
    <t>5961105295</t>
  </si>
  <si>
    <t>Opornice prodloužená J60 1:12-500 ohnutá levá 16856 mm+1400 mm</t>
  </si>
  <si>
    <t>5961105320</t>
  </si>
  <si>
    <t>Opornice prodloužená J60 1:14-760-I přímá pravá 18656 mm+1400 mm</t>
  </si>
  <si>
    <t>5961105335</t>
  </si>
  <si>
    <t>Opornice prodloužená J60 1:14-760-I ohnutá levá 18656 mm+1400 mm</t>
  </si>
  <si>
    <t>5961106220</t>
  </si>
  <si>
    <t>Srdcovka prodloužená J60 1:9-300 ZPTZ levá (monoblok) o 1400mm</t>
  </si>
  <si>
    <t>5961106245</t>
  </si>
  <si>
    <t>Srdcovka prodloužená J60 1:11-300 ZPTZ pravá (monoblok) o 1400mm</t>
  </si>
  <si>
    <t>5961106260</t>
  </si>
  <si>
    <t>Srdcovka prodloužená J60 1:12-500-I ZTPZ levá (monoblok) o 1400mm</t>
  </si>
  <si>
    <t>5961106265</t>
  </si>
  <si>
    <t>Srdcovka prodloužená J60 1:12-500-I ZTPZ pravá (monoblok)o 1400mm</t>
  </si>
  <si>
    <t>5961106280</t>
  </si>
  <si>
    <t>Srdcovka prodloužená J60 1:14-760 ZPTZ levá (monoblok) o 1400mm</t>
  </si>
  <si>
    <t>5961106285</t>
  </si>
  <si>
    <t>Srdcovka prodloužená J60 1:14-760 ZPTZ pravá (monoblok) o 1400mm</t>
  </si>
  <si>
    <t>D3</t>
  </si>
  <si>
    <t>SO 03</t>
  </si>
  <si>
    <t>5957119010</t>
  </si>
  <si>
    <t>Lepený izolovaný styk tv. UIC60 (60E2) s tepelně zpracovanou hlavou délky 3,60 m</t>
  </si>
  <si>
    <t>D4</t>
  </si>
  <si>
    <t>Poznámka k položce:_x000d_
dle ZD, včetně přepravy na místo stavby, dl. 21,00 m</t>
  </si>
  <si>
    <t>5961104340</t>
  </si>
  <si>
    <t>Jazyk prodloužený J60 1:18,5-1200-I přímý pravý 23236 mm+1300mm</t>
  </si>
  <si>
    <t>5961104345</t>
  </si>
  <si>
    <t>Jazyk prodloužený J60 1:18,5-1200-I přímý levý 23236 mm+1300mm</t>
  </si>
  <si>
    <t>5961104350</t>
  </si>
  <si>
    <t>Jazyk prodloužený J60 1:18,5-1200-I ohnutý pravý 23236 mm+1300mm</t>
  </si>
  <si>
    <t>5961105340</t>
  </si>
  <si>
    <t>Opornice prodloužená J60 1:18,5-1200-I přímá pravá 24034 mm+1400 mm</t>
  </si>
  <si>
    <t>5961105350</t>
  </si>
  <si>
    <t>Opornice prodloužená J60 1:18,5-1200-I ohnutá pravá 24034 mm+1400 mm</t>
  </si>
  <si>
    <t>5961105355</t>
  </si>
  <si>
    <t>Opornice prodloužená J60 1:18,5-1200-I ohnutá levá 24034 mm+1400 mm</t>
  </si>
  <si>
    <t>5961106320</t>
  </si>
  <si>
    <t>Srdcovka prodloužená J60 1:18,5-1200-I ZPTZ levá (monoblok) o 1400mm</t>
  </si>
  <si>
    <t>D5</t>
  </si>
  <si>
    <t>D6</t>
  </si>
  <si>
    <t>5957119040</t>
  </si>
  <si>
    <t>Lepený izolovaný styk tv. UIC60 (60E2) s tepelně zpracovanou hlavou délky 4,20 m</t>
  </si>
  <si>
    <t>5957119055</t>
  </si>
  <si>
    <t>Lepený izolovaný styk tv. UIC60 (60E2) s tepelně zpracovanou hlavou délky 4,50 m</t>
  </si>
  <si>
    <t>5961104260</t>
  </si>
  <si>
    <t>Jazyk prodloužený J60 1:11-300 přímý pravý 13058 mm+1300mm</t>
  </si>
  <si>
    <t>176</t>
  </si>
  <si>
    <t>89</t>
  </si>
  <si>
    <t>5961104275</t>
  </si>
  <si>
    <t>Jazyk prodloužený J60 1:11-300 ohnutý levý 13058 mm+1300mm</t>
  </si>
  <si>
    <t>178</t>
  </si>
  <si>
    <t>180</t>
  </si>
  <si>
    <t>91</t>
  </si>
  <si>
    <t>182</t>
  </si>
  <si>
    <t>184</t>
  </si>
  <si>
    <t>93</t>
  </si>
  <si>
    <t>186</t>
  </si>
  <si>
    <t>5961105270</t>
  </si>
  <si>
    <t>Opornice prodloužená J60 1:11-300 ohnutá pravá 13856 mm+1400 mm</t>
  </si>
  <si>
    <t>188</t>
  </si>
  <si>
    <t>95</t>
  </si>
  <si>
    <t>5961105265</t>
  </si>
  <si>
    <t>Opornice prodloužená J60 1:11-300 přímá levá 13856 mm+1400 mm</t>
  </si>
  <si>
    <t>190</t>
  </si>
  <si>
    <t>192</t>
  </si>
  <si>
    <t>97</t>
  </si>
  <si>
    <t>194</t>
  </si>
  <si>
    <t>196</t>
  </si>
  <si>
    <t>99</t>
  </si>
  <si>
    <t>198</t>
  </si>
  <si>
    <t>200</t>
  </si>
  <si>
    <t>101</t>
  </si>
  <si>
    <t>202</t>
  </si>
  <si>
    <t>204</t>
  </si>
  <si>
    <t>D7</t>
  </si>
  <si>
    <t>103</t>
  </si>
  <si>
    <t>206</t>
  </si>
  <si>
    <t>208</t>
  </si>
  <si>
    <t>105</t>
  </si>
  <si>
    <t>210</t>
  </si>
  <si>
    <t>212</t>
  </si>
  <si>
    <t>107</t>
  </si>
  <si>
    <t>214</t>
  </si>
  <si>
    <t>VON - VON</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</si>
  <si>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</si>
  <si>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</si>
  <si>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</si>
  <si>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021201001</t>
  </si>
  <si>
    <t>Průzkumné práce pro opravy Průzkum výskytu škodlivin kontaminace kameniva ropnými látkami</t>
  </si>
  <si>
    <t>022101011</t>
  </si>
  <si>
    <t>Geodetické práce Geodetické práce v průběhu opravy</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</si>
  <si>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</si>
  <si>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</si>
  <si>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031101041</t>
  </si>
  <si>
    <t>Zařízení a vybavení staveniště vyjma dále jmenované práce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</si>
  <si>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</si>
  <si>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</si>
  <si>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</si>
  <si>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</si>
  <si>
    <t>Kalkalace</t>
  </si>
  <si>
    <t>Zpracování KSÚ a TP</t>
  </si>
  <si>
    <t>033111001</t>
  </si>
  <si>
    <t>Provozní vlivy Výluka silničního provozu se zajištěním objížďky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</si>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</sst>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0" fillId="0" borderId="0" xfId="0" applyAlignment="1">
      <alignment horizontal="center" vertical="center"/>
    </xf>
    <xf numFmtId="0" fontId="0" fillId="0" borderId="0" xfId="0" applyAlignment="1" applyProtection="1"/>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2"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8" fillId="0" borderId="20" xfId="0" applyFont="1" applyBorder="1" applyAlignment="1" applyProtection="1"/>
    <xf numFmtId="0" fontId="8" fillId="0" borderId="21" xfId="0" applyFont="1" applyBorder="1" applyAlignment="1" applyProtection="1"/>
    <xf numFmtId="166" fontId="8" fillId="0" borderId="21" xfId="0" applyNumberFormat="1" applyFont="1" applyBorder="1" applyAlignment="1" applyProtection="1"/>
    <xf numFmtId="166" fontId="8" fillId="0" borderId="22" xfId="0" applyNumberFormat="1" applyFont="1" applyBorder="1" applyAlignment="1" applyProtection="1"/>
    <xf numFmtId="0" fontId="31" fillId="2" borderId="20" xfId="0" applyFont="1" applyFill="1" applyBorder="1" applyAlignment="1" applyProtection="1">
      <alignment horizontal="left" vertical="center"/>
      <protection locked="0"/>
    </xf>
    <xf numFmtId="0" fontId="31" fillId="0" borderId="21" xfId="0" applyFont="1" applyBorder="1" applyAlignment="1" applyProtection="1">
      <alignment horizontal="center" vertical="center"/>
    </xf>
    <xf numFmtId="167" fontId="19" fillId="2" borderId="23" xfId="0" applyNumberFormat="1" applyFont="1" applyFill="1" applyBorder="1" applyAlignment="1" applyProtection="1">
      <alignment vertical="center"/>
      <protection locked="0"/>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44" fillId="0" borderId="27" xfId="0" applyFont="1" applyBorder="1" applyAlignment="1" applyProtection="1">
      <alignment horizontal="left" vertical="center"/>
    </xf>
    <xf numFmtId="0" fontId="45" fillId="0" borderId="1" xfId="0" applyFont="1" applyBorder="1" applyAlignment="1" applyProtection="1">
      <alignment vertical="top"/>
    </xf>
    <xf numFmtId="0" fontId="45" fillId="0" borderId="1" xfId="0" applyFont="1" applyBorder="1" applyAlignment="1" applyProtection="1">
      <alignment horizontal="left" vertical="center"/>
    </xf>
    <xf numFmtId="0" fontId="45" fillId="0" borderId="1" xfId="0" applyFont="1" applyBorder="1" applyAlignment="1" applyProtection="1">
      <alignment horizontal="center" vertical="center"/>
    </xf>
    <xf numFmtId="49" fontId="45" fillId="0" borderId="1" xfId="0" applyNumberFormat="1" applyFont="1" applyBorder="1" applyAlignment="1" applyProtection="1">
      <alignment horizontal="left" vertical="center"/>
    </xf>
    <xf numFmtId="0" fontId="44" fillId="0" borderId="28" xfId="0" applyFont="1" applyBorder="1" applyAlignment="1" applyProtection="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19</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22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34</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0.12</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0.12</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48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64024073</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Cyklická obnova trati Pardubice (mimo) - Kolín (mimo)</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8. 7. 2024</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 xml:space="preserve"> </v>
      </c>
      <c r="M49" s="39"/>
      <c r="N49" s="39"/>
      <c r="O49" s="39"/>
      <c r="P49" s="39"/>
      <c r="Q49" s="39"/>
      <c r="R49" s="39"/>
      <c r="S49" s="39"/>
      <c r="T49" s="39"/>
      <c r="U49" s="39"/>
      <c r="V49" s="39"/>
      <c r="W49" s="39"/>
      <c r="X49" s="39"/>
      <c r="Y49" s="39"/>
      <c r="Z49" s="39"/>
      <c r="AA49" s="39"/>
      <c r="AB49" s="39"/>
      <c r="AC49" s="39"/>
      <c r="AD49" s="39"/>
      <c r="AE49" s="39"/>
      <c r="AF49" s="39"/>
      <c r="AG49" s="39"/>
      <c r="AH49" s="39"/>
      <c r="AI49" s="31" t="s">
        <v>30</v>
      </c>
      <c r="AJ49" s="39"/>
      <c r="AK49" s="39"/>
      <c r="AL49" s="39"/>
      <c r="AM49" s="72" t="str">
        <f>IF(E17="","",E17)</f>
        <v xml:space="preserve"> </v>
      </c>
      <c r="AN49" s="63"/>
      <c r="AO49" s="63"/>
      <c r="AP49" s="63"/>
      <c r="AQ49" s="39"/>
      <c r="AR49" s="43"/>
      <c r="AS49" s="73" t="s">
        <v>49</v>
      </c>
      <c r="AT49" s="74"/>
      <c r="AU49" s="75"/>
      <c r="AV49" s="75"/>
      <c r="AW49" s="75"/>
      <c r="AX49" s="75"/>
      <c r="AY49" s="75"/>
      <c r="AZ49" s="75"/>
      <c r="BA49" s="75"/>
      <c r="BB49" s="75"/>
      <c r="BC49" s="75"/>
      <c r="BD49" s="76"/>
      <c r="BE49" s="37"/>
    </row>
    <row r="50" s="2" customFormat="1" ht="15.15" customHeight="1">
      <c r="A50" s="37"/>
      <c r="B50" s="38"/>
      <c r="C50" s="31" t="s">
        <v>28</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32</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50</v>
      </c>
      <c r="D52" s="86"/>
      <c r="E52" s="86"/>
      <c r="F52" s="86"/>
      <c r="G52" s="86"/>
      <c r="H52" s="87"/>
      <c r="I52" s="88" t="s">
        <v>51</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52</v>
      </c>
      <c r="AH52" s="86"/>
      <c r="AI52" s="86"/>
      <c r="AJ52" s="86"/>
      <c r="AK52" s="86"/>
      <c r="AL52" s="86"/>
      <c r="AM52" s="86"/>
      <c r="AN52" s="88" t="s">
        <v>53</v>
      </c>
      <c r="AO52" s="86"/>
      <c r="AP52" s="86"/>
      <c r="AQ52" s="90" t="s">
        <v>54</v>
      </c>
      <c r="AR52" s="43"/>
      <c r="AS52" s="91" t="s">
        <v>55</v>
      </c>
      <c r="AT52" s="92" t="s">
        <v>56</v>
      </c>
      <c r="AU52" s="92" t="s">
        <v>57</v>
      </c>
      <c r="AV52" s="92" t="s">
        <v>58</v>
      </c>
      <c r="AW52" s="92" t="s">
        <v>59</v>
      </c>
      <c r="AX52" s="92" t="s">
        <v>60</v>
      </c>
      <c r="AY52" s="92" t="s">
        <v>61</v>
      </c>
      <c r="AZ52" s="92" t="s">
        <v>62</v>
      </c>
      <c r="BA52" s="92" t="s">
        <v>63</v>
      </c>
      <c r="BB52" s="92" t="s">
        <v>64</v>
      </c>
      <c r="BC52" s="92" t="s">
        <v>65</v>
      </c>
      <c r="BD52" s="93" t="s">
        <v>66</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67</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ROUND(SUM(AG55:AG67),2)</f>
        <v>0</v>
      </c>
      <c r="AH54" s="100"/>
      <c r="AI54" s="100"/>
      <c r="AJ54" s="100"/>
      <c r="AK54" s="100"/>
      <c r="AL54" s="100"/>
      <c r="AM54" s="100"/>
      <c r="AN54" s="101">
        <f>SUM(AG54,AT54)</f>
        <v>0</v>
      </c>
      <c r="AO54" s="101"/>
      <c r="AP54" s="101"/>
      <c r="AQ54" s="102" t="s">
        <v>19</v>
      </c>
      <c r="AR54" s="103"/>
      <c r="AS54" s="104">
        <f>ROUND(SUM(AS55:AS67),2)</f>
        <v>0</v>
      </c>
      <c r="AT54" s="105">
        <f>ROUND(SUM(AV54:AW54),2)</f>
        <v>0</v>
      </c>
      <c r="AU54" s="106">
        <f>ROUND(SUM(AU55:AU67),5)</f>
        <v>0</v>
      </c>
      <c r="AV54" s="105">
        <f>ROUND(AZ54*L29,2)</f>
        <v>0</v>
      </c>
      <c r="AW54" s="105">
        <f>ROUND(BA54*L30,2)</f>
        <v>0</v>
      </c>
      <c r="AX54" s="105">
        <f>ROUND(BB54*L29,2)</f>
        <v>0</v>
      </c>
      <c r="AY54" s="105">
        <f>ROUND(BC54*L30,2)</f>
        <v>0</v>
      </c>
      <c r="AZ54" s="105">
        <f>ROUND(SUM(AZ55:AZ67),2)</f>
        <v>0</v>
      </c>
      <c r="BA54" s="105">
        <f>ROUND(SUM(BA55:BA67),2)</f>
        <v>0</v>
      </c>
      <c r="BB54" s="105">
        <f>ROUND(SUM(BB55:BB67),2)</f>
        <v>0</v>
      </c>
      <c r="BC54" s="105">
        <f>ROUND(SUM(BC55:BC67),2)</f>
        <v>0</v>
      </c>
      <c r="BD54" s="107">
        <f>ROUND(SUM(BD55:BD67),2)</f>
        <v>0</v>
      </c>
      <c r="BE54" s="6"/>
      <c r="BS54" s="108" t="s">
        <v>68</v>
      </c>
      <c r="BT54" s="108" t="s">
        <v>69</v>
      </c>
      <c r="BU54" s="109" t="s">
        <v>70</v>
      </c>
      <c r="BV54" s="108" t="s">
        <v>71</v>
      </c>
      <c r="BW54" s="108" t="s">
        <v>5</v>
      </c>
      <c r="BX54" s="108" t="s">
        <v>72</v>
      </c>
      <c r="CL54" s="108" t="s">
        <v>19</v>
      </c>
    </row>
    <row r="55" s="7" customFormat="1" ht="16.5" customHeight="1">
      <c r="A55" s="110" t="s">
        <v>73</v>
      </c>
      <c r="B55" s="111"/>
      <c r="C55" s="112"/>
      <c r="D55" s="113" t="s">
        <v>74</v>
      </c>
      <c r="E55" s="113"/>
      <c r="F55" s="113"/>
      <c r="G55" s="113"/>
      <c r="H55" s="113"/>
      <c r="I55" s="114"/>
      <c r="J55" s="113" t="s">
        <v>75</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'PS 01 - Práce na zařízení...'!J30</f>
        <v>0</v>
      </c>
      <c r="AH55" s="114"/>
      <c r="AI55" s="114"/>
      <c r="AJ55" s="114"/>
      <c r="AK55" s="114"/>
      <c r="AL55" s="114"/>
      <c r="AM55" s="114"/>
      <c r="AN55" s="115">
        <f>SUM(AG55,AT55)</f>
        <v>0</v>
      </c>
      <c r="AO55" s="114"/>
      <c r="AP55" s="114"/>
      <c r="AQ55" s="116" t="s">
        <v>76</v>
      </c>
      <c r="AR55" s="117"/>
      <c r="AS55" s="118">
        <v>0</v>
      </c>
      <c r="AT55" s="119">
        <f>ROUND(SUM(AV55:AW55),2)</f>
        <v>0</v>
      </c>
      <c r="AU55" s="120">
        <f>'PS 01 - Práce na zařízení...'!P79</f>
        <v>0</v>
      </c>
      <c r="AV55" s="119">
        <f>'PS 01 - Práce na zařízení...'!J33</f>
        <v>0</v>
      </c>
      <c r="AW55" s="119">
        <f>'PS 01 - Práce na zařízení...'!J34</f>
        <v>0</v>
      </c>
      <c r="AX55" s="119">
        <f>'PS 01 - Práce na zařízení...'!J35</f>
        <v>0</v>
      </c>
      <c r="AY55" s="119">
        <f>'PS 01 - Práce na zařízení...'!J36</f>
        <v>0</v>
      </c>
      <c r="AZ55" s="119">
        <f>'PS 01 - Práce na zařízení...'!F33</f>
        <v>0</v>
      </c>
      <c r="BA55" s="119">
        <f>'PS 01 - Práce na zařízení...'!F34</f>
        <v>0</v>
      </c>
      <c r="BB55" s="119">
        <f>'PS 01 - Práce na zařízení...'!F35</f>
        <v>0</v>
      </c>
      <c r="BC55" s="119">
        <f>'PS 01 - Práce na zařízení...'!F36</f>
        <v>0</v>
      </c>
      <c r="BD55" s="121">
        <f>'PS 01 - Práce na zařízení...'!F37</f>
        <v>0</v>
      </c>
      <c r="BE55" s="7"/>
      <c r="BT55" s="122" t="s">
        <v>77</v>
      </c>
      <c r="BV55" s="122" t="s">
        <v>71</v>
      </c>
      <c r="BW55" s="122" t="s">
        <v>78</v>
      </c>
      <c r="BX55" s="122" t="s">
        <v>5</v>
      </c>
      <c r="CL55" s="122" t="s">
        <v>19</v>
      </c>
      <c r="CM55" s="122" t="s">
        <v>79</v>
      </c>
    </row>
    <row r="56" s="7" customFormat="1" ht="24.75" customHeight="1">
      <c r="A56" s="110" t="s">
        <v>73</v>
      </c>
      <c r="B56" s="111"/>
      <c r="C56" s="112"/>
      <c r="D56" s="113" t="s">
        <v>80</v>
      </c>
      <c r="E56" s="113"/>
      <c r="F56" s="113"/>
      <c r="G56" s="113"/>
      <c r="H56" s="113"/>
      <c r="I56" s="114"/>
      <c r="J56" s="113" t="s">
        <v>81</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'SO 01 - Práce na  žel. sv...'!J30</f>
        <v>0</v>
      </c>
      <c r="AH56" s="114"/>
      <c r="AI56" s="114"/>
      <c r="AJ56" s="114"/>
      <c r="AK56" s="114"/>
      <c r="AL56" s="114"/>
      <c r="AM56" s="114"/>
      <c r="AN56" s="115">
        <f>SUM(AG56,AT56)</f>
        <v>0</v>
      </c>
      <c r="AO56" s="114"/>
      <c r="AP56" s="114"/>
      <c r="AQ56" s="116" t="s">
        <v>76</v>
      </c>
      <c r="AR56" s="117"/>
      <c r="AS56" s="118">
        <v>0</v>
      </c>
      <c r="AT56" s="119">
        <f>ROUND(SUM(AV56:AW56),2)</f>
        <v>0</v>
      </c>
      <c r="AU56" s="120">
        <f>'SO 01 - Práce na  žel. sv...'!P79</f>
        <v>0</v>
      </c>
      <c r="AV56" s="119">
        <f>'SO 01 - Práce na  žel. sv...'!J33</f>
        <v>0</v>
      </c>
      <c r="AW56" s="119">
        <f>'SO 01 - Práce na  žel. sv...'!J34</f>
        <v>0</v>
      </c>
      <c r="AX56" s="119">
        <f>'SO 01 - Práce na  žel. sv...'!J35</f>
        <v>0</v>
      </c>
      <c r="AY56" s="119">
        <f>'SO 01 - Práce na  žel. sv...'!J36</f>
        <v>0</v>
      </c>
      <c r="AZ56" s="119">
        <f>'SO 01 - Práce na  žel. sv...'!F33</f>
        <v>0</v>
      </c>
      <c r="BA56" s="119">
        <f>'SO 01 - Práce na  žel. sv...'!F34</f>
        <v>0</v>
      </c>
      <c r="BB56" s="119">
        <f>'SO 01 - Práce na  žel. sv...'!F35</f>
        <v>0</v>
      </c>
      <c r="BC56" s="119">
        <f>'SO 01 - Práce na  žel. sv...'!F36</f>
        <v>0</v>
      </c>
      <c r="BD56" s="121">
        <f>'SO 01 - Práce na  žel. sv...'!F37</f>
        <v>0</v>
      </c>
      <c r="BE56" s="7"/>
      <c r="BT56" s="122" t="s">
        <v>77</v>
      </c>
      <c r="BV56" s="122" t="s">
        <v>71</v>
      </c>
      <c r="BW56" s="122" t="s">
        <v>82</v>
      </c>
      <c r="BX56" s="122" t="s">
        <v>5</v>
      </c>
      <c r="CL56" s="122" t="s">
        <v>19</v>
      </c>
      <c r="CM56" s="122" t="s">
        <v>79</v>
      </c>
    </row>
    <row r="57" s="7" customFormat="1" ht="16.5" customHeight="1">
      <c r="A57" s="110" t="s">
        <v>73</v>
      </c>
      <c r="B57" s="111"/>
      <c r="C57" s="112"/>
      <c r="D57" s="113" t="s">
        <v>83</v>
      </c>
      <c r="E57" s="113"/>
      <c r="F57" s="113"/>
      <c r="G57" s="113"/>
      <c r="H57" s="113"/>
      <c r="I57" s="114"/>
      <c r="J57" s="113" t="s">
        <v>84</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'SO 02 - Práce na žel. svr...'!J30</f>
        <v>0</v>
      </c>
      <c r="AH57" s="114"/>
      <c r="AI57" s="114"/>
      <c r="AJ57" s="114"/>
      <c r="AK57" s="114"/>
      <c r="AL57" s="114"/>
      <c r="AM57" s="114"/>
      <c r="AN57" s="115">
        <f>SUM(AG57,AT57)</f>
        <v>0</v>
      </c>
      <c r="AO57" s="114"/>
      <c r="AP57" s="114"/>
      <c r="AQ57" s="116" t="s">
        <v>76</v>
      </c>
      <c r="AR57" s="117"/>
      <c r="AS57" s="118">
        <v>0</v>
      </c>
      <c r="AT57" s="119">
        <f>ROUND(SUM(AV57:AW57),2)</f>
        <v>0</v>
      </c>
      <c r="AU57" s="120">
        <f>'SO 02 - Práce na žel. svr...'!P79</f>
        <v>0</v>
      </c>
      <c r="AV57" s="119">
        <f>'SO 02 - Práce na žel. svr...'!J33</f>
        <v>0</v>
      </c>
      <c r="AW57" s="119">
        <f>'SO 02 - Práce na žel. svr...'!J34</f>
        <v>0</v>
      </c>
      <c r="AX57" s="119">
        <f>'SO 02 - Práce na žel. svr...'!J35</f>
        <v>0</v>
      </c>
      <c r="AY57" s="119">
        <f>'SO 02 - Práce na žel. svr...'!J36</f>
        <v>0</v>
      </c>
      <c r="AZ57" s="119">
        <f>'SO 02 - Práce na žel. svr...'!F33</f>
        <v>0</v>
      </c>
      <c r="BA57" s="119">
        <f>'SO 02 - Práce na žel. svr...'!F34</f>
        <v>0</v>
      </c>
      <c r="BB57" s="119">
        <f>'SO 02 - Práce na žel. svr...'!F35</f>
        <v>0</v>
      </c>
      <c r="BC57" s="119">
        <f>'SO 02 - Práce na žel. svr...'!F36</f>
        <v>0</v>
      </c>
      <c r="BD57" s="121">
        <f>'SO 02 - Práce na žel. svr...'!F37</f>
        <v>0</v>
      </c>
      <c r="BE57" s="7"/>
      <c r="BT57" s="122" t="s">
        <v>77</v>
      </c>
      <c r="BV57" s="122" t="s">
        <v>71</v>
      </c>
      <c r="BW57" s="122" t="s">
        <v>85</v>
      </c>
      <c r="BX57" s="122" t="s">
        <v>5</v>
      </c>
      <c r="CL57" s="122" t="s">
        <v>19</v>
      </c>
      <c r="CM57" s="122" t="s">
        <v>79</v>
      </c>
    </row>
    <row r="58" s="7" customFormat="1" ht="24.75" customHeight="1">
      <c r="A58" s="110" t="s">
        <v>73</v>
      </c>
      <c r="B58" s="111"/>
      <c r="C58" s="112"/>
      <c r="D58" s="113" t="s">
        <v>86</v>
      </c>
      <c r="E58" s="113"/>
      <c r="F58" s="113"/>
      <c r="G58" s="113"/>
      <c r="H58" s="113"/>
      <c r="I58" s="114"/>
      <c r="J58" s="113" t="s">
        <v>87</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'So 03 - Práce na žel. svr...'!J30</f>
        <v>0</v>
      </c>
      <c r="AH58" s="114"/>
      <c r="AI58" s="114"/>
      <c r="AJ58" s="114"/>
      <c r="AK58" s="114"/>
      <c r="AL58" s="114"/>
      <c r="AM58" s="114"/>
      <c r="AN58" s="115">
        <f>SUM(AG58,AT58)</f>
        <v>0</v>
      </c>
      <c r="AO58" s="114"/>
      <c r="AP58" s="114"/>
      <c r="AQ58" s="116" t="s">
        <v>76</v>
      </c>
      <c r="AR58" s="117"/>
      <c r="AS58" s="118">
        <v>0</v>
      </c>
      <c r="AT58" s="119">
        <f>ROUND(SUM(AV58:AW58),2)</f>
        <v>0</v>
      </c>
      <c r="AU58" s="120">
        <f>'So 03 - Práce na žel. svr...'!P79</f>
        <v>0</v>
      </c>
      <c r="AV58" s="119">
        <f>'So 03 - Práce na žel. svr...'!J33</f>
        <v>0</v>
      </c>
      <c r="AW58" s="119">
        <f>'So 03 - Práce na žel. svr...'!J34</f>
        <v>0</v>
      </c>
      <c r="AX58" s="119">
        <f>'So 03 - Práce na žel. svr...'!J35</f>
        <v>0</v>
      </c>
      <c r="AY58" s="119">
        <f>'So 03 - Práce na žel. svr...'!J36</f>
        <v>0</v>
      </c>
      <c r="AZ58" s="119">
        <f>'So 03 - Práce na žel. svr...'!F33</f>
        <v>0</v>
      </c>
      <c r="BA58" s="119">
        <f>'So 03 - Práce na žel. svr...'!F34</f>
        <v>0</v>
      </c>
      <c r="BB58" s="119">
        <f>'So 03 - Práce na žel. svr...'!F35</f>
        <v>0</v>
      </c>
      <c r="BC58" s="119">
        <f>'So 03 - Práce na žel. svr...'!F36</f>
        <v>0</v>
      </c>
      <c r="BD58" s="121">
        <f>'So 03 - Práce na žel. svr...'!F37</f>
        <v>0</v>
      </c>
      <c r="BE58" s="7"/>
      <c r="BT58" s="122" t="s">
        <v>77</v>
      </c>
      <c r="BV58" s="122" t="s">
        <v>71</v>
      </c>
      <c r="BW58" s="122" t="s">
        <v>88</v>
      </c>
      <c r="BX58" s="122" t="s">
        <v>5</v>
      </c>
      <c r="CL58" s="122" t="s">
        <v>19</v>
      </c>
      <c r="CM58" s="122" t="s">
        <v>79</v>
      </c>
    </row>
    <row r="59" s="7" customFormat="1" ht="24.75" customHeight="1">
      <c r="A59" s="110" t="s">
        <v>73</v>
      </c>
      <c r="B59" s="111"/>
      <c r="C59" s="112"/>
      <c r="D59" s="113" t="s">
        <v>89</v>
      </c>
      <c r="E59" s="113"/>
      <c r="F59" s="113"/>
      <c r="G59" s="113"/>
      <c r="H59" s="113"/>
      <c r="I59" s="114"/>
      <c r="J59" s="113" t="s">
        <v>90</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5">
        <f>'SO 04 - Práce na žel. svr...'!J30</f>
        <v>0</v>
      </c>
      <c r="AH59" s="114"/>
      <c r="AI59" s="114"/>
      <c r="AJ59" s="114"/>
      <c r="AK59" s="114"/>
      <c r="AL59" s="114"/>
      <c r="AM59" s="114"/>
      <c r="AN59" s="115">
        <f>SUM(AG59,AT59)</f>
        <v>0</v>
      </c>
      <c r="AO59" s="114"/>
      <c r="AP59" s="114"/>
      <c r="AQ59" s="116" t="s">
        <v>76</v>
      </c>
      <c r="AR59" s="117"/>
      <c r="AS59" s="118">
        <v>0</v>
      </c>
      <c r="AT59" s="119">
        <f>ROUND(SUM(AV59:AW59),2)</f>
        <v>0</v>
      </c>
      <c r="AU59" s="120">
        <f>'SO 04 - Práce na žel. svr...'!P79</f>
        <v>0</v>
      </c>
      <c r="AV59" s="119">
        <f>'SO 04 - Práce na žel. svr...'!J33</f>
        <v>0</v>
      </c>
      <c r="AW59" s="119">
        <f>'SO 04 - Práce na žel. svr...'!J34</f>
        <v>0</v>
      </c>
      <c r="AX59" s="119">
        <f>'SO 04 - Práce na žel. svr...'!J35</f>
        <v>0</v>
      </c>
      <c r="AY59" s="119">
        <f>'SO 04 - Práce na žel. svr...'!J36</f>
        <v>0</v>
      </c>
      <c r="AZ59" s="119">
        <f>'SO 04 - Práce na žel. svr...'!F33</f>
        <v>0</v>
      </c>
      <c r="BA59" s="119">
        <f>'SO 04 - Práce na žel. svr...'!F34</f>
        <v>0</v>
      </c>
      <c r="BB59" s="119">
        <f>'SO 04 - Práce na žel. svr...'!F35</f>
        <v>0</v>
      </c>
      <c r="BC59" s="119">
        <f>'SO 04 - Práce na žel. svr...'!F36</f>
        <v>0</v>
      </c>
      <c r="BD59" s="121">
        <f>'SO 04 - Práce na žel. svr...'!F37</f>
        <v>0</v>
      </c>
      <c r="BE59" s="7"/>
      <c r="BT59" s="122" t="s">
        <v>77</v>
      </c>
      <c r="BV59" s="122" t="s">
        <v>71</v>
      </c>
      <c r="BW59" s="122" t="s">
        <v>91</v>
      </c>
      <c r="BX59" s="122" t="s">
        <v>5</v>
      </c>
      <c r="CL59" s="122" t="s">
        <v>19</v>
      </c>
      <c r="CM59" s="122" t="s">
        <v>79</v>
      </c>
    </row>
    <row r="60" s="7" customFormat="1" ht="24.75" customHeight="1">
      <c r="A60" s="110" t="s">
        <v>73</v>
      </c>
      <c r="B60" s="111"/>
      <c r="C60" s="112"/>
      <c r="D60" s="113" t="s">
        <v>92</v>
      </c>
      <c r="E60" s="113"/>
      <c r="F60" s="113"/>
      <c r="G60" s="113"/>
      <c r="H60" s="113"/>
      <c r="I60" s="114"/>
      <c r="J60" s="113" t="s">
        <v>93</v>
      </c>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5">
        <f>'SO 05 - Práce na žel. svr...'!J30</f>
        <v>0</v>
      </c>
      <c r="AH60" s="114"/>
      <c r="AI60" s="114"/>
      <c r="AJ60" s="114"/>
      <c r="AK60" s="114"/>
      <c r="AL60" s="114"/>
      <c r="AM60" s="114"/>
      <c r="AN60" s="115">
        <f>SUM(AG60,AT60)</f>
        <v>0</v>
      </c>
      <c r="AO60" s="114"/>
      <c r="AP60" s="114"/>
      <c r="AQ60" s="116" t="s">
        <v>76</v>
      </c>
      <c r="AR60" s="117"/>
      <c r="AS60" s="118">
        <v>0</v>
      </c>
      <c r="AT60" s="119">
        <f>ROUND(SUM(AV60:AW60),2)</f>
        <v>0</v>
      </c>
      <c r="AU60" s="120">
        <f>'SO 05 - Práce na žel. svr...'!P79</f>
        <v>0</v>
      </c>
      <c r="AV60" s="119">
        <f>'SO 05 - Práce na žel. svr...'!J33</f>
        <v>0</v>
      </c>
      <c r="AW60" s="119">
        <f>'SO 05 - Práce na žel. svr...'!J34</f>
        <v>0</v>
      </c>
      <c r="AX60" s="119">
        <f>'SO 05 - Práce na žel. svr...'!J35</f>
        <v>0</v>
      </c>
      <c r="AY60" s="119">
        <f>'SO 05 - Práce na žel. svr...'!J36</f>
        <v>0</v>
      </c>
      <c r="AZ60" s="119">
        <f>'SO 05 - Práce na žel. svr...'!F33</f>
        <v>0</v>
      </c>
      <c r="BA60" s="119">
        <f>'SO 05 - Práce na žel. svr...'!F34</f>
        <v>0</v>
      </c>
      <c r="BB60" s="119">
        <f>'SO 05 - Práce na žel. svr...'!F35</f>
        <v>0</v>
      </c>
      <c r="BC60" s="119">
        <f>'SO 05 - Práce na žel. svr...'!F36</f>
        <v>0</v>
      </c>
      <c r="BD60" s="121">
        <f>'SO 05 - Práce na žel. svr...'!F37</f>
        <v>0</v>
      </c>
      <c r="BE60" s="7"/>
      <c r="BT60" s="122" t="s">
        <v>77</v>
      </c>
      <c r="BV60" s="122" t="s">
        <v>71</v>
      </c>
      <c r="BW60" s="122" t="s">
        <v>94</v>
      </c>
      <c r="BX60" s="122" t="s">
        <v>5</v>
      </c>
      <c r="CL60" s="122" t="s">
        <v>19</v>
      </c>
      <c r="CM60" s="122" t="s">
        <v>79</v>
      </c>
    </row>
    <row r="61" s="7" customFormat="1" ht="24.75" customHeight="1">
      <c r="A61" s="110" t="s">
        <v>73</v>
      </c>
      <c r="B61" s="111"/>
      <c r="C61" s="112"/>
      <c r="D61" s="113" t="s">
        <v>95</v>
      </c>
      <c r="E61" s="113"/>
      <c r="F61" s="113"/>
      <c r="G61" s="113"/>
      <c r="H61" s="113"/>
      <c r="I61" s="114"/>
      <c r="J61" s="113" t="s">
        <v>96</v>
      </c>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5">
        <f>'SO 06 - Práce na žel. svr...'!J30</f>
        <v>0</v>
      </c>
      <c r="AH61" s="114"/>
      <c r="AI61" s="114"/>
      <c r="AJ61" s="114"/>
      <c r="AK61" s="114"/>
      <c r="AL61" s="114"/>
      <c r="AM61" s="114"/>
      <c r="AN61" s="115">
        <f>SUM(AG61,AT61)</f>
        <v>0</v>
      </c>
      <c r="AO61" s="114"/>
      <c r="AP61" s="114"/>
      <c r="AQ61" s="116" t="s">
        <v>76</v>
      </c>
      <c r="AR61" s="117"/>
      <c r="AS61" s="118">
        <v>0</v>
      </c>
      <c r="AT61" s="119">
        <f>ROUND(SUM(AV61:AW61),2)</f>
        <v>0</v>
      </c>
      <c r="AU61" s="120">
        <f>'SO 06 - Práce na žel. svr...'!P81</f>
        <v>0</v>
      </c>
      <c r="AV61" s="119">
        <f>'SO 06 - Práce na žel. svr...'!J33</f>
        <v>0</v>
      </c>
      <c r="AW61" s="119">
        <f>'SO 06 - Práce na žel. svr...'!J34</f>
        <v>0</v>
      </c>
      <c r="AX61" s="119">
        <f>'SO 06 - Práce na žel. svr...'!J35</f>
        <v>0</v>
      </c>
      <c r="AY61" s="119">
        <f>'SO 06 - Práce na žel. svr...'!J36</f>
        <v>0</v>
      </c>
      <c r="AZ61" s="119">
        <f>'SO 06 - Práce na žel. svr...'!F33</f>
        <v>0</v>
      </c>
      <c r="BA61" s="119">
        <f>'SO 06 - Práce na žel. svr...'!F34</f>
        <v>0</v>
      </c>
      <c r="BB61" s="119">
        <f>'SO 06 - Práce na žel. svr...'!F35</f>
        <v>0</v>
      </c>
      <c r="BC61" s="119">
        <f>'SO 06 - Práce na žel. svr...'!F36</f>
        <v>0</v>
      </c>
      <c r="BD61" s="121">
        <f>'SO 06 - Práce na žel. svr...'!F37</f>
        <v>0</v>
      </c>
      <c r="BE61" s="7"/>
      <c r="BT61" s="122" t="s">
        <v>77</v>
      </c>
      <c r="BV61" s="122" t="s">
        <v>71</v>
      </c>
      <c r="BW61" s="122" t="s">
        <v>97</v>
      </c>
      <c r="BX61" s="122" t="s">
        <v>5</v>
      </c>
      <c r="CL61" s="122" t="s">
        <v>19</v>
      </c>
      <c r="CM61" s="122" t="s">
        <v>79</v>
      </c>
    </row>
    <row r="62" s="7" customFormat="1" ht="24.75" customHeight="1">
      <c r="A62" s="110" t="s">
        <v>73</v>
      </c>
      <c r="B62" s="111"/>
      <c r="C62" s="112"/>
      <c r="D62" s="113" t="s">
        <v>98</v>
      </c>
      <c r="E62" s="113"/>
      <c r="F62" s="113"/>
      <c r="G62" s="113"/>
      <c r="H62" s="113"/>
      <c r="I62" s="114"/>
      <c r="J62" s="113" t="s">
        <v>99</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'SO 07 - Práce na žel. svr...'!J30</f>
        <v>0</v>
      </c>
      <c r="AH62" s="114"/>
      <c r="AI62" s="114"/>
      <c r="AJ62" s="114"/>
      <c r="AK62" s="114"/>
      <c r="AL62" s="114"/>
      <c r="AM62" s="114"/>
      <c r="AN62" s="115">
        <f>SUM(AG62,AT62)</f>
        <v>0</v>
      </c>
      <c r="AO62" s="114"/>
      <c r="AP62" s="114"/>
      <c r="AQ62" s="116" t="s">
        <v>76</v>
      </c>
      <c r="AR62" s="117"/>
      <c r="AS62" s="118">
        <v>0</v>
      </c>
      <c r="AT62" s="119">
        <f>ROUND(SUM(AV62:AW62),2)</f>
        <v>0</v>
      </c>
      <c r="AU62" s="120">
        <f>'SO 07 - Práce na žel. svr...'!P79</f>
        <v>0</v>
      </c>
      <c r="AV62" s="119">
        <f>'SO 07 - Práce na žel. svr...'!J33</f>
        <v>0</v>
      </c>
      <c r="AW62" s="119">
        <f>'SO 07 - Práce na žel. svr...'!J34</f>
        <v>0</v>
      </c>
      <c r="AX62" s="119">
        <f>'SO 07 - Práce na žel. svr...'!J35</f>
        <v>0</v>
      </c>
      <c r="AY62" s="119">
        <f>'SO 07 - Práce na žel. svr...'!J36</f>
        <v>0</v>
      </c>
      <c r="AZ62" s="119">
        <f>'SO 07 - Práce na žel. svr...'!F33</f>
        <v>0</v>
      </c>
      <c r="BA62" s="119">
        <f>'SO 07 - Práce na žel. svr...'!F34</f>
        <v>0</v>
      </c>
      <c r="BB62" s="119">
        <f>'SO 07 - Práce na žel. svr...'!F35</f>
        <v>0</v>
      </c>
      <c r="BC62" s="119">
        <f>'SO 07 - Práce na žel. svr...'!F36</f>
        <v>0</v>
      </c>
      <c r="BD62" s="121">
        <f>'SO 07 - Práce na žel. svr...'!F37</f>
        <v>0</v>
      </c>
      <c r="BE62" s="7"/>
      <c r="BT62" s="122" t="s">
        <v>77</v>
      </c>
      <c r="BV62" s="122" t="s">
        <v>71</v>
      </c>
      <c r="BW62" s="122" t="s">
        <v>100</v>
      </c>
      <c r="BX62" s="122" t="s">
        <v>5</v>
      </c>
      <c r="CL62" s="122" t="s">
        <v>19</v>
      </c>
      <c r="CM62" s="122" t="s">
        <v>79</v>
      </c>
    </row>
    <row r="63" s="7" customFormat="1" ht="24.75" customHeight="1">
      <c r="A63" s="110" t="s">
        <v>73</v>
      </c>
      <c r="B63" s="111"/>
      <c r="C63" s="112"/>
      <c r="D63" s="113" t="s">
        <v>101</v>
      </c>
      <c r="E63" s="113"/>
      <c r="F63" s="113"/>
      <c r="G63" s="113"/>
      <c r="H63" s="113"/>
      <c r="I63" s="114"/>
      <c r="J63" s="113" t="s">
        <v>102</v>
      </c>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5">
        <f>'SO 08 - Rekonstrukce žel....'!J30</f>
        <v>0</v>
      </c>
      <c r="AH63" s="114"/>
      <c r="AI63" s="114"/>
      <c r="AJ63" s="114"/>
      <c r="AK63" s="114"/>
      <c r="AL63" s="114"/>
      <c r="AM63" s="114"/>
      <c r="AN63" s="115">
        <f>SUM(AG63,AT63)</f>
        <v>0</v>
      </c>
      <c r="AO63" s="114"/>
      <c r="AP63" s="114"/>
      <c r="AQ63" s="116" t="s">
        <v>76</v>
      </c>
      <c r="AR63" s="117"/>
      <c r="AS63" s="118">
        <v>0</v>
      </c>
      <c r="AT63" s="119">
        <f>ROUND(SUM(AV63:AW63),2)</f>
        <v>0</v>
      </c>
      <c r="AU63" s="120">
        <f>'SO 08 - Rekonstrukce žel....'!P79</f>
        <v>0</v>
      </c>
      <c r="AV63" s="119">
        <f>'SO 08 - Rekonstrukce žel....'!J33</f>
        <v>0</v>
      </c>
      <c r="AW63" s="119">
        <f>'SO 08 - Rekonstrukce žel....'!J34</f>
        <v>0</v>
      </c>
      <c r="AX63" s="119">
        <f>'SO 08 - Rekonstrukce žel....'!J35</f>
        <v>0</v>
      </c>
      <c r="AY63" s="119">
        <f>'SO 08 - Rekonstrukce žel....'!J36</f>
        <v>0</v>
      </c>
      <c r="AZ63" s="119">
        <f>'SO 08 - Rekonstrukce žel....'!F33</f>
        <v>0</v>
      </c>
      <c r="BA63" s="119">
        <f>'SO 08 - Rekonstrukce žel....'!F34</f>
        <v>0</v>
      </c>
      <c r="BB63" s="119">
        <f>'SO 08 - Rekonstrukce žel....'!F35</f>
        <v>0</v>
      </c>
      <c r="BC63" s="119">
        <f>'SO 08 - Rekonstrukce žel....'!F36</f>
        <v>0</v>
      </c>
      <c r="BD63" s="121">
        <f>'SO 08 - Rekonstrukce žel....'!F37</f>
        <v>0</v>
      </c>
      <c r="BE63" s="7"/>
      <c r="BT63" s="122" t="s">
        <v>77</v>
      </c>
      <c r="BV63" s="122" t="s">
        <v>71</v>
      </c>
      <c r="BW63" s="122" t="s">
        <v>103</v>
      </c>
      <c r="BX63" s="122" t="s">
        <v>5</v>
      </c>
      <c r="CL63" s="122" t="s">
        <v>19</v>
      </c>
      <c r="CM63" s="122" t="s">
        <v>79</v>
      </c>
    </row>
    <row r="64" s="7" customFormat="1" ht="24.75" customHeight="1">
      <c r="A64" s="110" t="s">
        <v>73</v>
      </c>
      <c r="B64" s="111"/>
      <c r="C64" s="112"/>
      <c r="D64" s="113" t="s">
        <v>104</v>
      </c>
      <c r="E64" s="113"/>
      <c r="F64" s="113"/>
      <c r="G64" s="113"/>
      <c r="H64" s="113"/>
      <c r="I64" s="114"/>
      <c r="J64" s="113" t="s">
        <v>105</v>
      </c>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5">
        <f>'So 09 - Rekonstrukce žel....'!J30</f>
        <v>0</v>
      </c>
      <c r="AH64" s="114"/>
      <c r="AI64" s="114"/>
      <c r="AJ64" s="114"/>
      <c r="AK64" s="114"/>
      <c r="AL64" s="114"/>
      <c r="AM64" s="114"/>
      <c r="AN64" s="115">
        <f>SUM(AG64,AT64)</f>
        <v>0</v>
      </c>
      <c r="AO64" s="114"/>
      <c r="AP64" s="114"/>
      <c r="AQ64" s="116" t="s">
        <v>76</v>
      </c>
      <c r="AR64" s="117"/>
      <c r="AS64" s="118">
        <v>0</v>
      </c>
      <c r="AT64" s="119">
        <f>ROUND(SUM(AV64:AW64),2)</f>
        <v>0</v>
      </c>
      <c r="AU64" s="120">
        <f>'So 09 - Rekonstrukce žel....'!P79</f>
        <v>0</v>
      </c>
      <c r="AV64" s="119">
        <f>'So 09 - Rekonstrukce žel....'!J33</f>
        <v>0</v>
      </c>
      <c r="AW64" s="119">
        <f>'So 09 - Rekonstrukce žel....'!J34</f>
        <v>0</v>
      </c>
      <c r="AX64" s="119">
        <f>'So 09 - Rekonstrukce žel....'!J35</f>
        <v>0</v>
      </c>
      <c r="AY64" s="119">
        <f>'So 09 - Rekonstrukce žel....'!J36</f>
        <v>0</v>
      </c>
      <c r="AZ64" s="119">
        <f>'So 09 - Rekonstrukce žel....'!F33</f>
        <v>0</v>
      </c>
      <c r="BA64" s="119">
        <f>'So 09 - Rekonstrukce žel....'!F34</f>
        <v>0</v>
      </c>
      <c r="BB64" s="119">
        <f>'So 09 - Rekonstrukce žel....'!F35</f>
        <v>0</v>
      </c>
      <c r="BC64" s="119">
        <f>'So 09 - Rekonstrukce žel....'!F36</f>
        <v>0</v>
      </c>
      <c r="BD64" s="121">
        <f>'So 09 - Rekonstrukce žel....'!F37</f>
        <v>0</v>
      </c>
      <c r="BE64" s="7"/>
      <c r="BT64" s="122" t="s">
        <v>77</v>
      </c>
      <c r="BV64" s="122" t="s">
        <v>71</v>
      </c>
      <c r="BW64" s="122" t="s">
        <v>106</v>
      </c>
      <c r="BX64" s="122" t="s">
        <v>5</v>
      </c>
      <c r="CL64" s="122" t="s">
        <v>19</v>
      </c>
      <c r="CM64" s="122" t="s">
        <v>79</v>
      </c>
    </row>
    <row r="65" s="7" customFormat="1" ht="24.75" customHeight="1">
      <c r="A65" s="110" t="s">
        <v>73</v>
      </c>
      <c r="B65" s="111"/>
      <c r="C65" s="112"/>
      <c r="D65" s="113" t="s">
        <v>107</v>
      </c>
      <c r="E65" s="113"/>
      <c r="F65" s="113"/>
      <c r="G65" s="113"/>
      <c r="H65" s="113"/>
      <c r="I65" s="114"/>
      <c r="J65" s="113" t="s">
        <v>108</v>
      </c>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5">
        <f>'SO 10 - Rekonstrukce žel....'!J30</f>
        <v>0</v>
      </c>
      <c r="AH65" s="114"/>
      <c r="AI65" s="114"/>
      <c r="AJ65" s="114"/>
      <c r="AK65" s="114"/>
      <c r="AL65" s="114"/>
      <c r="AM65" s="114"/>
      <c r="AN65" s="115">
        <f>SUM(AG65,AT65)</f>
        <v>0</v>
      </c>
      <c r="AO65" s="114"/>
      <c r="AP65" s="114"/>
      <c r="AQ65" s="116" t="s">
        <v>76</v>
      </c>
      <c r="AR65" s="117"/>
      <c r="AS65" s="118">
        <v>0</v>
      </c>
      <c r="AT65" s="119">
        <f>ROUND(SUM(AV65:AW65),2)</f>
        <v>0</v>
      </c>
      <c r="AU65" s="120">
        <f>'SO 10 - Rekonstrukce žel....'!P79</f>
        <v>0</v>
      </c>
      <c r="AV65" s="119">
        <f>'SO 10 - Rekonstrukce žel....'!J33</f>
        <v>0</v>
      </c>
      <c r="AW65" s="119">
        <f>'SO 10 - Rekonstrukce žel....'!J34</f>
        <v>0</v>
      </c>
      <c r="AX65" s="119">
        <f>'SO 10 - Rekonstrukce žel....'!J35</f>
        <v>0</v>
      </c>
      <c r="AY65" s="119">
        <f>'SO 10 - Rekonstrukce žel....'!J36</f>
        <v>0</v>
      </c>
      <c r="AZ65" s="119">
        <f>'SO 10 - Rekonstrukce žel....'!F33</f>
        <v>0</v>
      </c>
      <c r="BA65" s="119">
        <f>'SO 10 - Rekonstrukce žel....'!F34</f>
        <v>0</v>
      </c>
      <c r="BB65" s="119">
        <f>'SO 10 - Rekonstrukce žel....'!F35</f>
        <v>0</v>
      </c>
      <c r="BC65" s="119">
        <f>'SO 10 - Rekonstrukce žel....'!F36</f>
        <v>0</v>
      </c>
      <c r="BD65" s="121">
        <f>'SO 10 - Rekonstrukce žel....'!F37</f>
        <v>0</v>
      </c>
      <c r="BE65" s="7"/>
      <c r="BT65" s="122" t="s">
        <v>77</v>
      </c>
      <c r="BV65" s="122" t="s">
        <v>71</v>
      </c>
      <c r="BW65" s="122" t="s">
        <v>109</v>
      </c>
      <c r="BX65" s="122" t="s">
        <v>5</v>
      </c>
      <c r="CL65" s="122" t="s">
        <v>19</v>
      </c>
      <c r="CM65" s="122" t="s">
        <v>79</v>
      </c>
    </row>
    <row r="66" s="7" customFormat="1" ht="16.5" customHeight="1">
      <c r="A66" s="110" t="s">
        <v>73</v>
      </c>
      <c r="B66" s="111"/>
      <c r="C66" s="112"/>
      <c r="D66" s="113" t="s">
        <v>110</v>
      </c>
      <c r="E66" s="113"/>
      <c r="F66" s="113"/>
      <c r="G66" s="113"/>
      <c r="H66" s="113"/>
      <c r="I66" s="114"/>
      <c r="J66" s="113" t="s">
        <v>111</v>
      </c>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5">
        <f>'SO 11 - Materiál objednat...'!J30</f>
        <v>0</v>
      </c>
      <c r="AH66" s="114"/>
      <c r="AI66" s="114"/>
      <c r="AJ66" s="114"/>
      <c r="AK66" s="114"/>
      <c r="AL66" s="114"/>
      <c r="AM66" s="114"/>
      <c r="AN66" s="115">
        <f>SUM(AG66,AT66)</f>
        <v>0</v>
      </c>
      <c r="AO66" s="114"/>
      <c r="AP66" s="114"/>
      <c r="AQ66" s="116" t="s">
        <v>76</v>
      </c>
      <c r="AR66" s="117"/>
      <c r="AS66" s="118">
        <v>0</v>
      </c>
      <c r="AT66" s="119">
        <f>ROUND(SUM(AV66:AW66),2)</f>
        <v>0</v>
      </c>
      <c r="AU66" s="120">
        <f>'SO 11 - Materiál objednat...'!P88</f>
        <v>0</v>
      </c>
      <c r="AV66" s="119">
        <f>'SO 11 - Materiál objednat...'!J33</f>
        <v>0</v>
      </c>
      <c r="AW66" s="119">
        <f>'SO 11 - Materiál objednat...'!J34</f>
        <v>0</v>
      </c>
      <c r="AX66" s="119">
        <f>'SO 11 - Materiál objednat...'!J35</f>
        <v>0</v>
      </c>
      <c r="AY66" s="119">
        <f>'SO 11 - Materiál objednat...'!J36</f>
        <v>0</v>
      </c>
      <c r="AZ66" s="119">
        <f>'SO 11 - Materiál objednat...'!F33</f>
        <v>0</v>
      </c>
      <c r="BA66" s="119">
        <f>'SO 11 - Materiál objednat...'!F34</f>
        <v>0</v>
      </c>
      <c r="BB66" s="119">
        <f>'SO 11 - Materiál objednat...'!F35</f>
        <v>0</v>
      </c>
      <c r="BC66" s="119">
        <f>'SO 11 - Materiál objednat...'!F36</f>
        <v>0</v>
      </c>
      <c r="BD66" s="121">
        <f>'SO 11 - Materiál objednat...'!F37</f>
        <v>0</v>
      </c>
      <c r="BE66" s="7"/>
      <c r="BT66" s="122" t="s">
        <v>77</v>
      </c>
      <c r="BV66" s="122" t="s">
        <v>71</v>
      </c>
      <c r="BW66" s="122" t="s">
        <v>112</v>
      </c>
      <c r="BX66" s="122" t="s">
        <v>5</v>
      </c>
      <c r="CL66" s="122" t="s">
        <v>19</v>
      </c>
      <c r="CM66" s="122" t="s">
        <v>79</v>
      </c>
    </row>
    <row r="67" s="7" customFormat="1" ht="16.5" customHeight="1">
      <c r="A67" s="110" t="s">
        <v>73</v>
      </c>
      <c r="B67" s="111"/>
      <c r="C67" s="112"/>
      <c r="D67" s="113" t="s">
        <v>113</v>
      </c>
      <c r="E67" s="113"/>
      <c r="F67" s="113"/>
      <c r="G67" s="113"/>
      <c r="H67" s="113"/>
      <c r="I67" s="114"/>
      <c r="J67" s="113" t="s">
        <v>113</v>
      </c>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5">
        <f>'VON - VON'!J30</f>
        <v>0</v>
      </c>
      <c r="AH67" s="114"/>
      <c r="AI67" s="114"/>
      <c r="AJ67" s="114"/>
      <c r="AK67" s="114"/>
      <c r="AL67" s="114"/>
      <c r="AM67" s="114"/>
      <c r="AN67" s="115">
        <f>SUM(AG67,AT67)</f>
        <v>0</v>
      </c>
      <c r="AO67" s="114"/>
      <c r="AP67" s="114"/>
      <c r="AQ67" s="116" t="s">
        <v>76</v>
      </c>
      <c r="AR67" s="117"/>
      <c r="AS67" s="123">
        <v>0</v>
      </c>
      <c r="AT67" s="124">
        <f>ROUND(SUM(AV67:AW67),2)</f>
        <v>0</v>
      </c>
      <c r="AU67" s="125">
        <f>'VON - VON'!P79</f>
        <v>0</v>
      </c>
      <c r="AV67" s="124">
        <f>'VON - VON'!J33</f>
        <v>0</v>
      </c>
      <c r="AW67" s="124">
        <f>'VON - VON'!J34</f>
        <v>0</v>
      </c>
      <c r="AX67" s="124">
        <f>'VON - VON'!J35</f>
        <v>0</v>
      </c>
      <c r="AY67" s="124">
        <f>'VON - VON'!J36</f>
        <v>0</v>
      </c>
      <c r="AZ67" s="124">
        <f>'VON - VON'!F33</f>
        <v>0</v>
      </c>
      <c r="BA67" s="124">
        <f>'VON - VON'!F34</f>
        <v>0</v>
      </c>
      <c r="BB67" s="124">
        <f>'VON - VON'!F35</f>
        <v>0</v>
      </c>
      <c r="BC67" s="124">
        <f>'VON - VON'!F36</f>
        <v>0</v>
      </c>
      <c r="BD67" s="126">
        <f>'VON - VON'!F37</f>
        <v>0</v>
      </c>
      <c r="BE67" s="7"/>
      <c r="BT67" s="122" t="s">
        <v>77</v>
      </c>
      <c r="BV67" s="122" t="s">
        <v>71</v>
      </c>
      <c r="BW67" s="122" t="s">
        <v>114</v>
      </c>
      <c r="BX67" s="122" t="s">
        <v>5</v>
      </c>
      <c r="CL67" s="122" t="s">
        <v>19</v>
      </c>
      <c r="CM67" s="122" t="s">
        <v>79</v>
      </c>
    </row>
    <row r="68" s="2" customFormat="1" ht="30" customHeight="1">
      <c r="A68" s="37"/>
      <c r="B68" s="38"/>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43"/>
      <c r="AS68" s="37"/>
      <c r="AT68" s="37"/>
      <c r="AU68" s="37"/>
      <c r="AV68" s="37"/>
      <c r="AW68" s="37"/>
      <c r="AX68" s="37"/>
      <c r="AY68" s="37"/>
      <c r="AZ68" s="37"/>
      <c r="BA68" s="37"/>
      <c r="BB68" s="37"/>
      <c r="BC68" s="37"/>
      <c r="BD68" s="37"/>
      <c r="BE68" s="37"/>
    </row>
    <row r="69" s="2" customFormat="1" ht="6.96" customHeight="1">
      <c r="A69" s="37"/>
      <c r="B69" s="58"/>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43"/>
      <c r="AS69" s="37"/>
      <c r="AT69" s="37"/>
      <c r="AU69" s="37"/>
      <c r="AV69" s="37"/>
      <c r="AW69" s="37"/>
      <c r="AX69" s="37"/>
      <c r="AY69" s="37"/>
      <c r="AZ69" s="37"/>
      <c r="BA69" s="37"/>
      <c r="BB69" s="37"/>
      <c r="BC69" s="37"/>
      <c r="BD69" s="37"/>
      <c r="BE69" s="37"/>
    </row>
  </sheetData>
  <sheetProtection sheet="1" formatColumns="0" formatRows="0" objects="1" scenarios="1" spinCount="100000" saltValue="aTwLUhAYdWVhQjrfbTsGBBrBSh8y5ifcDnu0HIelNQvhasSq0Q9mxkiGhmAfwU9sf+otgmpIu8KwP8ZDvtRoEg==" hashValue="/KKH+hrYp7nw+F7ROU7nJvxdP/poyC9m8CCn8ThpMs42q6yJ363N/9wnM9sCM7/e1ZWr3ydkAmy1ZHoIDNWbbg==" algorithmName="SHA-512" password="CC35"/>
  <mergeCells count="90">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54:AP54"/>
  </mergeCells>
  <hyperlinks>
    <hyperlink ref="A55" location="'PS 01 - Práce na zařízení...'!C2" display="/"/>
    <hyperlink ref="A56" location="'SO 01 - Práce na  žel. sv...'!C2" display="/"/>
    <hyperlink ref="A57" location="'SO 02 - Práce na žel. svr...'!C2" display="/"/>
    <hyperlink ref="A58" location="'So 03 - Práce na žel. svr...'!C2" display="/"/>
    <hyperlink ref="A59" location="'SO 04 - Práce na žel. svr...'!C2" display="/"/>
    <hyperlink ref="A60" location="'SO 05 - Práce na žel. svr...'!C2" display="/"/>
    <hyperlink ref="A61" location="'SO 06 - Práce na žel. svr...'!C2" display="/"/>
    <hyperlink ref="A62" location="'SO 07 - Práce na žel. svr...'!C2" display="/"/>
    <hyperlink ref="A63" location="'SO 08 - Rekonstrukce žel....'!C2" display="/"/>
    <hyperlink ref="A64" location="'So 09 - Rekonstrukce žel....'!C2" display="/"/>
    <hyperlink ref="A65" location="'SO 10 - Rekonstrukce žel....'!C2" display="/"/>
    <hyperlink ref="A66" location="'SO 11 - Materiál objednat...'!C2" display="/"/>
    <hyperlink ref="A67" location="'VON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103</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809</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ROUND((SUM(BE79:BE185)),  2)</f>
        <v>0</v>
      </c>
      <c r="G33" s="37"/>
      <c r="H33" s="37"/>
      <c r="I33" s="147">
        <v>0.20999999999999999</v>
      </c>
      <c r="J33" s="146">
        <f>ROUND(((SUM(BE79:BE185))*I33),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ROUND((SUM(BF79:BF185)),  2)</f>
        <v>0</v>
      </c>
      <c r="G34" s="37"/>
      <c r="H34" s="37"/>
      <c r="I34" s="147">
        <v>0.12</v>
      </c>
      <c r="J34" s="146">
        <f>ROUND(((SUM(BF79:BF185))*I34),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ROUND((SUM(BG79:BG185)),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ROUND((SUM(BH79:BH185)),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ROUND((SUM(BI79:BI185)),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08 - Rekonstrukce žel. přejezdu P4906 v km 312,103 trati Česká Třebová - Praha</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08 - Rekonstrukce žel. přejezdu P4906 v km 312,103 trati Česká Třebová - Praha</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SUM(P80:P185)</f>
        <v>0</v>
      </c>
      <c r="Q79" s="95"/>
      <c r="R79" s="172">
        <f>SUM(R80:R185)</f>
        <v>0</v>
      </c>
      <c r="S79" s="95"/>
      <c r="T79" s="173">
        <f>SUM(T80:T185)</f>
        <v>0</v>
      </c>
      <c r="U79" s="37"/>
      <c r="V79" s="37"/>
      <c r="W79" s="37"/>
      <c r="X79" s="37"/>
      <c r="Y79" s="37"/>
      <c r="Z79" s="37"/>
      <c r="AA79" s="37"/>
      <c r="AB79" s="37"/>
      <c r="AC79" s="37"/>
      <c r="AD79" s="37"/>
      <c r="AE79" s="37"/>
      <c r="AT79" s="16" t="s">
        <v>68</v>
      </c>
      <c r="AU79" s="16" t="s">
        <v>121</v>
      </c>
      <c r="BK79" s="174">
        <f>SUM(BK80:BK185)</f>
        <v>0</v>
      </c>
    </row>
    <row r="80" s="2" customFormat="1" ht="33" customHeight="1">
      <c r="A80" s="37"/>
      <c r="B80" s="38"/>
      <c r="C80" s="189" t="s">
        <v>77</v>
      </c>
      <c r="D80" s="189" t="s">
        <v>149</v>
      </c>
      <c r="E80" s="190" t="s">
        <v>263</v>
      </c>
      <c r="F80" s="191" t="s">
        <v>264</v>
      </c>
      <c r="G80" s="192" t="s">
        <v>227</v>
      </c>
      <c r="H80" s="193">
        <v>16.800000000000001</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810</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24.15" customHeight="1">
      <c r="A82" s="37"/>
      <c r="B82" s="38"/>
      <c r="C82" s="189" t="s">
        <v>79</v>
      </c>
      <c r="D82" s="189" t="s">
        <v>149</v>
      </c>
      <c r="E82" s="190" t="s">
        <v>811</v>
      </c>
      <c r="F82" s="191" t="s">
        <v>812</v>
      </c>
      <c r="G82" s="192" t="s">
        <v>227</v>
      </c>
      <c r="H82" s="193">
        <v>16</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813</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33" customHeight="1">
      <c r="A84" s="37"/>
      <c r="B84" s="38"/>
      <c r="C84" s="189" t="s">
        <v>145</v>
      </c>
      <c r="D84" s="189" t="s">
        <v>149</v>
      </c>
      <c r="E84" s="190" t="s">
        <v>814</v>
      </c>
      <c r="F84" s="191" t="s">
        <v>815</v>
      </c>
      <c r="G84" s="192" t="s">
        <v>339</v>
      </c>
      <c r="H84" s="193">
        <v>116</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816</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36.256</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817</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9.05" customHeight="1">
      <c r="A88" s="37"/>
      <c r="B88" s="38"/>
      <c r="C88" s="189" t="s">
        <v>152</v>
      </c>
      <c r="D88" s="189" t="s">
        <v>149</v>
      </c>
      <c r="E88" s="190" t="s">
        <v>186</v>
      </c>
      <c r="F88" s="191" t="s">
        <v>187</v>
      </c>
      <c r="G88" s="192" t="s">
        <v>180</v>
      </c>
      <c r="H88" s="193">
        <v>36.256</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818</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9.05" customHeight="1">
      <c r="A90" s="37"/>
      <c r="B90" s="38"/>
      <c r="C90" s="189" t="s">
        <v>148</v>
      </c>
      <c r="D90" s="189" t="s">
        <v>149</v>
      </c>
      <c r="E90" s="190" t="s">
        <v>819</v>
      </c>
      <c r="F90" s="191" t="s">
        <v>820</v>
      </c>
      <c r="G90" s="192" t="s">
        <v>180</v>
      </c>
      <c r="H90" s="193">
        <v>36.256</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817</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158</v>
      </c>
      <c r="D92" s="189" t="s">
        <v>149</v>
      </c>
      <c r="E92" s="190" t="s">
        <v>178</v>
      </c>
      <c r="F92" s="191" t="s">
        <v>179</v>
      </c>
      <c r="G92" s="192" t="s">
        <v>180</v>
      </c>
      <c r="H92" s="193">
        <v>7.7140000000000004</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821</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186</v>
      </c>
      <c r="F94" s="191" t="s">
        <v>187</v>
      </c>
      <c r="G94" s="192" t="s">
        <v>180</v>
      </c>
      <c r="H94" s="193">
        <v>7.7140000000000004</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822</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9.05" customHeight="1">
      <c r="A96" s="37"/>
      <c r="B96" s="38"/>
      <c r="C96" s="189" t="s">
        <v>192</v>
      </c>
      <c r="D96" s="189" t="s">
        <v>149</v>
      </c>
      <c r="E96" s="190" t="s">
        <v>819</v>
      </c>
      <c r="F96" s="191" t="s">
        <v>820</v>
      </c>
      <c r="G96" s="192" t="s">
        <v>180</v>
      </c>
      <c r="H96" s="193">
        <v>7.7140000000000004</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823</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24.15" customHeight="1">
      <c r="A98" s="37"/>
      <c r="B98" s="38"/>
      <c r="C98" s="189" t="s">
        <v>155</v>
      </c>
      <c r="D98" s="189" t="s">
        <v>149</v>
      </c>
      <c r="E98" s="190" t="s">
        <v>166</v>
      </c>
      <c r="F98" s="191" t="s">
        <v>167</v>
      </c>
      <c r="G98" s="192" t="s">
        <v>138</v>
      </c>
      <c r="H98" s="193">
        <v>8</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824</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44.25" customHeight="1">
      <c r="A100" s="37"/>
      <c r="B100" s="38"/>
      <c r="C100" s="189" t="s">
        <v>201</v>
      </c>
      <c r="D100" s="189" t="s">
        <v>149</v>
      </c>
      <c r="E100" s="190" t="s">
        <v>170</v>
      </c>
      <c r="F100" s="191" t="s">
        <v>171</v>
      </c>
      <c r="G100" s="192" t="s">
        <v>172</v>
      </c>
      <c r="H100" s="193">
        <v>0.040000000000000001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825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114.9" customHeight="1">
      <c r="A102" s="37"/>
      <c r="B102" s="38"/>
      <c r="C102" s="189" t="s">
        <v>8</v>
      </c>
      <c r="D102" s="189" t="s">
        <v>149</v>
      </c>
      <c r="E102" s="190" t="s">
        <v>826</v>
      </c>
      <c r="F102" s="191" t="s">
        <v>827</v>
      </c>
      <c r="G102" s="192" t="s">
        <v>172</v>
      </c>
      <c r="H102" s="193">
        <v>0.040000000000000001</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828</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37.8" customHeight="1">
      <c r="A104" s="37"/>
      <c r="B104" s="38"/>
      <c r="C104" s="189" t="s">
        <v>210</v>
      </c>
      <c r="D104" s="189" t="s">
        <v>149</v>
      </c>
      <c r="E104" s="190" t="s">
        <v>829</v>
      </c>
      <c r="F104" s="191" t="s">
        <v>830</v>
      </c>
      <c r="G104" s="192" t="s">
        <v>176</v>
      </c>
      <c r="H104" s="193">
        <v>5.7599999999999998</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831</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37.8" customHeight="1">
      <c r="A106" s="37"/>
      <c r="B106" s="38"/>
      <c r="C106" s="189" t="s">
        <v>161</v>
      </c>
      <c r="D106" s="189" t="s">
        <v>149</v>
      </c>
      <c r="E106" s="190" t="s">
        <v>333</v>
      </c>
      <c r="F106" s="191" t="s">
        <v>334</v>
      </c>
      <c r="G106" s="192" t="s">
        <v>176</v>
      </c>
      <c r="H106" s="193">
        <v>40</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832</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4.25" customHeight="1">
      <c r="A108" s="37"/>
      <c r="B108" s="38"/>
      <c r="C108" s="189" t="s">
        <v>217</v>
      </c>
      <c r="D108" s="189" t="s">
        <v>149</v>
      </c>
      <c r="E108" s="190" t="s">
        <v>178</v>
      </c>
      <c r="F108" s="191" t="s">
        <v>179</v>
      </c>
      <c r="G108" s="192" t="s">
        <v>180</v>
      </c>
      <c r="H108" s="193">
        <v>221.23500000000001</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833</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49.05" customHeight="1">
      <c r="A110" s="37"/>
      <c r="B110" s="38"/>
      <c r="C110" s="189" t="s">
        <v>164</v>
      </c>
      <c r="D110" s="189" t="s">
        <v>149</v>
      </c>
      <c r="E110" s="190" t="s">
        <v>186</v>
      </c>
      <c r="F110" s="191" t="s">
        <v>187</v>
      </c>
      <c r="G110" s="192" t="s">
        <v>180</v>
      </c>
      <c r="H110" s="193">
        <v>221.23500000000001</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834</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49.05" customHeight="1">
      <c r="A112" s="37"/>
      <c r="B112" s="38"/>
      <c r="C112" s="189" t="s">
        <v>224</v>
      </c>
      <c r="D112" s="189" t="s">
        <v>149</v>
      </c>
      <c r="E112" s="190" t="s">
        <v>189</v>
      </c>
      <c r="F112" s="191" t="s">
        <v>190</v>
      </c>
      <c r="G112" s="192" t="s">
        <v>180</v>
      </c>
      <c r="H112" s="193">
        <v>221.23500000000001</v>
      </c>
      <c r="I112" s="194"/>
      <c r="J112" s="195">
        <f>ROUND(I112*H112,2)</f>
        <v>0</v>
      </c>
      <c r="K112" s="191" t="s">
        <v>139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835</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49.05" customHeight="1">
      <c r="A114" s="37"/>
      <c r="B114" s="38"/>
      <c r="C114" s="189" t="s">
        <v>195</v>
      </c>
      <c r="D114" s="189" t="s">
        <v>149</v>
      </c>
      <c r="E114" s="190" t="s">
        <v>836</v>
      </c>
      <c r="F114" s="191" t="s">
        <v>837</v>
      </c>
      <c r="G114" s="192" t="s">
        <v>227</v>
      </c>
      <c r="H114" s="193">
        <v>24</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838</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9.05" customHeight="1">
      <c r="A116" s="37"/>
      <c r="B116" s="38"/>
      <c r="C116" s="189" t="s">
        <v>233</v>
      </c>
      <c r="D116" s="189" t="s">
        <v>149</v>
      </c>
      <c r="E116" s="190" t="s">
        <v>839</v>
      </c>
      <c r="F116" s="191" t="s">
        <v>840</v>
      </c>
      <c r="G116" s="192" t="s">
        <v>227</v>
      </c>
      <c r="H116" s="193">
        <v>6</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841</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16.5" customHeight="1">
      <c r="A118" s="37"/>
      <c r="B118" s="38"/>
      <c r="C118" s="175" t="s">
        <v>199</v>
      </c>
      <c r="D118" s="175" t="s">
        <v>135</v>
      </c>
      <c r="E118" s="176" t="s">
        <v>842</v>
      </c>
      <c r="F118" s="177" t="s">
        <v>843</v>
      </c>
      <c r="G118" s="178" t="s">
        <v>227</v>
      </c>
      <c r="H118" s="179">
        <v>24</v>
      </c>
      <c r="I118" s="180"/>
      <c r="J118" s="181">
        <f>ROUND(I118*H118,2)</f>
        <v>0</v>
      </c>
      <c r="K118" s="177" t="s">
        <v>139</v>
      </c>
      <c r="L118" s="182"/>
      <c r="M118" s="183" t="s">
        <v>19</v>
      </c>
      <c r="N118" s="184"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140</v>
      </c>
      <c r="AT118" s="187" t="s">
        <v>135</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838</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16.5" customHeight="1">
      <c r="A120" s="37"/>
      <c r="B120" s="38"/>
      <c r="C120" s="175" t="s">
        <v>7</v>
      </c>
      <c r="D120" s="175" t="s">
        <v>135</v>
      </c>
      <c r="E120" s="176" t="s">
        <v>844</v>
      </c>
      <c r="F120" s="177" t="s">
        <v>845</v>
      </c>
      <c r="G120" s="178" t="s">
        <v>138</v>
      </c>
      <c r="H120" s="179">
        <v>4</v>
      </c>
      <c r="I120" s="180"/>
      <c r="J120" s="181">
        <f>ROUND(I120*H120,2)</f>
        <v>0</v>
      </c>
      <c r="K120" s="177" t="s">
        <v>139</v>
      </c>
      <c r="L120" s="182"/>
      <c r="M120" s="183" t="s">
        <v>19</v>
      </c>
      <c r="N120" s="184"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140</v>
      </c>
      <c r="AT120" s="187" t="s">
        <v>135</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846</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16.5" customHeight="1">
      <c r="A122" s="37"/>
      <c r="B122" s="38"/>
      <c r="C122" s="175" t="s">
        <v>204</v>
      </c>
      <c r="D122" s="175" t="s">
        <v>135</v>
      </c>
      <c r="E122" s="176" t="s">
        <v>847</v>
      </c>
      <c r="F122" s="177" t="s">
        <v>848</v>
      </c>
      <c r="G122" s="178" t="s">
        <v>138</v>
      </c>
      <c r="H122" s="179">
        <v>4</v>
      </c>
      <c r="I122" s="180"/>
      <c r="J122" s="181">
        <f>ROUND(I122*H122,2)</f>
        <v>0</v>
      </c>
      <c r="K122" s="177" t="s">
        <v>139</v>
      </c>
      <c r="L122" s="182"/>
      <c r="M122" s="183" t="s">
        <v>19</v>
      </c>
      <c r="N122" s="184"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140</v>
      </c>
      <c r="AT122" s="187" t="s">
        <v>135</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846</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49.05" customHeight="1">
      <c r="A124" s="37"/>
      <c r="B124" s="38"/>
      <c r="C124" s="189" t="s">
        <v>249</v>
      </c>
      <c r="D124" s="189" t="s">
        <v>149</v>
      </c>
      <c r="E124" s="190" t="s">
        <v>849</v>
      </c>
      <c r="F124" s="191" t="s">
        <v>850</v>
      </c>
      <c r="G124" s="192" t="s">
        <v>138</v>
      </c>
      <c r="H124" s="193">
        <v>1</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851</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852</v>
      </c>
      <c r="F126" s="191" t="s">
        <v>853</v>
      </c>
      <c r="G126" s="192" t="s">
        <v>138</v>
      </c>
      <c r="H126" s="193">
        <v>1</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854</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37.8" customHeight="1">
      <c r="A128" s="37"/>
      <c r="B128" s="38"/>
      <c r="C128" s="189" t="s">
        <v>258</v>
      </c>
      <c r="D128" s="189" t="s">
        <v>149</v>
      </c>
      <c r="E128" s="190" t="s">
        <v>193</v>
      </c>
      <c r="F128" s="191" t="s">
        <v>194</v>
      </c>
      <c r="G128" s="192" t="s">
        <v>172</v>
      </c>
      <c r="H128" s="193">
        <v>0.040000000000000001</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828</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16.5" customHeight="1">
      <c r="A130" s="37"/>
      <c r="B130" s="38"/>
      <c r="C130" s="175" t="s">
        <v>213</v>
      </c>
      <c r="D130" s="175" t="s">
        <v>135</v>
      </c>
      <c r="E130" s="176" t="s">
        <v>855</v>
      </c>
      <c r="F130" s="177" t="s">
        <v>856</v>
      </c>
      <c r="G130" s="178" t="s">
        <v>138</v>
      </c>
      <c r="H130" s="179">
        <v>200</v>
      </c>
      <c r="I130" s="180"/>
      <c r="J130" s="181">
        <f>ROUND(I130*H130,2)</f>
        <v>0</v>
      </c>
      <c r="K130" s="177" t="s">
        <v>139</v>
      </c>
      <c r="L130" s="182"/>
      <c r="M130" s="183" t="s">
        <v>19</v>
      </c>
      <c r="N130" s="184"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140</v>
      </c>
      <c r="AT130" s="187" t="s">
        <v>135</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857</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49.05" customHeight="1">
      <c r="A132" s="37"/>
      <c r="B132" s="38"/>
      <c r="C132" s="189" t="s">
        <v>267</v>
      </c>
      <c r="D132" s="189" t="s">
        <v>149</v>
      </c>
      <c r="E132" s="190" t="s">
        <v>849</v>
      </c>
      <c r="F132" s="191" t="s">
        <v>850</v>
      </c>
      <c r="G132" s="192" t="s">
        <v>138</v>
      </c>
      <c r="H132" s="193">
        <v>1</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851</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215</v>
      </c>
      <c r="D134" s="189" t="s">
        <v>149</v>
      </c>
      <c r="E134" s="190" t="s">
        <v>852</v>
      </c>
      <c r="F134" s="191" t="s">
        <v>853</v>
      </c>
      <c r="G134" s="192" t="s">
        <v>138</v>
      </c>
      <c r="H134" s="193">
        <v>9</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858</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16.5" customHeight="1">
      <c r="A136" s="37"/>
      <c r="B136" s="38"/>
      <c r="C136" s="175" t="s">
        <v>273</v>
      </c>
      <c r="D136" s="175" t="s">
        <v>135</v>
      </c>
      <c r="E136" s="176" t="s">
        <v>211</v>
      </c>
      <c r="F136" s="177" t="s">
        <v>212</v>
      </c>
      <c r="G136" s="178" t="s">
        <v>180</v>
      </c>
      <c r="H136" s="179">
        <v>171.75399999999999</v>
      </c>
      <c r="I136" s="180"/>
      <c r="J136" s="181">
        <f>ROUND(I136*H136,2)</f>
        <v>0</v>
      </c>
      <c r="K136" s="177" t="s">
        <v>139</v>
      </c>
      <c r="L136" s="182"/>
      <c r="M136" s="183" t="s">
        <v>19</v>
      </c>
      <c r="N136" s="184"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140</v>
      </c>
      <c r="AT136" s="187" t="s">
        <v>135</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859</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16.5" customHeight="1">
      <c r="A138" s="37"/>
      <c r="B138" s="38"/>
      <c r="C138" s="175" t="s">
        <v>218</v>
      </c>
      <c r="D138" s="175" t="s">
        <v>135</v>
      </c>
      <c r="E138" s="176" t="s">
        <v>860</v>
      </c>
      <c r="F138" s="177" t="s">
        <v>861</v>
      </c>
      <c r="G138" s="178" t="s">
        <v>180</v>
      </c>
      <c r="H138" s="179">
        <v>10.656000000000001</v>
      </c>
      <c r="I138" s="180"/>
      <c r="J138" s="181">
        <f>ROUND(I138*H138,2)</f>
        <v>0</v>
      </c>
      <c r="K138" s="177" t="s">
        <v>139</v>
      </c>
      <c r="L138" s="182"/>
      <c r="M138" s="183" t="s">
        <v>19</v>
      </c>
      <c r="N138" s="184"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140</v>
      </c>
      <c r="AT138" s="187" t="s">
        <v>135</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862</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44.25" customHeight="1">
      <c r="A140" s="37"/>
      <c r="B140" s="38"/>
      <c r="C140" s="189" t="s">
        <v>280</v>
      </c>
      <c r="D140" s="189" t="s">
        <v>149</v>
      </c>
      <c r="E140" s="190" t="s">
        <v>178</v>
      </c>
      <c r="F140" s="191" t="s">
        <v>179</v>
      </c>
      <c r="G140" s="192" t="s">
        <v>180</v>
      </c>
      <c r="H140" s="193">
        <v>182.41</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863</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49.05" customHeight="1">
      <c r="A142" s="37"/>
      <c r="B142" s="38"/>
      <c r="C142" s="189" t="s">
        <v>222</v>
      </c>
      <c r="D142" s="189" t="s">
        <v>149</v>
      </c>
      <c r="E142" s="190" t="s">
        <v>186</v>
      </c>
      <c r="F142" s="191" t="s">
        <v>187</v>
      </c>
      <c r="G142" s="192" t="s">
        <v>180</v>
      </c>
      <c r="H142" s="193">
        <v>912.04999999999995</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864</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37.8" customHeight="1">
      <c r="A144" s="37"/>
      <c r="B144" s="38"/>
      <c r="C144" s="189" t="s">
        <v>289</v>
      </c>
      <c r="D144" s="189" t="s">
        <v>149</v>
      </c>
      <c r="E144" s="190" t="s">
        <v>268</v>
      </c>
      <c r="F144" s="191" t="s">
        <v>269</v>
      </c>
      <c r="G144" s="192" t="s">
        <v>227</v>
      </c>
      <c r="H144" s="193">
        <v>16.800000000000001</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810</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16.5" customHeight="1">
      <c r="A146" s="37"/>
      <c r="B146" s="38"/>
      <c r="C146" s="175" t="s">
        <v>228</v>
      </c>
      <c r="D146" s="175" t="s">
        <v>135</v>
      </c>
      <c r="E146" s="176" t="s">
        <v>865</v>
      </c>
      <c r="F146" s="177" t="s">
        <v>866</v>
      </c>
      <c r="G146" s="178" t="s">
        <v>227</v>
      </c>
      <c r="H146" s="179">
        <v>16.800000000000001</v>
      </c>
      <c r="I146" s="180"/>
      <c r="J146" s="181">
        <f>ROUND(I146*H146,2)</f>
        <v>0</v>
      </c>
      <c r="K146" s="177" t="s">
        <v>139</v>
      </c>
      <c r="L146" s="182"/>
      <c r="M146" s="183" t="s">
        <v>19</v>
      </c>
      <c r="N146" s="184"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140</v>
      </c>
      <c r="AT146" s="187" t="s">
        <v>135</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810</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75" t="s">
        <v>297</v>
      </c>
      <c r="D148" s="175" t="s">
        <v>135</v>
      </c>
      <c r="E148" s="176" t="s">
        <v>867</v>
      </c>
      <c r="F148" s="177" t="s">
        <v>868</v>
      </c>
      <c r="G148" s="178" t="s">
        <v>176</v>
      </c>
      <c r="H148" s="179">
        <v>2.52</v>
      </c>
      <c r="I148" s="180"/>
      <c r="J148" s="181">
        <f>ROUND(I148*H148,2)</f>
        <v>0</v>
      </c>
      <c r="K148" s="177" t="s">
        <v>139</v>
      </c>
      <c r="L148" s="182"/>
      <c r="M148" s="183" t="s">
        <v>19</v>
      </c>
      <c r="N148" s="184"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140</v>
      </c>
      <c r="AT148" s="187" t="s">
        <v>135</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869</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44.25" customHeight="1">
      <c r="A150" s="37"/>
      <c r="B150" s="38"/>
      <c r="C150" s="189" t="s">
        <v>231</v>
      </c>
      <c r="D150" s="189" t="s">
        <v>149</v>
      </c>
      <c r="E150" s="190" t="s">
        <v>178</v>
      </c>
      <c r="F150" s="191" t="s">
        <v>179</v>
      </c>
      <c r="G150" s="192" t="s">
        <v>180</v>
      </c>
      <c r="H150" s="193">
        <v>5.5439999999999996</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870</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49.05" customHeight="1">
      <c r="A152" s="37"/>
      <c r="B152" s="38"/>
      <c r="C152" s="189" t="s">
        <v>305</v>
      </c>
      <c r="D152" s="189" t="s">
        <v>149</v>
      </c>
      <c r="E152" s="190" t="s">
        <v>186</v>
      </c>
      <c r="F152" s="191" t="s">
        <v>187</v>
      </c>
      <c r="G152" s="192" t="s">
        <v>180</v>
      </c>
      <c r="H152" s="193">
        <v>5.5439999999999996</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871</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55.5" customHeight="1">
      <c r="A154" s="37"/>
      <c r="B154" s="38"/>
      <c r="C154" s="189" t="s">
        <v>236</v>
      </c>
      <c r="D154" s="189" t="s">
        <v>149</v>
      </c>
      <c r="E154" s="190" t="s">
        <v>234</v>
      </c>
      <c r="F154" s="191" t="s">
        <v>235</v>
      </c>
      <c r="G154" s="192" t="s">
        <v>180</v>
      </c>
      <c r="H154" s="193">
        <v>13.44</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872</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55.5" customHeight="1">
      <c r="A156" s="37"/>
      <c r="B156" s="38"/>
      <c r="C156" s="189" t="s">
        <v>311</v>
      </c>
      <c r="D156" s="189" t="s">
        <v>149</v>
      </c>
      <c r="E156" s="190" t="s">
        <v>707</v>
      </c>
      <c r="F156" s="191" t="s">
        <v>708</v>
      </c>
      <c r="G156" s="192" t="s">
        <v>180</v>
      </c>
      <c r="H156" s="193">
        <v>591.36000000000001</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873</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44.25" customHeight="1">
      <c r="A158" s="37"/>
      <c r="B158" s="38"/>
      <c r="C158" s="189" t="s">
        <v>240</v>
      </c>
      <c r="D158" s="189" t="s">
        <v>149</v>
      </c>
      <c r="E158" s="190" t="s">
        <v>874</v>
      </c>
      <c r="F158" s="191" t="s">
        <v>875</v>
      </c>
      <c r="G158" s="192" t="s">
        <v>339</v>
      </c>
      <c r="H158" s="193">
        <v>120</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876</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16.5" customHeight="1">
      <c r="A160" s="37"/>
      <c r="B160" s="38"/>
      <c r="C160" s="175" t="s">
        <v>318</v>
      </c>
      <c r="D160" s="175" t="s">
        <v>135</v>
      </c>
      <c r="E160" s="176" t="s">
        <v>877</v>
      </c>
      <c r="F160" s="177" t="s">
        <v>878</v>
      </c>
      <c r="G160" s="178" t="s">
        <v>180</v>
      </c>
      <c r="H160" s="179">
        <v>30</v>
      </c>
      <c r="I160" s="180"/>
      <c r="J160" s="181">
        <f>ROUND(I160*H160,2)</f>
        <v>0</v>
      </c>
      <c r="K160" s="177" t="s">
        <v>139</v>
      </c>
      <c r="L160" s="182"/>
      <c r="M160" s="183" t="s">
        <v>19</v>
      </c>
      <c r="N160" s="184"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140</v>
      </c>
      <c r="AT160" s="187" t="s">
        <v>135</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879</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16.5" customHeight="1">
      <c r="A162" s="37"/>
      <c r="B162" s="38"/>
      <c r="C162" s="175" t="s">
        <v>242</v>
      </c>
      <c r="D162" s="175" t="s">
        <v>135</v>
      </c>
      <c r="E162" s="176" t="s">
        <v>880</v>
      </c>
      <c r="F162" s="177" t="s">
        <v>881</v>
      </c>
      <c r="G162" s="178" t="s">
        <v>180</v>
      </c>
      <c r="H162" s="179">
        <v>18</v>
      </c>
      <c r="I162" s="180"/>
      <c r="J162" s="181">
        <f>ROUND(I162*H162,2)</f>
        <v>0</v>
      </c>
      <c r="K162" s="177" t="s">
        <v>139</v>
      </c>
      <c r="L162" s="182"/>
      <c r="M162" s="183" t="s">
        <v>19</v>
      </c>
      <c r="N162" s="184"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140</v>
      </c>
      <c r="AT162" s="187" t="s">
        <v>135</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882</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16.5" customHeight="1">
      <c r="A164" s="37"/>
      <c r="B164" s="38"/>
      <c r="C164" s="175" t="s">
        <v>323</v>
      </c>
      <c r="D164" s="175" t="s">
        <v>135</v>
      </c>
      <c r="E164" s="176" t="s">
        <v>883</v>
      </c>
      <c r="F164" s="177" t="s">
        <v>884</v>
      </c>
      <c r="G164" s="178" t="s">
        <v>180</v>
      </c>
      <c r="H164" s="179">
        <v>12</v>
      </c>
      <c r="I164" s="180"/>
      <c r="J164" s="181">
        <f>ROUND(I164*H164,2)</f>
        <v>0</v>
      </c>
      <c r="K164" s="177" t="s">
        <v>139</v>
      </c>
      <c r="L164" s="182"/>
      <c r="M164" s="183" t="s">
        <v>19</v>
      </c>
      <c r="N164" s="184"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140</v>
      </c>
      <c r="AT164" s="187" t="s">
        <v>135</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885</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44.25" customHeight="1">
      <c r="A166" s="37"/>
      <c r="B166" s="38"/>
      <c r="C166" s="189" t="s">
        <v>247</v>
      </c>
      <c r="D166" s="189" t="s">
        <v>149</v>
      </c>
      <c r="E166" s="190" t="s">
        <v>178</v>
      </c>
      <c r="F166" s="191" t="s">
        <v>179</v>
      </c>
      <c r="G166" s="192" t="s">
        <v>180</v>
      </c>
      <c r="H166" s="193">
        <v>60</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886</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49.05" customHeight="1">
      <c r="A168" s="37"/>
      <c r="B168" s="38"/>
      <c r="C168" s="189" t="s">
        <v>425</v>
      </c>
      <c r="D168" s="189" t="s">
        <v>149</v>
      </c>
      <c r="E168" s="190" t="s">
        <v>186</v>
      </c>
      <c r="F168" s="191" t="s">
        <v>187</v>
      </c>
      <c r="G168" s="192" t="s">
        <v>180</v>
      </c>
      <c r="H168" s="193">
        <v>60</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887</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16.5" customHeight="1">
      <c r="A170" s="37"/>
      <c r="B170" s="38"/>
      <c r="C170" s="189" t="s">
        <v>252</v>
      </c>
      <c r="D170" s="189" t="s">
        <v>149</v>
      </c>
      <c r="E170" s="190" t="s">
        <v>408</v>
      </c>
      <c r="F170" s="191" t="s">
        <v>888</v>
      </c>
      <c r="G170" s="192" t="s">
        <v>227</v>
      </c>
      <c r="H170" s="193">
        <v>28</v>
      </c>
      <c r="I170" s="194"/>
      <c r="J170" s="195">
        <f>ROUND(I170*H170,2)</f>
        <v>0</v>
      </c>
      <c r="K170" s="191" t="s">
        <v>19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889</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16.5" customHeight="1">
      <c r="A172" s="37"/>
      <c r="B172" s="38"/>
      <c r="C172" s="189" t="s">
        <v>427</v>
      </c>
      <c r="D172" s="189" t="s">
        <v>149</v>
      </c>
      <c r="E172" s="190" t="s">
        <v>225</v>
      </c>
      <c r="F172" s="191" t="s">
        <v>890</v>
      </c>
      <c r="G172" s="192" t="s">
        <v>227</v>
      </c>
      <c r="H172" s="193">
        <v>28</v>
      </c>
      <c r="I172" s="194"/>
      <c r="J172" s="195">
        <f>ROUND(I172*H172,2)</f>
        <v>0</v>
      </c>
      <c r="K172" s="191" t="s">
        <v>19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889</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55.5" customHeight="1">
      <c r="A174" s="37"/>
      <c r="B174" s="38"/>
      <c r="C174" s="189" t="s">
        <v>256</v>
      </c>
      <c r="D174" s="189" t="s">
        <v>149</v>
      </c>
      <c r="E174" s="190" t="s">
        <v>244</v>
      </c>
      <c r="F174" s="191" t="s">
        <v>245</v>
      </c>
      <c r="G174" s="192" t="s">
        <v>246</v>
      </c>
      <c r="H174" s="193">
        <v>8</v>
      </c>
      <c r="I174" s="194"/>
      <c r="J174" s="195">
        <f>ROUND(I174*H174,2)</f>
        <v>0</v>
      </c>
      <c r="K174" s="191" t="s">
        <v>139</v>
      </c>
      <c r="L174" s="43"/>
      <c r="M174" s="196" t="s">
        <v>19</v>
      </c>
      <c r="N174" s="197"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142</v>
      </c>
      <c r="AT174" s="187" t="s">
        <v>149</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824</v>
      </c>
      <c r="G175" s="39"/>
      <c r="H175" s="39"/>
      <c r="I175" s="205"/>
      <c r="J175" s="39"/>
      <c r="K175" s="39"/>
      <c r="L175" s="43"/>
      <c r="M175" s="206"/>
      <c r="N175" s="207"/>
      <c r="O175" s="83"/>
      <c r="P175" s="83"/>
      <c r="Q175" s="83"/>
      <c r="R175" s="83"/>
      <c r="S175" s="83"/>
      <c r="T175" s="84"/>
      <c r="U175" s="37"/>
      <c r="V175" s="37"/>
      <c r="W175" s="37"/>
      <c r="X175" s="37"/>
      <c r="Y175" s="37"/>
      <c r="Z175" s="37"/>
      <c r="AA175" s="37"/>
      <c r="AB175" s="37"/>
      <c r="AC175" s="37"/>
      <c r="AD175" s="37"/>
      <c r="AE175" s="37"/>
      <c r="AT175" s="16" t="s">
        <v>168</v>
      </c>
      <c r="AU175" s="16" t="s">
        <v>69</v>
      </c>
    </row>
    <row r="176" s="2" customFormat="1" ht="49.05" customHeight="1">
      <c r="A176" s="37"/>
      <c r="B176" s="38"/>
      <c r="C176" s="189" t="s">
        <v>432</v>
      </c>
      <c r="D176" s="189" t="s">
        <v>149</v>
      </c>
      <c r="E176" s="190" t="s">
        <v>250</v>
      </c>
      <c r="F176" s="191" t="s">
        <v>251</v>
      </c>
      <c r="G176" s="192" t="s">
        <v>246</v>
      </c>
      <c r="H176" s="193">
        <v>4</v>
      </c>
      <c r="I176" s="194"/>
      <c r="J176" s="195">
        <f>ROUND(I176*H176,2)</f>
        <v>0</v>
      </c>
      <c r="K176" s="191" t="s">
        <v>139</v>
      </c>
      <c r="L176" s="43"/>
      <c r="M176" s="196" t="s">
        <v>19</v>
      </c>
      <c r="N176" s="197"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142</v>
      </c>
      <c r="AT176" s="187" t="s">
        <v>149</v>
      </c>
      <c r="AU176" s="187" t="s">
        <v>69</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441</v>
      </c>
    </row>
    <row r="177" s="2" customFormat="1">
      <c r="A177" s="37"/>
      <c r="B177" s="38"/>
      <c r="C177" s="39"/>
      <c r="D177" s="203" t="s">
        <v>168</v>
      </c>
      <c r="E177" s="39"/>
      <c r="F177" s="204" t="s">
        <v>891</v>
      </c>
      <c r="G177" s="39"/>
      <c r="H177" s="39"/>
      <c r="I177" s="205"/>
      <c r="J177" s="39"/>
      <c r="K177" s="39"/>
      <c r="L177" s="43"/>
      <c r="M177" s="206"/>
      <c r="N177" s="207"/>
      <c r="O177" s="83"/>
      <c r="P177" s="83"/>
      <c r="Q177" s="83"/>
      <c r="R177" s="83"/>
      <c r="S177" s="83"/>
      <c r="T177" s="84"/>
      <c r="U177" s="37"/>
      <c r="V177" s="37"/>
      <c r="W177" s="37"/>
      <c r="X177" s="37"/>
      <c r="Y177" s="37"/>
      <c r="Z177" s="37"/>
      <c r="AA177" s="37"/>
      <c r="AB177" s="37"/>
      <c r="AC177" s="37"/>
      <c r="AD177" s="37"/>
      <c r="AE177" s="37"/>
      <c r="AT177" s="16" t="s">
        <v>168</v>
      </c>
      <c r="AU177" s="16" t="s">
        <v>69</v>
      </c>
    </row>
    <row r="178" s="2" customFormat="1" ht="49.05" customHeight="1">
      <c r="A178" s="37"/>
      <c r="B178" s="38"/>
      <c r="C178" s="189" t="s">
        <v>261</v>
      </c>
      <c r="D178" s="189" t="s">
        <v>149</v>
      </c>
      <c r="E178" s="190" t="s">
        <v>254</v>
      </c>
      <c r="F178" s="191" t="s">
        <v>255</v>
      </c>
      <c r="G178" s="192" t="s">
        <v>227</v>
      </c>
      <c r="H178" s="193">
        <v>560</v>
      </c>
      <c r="I178" s="194"/>
      <c r="J178" s="195">
        <f>ROUND(I178*H178,2)</f>
        <v>0</v>
      </c>
      <c r="K178" s="191" t="s">
        <v>139</v>
      </c>
      <c r="L178" s="43"/>
      <c r="M178" s="196" t="s">
        <v>19</v>
      </c>
      <c r="N178" s="197"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142</v>
      </c>
      <c r="AT178" s="187" t="s">
        <v>149</v>
      </c>
      <c r="AU178" s="187" t="s">
        <v>69</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444</v>
      </c>
    </row>
    <row r="179" s="2" customFormat="1">
      <c r="A179" s="37"/>
      <c r="B179" s="38"/>
      <c r="C179" s="39"/>
      <c r="D179" s="203" t="s">
        <v>168</v>
      </c>
      <c r="E179" s="39"/>
      <c r="F179" s="204" t="s">
        <v>892</v>
      </c>
      <c r="G179" s="39"/>
      <c r="H179" s="39"/>
      <c r="I179" s="205"/>
      <c r="J179" s="39"/>
      <c r="K179" s="39"/>
      <c r="L179" s="43"/>
      <c r="M179" s="206"/>
      <c r="N179" s="207"/>
      <c r="O179" s="83"/>
      <c r="P179" s="83"/>
      <c r="Q179" s="83"/>
      <c r="R179" s="83"/>
      <c r="S179" s="83"/>
      <c r="T179" s="84"/>
      <c r="U179" s="37"/>
      <c r="V179" s="37"/>
      <c r="W179" s="37"/>
      <c r="X179" s="37"/>
      <c r="Y179" s="37"/>
      <c r="Z179" s="37"/>
      <c r="AA179" s="37"/>
      <c r="AB179" s="37"/>
      <c r="AC179" s="37"/>
      <c r="AD179" s="37"/>
      <c r="AE179" s="37"/>
      <c r="AT179" s="16" t="s">
        <v>168</v>
      </c>
      <c r="AU179" s="16" t="s">
        <v>69</v>
      </c>
    </row>
    <row r="180" s="2" customFormat="1" ht="49.05" customHeight="1">
      <c r="A180" s="37"/>
      <c r="B180" s="38"/>
      <c r="C180" s="189" t="s">
        <v>438</v>
      </c>
      <c r="D180" s="189" t="s">
        <v>149</v>
      </c>
      <c r="E180" s="190" t="s">
        <v>259</v>
      </c>
      <c r="F180" s="191" t="s">
        <v>260</v>
      </c>
      <c r="G180" s="192" t="s">
        <v>227</v>
      </c>
      <c r="H180" s="193">
        <v>560</v>
      </c>
      <c r="I180" s="194"/>
      <c r="J180" s="195">
        <f>ROUND(I180*H180,2)</f>
        <v>0</v>
      </c>
      <c r="K180" s="191" t="s">
        <v>139</v>
      </c>
      <c r="L180" s="43"/>
      <c r="M180" s="196" t="s">
        <v>19</v>
      </c>
      <c r="N180" s="197"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142</v>
      </c>
      <c r="AT180" s="187" t="s">
        <v>149</v>
      </c>
      <c r="AU180" s="187" t="s">
        <v>69</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447</v>
      </c>
    </row>
    <row r="181" s="2" customFormat="1">
      <c r="A181" s="37"/>
      <c r="B181" s="38"/>
      <c r="C181" s="39"/>
      <c r="D181" s="203" t="s">
        <v>168</v>
      </c>
      <c r="E181" s="39"/>
      <c r="F181" s="204" t="s">
        <v>892</v>
      </c>
      <c r="G181" s="39"/>
      <c r="H181" s="39"/>
      <c r="I181" s="205"/>
      <c r="J181" s="39"/>
      <c r="K181" s="39"/>
      <c r="L181" s="43"/>
      <c r="M181" s="206"/>
      <c r="N181" s="207"/>
      <c r="O181" s="83"/>
      <c r="P181" s="83"/>
      <c r="Q181" s="83"/>
      <c r="R181" s="83"/>
      <c r="S181" s="83"/>
      <c r="T181" s="84"/>
      <c r="U181" s="37"/>
      <c r="V181" s="37"/>
      <c r="W181" s="37"/>
      <c r="X181" s="37"/>
      <c r="Y181" s="37"/>
      <c r="Z181" s="37"/>
      <c r="AA181" s="37"/>
      <c r="AB181" s="37"/>
      <c r="AC181" s="37"/>
      <c r="AD181" s="37"/>
      <c r="AE181" s="37"/>
      <c r="AT181" s="16" t="s">
        <v>168</v>
      </c>
      <c r="AU181" s="16" t="s">
        <v>69</v>
      </c>
    </row>
    <row r="182" s="2" customFormat="1" ht="44.25" customHeight="1">
      <c r="A182" s="37"/>
      <c r="B182" s="38"/>
      <c r="C182" s="189" t="s">
        <v>265</v>
      </c>
      <c r="D182" s="189" t="s">
        <v>149</v>
      </c>
      <c r="E182" s="190" t="s">
        <v>893</v>
      </c>
      <c r="F182" s="191" t="s">
        <v>894</v>
      </c>
      <c r="G182" s="192" t="s">
        <v>227</v>
      </c>
      <c r="H182" s="193">
        <v>40</v>
      </c>
      <c r="I182" s="194"/>
      <c r="J182" s="195">
        <f>ROUND(I182*H182,2)</f>
        <v>0</v>
      </c>
      <c r="K182" s="191" t="s">
        <v>139</v>
      </c>
      <c r="L182" s="43"/>
      <c r="M182" s="196" t="s">
        <v>19</v>
      </c>
      <c r="N182" s="197"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142</v>
      </c>
      <c r="AT182" s="187" t="s">
        <v>149</v>
      </c>
      <c r="AU182" s="187" t="s">
        <v>69</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449</v>
      </c>
    </row>
    <row r="183" s="2" customFormat="1">
      <c r="A183" s="37"/>
      <c r="B183" s="38"/>
      <c r="C183" s="39"/>
      <c r="D183" s="203" t="s">
        <v>168</v>
      </c>
      <c r="E183" s="39"/>
      <c r="F183" s="204" t="s">
        <v>895</v>
      </c>
      <c r="G183" s="39"/>
      <c r="H183" s="39"/>
      <c r="I183" s="205"/>
      <c r="J183" s="39"/>
      <c r="K183" s="39"/>
      <c r="L183" s="43"/>
      <c r="M183" s="206"/>
      <c r="N183" s="207"/>
      <c r="O183" s="83"/>
      <c r="P183" s="83"/>
      <c r="Q183" s="83"/>
      <c r="R183" s="83"/>
      <c r="S183" s="83"/>
      <c r="T183" s="84"/>
      <c r="U183" s="37"/>
      <c r="V183" s="37"/>
      <c r="W183" s="37"/>
      <c r="X183" s="37"/>
      <c r="Y183" s="37"/>
      <c r="Z183" s="37"/>
      <c r="AA183" s="37"/>
      <c r="AB183" s="37"/>
      <c r="AC183" s="37"/>
      <c r="AD183" s="37"/>
      <c r="AE183" s="37"/>
      <c r="AT183" s="16" t="s">
        <v>168</v>
      </c>
      <c r="AU183" s="16" t="s">
        <v>69</v>
      </c>
    </row>
    <row r="184" s="2" customFormat="1" ht="16.5" customHeight="1">
      <c r="A184" s="37"/>
      <c r="B184" s="38"/>
      <c r="C184" s="175" t="s">
        <v>446</v>
      </c>
      <c r="D184" s="175" t="s">
        <v>135</v>
      </c>
      <c r="E184" s="176" t="s">
        <v>465</v>
      </c>
      <c r="F184" s="177" t="s">
        <v>896</v>
      </c>
      <c r="G184" s="178" t="s">
        <v>897</v>
      </c>
      <c r="H184" s="179">
        <v>4</v>
      </c>
      <c r="I184" s="180"/>
      <c r="J184" s="181">
        <f>ROUND(I184*H184,2)</f>
        <v>0</v>
      </c>
      <c r="K184" s="177" t="s">
        <v>19</v>
      </c>
      <c r="L184" s="182"/>
      <c r="M184" s="183" t="s">
        <v>19</v>
      </c>
      <c r="N184" s="184"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140</v>
      </c>
      <c r="AT184" s="187" t="s">
        <v>135</v>
      </c>
      <c r="AU184" s="187" t="s">
        <v>69</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452</v>
      </c>
    </row>
    <row r="185" s="2" customFormat="1">
      <c r="A185" s="37"/>
      <c r="B185" s="38"/>
      <c r="C185" s="39"/>
      <c r="D185" s="203" t="s">
        <v>168</v>
      </c>
      <c r="E185" s="39"/>
      <c r="F185" s="204" t="s">
        <v>898</v>
      </c>
      <c r="G185" s="39"/>
      <c r="H185" s="39"/>
      <c r="I185" s="205"/>
      <c r="J185" s="39"/>
      <c r="K185" s="39"/>
      <c r="L185" s="43"/>
      <c r="M185" s="208"/>
      <c r="N185" s="209"/>
      <c r="O185" s="200"/>
      <c r="P185" s="200"/>
      <c r="Q185" s="200"/>
      <c r="R185" s="200"/>
      <c r="S185" s="200"/>
      <c r="T185" s="210"/>
      <c r="U185" s="37"/>
      <c r="V185" s="37"/>
      <c r="W185" s="37"/>
      <c r="X185" s="37"/>
      <c r="Y185" s="37"/>
      <c r="Z185" s="37"/>
      <c r="AA185" s="37"/>
      <c r="AB185" s="37"/>
      <c r="AC185" s="37"/>
      <c r="AD185" s="37"/>
      <c r="AE185" s="37"/>
      <c r="AT185" s="16" t="s">
        <v>168</v>
      </c>
      <c r="AU185" s="16" t="s">
        <v>69</v>
      </c>
    </row>
    <row r="186" s="2" customFormat="1" ht="6.96" customHeight="1">
      <c r="A186" s="37"/>
      <c r="B186" s="58"/>
      <c r="C186" s="59"/>
      <c r="D186" s="59"/>
      <c r="E186" s="59"/>
      <c r="F186" s="59"/>
      <c r="G186" s="59"/>
      <c r="H186" s="59"/>
      <c r="I186" s="59"/>
      <c r="J186" s="59"/>
      <c r="K186" s="59"/>
      <c r="L186" s="43"/>
      <c r="M186" s="37"/>
      <c r="O186" s="37"/>
      <c r="P186" s="37"/>
      <c r="Q186" s="37"/>
      <c r="R186" s="37"/>
      <c r="S186" s="37"/>
      <c r="T186" s="37"/>
      <c r="U186" s="37"/>
      <c r="V186" s="37"/>
      <c r="W186" s="37"/>
      <c r="X186" s="37"/>
      <c r="Y186" s="37"/>
      <c r="Z186" s="37"/>
      <c r="AA186" s="37"/>
      <c r="AB186" s="37"/>
      <c r="AC186" s="37"/>
      <c r="AD186" s="37"/>
      <c r="AE186" s="37"/>
    </row>
  </sheetData>
  <sheetProtection sheet="1" autoFilter="0" formatColumns="0" formatRows="0" objects="1" scenarios="1" spinCount="100000" saltValue="PRG6t85H4j3eBKuRascerEHRq7m/9dEd7EskWUAxhGRUb+9BY6cB2Ed+KpOgFt9fjRQnExW6gYxw+SVjGfmLkw==" hashValue="pBfqZIHJuDCefn5MCZa7SecrxwoHtpq6Mdr3jnUwah24nOD3AAEi5eOPYS9DXsVgTQm7aCAJ85upaSSMZYp3nA==" algorithmName="SHA-512" password="CC35"/>
  <autoFilter ref="C78:K18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106</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899</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ROUND((SUM(BE79:BE195)),  2)</f>
        <v>0</v>
      </c>
      <c r="G33" s="37"/>
      <c r="H33" s="37"/>
      <c r="I33" s="147">
        <v>0.20999999999999999</v>
      </c>
      <c r="J33" s="146">
        <f>ROUND(((SUM(BE79:BE195))*I33),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ROUND((SUM(BF79:BF195)),  2)</f>
        <v>0</v>
      </c>
      <c r="G34" s="37"/>
      <c r="H34" s="37"/>
      <c r="I34" s="147">
        <v>0.12</v>
      </c>
      <c r="J34" s="146">
        <f>ROUND(((SUM(BF79:BF195))*I34),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ROUND((SUM(BG79:BG195)),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ROUND((SUM(BH79:BH195)),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ROUND((SUM(BI79:BI195)),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09 - Rekonstrukce žel. přejezdu P4913 v km 328,440 trati Česká Třebová - Praha</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09 - Rekonstrukce žel. přejezdu P4913 v km 328,440 trati Česká Třebová - Praha</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SUM(P80:P195)</f>
        <v>0</v>
      </c>
      <c r="Q79" s="95"/>
      <c r="R79" s="172">
        <f>SUM(R80:R195)</f>
        <v>0</v>
      </c>
      <c r="S79" s="95"/>
      <c r="T79" s="173">
        <f>SUM(T80:T195)</f>
        <v>0</v>
      </c>
      <c r="U79" s="37"/>
      <c r="V79" s="37"/>
      <c r="W79" s="37"/>
      <c r="X79" s="37"/>
      <c r="Y79" s="37"/>
      <c r="Z79" s="37"/>
      <c r="AA79" s="37"/>
      <c r="AB79" s="37"/>
      <c r="AC79" s="37"/>
      <c r="AD79" s="37"/>
      <c r="AE79" s="37"/>
      <c r="AT79" s="16" t="s">
        <v>68</v>
      </c>
      <c r="AU79" s="16" t="s">
        <v>121</v>
      </c>
      <c r="BK79" s="174">
        <f>SUM(BK80:BK195)</f>
        <v>0</v>
      </c>
    </row>
    <row r="80" s="2" customFormat="1" ht="24.15" customHeight="1">
      <c r="A80" s="37"/>
      <c r="B80" s="38"/>
      <c r="C80" s="189" t="s">
        <v>77</v>
      </c>
      <c r="D80" s="189" t="s">
        <v>149</v>
      </c>
      <c r="E80" s="190" t="s">
        <v>594</v>
      </c>
      <c r="F80" s="191" t="s">
        <v>595</v>
      </c>
      <c r="G80" s="192" t="s">
        <v>227</v>
      </c>
      <c r="H80" s="193">
        <v>12</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900</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24.15" customHeight="1">
      <c r="A82" s="37"/>
      <c r="B82" s="38"/>
      <c r="C82" s="189" t="s">
        <v>79</v>
      </c>
      <c r="D82" s="189" t="s">
        <v>149</v>
      </c>
      <c r="E82" s="190" t="s">
        <v>811</v>
      </c>
      <c r="F82" s="191" t="s">
        <v>812</v>
      </c>
      <c r="G82" s="192" t="s">
        <v>227</v>
      </c>
      <c r="H82" s="193">
        <v>12</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901</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33" customHeight="1">
      <c r="A84" s="37"/>
      <c r="B84" s="38"/>
      <c r="C84" s="189" t="s">
        <v>145</v>
      </c>
      <c r="D84" s="189" t="s">
        <v>149</v>
      </c>
      <c r="E84" s="190" t="s">
        <v>814</v>
      </c>
      <c r="F84" s="191" t="s">
        <v>815</v>
      </c>
      <c r="G84" s="192" t="s">
        <v>339</v>
      </c>
      <c r="H84" s="193">
        <v>99</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902</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903</v>
      </c>
      <c r="F86" s="191" t="s">
        <v>904</v>
      </c>
      <c r="G86" s="192" t="s">
        <v>227</v>
      </c>
      <c r="H86" s="193">
        <v>8</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905</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4.25" customHeight="1">
      <c r="A88" s="37"/>
      <c r="B88" s="38"/>
      <c r="C88" s="189" t="s">
        <v>152</v>
      </c>
      <c r="D88" s="189" t="s">
        <v>149</v>
      </c>
      <c r="E88" s="190" t="s">
        <v>178</v>
      </c>
      <c r="F88" s="191" t="s">
        <v>179</v>
      </c>
      <c r="G88" s="192" t="s">
        <v>180</v>
      </c>
      <c r="H88" s="193">
        <v>29.832000000000001</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906</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9.05" customHeight="1">
      <c r="A90" s="37"/>
      <c r="B90" s="38"/>
      <c r="C90" s="189" t="s">
        <v>148</v>
      </c>
      <c r="D90" s="189" t="s">
        <v>149</v>
      </c>
      <c r="E90" s="190" t="s">
        <v>819</v>
      </c>
      <c r="F90" s="191" t="s">
        <v>820</v>
      </c>
      <c r="G90" s="192" t="s">
        <v>180</v>
      </c>
      <c r="H90" s="193">
        <v>29.832000000000001</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906</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158</v>
      </c>
      <c r="D92" s="189" t="s">
        <v>149</v>
      </c>
      <c r="E92" s="190" t="s">
        <v>178</v>
      </c>
      <c r="F92" s="191" t="s">
        <v>179</v>
      </c>
      <c r="G92" s="192" t="s">
        <v>180</v>
      </c>
      <c r="H92" s="193">
        <v>37.783999999999999</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907</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186</v>
      </c>
      <c r="F94" s="191" t="s">
        <v>187</v>
      </c>
      <c r="G94" s="192" t="s">
        <v>180</v>
      </c>
      <c r="H94" s="193">
        <v>37.783999999999999</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908</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9.05" customHeight="1">
      <c r="A96" s="37"/>
      <c r="B96" s="38"/>
      <c r="C96" s="189" t="s">
        <v>192</v>
      </c>
      <c r="D96" s="189" t="s">
        <v>149</v>
      </c>
      <c r="E96" s="190" t="s">
        <v>819</v>
      </c>
      <c r="F96" s="191" t="s">
        <v>820</v>
      </c>
      <c r="G96" s="192" t="s">
        <v>180</v>
      </c>
      <c r="H96" s="193">
        <v>37.783999999999999</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909</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24.15" customHeight="1">
      <c r="A98" s="37"/>
      <c r="B98" s="38"/>
      <c r="C98" s="189" t="s">
        <v>155</v>
      </c>
      <c r="D98" s="189" t="s">
        <v>149</v>
      </c>
      <c r="E98" s="190" t="s">
        <v>166</v>
      </c>
      <c r="F98" s="191" t="s">
        <v>167</v>
      </c>
      <c r="G98" s="192" t="s">
        <v>138</v>
      </c>
      <c r="H98" s="193">
        <v>8</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824</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44.25" customHeight="1">
      <c r="A100" s="37"/>
      <c r="B100" s="38"/>
      <c r="C100" s="189" t="s">
        <v>201</v>
      </c>
      <c r="D100" s="189" t="s">
        <v>149</v>
      </c>
      <c r="E100" s="190" t="s">
        <v>170</v>
      </c>
      <c r="F100" s="191" t="s">
        <v>171</v>
      </c>
      <c r="G100" s="192" t="s">
        <v>172</v>
      </c>
      <c r="H100" s="193">
        <v>0.040000000000000001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825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114.9" customHeight="1">
      <c r="A102" s="37"/>
      <c r="B102" s="38"/>
      <c r="C102" s="189" t="s">
        <v>8</v>
      </c>
      <c r="D102" s="189" t="s">
        <v>149</v>
      </c>
      <c r="E102" s="190" t="s">
        <v>826</v>
      </c>
      <c r="F102" s="191" t="s">
        <v>827</v>
      </c>
      <c r="G102" s="192" t="s">
        <v>172</v>
      </c>
      <c r="H102" s="193">
        <v>0.040000000000000001</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828</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37.8" customHeight="1">
      <c r="A104" s="37"/>
      <c r="B104" s="38"/>
      <c r="C104" s="189" t="s">
        <v>210</v>
      </c>
      <c r="D104" s="189" t="s">
        <v>149</v>
      </c>
      <c r="E104" s="190" t="s">
        <v>829</v>
      </c>
      <c r="F104" s="191" t="s">
        <v>830</v>
      </c>
      <c r="G104" s="192" t="s">
        <v>176</v>
      </c>
      <c r="H104" s="193">
        <v>9.5999999999999996</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910</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37.8" customHeight="1">
      <c r="A106" s="37"/>
      <c r="B106" s="38"/>
      <c r="C106" s="189" t="s">
        <v>161</v>
      </c>
      <c r="D106" s="189" t="s">
        <v>149</v>
      </c>
      <c r="E106" s="190" t="s">
        <v>333</v>
      </c>
      <c r="F106" s="191" t="s">
        <v>334</v>
      </c>
      <c r="G106" s="192" t="s">
        <v>176</v>
      </c>
      <c r="H106" s="193">
        <v>50</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911</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4.25" customHeight="1">
      <c r="A108" s="37"/>
      <c r="B108" s="38"/>
      <c r="C108" s="189" t="s">
        <v>217</v>
      </c>
      <c r="D108" s="189" t="s">
        <v>149</v>
      </c>
      <c r="E108" s="190" t="s">
        <v>178</v>
      </c>
      <c r="F108" s="191" t="s">
        <v>179</v>
      </c>
      <c r="G108" s="192" t="s">
        <v>180</v>
      </c>
      <c r="H108" s="193">
        <v>241.99500000000001</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912</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49.05" customHeight="1">
      <c r="A110" s="37"/>
      <c r="B110" s="38"/>
      <c r="C110" s="189" t="s">
        <v>164</v>
      </c>
      <c r="D110" s="189" t="s">
        <v>149</v>
      </c>
      <c r="E110" s="190" t="s">
        <v>186</v>
      </c>
      <c r="F110" s="191" t="s">
        <v>187</v>
      </c>
      <c r="G110" s="192" t="s">
        <v>180</v>
      </c>
      <c r="H110" s="193">
        <v>241.99500000000001</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913</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49.05" customHeight="1">
      <c r="A112" s="37"/>
      <c r="B112" s="38"/>
      <c r="C112" s="189" t="s">
        <v>224</v>
      </c>
      <c r="D112" s="189" t="s">
        <v>149</v>
      </c>
      <c r="E112" s="190" t="s">
        <v>189</v>
      </c>
      <c r="F112" s="191" t="s">
        <v>190</v>
      </c>
      <c r="G112" s="192" t="s">
        <v>180</v>
      </c>
      <c r="H112" s="193">
        <v>241.99500000000001</v>
      </c>
      <c r="I112" s="194"/>
      <c r="J112" s="195">
        <f>ROUND(I112*H112,2)</f>
        <v>0</v>
      </c>
      <c r="K112" s="191" t="s">
        <v>139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914</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49.05" customHeight="1">
      <c r="A114" s="37"/>
      <c r="B114" s="38"/>
      <c r="C114" s="189" t="s">
        <v>195</v>
      </c>
      <c r="D114" s="189" t="s">
        <v>149</v>
      </c>
      <c r="E114" s="190" t="s">
        <v>836</v>
      </c>
      <c r="F114" s="191" t="s">
        <v>837</v>
      </c>
      <c r="G114" s="192" t="s">
        <v>227</v>
      </c>
      <c r="H114" s="193">
        <v>40</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915</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9.05" customHeight="1">
      <c r="A116" s="37"/>
      <c r="B116" s="38"/>
      <c r="C116" s="189" t="s">
        <v>233</v>
      </c>
      <c r="D116" s="189" t="s">
        <v>149</v>
      </c>
      <c r="E116" s="190" t="s">
        <v>839</v>
      </c>
      <c r="F116" s="191" t="s">
        <v>840</v>
      </c>
      <c r="G116" s="192" t="s">
        <v>227</v>
      </c>
      <c r="H116" s="193">
        <v>6</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841</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16.5" customHeight="1">
      <c r="A118" s="37"/>
      <c r="B118" s="38"/>
      <c r="C118" s="175" t="s">
        <v>199</v>
      </c>
      <c r="D118" s="175" t="s">
        <v>135</v>
      </c>
      <c r="E118" s="176" t="s">
        <v>842</v>
      </c>
      <c r="F118" s="177" t="s">
        <v>843</v>
      </c>
      <c r="G118" s="178" t="s">
        <v>227</v>
      </c>
      <c r="H118" s="179">
        <v>40</v>
      </c>
      <c r="I118" s="180"/>
      <c r="J118" s="181">
        <f>ROUND(I118*H118,2)</f>
        <v>0</v>
      </c>
      <c r="K118" s="177" t="s">
        <v>139</v>
      </c>
      <c r="L118" s="182"/>
      <c r="M118" s="183" t="s">
        <v>19</v>
      </c>
      <c r="N118" s="184"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140</v>
      </c>
      <c r="AT118" s="187" t="s">
        <v>135</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915</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16.5" customHeight="1">
      <c r="A120" s="37"/>
      <c r="B120" s="38"/>
      <c r="C120" s="175" t="s">
        <v>7</v>
      </c>
      <c r="D120" s="175" t="s">
        <v>135</v>
      </c>
      <c r="E120" s="176" t="s">
        <v>844</v>
      </c>
      <c r="F120" s="177" t="s">
        <v>845</v>
      </c>
      <c r="G120" s="178" t="s">
        <v>138</v>
      </c>
      <c r="H120" s="179">
        <v>4</v>
      </c>
      <c r="I120" s="180"/>
      <c r="J120" s="181">
        <f>ROUND(I120*H120,2)</f>
        <v>0</v>
      </c>
      <c r="K120" s="177" t="s">
        <v>139</v>
      </c>
      <c r="L120" s="182"/>
      <c r="M120" s="183" t="s">
        <v>19</v>
      </c>
      <c r="N120" s="184"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140</v>
      </c>
      <c r="AT120" s="187" t="s">
        <v>135</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846</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16.5" customHeight="1">
      <c r="A122" s="37"/>
      <c r="B122" s="38"/>
      <c r="C122" s="175" t="s">
        <v>204</v>
      </c>
      <c r="D122" s="175" t="s">
        <v>135</v>
      </c>
      <c r="E122" s="176" t="s">
        <v>847</v>
      </c>
      <c r="F122" s="177" t="s">
        <v>848</v>
      </c>
      <c r="G122" s="178" t="s">
        <v>138</v>
      </c>
      <c r="H122" s="179">
        <v>4</v>
      </c>
      <c r="I122" s="180"/>
      <c r="J122" s="181">
        <f>ROUND(I122*H122,2)</f>
        <v>0</v>
      </c>
      <c r="K122" s="177" t="s">
        <v>139</v>
      </c>
      <c r="L122" s="182"/>
      <c r="M122" s="183" t="s">
        <v>19</v>
      </c>
      <c r="N122" s="184"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140</v>
      </c>
      <c r="AT122" s="187" t="s">
        <v>135</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846</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49.05" customHeight="1">
      <c r="A124" s="37"/>
      <c r="B124" s="38"/>
      <c r="C124" s="189" t="s">
        <v>249</v>
      </c>
      <c r="D124" s="189" t="s">
        <v>149</v>
      </c>
      <c r="E124" s="190" t="s">
        <v>849</v>
      </c>
      <c r="F124" s="191" t="s">
        <v>850</v>
      </c>
      <c r="G124" s="192" t="s">
        <v>138</v>
      </c>
      <c r="H124" s="193">
        <v>1</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851</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852</v>
      </c>
      <c r="F126" s="191" t="s">
        <v>853</v>
      </c>
      <c r="G126" s="192" t="s">
        <v>138</v>
      </c>
      <c r="H126" s="193">
        <v>1</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854</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37.8" customHeight="1">
      <c r="A128" s="37"/>
      <c r="B128" s="38"/>
      <c r="C128" s="189" t="s">
        <v>258</v>
      </c>
      <c r="D128" s="189" t="s">
        <v>149</v>
      </c>
      <c r="E128" s="190" t="s">
        <v>193</v>
      </c>
      <c r="F128" s="191" t="s">
        <v>194</v>
      </c>
      <c r="G128" s="192" t="s">
        <v>172</v>
      </c>
      <c r="H128" s="193">
        <v>0.040000000000000001</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828</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16.5" customHeight="1">
      <c r="A130" s="37"/>
      <c r="B130" s="38"/>
      <c r="C130" s="175" t="s">
        <v>213</v>
      </c>
      <c r="D130" s="175" t="s">
        <v>135</v>
      </c>
      <c r="E130" s="176" t="s">
        <v>855</v>
      </c>
      <c r="F130" s="177" t="s">
        <v>856</v>
      </c>
      <c r="G130" s="178" t="s">
        <v>138</v>
      </c>
      <c r="H130" s="179">
        <v>200</v>
      </c>
      <c r="I130" s="180"/>
      <c r="J130" s="181">
        <f>ROUND(I130*H130,2)</f>
        <v>0</v>
      </c>
      <c r="K130" s="177" t="s">
        <v>139</v>
      </c>
      <c r="L130" s="182"/>
      <c r="M130" s="183" t="s">
        <v>19</v>
      </c>
      <c r="N130" s="184"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140</v>
      </c>
      <c r="AT130" s="187" t="s">
        <v>135</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857</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49.05" customHeight="1">
      <c r="A132" s="37"/>
      <c r="B132" s="38"/>
      <c r="C132" s="189" t="s">
        <v>267</v>
      </c>
      <c r="D132" s="189" t="s">
        <v>149</v>
      </c>
      <c r="E132" s="190" t="s">
        <v>849</v>
      </c>
      <c r="F132" s="191" t="s">
        <v>850</v>
      </c>
      <c r="G132" s="192" t="s">
        <v>138</v>
      </c>
      <c r="H132" s="193">
        <v>1</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851</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215</v>
      </c>
      <c r="D134" s="189" t="s">
        <v>149</v>
      </c>
      <c r="E134" s="190" t="s">
        <v>852</v>
      </c>
      <c r="F134" s="191" t="s">
        <v>853</v>
      </c>
      <c r="G134" s="192" t="s">
        <v>138</v>
      </c>
      <c r="H134" s="193">
        <v>9</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858</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16.5" customHeight="1">
      <c r="A136" s="37"/>
      <c r="B136" s="38"/>
      <c r="C136" s="175" t="s">
        <v>273</v>
      </c>
      <c r="D136" s="175" t="s">
        <v>135</v>
      </c>
      <c r="E136" s="176" t="s">
        <v>211</v>
      </c>
      <c r="F136" s="177" t="s">
        <v>212</v>
      </c>
      <c r="G136" s="178" t="s">
        <v>180</v>
      </c>
      <c r="H136" s="179">
        <v>171.75399999999999</v>
      </c>
      <c r="I136" s="180"/>
      <c r="J136" s="181">
        <f>ROUND(I136*H136,2)</f>
        <v>0</v>
      </c>
      <c r="K136" s="177" t="s">
        <v>139</v>
      </c>
      <c r="L136" s="182"/>
      <c r="M136" s="183" t="s">
        <v>19</v>
      </c>
      <c r="N136" s="184"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140</v>
      </c>
      <c r="AT136" s="187" t="s">
        <v>135</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859</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16.5" customHeight="1">
      <c r="A138" s="37"/>
      <c r="B138" s="38"/>
      <c r="C138" s="175" t="s">
        <v>218</v>
      </c>
      <c r="D138" s="175" t="s">
        <v>135</v>
      </c>
      <c r="E138" s="176" t="s">
        <v>860</v>
      </c>
      <c r="F138" s="177" t="s">
        <v>861</v>
      </c>
      <c r="G138" s="178" t="s">
        <v>180</v>
      </c>
      <c r="H138" s="179">
        <v>17.760000000000002</v>
      </c>
      <c r="I138" s="180"/>
      <c r="J138" s="181">
        <f>ROUND(I138*H138,2)</f>
        <v>0</v>
      </c>
      <c r="K138" s="177" t="s">
        <v>139</v>
      </c>
      <c r="L138" s="182"/>
      <c r="M138" s="183" t="s">
        <v>19</v>
      </c>
      <c r="N138" s="184"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140</v>
      </c>
      <c r="AT138" s="187" t="s">
        <v>135</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916</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44.25" customHeight="1">
      <c r="A140" s="37"/>
      <c r="B140" s="38"/>
      <c r="C140" s="189" t="s">
        <v>280</v>
      </c>
      <c r="D140" s="189" t="s">
        <v>149</v>
      </c>
      <c r="E140" s="190" t="s">
        <v>178</v>
      </c>
      <c r="F140" s="191" t="s">
        <v>179</v>
      </c>
      <c r="G140" s="192" t="s">
        <v>180</v>
      </c>
      <c r="H140" s="193">
        <v>189.51400000000001</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917</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49.05" customHeight="1">
      <c r="A142" s="37"/>
      <c r="B142" s="38"/>
      <c r="C142" s="189" t="s">
        <v>222</v>
      </c>
      <c r="D142" s="189" t="s">
        <v>149</v>
      </c>
      <c r="E142" s="190" t="s">
        <v>186</v>
      </c>
      <c r="F142" s="191" t="s">
        <v>187</v>
      </c>
      <c r="G142" s="192" t="s">
        <v>180</v>
      </c>
      <c r="H142" s="193">
        <v>947.57000000000005</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918</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37.8" customHeight="1">
      <c r="A144" s="37"/>
      <c r="B144" s="38"/>
      <c r="C144" s="189" t="s">
        <v>289</v>
      </c>
      <c r="D144" s="189" t="s">
        <v>149</v>
      </c>
      <c r="E144" s="190" t="s">
        <v>268</v>
      </c>
      <c r="F144" s="191" t="s">
        <v>269</v>
      </c>
      <c r="G144" s="192" t="s">
        <v>227</v>
      </c>
      <c r="H144" s="193">
        <v>32.399999999999999</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919</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16.5" customHeight="1">
      <c r="A146" s="37"/>
      <c r="B146" s="38"/>
      <c r="C146" s="175" t="s">
        <v>228</v>
      </c>
      <c r="D146" s="175" t="s">
        <v>135</v>
      </c>
      <c r="E146" s="176" t="s">
        <v>865</v>
      </c>
      <c r="F146" s="177" t="s">
        <v>866</v>
      </c>
      <c r="G146" s="178" t="s">
        <v>227</v>
      </c>
      <c r="H146" s="179">
        <v>32.399999999999999</v>
      </c>
      <c r="I146" s="180"/>
      <c r="J146" s="181">
        <f>ROUND(I146*H146,2)</f>
        <v>0</v>
      </c>
      <c r="K146" s="177" t="s">
        <v>139</v>
      </c>
      <c r="L146" s="182"/>
      <c r="M146" s="183" t="s">
        <v>19</v>
      </c>
      <c r="N146" s="184"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140</v>
      </c>
      <c r="AT146" s="187" t="s">
        <v>135</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919</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75" t="s">
        <v>297</v>
      </c>
      <c r="D148" s="175" t="s">
        <v>135</v>
      </c>
      <c r="E148" s="176" t="s">
        <v>867</v>
      </c>
      <c r="F148" s="177" t="s">
        <v>868</v>
      </c>
      <c r="G148" s="178" t="s">
        <v>176</v>
      </c>
      <c r="H148" s="179">
        <v>9.7200000000000006</v>
      </c>
      <c r="I148" s="180"/>
      <c r="J148" s="181">
        <f>ROUND(I148*H148,2)</f>
        <v>0</v>
      </c>
      <c r="K148" s="177" t="s">
        <v>139</v>
      </c>
      <c r="L148" s="182"/>
      <c r="M148" s="183" t="s">
        <v>19</v>
      </c>
      <c r="N148" s="184"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140</v>
      </c>
      <c r="AT148" s="187" t="s">
        <v>135</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920</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44.25" customHeight="1">
      <c r="A150" s="37"/>
      <c r="B150" s="38"/>
      <c r="C150" s="189" t="s">
        <v>231</v>
      </c>
      <c r="D150" s="189" t="s">
        <v>149</v>
      </c>
      <c r="E150" s="190" t="s">
        <v>178</v>
      </c>
      <c r="F150" s="191" t="s">
        <v>179</v>
      </c>
      <c r="G150" s="192" t="s">
        <v>180</v>
      </c>
      <c r="H150" s="193">
        <v>21.384</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921</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49.05" customHeight="1">
      <c r="A152" s="37"/>
      <c r="B152" s="38"/>
      <c r="C152" s="189" t="s">
        <v>305</v>
      </c>
      <c r="D152" s="189" t="s">
        <v>149</v>
      </c>
      <c r="E152" s="190" t="s">
        <v>186</v>
      </c>
      <c r="F152" s="191" t="s">
        <v>187</v>
      </c>
      <c r="G152" s="192" t="s">
        <v>180</v>
      </c>
      <c r="H152" s="193">
        <v>21.384</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922</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55.5" customHeight="1">
      <c r="A154" s="37"/>
      <c r="B154" s="38"/>
      <c r="C154" s="189" t="s">
        <v>236</v>
      </c>
      <c r="D154" s="189" t="s">
        <v>149</v>
      </c>
      <c r="E154" s="190" t="s">
        <v>234</v>
      </c>
      <c r="F154" s="191" t="s">
        <v>235</v>
      </c>
      <c r="G154" s="192" t="s">
        <v>180</v>
      </c>
      <c r="H154" s="193">
        <v>25.920000000000002</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923</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55.5" customHeight="1">
      <c r="A156" s="37"/>
      <c r="B156" s="38"/>
      <c r="C156" s="189" t="s">
        <v>311</v>
      </c>
      <c r="D156" s="189" t="s">
        <v>149</v>
      </c>
      <c r="E156" s="190" t="s">
        <v>707</v>
      </c>
      <c r="F156" s="191" t="s">
        <v>708</v>
      </c>
      <c r="G156" s="192" t="s">
        <v>180</v>
      </c>
      <c r="H156" s="193">
        <v>1140.48</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924</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49.05" customHeight="1">
      <c r="A158" s="37"/>
      <c r="B158" s="38"/>
      <c r="C158" s="189" t="s">
        <v>240</v>
      </c>
      <c r="D158" s="189" t="s">
        <v>149</v>
      </c>
      <c r="E158" s="190" t="s">
        <v>925</v>
      </c>
      <c r="F158" s="191" t="s">
        <v>926</v>
      </c>
      <c r="G158" s="192" t="s">
        <v>227</v>
      </c>
      <c r="H158" s="193">
        <v>16.5</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927</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16.5" customHeight="1">
      <c r="A160" s="37"/>
      <c r="B160" s="38"/>
      <c r="C160" s="175" t="s">
        <v>318</v>
      </c>
      <c r="D160" s="175" t="s">
        <v>135</v>
      </c>
      <c r="E160" s="176" t="s">
        <v>928</v>
      </c>
      <c r="F160" s="177" t="s">
        <v>929</v>
      </c>
      <c r="G160" s="178" t="s">
        <v>138</v>
      </c>
      <c r="H160" s="179">
        <v>11</v>
      </c>
      <c r="I160" s="180"/>
      <c r="J160" s="181">
        <f>ROUND(I160*H160,2)</f>
        <v>0</v>
      </c>
      <c r="K160" s="177" t="s">
        <v>139</v>
      </c>
      <c r="L160" s="182"/>
      <c r="M160" s="183" t="s">
        <v>19</v>
      </c>
      <c r="N160" s="184"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140</v>
      </c>
      <c r="AT160" s="187" t="s">
        <v>135</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930</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55.5" customHeight="1">
      <c r="A162" s="37"/>
      <c r="B162" s="38"/>
      <c r="C162" s="189" t="s">
        <v>242</v>
      </c>
      <c r="D162" s="189" t="s">
        <v>149</v>
      </c>
      <c r="E162" s="190" t="s">
        <v>234</v>
      </c>
      <c r="F162" s="191" t="s">
        <v>235</v>
      </c>
      <c r="G162" s="192" t="s">
        <v>180</v>
      </c>
      <c r="H162" s="193">
        <v>9.6799999999999997</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931</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16.5" customHeight="1">
      <c r="A164" s="37"/>
      <c r="B164" s="38"/>
      <c r="C164" s="175" t="s">
        <v>323</v>
      </c>
      <c r="D164" s="175" t="s">
        <v>135</v>
      </c>
      <c r="E164" s="176" t="s">
        <v>867</v>
      </c>
      <c r="F164" s="177" t="s">
        <v>868</v>
      </c>
      <c r="G164" s="178" t="s">
        <v>176</v>
      </c>
      <c r="H164" s="179">
        <v>4.9500000000000002</v>
      </c>
      <c r="I164" s="180"/>
      <c r="J164" s="181">
        <f>ROUND(I164*H164,2)</f>
        <v>0</v>
      </c>
      <c r="K164" s="177" t="s">
        <v>139</v>
      </c>
      <c r="L164" s="182"/>
      <c r="M164" s="183" t="s">
        <v>19</v>
      </c>
      <c r="N164" s="184"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140</v>
      </c>
      <c r="AT164" s="187" t="s">
        <v>135</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932</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44.25" customHeight="1">
      <c r="A166" s="37"/>
      <c r="B166" s="38"/>
      <c r="C166" s="189" t="s">
        <v>247</v>
      </c>
      <c r="D166" s="189" t="s">
        <v>149</v>
      </c>
      <c r="E166" s="190" t="s">
        <v>178</v>
      </c>
      <c r="F166" s="191" t="s">
        <v>179</v>
      </c>
      <c r="G166" s="192" t="s">
        <v>180</v>
      </c>
      <c r="H166" s="193">
        <v>10.890000000000001</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933</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49.05" customHeight="1">
      <c r="A168" s="37"/>
      <c r="B168" s="38"/>
      <c r="C168" s="189" t="s">
        <v>425</v>
      </c>
      <c r="D168" s="189" t="s">
        <v>149</v>
      </c>
      <c r="E168" s="190" t="s">
        <v>186</v>
      </c>
      <c r="F168" s="191" t="s">
        <v>187</v>
      </c>
      <c r="G168" s="192" t="s">
        <v>180</v>
      </c>
      <c r="H168" s="193">
        <v>10.890000000000001</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934</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44.25" customHeight="1">
      <c r="A170" s="37"/>
      <c r="B170" s="38"/>
      <c r="C170" s="189" t="s">
        <v>252</v>
      </c>
      <c r="D170" s="189" t="s">
        <v>149</v>
      </c>
      <c r="E170" s="190" t="s">
        <v>874</v>
      </c>
      <c r="F170" s="191" t="s">
        <v>875</v>
      </c>
      <c r="G170" s="192" t="s">
        <v>339</v>
      </c>
      <c r="H170" s="193">
        <v>350</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935</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16.5" customHeight="1">
      <c r="A172" s="37"/>
      <c r="B172" s="38"/>
      <c r="C172" s="175" t="s">
        <v>427</v>
      </c>
      <c r="D172" s="175" t="s">
        <v>135</v>
      </c>
      <c r="E172" s="176" t="s">
        <v>877</v>
      </c>
      <c r="F172" s="177" t="s">
        <v>878</v>
      </c>
      <c r="G172" s="178" t="s">
        <v>180</v>
      </c>
      <c r="H172" s="179">
        <v>87.5</v>
      </c>
      <c r="I172" s="180"/>
      <c r="J172" s="181">
        <f>ROUND(I172*H172,2)</f>
        <v>0</v>
      </c>
      <c r="K172" s="177" t="s">
        <v>139</v>
      </c>
      <c r="L172" s="182"/>
      <c r="M172" s="183" t="s">
        <v>19</v>
      </c>
      <c r="N172" s="184"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140</v>
      </c>
      <c r="AT172" s="187" t="s">
        <v>135</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936</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16.5" customHeight="1">
      <c r="A174" s="37"/>
      <c r="B174" s="38"/>
      <c r="C174" s="175" t="s">
        <v>256</v>
      </c>
      <c r="D174" s="175" t="s">
        <v>135</v>
      </c>
      <c r="E174" s="176" t="s">
        <v>880</v>
      </c>
      <c r="F174" s="177" t="s">
        <v>881</v>
      </c>
      <c r="G174" s="178" t="s">
        <v>180</v>
      </c>
      <c r="H174" s="179">
        <v>52.5</v>
      </c>
      <c r="I174" s="180"/>
      <c r="J174" s="181">
        <f>ROUND(I174*H174,2)</f>
        <v>0</v>
      </c>
      <c r="K174" s="177" t="s">
        <v>139</v>
      </c>
      <c r="L174" s="182"/>
      <c r="M174" s="183" t="s">
        <v>19</v>
      </c>
      <c r="N174" s="184"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140</v>
      </c>
      <c r="AT174" s="187" t="s">
        <v>135</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937</v>
      </c>
      <c r="G175" s="39"/>
      <c r="H175" s="39"/>
      <c r="I175" s="205"/>
      <c r="J175" s="39"/>
      <c r="K175" s="39"/>
      <c r="L175" s="43"/>
      <c r="M175" s="206"/>
      <c r="N175" s="207"/>
      <c r="O175" s="83"/>
      <c r="P175" s="83"/>
      <c r="Q175" s="83"/>
      <c r="R175" s="83"/>
      <c r="S175" s="83"/>
      <c r="T175" s="84"/>
      <c r="U175" s="37"/>
      <c r="V175" s="37"/>
      <c r="W175" s="37"/>
      <c r="X175" s="37"/>
      <c r="Y175" s="37"/>
      <c r="Z175" s="37"/>
      <c r="AA175" s="37"/>
      <c r="AB175" s="37"/>
      <c r="AC175" s="37"/>
      <c r="AD175" s="37"/>
      <c r="AE175" s="37"/>
      <c r="AT175" s="16" t="s">
        <v>168</v>
      </c>
      <c r="AU175" s="16" t="s">
        <v>69</v>
      </c>
    </row>
    <row r="176" s="2" customFormat="1" ht="16.5" customHeight="1">
      <c r="A176" s="37"/>
      <c r="B176" s="38"/>
      <c r="C176" s="175" t="s">
        <v>432</v>
      </c>
      <c r="D176" s="175" t="s">
        <v>135</v>
      </c>
      <c r="E176" s="176" t="s">
        <v>883</v>
      </c>
      <c r="F176" s="177" t="s">
        <v>884</v>
      </c>
      <c r="G176" s="178" t="s">
        <v>180</v>
      </c>
      <c r="H176" s="179">
        <v>35</v>
      </c>
      <c r="I176" s="180"/>
      <c r="J176" s="181">
        <f>ROUND(I176*H176,2)</f>
        <v>0</v>
      </c>
      <c r="K176" s="177" t="s">
        <v>139</v>
      </c>
      <c r="L176" s="182"/>
      <c r="M176" s="183" t="s">
        <v>19</v>
      </c>
      <c r="N176" s="184"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140</v>
      </c>
      <c r="AT176" s="187" t="s">
        <v>135</v>
      </c>
      <c r="AU176" s="187" t="s">
        <v>69</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441</v>
      </c>
    </row>
    <row r="177" s="2" customFormat="1">
      <c r="A177" s="37"/>
      <c r="B177" s="38"/>
      <c r="C177" s="39"/>
      <c r="D177" s="203" t="s">
        <v>168</v>
      </c>
      <c r="E177" s="39"/>
      <c r="F177" s="204" t="s">
        <v>938</v>
      </c>
      <c r="G177" s="39"/>
      <c r="H177" s="39"/>
      <c r="I177" s="205"/>
      <c r="J177" s="39"/>
      <c r="K177" s="39"/>
      <c r="L177" s="43"/>
      <c r="M177" s="206"/>
      <c r="N177" s="207"/>
      <c r="O177" s="83"/>
      <c r="P177" s="83"/>
      <c r="Q177" s="83"/>
      <c r="R177" s="83"/>
      <c r="S177" s="83"/>
      <c r="T177" s="84"/>
      <c r="U177" s="37"/>
      <c r="V177" s="37"/>
      <c r="W177" s="37"/>
      <c r="X177" s="37"/>
      <c r="Y177" s="37"/>
      <c r="Z177" s="37"/>
      <c r="AA177" s="37"/>
      <c r="AB177" s="37"/>
      <c r="AC177" s="37"/>
      <c r="AD177" s="37"/>
      <c r="AE177" s="37"/>
      <c r="AT177" s="16" t="s">
        <v>168</v>
      </c>
      <c r="AU177" s="16" t="s">
        <v>69</v>
      </c>
    </row>
    <row r="178" s="2" customFormat="1" ht="44.25" customHeight="1">
      <c r="A178" s="37"/>
      <c r="B178" s="38"/>
      <c r="C178" s="189" t="s">
        <v>261</v>
      </c>
      <c r="D178" s="189" t="s">
        <v>149</v>
      </c>
      <c r="E178" s="190" t="s">
        <v>178</v>
      </c>
      <c r="F178" s="191" t="s">
        <v>179</v>
      </c>
      <c r="G178" s="192" t="s">
        <v>180</v>
      </c>
      <c r="H178" s="193">
        <v>175</v>
      </c>
      <c r="I178" s="194"/>
      <c r="J178" s="195">
        <f>ROUND(I178*H178,2)</f>
        <v>0</v>
      </c>
      <c r="K178" s="191" t="s">
        <v>139</v>
      </c>
      <c r="L178" s="43"/>
      <c r="M178" s="196" t="s">
        <v>19</v>
      </c>
      <c r="N178" s="197"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142</v>
      </c>
      <c r="AT178" s="187" t="s">
        <v>149</v>
      </c>
      <c r="AU178" s="187" t="s">
        <v>69</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444</v>
      </c>
    </row>
    <row r="179" s="2" customFormat="1">
      <c r="A179" s="37"/>
      <c r="B179" s="38"/>
      <c r="C179" s="39"/>
      <c r="D179" s="203" t="s">
        <v>168</v>
      </c>
      <c r="E179" s="39"/>
      <c r="F179" s="204" t="s">
        <v>939</v>
      </c>
      <c r="G179" s="39"/>
      <c r="H179" s="39"/>
      <c r="I179" s="205"/>
      <c r="J179" s="39"/>
      <c r="K179" s="39"/>
      <c r="L179" s="43"/>
      <c r="M179" s="206"/>
      <c r="N179" s="207"/>
      <c r="O179" s="83"/>
      <c r="P179" s="83"/>
      <c r="Q179" s="83"/>
      <c r="R179" s="83"/>
      <c r="S179" s="83"/>
      <c r="T179" s="84"/>
      <c r="U179" s="37"/>
      <c r="V179" s="37"/>
      <c r="W179" s="37"/>
      <c r="X179" s="37"/>
      <c r="Y179" s="37"/>
      <c r="Z179" s="37"/>
      <c r="AA179" s="37"/>
      <c r="AB179" s="37"/>
      <c r="AC179" s="37"/>
      <c r="AD179" s="37"/>
      <c r="AE179" s="37"/>
      <c r="AT179" s="16" t="s">
        <v>168</v>
      </c>
      <c r="AU179" s="16" t="s">
        <v>69</v>
      </c>
    </row>
    <row r="180" s="2" customFormat="1" ht="16.5" customHeight="1">
      <c r="A180" s="37"/>
      <c r="B180" s="38"/>
      <c r="C180" s="189" t="s">
        <v>438</v>
      </c>
      <c r="D180" s="189" t="s">
        <v>149</v>
      </c>
      <c r="E180" s="190" t="s">
        <v>408</v>
      </c>
      <c r="F180" s="191" t="s">
        <v>888</v>
      </c>
      <c r="G180" s="192" t="s">
        <v>227</v>
      </c>
      <c r="H180" s="193">
        <v>50</v>
      </c>
      <c r="I180" s="194"/>
      <c r="J180" s="195">
        <f>ROUND(I180*H180,2)</f>
        <v>0</v>
      </c>
      <c r="K180" s="191" t="s">
        <v>19</v>
      </c>
      <c r="L180" s="43"/>
      <c r="M180" s="196" t="s">
        <v>19</v>
      </c>
      <c r="N180" s="197"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142</v>
      </c>
      <c r="AT180" s="187" t="s">
        <v>149</v>
      </c>
      <c r="AU180" s="187" t="s">
        <v>69</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447</v>
      </c>
    </row>
    <row r="181" s="2" customFormat="1">
      <c r="A181" s="37"/>
      <c r="B181" s="38"/>
      <c r="C181" s="39"/>
      <c r="D181" s="203" t="s">
        <v>168</v>
      </c>
      <c r="E181" s="39"/>
      <c r="F181" s="204" t="s">
        <v>940</v>
      </c>
      <c r="G181" s="39"/>
      <c r="H181" s="39"/>
      <c r="I181" s="205"/>
      <c r="J181" s="39"/>
      <c r="K181" s="39"/>
      <c r="L181" s="43"/>
      <c r="M181" s="206"/>
      <c r="N181" s="207"/>
      <c r="O181" s="83"/>
      <c r="P181" s="83"/>
      <c r="Q181" s="83"/>
      <c r="R181" s="83"/>
      <c r="S181" s="83"/>
      <c r="T181" s="84"/>
      <c r="U181" s="37"/>
      <c r="V181" s="37"/>
      <c r="W181" s="37"/>
      <c r="X181" s="37"/>
      <c r="Y181" s="37"/>
      <c r="Z181" s="37"/>
      <c r="AA181" s="37"/>
      <c r="AB181" s="37"/>
      <c r="AC181" s="37"/>
      <c r="AD181" s="37"/>
      <c r="AE181" s="37"/>
      <c r="AT181" s="16" t="s">
        <v>168</v>
      </c>
      <c r="AU181" s="16" t="s">
        <v>69</v>
      </c>
    </row>
    <row r="182" s="2" customFormat="1" ht="16.5" customHeight="1">
      <c r="A182" s="37"/>
      <c r="B182" s="38"/>
      <c r="C182" s="189" t="s">
        <v>265</v>
      </c>
      <c r="D182" s="189" t="s">
        <v>149</v>
      </c>
      <c r="E182" s="190" t="s">
        <v>225</v>
      </c>
      <c r="F182" s="191" t="s">
        <v>890</v>
      </c>
      <c r="G182" s="192" t="s">
        <v>227</v>
      </c>
      <c r="H182" s="193">
        <v>50</v>
      </c>
      <c r="I182" s="194"/>
      <c r="J182" s="195">
        <f>ROUND(I182*H182,2)</f>
        <v>0</v>
      </c>
      <c r="K182" s="191" t="s">
        <v>19</v>
      </c>
      <c r="L182" s="43"/>
      <c r="M182" s="196" t="s">
        <v>19</v>
      </c>
      <c r="N182" s="197"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142</v>
      </c>
      <c r="AT182" s="187" t="s">
        <v>149</v>
      </c>
      <c r="AU182" s="187" t="s">
        <v>69</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449</v>
      </c>
    </row>
    <row r="183" s="2" customFormat="1">
      <c r="A183" s="37"/>
      <c r="B183" s="38"/>
      <c r="C183" s="39"/>
      <c r="D183" s="203" t="s">
        <v>168</v>
      </c>
      <c r="E183" s="39"/>
      <c r="F183" s="204" t="s">
        <v>940</v>
      </c>
      <c r="G183" s="39"/>
      <c r="H183" s="39"/>
      <c r="I183" s="205"/>
      <c r="J183" s="39"/>
      <c r="K183" s="39"/>
      <c r="L183" s="43"/>
      <c r="M183" s="206"/>
      <c r="N183" s="207"/>
      <c r="O183" s="83"/>
      <c r="P183" s="83"/>
      <c r="Q183" s="83"/>
      <c r="R183" s="83"/>
      <c r="S183" s="83"/>
      <c r="T183" s="84"/>
      <c r="U183" s="37"/>
      <c r="V183" s="37"/>
      <c r="W183" s="37"/>
      <c r="X183" s="37"/>
      <c r="Y183" s="37"/>
      <c r="Z183" s="37"/>
      <c r="AA183" s="37"/>
      <c r="AB183" s="37"/>
      <c r="AC183" s="37"/>
      <c r="AD183" s="37"/>
      <c r="AE183" s="37"/>
      <c r="AT183" s="16" t="s">
        <v>168</v>
      </c>
      <c r="AU183" s="16" t="s">
        <v>69</v>
      </c>
    </row>
    <row r="184" s="2" customFormat="1" ht="55.5" customHeight="1">
      <c r="A184" s="37"/>
      <c r="B184" s="38"/>
      <c r="C184" s="189" t="s">
        <v>446</v>
      </c>
      <c r="D184" s="189" t="s">
        <v>149</v>
      </c>
      <c r="E184" s="190" t="s">
        <v>244</v>
      </c>
      <c r="F184" s="191" t="s">
        <v>245</v>
      </c>
      <c r="G184" s="192" t="s">
        <v>246</v>
      </c>
      <c r="H184" s="193">
        <v>8</v>
      </c>
      <c r="I184" s="194"/>
      <c r="J184" s="195">
        <f>ROUND(I184*H184,2)</f>
        <v>0</v>
      </c>
      <c r="K184" s="191" t="s">
        <v>139</v>
      </c>
      <c r="L184" s="43"/>
      <c r="M184" s="196" t="s">
        <v>19</v>
      </c>
      <c r="N184" s="197"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142</v>
      </c>
      <c r="AT184" s="187" t="s">
        <v>149</v>
      </c>
      <c r="AU184" s="187" t="s">
        <v>69</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452</v>
      </c>
    </row>
    <row r="185" s="2" customFormat="1">
      <c r="A185" s="37"/>
      <c r="B185" s="38"/>
      <c r="C185" s="39"/>
      <c r="D185" s="203" t="s">
        <v>168</v>
      </c>
      <c r="E185" s="39"/>
      <c r="F185" s="204" t="s">
        <v>824</v>
      </c>
      <c r="G185" s="39"/>
      <c r="H185" s="39"/>
      <c r="I185" s="205"/>
      <c r="J185" s="39"/>
      <c r="K185" s="39"/>
      <c r="L185" s="43"/>
      <c r="M185" s="206"/>
      <c r="N185" s="207"/>
      <c r="O185" s="83"/>
      <c r="P185" s="83"/>
      <c r="Q185" s="83"/>
      <c r="R185" s="83"/>
      <c r="S185" s="83"/>
      <c r="T185" s="84"/>
      <c r="U185" s="37"/>
      <c r="V185" s="37"/>
      <c r="W185" s="37"/>
      <c r="X185" s="37"/>
      <c r="Y185" s="37"/>
      <c r="Z185" s="37"/>
      <c r="AA185" s="37"/>
      <c r="AB185" s="37"/>
      <c r="AC185" s="37"/>
      <c r="AD185" s="37"/>
      <c r="AE185" s="37"/>
      <c r="AT185" s="16" t="s">
        <v>168</v>
      </c>
      <c r="AU185" s="16" t="s">
        <v>69</v>
      </c>
    </row>
    <row r="186" s="2" customFormat="1" ht="49.05" customHeight="1">
      <c r="A186" s="37"/>
      <c r="B186" s="38"/>
      <c r="C186" s="189" t="s">
        <v>270</v>
      </c>
      <c r="D186" s="189" t="s">
        <v>149</v>
      </c>
      <c r="E186" s="190" t="s">
        <v>250</v>
      </c>
      <c r="F186" s="191" t="s">
        <v>251</v>
      </c>
      <c r="G186" s="192" t="s">
        <v>246</v>
      </c>
      <c r="H186" s="193">
        <v>4</v>
      </c>
      <c r="I186" s="194"/>
      <c r="J186" s="195">
        <f>ROUND(I186*H186,2)</f>
        <v>0</v>
      </c>
      <c r="K186" s="191" t="s">
        <v>139</v>
      </c>
      <c r="L186" s="43"/>
      <c r="M186" s="196" t="s">
        <v>19</v>
      </c>
      <c r="N186" s="197" t="s">
        <v>40</v>
      </c>
      <c r="O186" s="83"/>
      <c r="P186" s="185">
        <f>O186*H186</f>
        <v>0</v>
      </c>
      <c r="Q186" s="185">
        <v>0</v>
      </c>
      <c r="R186" s="185">
        <f>Q186*H186</f>
        <v>0</v>
      </c>
      <c r="S186" s="185">
        <v>0</v>
      </c>
      <c r="T186" s="186">
        <f>S186*H186</f>
        <v>0</v>
      </c>
      <c r="U186" s="37"/>
      <c r="V186" s="37"/>
      <c r="W186" s="37"/>
      <c r="X186" s="37"/>
      <c r="Y186" s="37"/>
      <c r="Z186" s="37"/>
      <c r="AA186" s="37"/>
      <c r="AB186" s="37"/>
      <c r="AC186" s="37"/>
      <c r="AD186" s="37"/>
      <c r="AE186" s="37"/>
      <c r="AR186" s="187" t="s">
        <v>142</v>
      </c>
      <c r="AT186" s="187" t="s">
        <v>149</v>
      </c>
      <c r="AU186" s="187" t="s">
        <v>69</v>
      </c>
      <c r="AY186" s="16" t="s">
        <v>141</v>
      </c>
      <c r="BE186" s="188">
        <f>IF(N186="základní",J186,0)</f>
        <v>0</v>
      </c>
      <c r="BF186" s="188">
        <f>IF(N186="snížená",J186,0)</f>
        <v>0</v>
      </c>
      <c r="BG186" s="188">
        <f>IF(N186="zákl. přenesená",J186,0)</f>
        <v>0</v>
      </c>
      <c r="BH186" s="188">
        <f>IF(N186="sníž. přenesená",J186,0)</f>
        <v>0</v>
      </c>
      <c r="BI186" s="188">
        <f>IF(N186="nulová",J186,0)</f>
        <v>0</v>
      </c>
      <c r="BJ186" s="16" t="s">
        <v>77</v>
      </c>
      <c r="BK186" s="188">
        <f>ROUND(I186*H186,2)</f>
        <v>0</v>
      </c>
      <c r="BL186" s="16" t="s">
        <v>142</v>
      </c>
      <c r="BM186" s="187" t="s">
        <v>455</v>
      </c>
    </row>
    <row r="187" s="2" customFormat="1">
      <c r="A187" s="37"/>
      <c r="B187" s="38"/>
      <c r="C187" s="39"/>
      <c r="D187" s="203" t="s">
        <v>168</v>
      </c>
      <c r="E187" s="39"/>
      <c r="F187" s="204" t="s">
        <v>891</v>
      </c>
      <c r="G187" s="39"/>
      <c r="H187" s="39"/>
      <c r="I187" s="205"/>
      <c r="J187" s="39"/>
      <c r="K187" s="39"/>
      <c r="L187" s="43"/>
      <c r="M187" s="206"/>
      <c r="N187" s="207"/>
      <c r="O187" s="83"/>
      <c r="P187" s="83"/>
      <c r="Q187" s="83"/>
      <c r="R187" s="83"/>
      <c r="S187" s="83"/>
      <c r="T187" s="84"/>
      <c r="U187" s="37"/>
      <c r="V187" s="37"/>
      <c r="W187" s="37"/>
      <c r="X187" s="37"/>
      <c r="Y187" s="37"/>
      <c r="Z187" s="37"/>
      <c r="AA187" s="37"/>
      <c r="AB187" s="37"/>
      <c r="AC187" s="37"/>
      <c r="AD187" s="37"/>
      <c r="AE187" s="37"/>
      <c r="AT187" s="16" t="s">
        <v>168</v>
      </c>
      <c r="AU187" s="16" t="s">
        <v>69</v>
      </c>
    </row>
    <row r="188" s="2" customFormat="1" ht="49.05" customHeight="1">
      <c r="A188" s="37"/>
      <c r="B188" s="38"/>
      <c r="C188" s="189" t="s">
        <v>451</v>
      </c>
      <c r="D188" s="189" t="s">
        <v>149</v>
      </c>
      <c r="E188" s="190" t="s">
        <v>254</v>
      </c>
      <c r="F188" s="191" t="s">
        <v>255</v>
      </c>
      <c r="G188" s="192" t="s">
        <v>227</v>
      </c>
      <c r="H188" s="193">
        <v>560</v>
      </c>
      <c r="I188" s="194"/>
      <c r="J188" s="195">
        <f>ROUND(I188*H188,2)</f>
        <v>0</v>
      </c>
      <c r="K188" s="191" t="s">
        <v>139</v>
      </c>
      <c r="L188" s="43"/>
      <c r="M188" s="196" t="s">
        <v>19</v>
      </c>
      <c r="N188" s="197" t="s">
        <v>40</v>
      </c>
      <c r="O188" s="83"/>
      <c r="P188" s="185">
        <f>O188*H188</f>
        <v>0</v>
      </c>
      <c r="Q188" s="185">
        <v>0</v>
      </c>
      <c r="R188" s="185">
        <f>Q188*H188</f>
        <v>0</v>
      </c>
      <c r="S188" s="185">
        <v>0</v>
      </c>
      <c r="T188" s="186">
        <f>S188*H188</f>
        <v>0</v>
      </c>
      <c r="U188" s="37"/>
      <c r="V188" s="37"/>
      <c r="W188" s="37"/>
      <c r="X188" s="37"/>
      <c r="Y188" s="37"/>
      <c r="Z188" s="37"/>
      <c r="AA188" s="37"/>
      <c r="AB188" s="37"/>
      <c r="AC188" s="37"/>
      <c r="AD188" s="37"/>
      <c r="AE188" s="37"/>
      <c r="AR188" s="187" t="s">
        <v>142</v>
      </c>
      <c r="AT188" s="187" t="s">
        <v>149</v>
      </c>
      <c r="AU188" s="187" t="s">
        <v>69</v>
      </c>
      <c r="AY188" s="16" t="s">
        <v>141</v>
      </c>
      <c r="BE188" s="188">
        <f>IF(N188="základní",J188,0)</f>
        <v>0</v>
      </c>
      <c r="BF188" s="188">
        <f>IF(N188="snížená",J188,0)</f>
        <v>0</v>
      </c>
      <c r="BG188" s="188">
        <f>IF(N188="zákl. přenesená",J188,0)</f>
        <v>0</v>
      </c>
      <c r="BH188" s="188">
        <f>IF(N188="sníž. přenesená",J188,0)</f>
        <v>0</v>
      </c>
      <c r="BI188" s="188">
        <f>IF(N188="nulová",J188,0)</f>
        <v>0</v>
      </c>
      <c r="BJ188" s="16" t="s">
        <v>77</v>
      </c>
      <c r="BK188" s="188">
        <f>ROUND(I188*H188,2)</f>
        <v>0</v>
      </c>
      <c r="BL188" s="16" t="s">
        <v>142</v>
      </c>
      <c r="BM188" s="187" t="s">
        <v>460</v>
      </c>
    </row>
    <row r="189" s="2" customFormat="1">
      <c r="A189" s="37"/>
      <c r="B189" s="38"/>
      <c r="C189" s="39"/>
      <c r="D189" s="203" t="s">
        <v>168</v>
      </c>
      <c r="E189" s="39"/>
      <c r="F189" s="204" t="s">
        <v>892</v>
      </c>
      <c r="G189" s="39"/>
      <c r="H189" s="39"/>
      <c r="I189" s="205"/>
      <c r="J189" s="39"/>
      <c r="K189" s="39"/>
      <c r="L189" s="43"/>
      <c r="M189" s="206"/>
      <c r="N189" s="207"/>
      <c r="O189" s="83"/>
      <c r="P189" s="83"/>
      <c r="Q189" s="83"/>
      <c r="R189" s="83"/>
      <c r="S189" s="83"/>
      <c r="T189" s="84"/>
      <c r="U189" s="37"/>
      <c r="V189" s="37"/>
      <c r="W189" s="37"/>
      <c r="X189" s="37"/>
      <c r="Y189" s="37"/>
      <c r="Z189" s="37"/>
      <c r="AA189" s="37"/>
      <c r="AB189" s="37"/>
      <c r="AC189" s="37"/>
      <c r="AD189" s="37"/>
      <c r="AE189" s="37"/>
      <c r="AT189" s="16" t="s">
        <v>168</v>
      </c>
      <c r="AU189" s="16" t="s">
        <v>69</v>
      </c>
    </row>
    <row r="190" s="2" customFormat="1" ht="49.05" customHeight="1">
      <c r="A190" s="37"/>
      <c r="B190" s="38"/>
      <c r="C190" s="189" t="s">
        <v>271</v>
      </c>
      <c r="D190" s="189" t="s">
        <v>149</v>
      </c>
      <c r="E190" s="190" t="s">
        <v>259</v>
      </c>
      <c r="F190" s="191" t="s">
        <v>260</v>
      </c>
      <c r="G190" s="192" t="s">
        <v>227</v>
      </c>
      <c r="H190" s="193">
        <v>560</v>
      </c>
      <c r="I190" s="194"/>
      <c r="J190" s="195">
        <f>ROUND(I190*H190,2)</f>
        <v>0</v>
      </c>
      <c r="K190" s="191" t="s">
        <v>139</v>
      </c>
      <c r="L190" s="43"/>
      <c r="M190" s="196" t="s">
        <v>19</v>
      </c>
      <c r="N190" s="197" t="s">
        <v>40</v>
      </c>
      <c r="O190" s="83"/>
      <c r="P190" s="185">
        <f>O190*H190</f>
        <v>0</v>
      </c>
      <c r="Q190" s="185">
        <v>0</v>
      </c>
      <c r="R190" s="185">
        <f>Q190*H190</f>
        <v>0</v>
      </c>
      <c r="S190" s="185">
        <v>0</v>
      </c>
      <c r="T190" s="186">
        <f>S190*H190</f>
        <v>0</v>
      </c>
      <c r="U190" s="37"/>
      <c r="V190" s="37"/>
      <c r="W190" s="37"/>
      <c r="X190" s="37"/>
      <c r="Y190" s="37"/>
      <c r="Z190" s="37"/>
      <c r="AA190" s="37"/>
      <c r="AB190" s="37"/>
      <c r="AC190" s="37"/>
      <c r="AD190" s="37"/>
      <c r="AE190" s="37"/>
      <c r="AR190" s="187" t="s">
        <v>142</v>
      </c>
      <c r="AT190" s="187" t="s">
        <v>149</v>
      </c>
      <c r="AU190" s="187" t="s">
        <v>69</v>
      </c>
      <c r="AY190" s="16" t="s">
        <v>141</v>
      </c>
      <c r="BE190" s="188">
        <f>IF(N190="základní",J190,0)</f>
        <v>0</v>
      </c>
      <c r="BF190" s="188">
        <f>IF(N190="snížená",J190,0)</f>
        <v>0</v>
      </c>
      <c r="BG190" s="188">
        <f>IF(N190="zákl. přenesená",J190,0)</f>
        <v>0</v>
      </c>
      <c r="BH190" s="188">
        <f>IF(N190="sníž. přenesená",J190,0)</f>
        <v>0</v>
      </c>
      <c r="BI190" s="188">
        <f>IF(N190="nulová",J190,0)</f>
        <v>0</v>
      </c>
      <c r="BJ190" s="16" t="s">
        <v>77</v>
      </c>
      <c r="BK190" s="188">
        <f>ROUND(I190*H190,2)</f>
        <v>0</v>
      </c>
      <c r="BL190" s="16" t="s">
        <v>142</v>
      </c>
      <c r="BM190" s="187" t="s">
        <v>654</v>
      </c>
    </row>
    <row r="191" s="2" customFormat="1">
      <c r="A191" s="37"/>
      <c r="B191" s="38"/>
      <c r="C191" s="39"/>
      <c r="D191" s="203" t="s">
        <v>168</v>
      </c>
      <c r="E191" s="39"/>
      <c r="F191" s="204" t="s">
        <v>892</v>
      </c>
      <c r="G191" s="39"/>
      <c r="H191" s="39"/>
      <c r="I191" s="205"/>
      <c r="J191" s="39"/>
      <c r="K191" s="39"/>
      <c r="L191" s="43"/>
      <c r="M191" s="206"/>
      <c r="N191" s="207"/>
      <c r="O191" s="83"/>
      <c r="P191" s="83"/>
      <c r="Q191" s="83"/>
      <c r="R191" s="83"/>
      <c r="S191" s="83"/>
      <c r="T191" s="84"/>
      <c r="U191" s="37"/>
      <c r="V191" s="37"/>
      <c r="W191" s="37"/>
      <c r="X191" s="37"/>
      <c r="Y191" s="37"/>
      <c r="Z191" s="37"/>
      <c r="AA191" s="37"/>
      <c r="AB191" s="37"/>
      <c r="AC191" s="37"/>
      <c r="AD191" s="37"/>
      <c r="AE191" s="37"/>
      <c r="AT191" s="16" t="s">
        <v>168</v>
      </c>
      <c r="AU191" s="16" t="s">
        <v>69</v>
      </c>
    </row>
    <row r="192" s="2" customFormat="1" ht="44.25" customHeight="1">
      <c r="A192" s="37"/>
      <c r="B192" s="38"/>
      <c r="C192" s="189" t="s">
        <v>457</v>
      </c>
      <c r="D192" s="189" t="s">
        <v>149</v>
      </c>
      <c r="E192" s="190" t="s">
        <v>893</v>
      </c>
      <c r="F192" s="191" t="s">
        <v>894</v>
      </c>
      <c r="G192" s="192" t="s">
        <v>227</v>
      </c>
      <c r="H192" s="193">
        <v>60</v>
      </c>
      <c r="I192" s="194"/>
      <c r="J192" s="195">
        <f>ROUND(I192*H192,2)</f>
        <v>0</v>
      </c>
      <c r="K192" s="191" t="s">
        <v>139</v>
      </c>
      <c r="L192" s="43"/>
      <c r="M192" s="196" t="s">
        <v>19</v>
      </c>
      <c r="N192" s="197" t="s">
        <v>40</v>
      </c>
      <c r="O192" s="83"/>
      <c r="P192" s="185">
        <f>O192*H192</f>
        <v>0</v>
      </c>
      <c r="Q192" s="185">
        <v>0</v>
      </c>
      <c r="R192" s="185">
        <f>Q192*H192</f>
        <v>0</v>
      </c>
      <c r="S192" s="185">
        <v>0</v>
      </c>
      <c r="T192" s="186">
        <f>S192*H192</f>
        <v>0</v>
      </c>
      <c r="U192" s="37"/>
      <c r="V192" s="37"/>
      <c r="W192" s="37"/>
      <c r="X192" s="37"/>
      <c r="Y192" s="37"/>
      <c r="Z192" s="37"/>
      <c r="AA192" s="37"/>
      <c r="AB192" s="37"/>
      <c r="AC192" s="37"/>
      <c r="AD192" s="37"/>
      <c r="AE192" s="37"/>
      <c r="AR192" s="187" t="s">
        <v>142</v>
      </c>
      <c r="AT192" s="187" t="s">
        <v>149</v>
      </c>
      <c r="AU192" s="187" t="s">
        <v>69</v>
      </c>
      <c r="AY192" s="16" t="s">
        <v>141</v>
      </c>
      <c r="BE192" s="188">
        <f>IF(N192="základní",J192,0)</f>
        <v>0</v>
      </c>
      <c r="BF192" s="188">
        <f>IF(N192="snížená",J192,0)</f>
        <v>0</v>
      </c>
      <c r="BG192" s="188">
        <f>IF(N192="zákl. přenesená",J192,0)</f>
        <v>0</v>
      </c>
      <c r="BH192" s="188">
        <f>IF(N192="sníž. přenesená",J192,0)</f>
        <v>0</v>
      </c>
      <c r="BI192" s="188">
        <f>IF(N192="nulová",J192,0)</f>
        <v>0</v>
      </c>
      <c r="BJ192" s="16" t="s">
        <v>77</v>
      </c>
      <c r="BK192" s="188">
        <f>ROUND(I192*H192,2)</f>
        <v>0</v>
      </c>
      <c r="BL192" s="16" t="s">
        <v>142</v>
      </c>
      <c r="BM192" s="187" t="s">
        <v>478</v>
      </c>
    </row>
    <row r="193" s="2" customFormat="1">
      <c r="A193" s="37"/>
      <c r="B193" s="38"/>
      <c r="C193" s="39"/>
      <c r="D193" s="203" t="s">
        <v>168</v>
      </c>
      <c r="E193" s="39"/>
      <c r="F193" s="204" t="s">
        <v>941</v>
      </c>
      <c r="G193" s="39"/>
      <c r="H193" s="39"/>
      <c r="I193" s="205"/>
      <c r="J193" s="39"/>
      <c r="K193" s="39"/>
      <c r="L193" s="43"/>
      <c r="M193" s="206"/>
      <c r="N193" s="207"/>
      <c r="O193" s="83"/>
      <c r="P193" s="83"/>
      <c r="Q193" s="83"/>
      <c r="R193" s="83"/>
      <c r="S193" s="83"/>
      <c r="T193" s="84"/>
      <c r="U193" s="37"/>
      <c r="V193" s="37"/>
      <c r="W193" s="37"/>
      <c r="X193" s="37"/>
      <c r="Y193" s="37"/>
      <c r="Z193" s="37"/>
      <c r="AA193" s="37"/>
      <c r="AB193" s="37"/>
      <c r="AC193" s="37"/>
      <c r="AD193" s="37"/>
      <c r="AE193" s="37"/>
      <c r="AT193" s="16" t="s">
        <v>168</v>
      </c>
      <c r="AU193" s="16" t="s">
        <v>69</v>
      </c>
    </row>
    <row r="194" s="2" customFormat="1" ht="16.5" customHeight="1">
      <c r="A194" s="37"/>
      <c r="B194" s="38"/>
      <c r="C194" s="175" t="s">
        <v>274</v>
      </c>
      <c r="D194" s="175" t="s">
        <v>135</v>
      </c>
      <c r="E194" s="176" t="s">
        <v>465</v>
      </c>
      <c r="F194" s="177" t="s">
        <v>896</v>
      </c>
      <c r="G194" s="178" t="s">
        <v>897</v>
      </c>
      <c r="H194" s="179">
        <v>6</v>
      </c>
      <c r="I194" s="180"/>
      <c r="J194" s="181">
        <f>ROUND(I194*H194,2)</f>
        <v>0</v>
      </c>
      <c r="K194" s="177" t="s">
        <v>19</v>
      </c>
      <c r="L194" s="182"/>
      <c r="M194" s="183" t="s">
        <v>19</v>
      </c>
      <c r="N194" s="184" t="s">
        <v>40</v>
      </c>
      <c r="O194" s="83"/>
      <c r="P194" s="185">
        <f>O194*H194</f>
        <v>0</v>
      </c>
      <c r="Q194" s="185">
        <v>0</v>
      </c>
      <c r="R194" s="185">
        <f>Q194*H194</f>
        <v>0</v>
      </c>
      <c r="S194" s="185">
        <v>0</v>
      </c>
      <c r="T194" s="186">
        <f>S194*H194</f>
        <v>0</v>
      </c>
      <c r="U194" s="37"/>
      <c r="V194" s="37"/>
      <c r="W194" s="37"/>
      <c r="X194" s="37"/>
      <c r="Y194" s="37"/>
      <c r="Z194" s="37"/>
      <c r="AA194" s="37"/>
      <c r="AB194" s="37"/>
      <c r="AC194" s="37"/>
      <c r="AD194" s="37"/>
      <c r="AE194" s="37"/>
      <c r="AR194" s="187" t="s">
        <v>140</v>
      </c>
      <c r="AT194" s="187" t="s">
        <v>135</v>
      </c>
      <c r="AU194" s="187" t="s">
        <v>69</v>
      </c>
      <c r="AY194" s="16" t="s">
        <v>141</v>
      </c>
      <c r="BE194" s="188">
        <f>IF(N194="základní",J194,0)</f>
        <v>0</v>
      </c>
      <c r="BF194" s="188">
        <f>IF(N194="snížená",J194,0)</f>
        <v>0</v>
      </c>
      <c r="BG194" s="188">
        <f>IF(N194="zákl. přenesená",J194,0)</f>
        <v>0</v>
      </c>
      <c r="BH194" s="188">
        <f>IF(N194="sníž. přenesená",J194,0)</f>
        <v>0</v>
      </c>
      <c r="BI194" s="188">
        <f>IF(N194="nulová",J194,0)</f>
        <v>0</v>
      </c>
      <c r="BJ194" s="16" t="s">
        <v>77</v>
      </c>
      <c r="BK194" s="188">
        <f>ROUND(I194*H194,2)</f>
        <v>0</v>
      </c>
      <c r="BL194" s="16" t="s">
        <v>142</v>
      </c>
      <c r="BM194" s="187" t="s">
        <v>483</v>
      </c>
    </row>
    <row r="195" s="2" customFormat="1">
      <c r="A195" s="37"/>
      <c r="B195" s="38"/>
      <c r="C195" s="39"/>
      <c r="D195" s="203" t="s">
        <v>168</v>
      </c>
      <c r="E195" s="39"/>
      <c r="F195" s="204" t="s">
        <v>942</v>
      </c>
      <c r="G195" s="39"/>
      <c r="H195" s="39"/>
      <c r="I195" s="205"/>
      <c r="J195" s="39"/>
      <c r="K195" s="39"/>
      <c r="L195" s="43"/>
      <c r="M195" s="208"/>
      <c r="N195" s="209"/>
      <c r="O195" s="200"/>
      <c r="P195" s="200"/>
      <c r="Q195" s="200"/>
      <c r="R195" s="200"/>
      <c r="S195" s="200"/>
      <c r="T195" s="210"/>
      <c r="U195" s="37"/>
      <c r="V195" s="37"/>
      <c r="W195" s="37"/>
      <c r="X195" s="37"/>
      <c r="Y195" s="37"/>
      <c r="Z195" s="37"/>
      <c r="AA195" s="37"/>
      <c r="AB195" s="37"/>
      <c r="AC195" s="37"/>
      <c r="AD195" s="37"/>
      <c r="AE195" s="37"/>
      <c r="AT195" s="16" t="s">
        <v>168</v>
      </c>
      <c r="AU195" s="16" t="s">
        <v>69</v>
      </c>
    </row>
    <row r="196" s="2" customFormat="1" ht="6.96" customHeight="1">
      <c r="A196" s="37"/>
      <c r="B196" s="58"/>
      <c r="C196" s="59"/>
      <c r="D196" s="59"/>
      <c r="E196" s="59"/>
      <c r="F196" s="59"/>
      <c r="G196" s="59"/>
      <c r="H196" s="59"/>
      <c r="I196" s="59"/>
      <c r="J196" s="59"/>
      <c r="K196" s="59"/>
      <c r="L196" s="43"/>
      <c r="M196" s="37"/>
      <c r="O196" s="37"/>
      <c r="P196" s="37"/>
      <c r="Q196" s="37"/>
      <c r="R196" s="37"/>
      <c r="S196" s="37"/>
      <c r="T196" s="37"/>
      <c r="U196" s="37"/>
      <c r="V196" s="37"/>
      <c r="W196" s="37"/>
      <c r="X196" s="37"/>
      <c r="Y196" s="37"/>
      <c r="Z196" s="37"/>
      <c r="AA196" s="37"/>
      <c r="AB196" s="37"/>
      <c r="AC196" s="37"/>
      <c r="AD196" s="37"/>
      <c r="AE196" s="37"/>
    </row>
  </sheetData>
  <sheetProtection sheet="1" autoFilter="0" formatColumns="0" formatRows="0" objects="1" scenarios="1" spinCount="100000" saltValue="2BiKOXWUZQivcCfs6Ih70qrBM9v1TILqo24HUNsD8iJdG2Td9vnvW/tXLashcjjlrTw2NfLn1LZvQTEqtz4nxQ==" hashValue="y9YH8IwJPIwYgKfC4h6ieqTSFlZq3O8eNRyA79aygBW50XjCL0A8RkLcinRT1tTj+fwIb8QSf4j7k3lMnUJUzQ==" algorithmName="SHA-512" password="CC35"/>
  <autoFilter ref="C78:K19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109</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943</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ROUND((SUM(BE79:BE187)),  2)</f>
        <v>0</v>
      </c>
      <c r="G33" s="37"/>
      <c r="H33" s="37"/>
      <c r="I33" s="147">
        <v>0.20999999999999999</v>
      </c>
      <c r="J33" s="146">
        <f>ROUND(((SUM(BE79:BE187))*I33),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ROUND((SUM(BF79:BF187)),  2)</f>
        <v>0</v>
      </c>
      <c r="G34" s="37"/>
      <c r="H34" s="37"/>
      <c r="I34" s="147">
        <v>0.12</v>
      </c>
      <c r="J34" s="146">
        <f>ROUND(((SUM(BF79:BF187))*I34),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ROUND((SUM(BG79:BG187)),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ROUND((SUM(BH79:BH187)),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ROUND((SUM(BI79:BI187)),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10 - Rekonstrukce žel. přejezdu P4920 v km 343,291 trati Česká Třebová - Praha</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10 - Rekonstrukce žel. přejezdu P4920 v km 343,291 trati Česká Třebová - Praha</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SUM(P80:P187)</f>
        <v>0</v>
      </c>
      <c r="Q79" s="95"/>
      <c r="R79" s="172">
        <f>SUM(R80:R187)</f>
        <v>0</v>
      </c>
      <c r="S79" s="95"/>
      <c r="T79" s="173">
        <f>SUM(T80:T187)</f>
        <v>0</v>
      </c>
      <c r="U79" s="37"/>
      <c r="V79" s="37"/>
      <c r="W79" s="37"/>
      <c r="X79" s="37"/>
      <c r="Y79" s="37"/>
      <c r="Z79" s="37"/>
      <c r="AA79" s="37"/>
      <c r="AB79" s="37"/>
      <c r="AC79" s="37"/>
      <c r="AD79" s="37"/>
      <c r="AE79" s="37"/>
      <c r="AT79" s="16" t="s">
        <v>68</v>
      </c>
      <c r="AU79" s="16" t="s">
        <v>121</v>
      </c>
      <c r="BK79" s="174">
        <f>SUM(BK80:BK187)</f>
        <v>0</v>
      </c>
    </row>
    <row r="80" s="2" customFormat="1" ht="33" customHeight="1">
      <c r="A80" s="37"/>
      <c r="B80" s="38"/>
      <c r="C80" s="189" t="s">
        <v>77</v>
      </c>
      <c r="D80" s="189" t="s">
        <v>149</v>
      </c>
      <c r="E80" s="190" t="s">
        <v>263</v>
      </c>
      <c r="F80" s="191" t="s">
        <v>264</v>
      </c>
      <c r="G80" s="192" t="s">
        <v>227</v>
      </c>
      <c r="H80" s="193">
        <v>28.800000000000001</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900</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24.15" customHeight="1">
      <c r="A82" s="37"/>
      <c r="B82" s="38"/>
      <c r="C82" s="189" t="s">
        <v>79</v>
      </c>
      <c r="D82" s="189" t="s">
        <v>149</v>
      </c>
      <c r="E82" s="190" t="s">
        <v>811</v>
      </c>
      <c r="F82" s="191" t="s">
        <v>812</v>
      </c>
      <c r="G82" s="192" t="s">
        <v>227</v>
      </c>
      <c r="H82" s="193">
        <v>22.699999999999999</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944</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33" customHeight="1">
      <c r="A84" s="37"/>
      <c r="B84" s="38"/>
      <c r="C84" s="189" t="s">
        <v>145</v>
      </c>
      <c r="D84" s="189" t="s">
        <v>149</v>
      </c>
      <c r="E84" s="190" t="s">
        <v>814</v>
      </c>
      <c r="F84" s="191" t="s">
        <v>815</v>
      </c>
      <c r="G84" s="192" t="s">
        <v>339</v>
      </c>
      <c r="H84" s="193">
        <v>209.69999999999999</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945</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74.756</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946</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9.05" customHeight="1">
      <c r="A88" s="37"/>
      <c r="B88" s="38"/>
      <c r="C88" s="189" t="s">
        <v>152</v>
      </c>
      <c r="D88" s="189" t="s">
        <v>149</v>
      </c>
      <c r="E88" s="190" t="s">
        <v>186</v>
      </c>
      <c r="F88" s="191" t="s">
        <v>187</v>
      </c>
      <c r="G88" s="192" t="s">
        <v>180</v>
      </c>
      <c r="H88" s="193">
        <v>74.756</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947</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9.05" customHeight="1">
      <c r="A90" s="37"/>
      <c r="B90" s="38"/>
      <c r="C90" s="189" t="s">
        <v>148</v>
      </c>
      <c r="D90" s="189" t="s">
        <v>149</v>
      </c>
      <c r="E90" s="190" t="s">
        <v>819</v>
      </c>
      <c r="F90" s="191" t="s">
        <v>820</v>
      </c>
      <c r="G90" s="192" t="s">
        <v>180</v>
      </c>
      <c r="H90" s="193">
        <v>74.756</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946</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158</v>
      </c>
      <c r="D92" s="189" t="s">
        <v>149</v>
      </c>
      <c r="E92" s="190" t="s">
        <v>178</v>
      </c>
      <c r="F92" s="191" t="s">
        <v>179</v>
      </c>
      <c r="G92" s="192" t="s">
        <v>180</v>
      </c>
      <c r="H92" s="193">
        <v>13.224</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948</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186</v>
      </c>
      <c r="F94" s="191" t="s">
        <v>187</v>
      </c>
      <c r="G94" s="192" t="s">
        <v>180</v>
      </c>
      <c r="H94" s="193">
        <v>13.224</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949</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9.05" customHeight="1">
      <c r="A96" s="37"/>
      <c r="B96" s="38"/>
      <c r="C96" s="189" t="s">
        <v>192</v>
      </c>
      <c r="D96" s="189" t="s">
        <v>149</v>
      </c>
      <c r="E96" s="190" t="s">
        <v>819</v>
      </c>
      <c r="F96" s="191" t="s">
        <v>820</v>
      </c>
      <c r="G96" s="192" t="s">
        <v>180</v>
      </c>
      <c r="H96" s="193">
        <v>13.224</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950</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24.15" customHeight="1">
      <c r="A98" s="37"/>
      <c r="B98" s="38"/>
      <c r="C98" s="189" t="s">
        <v>155</v>
      </c>
      <c r="D98" s="189" t="s">
        <v>149</v>
      </c>
      <c r="E98" s="190" t="s">
        <v>166</v>
      </c>
      <c r="F98" s="191" t="s">
        <v>167</v>
      </c>
      <c r="G98" s="192" t="s">
        <v>138</v>
      </c>
      <c r="H98" s="193">
        <v>8</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824</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44.25" customHeight="1">
      <c r="A100" s="37"/>
      <c r="B100" s="38"/>
      <c r="C100" s="189" t="s">
        <v>201</v>
      </c>
      <c r="D100" s="189" t="s">
        <v>149</v>
      </c>
      <c r="E100" s="190" t="s">
        <v>170</v>
      </c>
      <c r="F100" s="191" t="s">
        <v>171</v>
      </c>
      <c r="G100" s="192" t="s">
        <v>172</v>
      </c>
      <c r="H100" s="193">
        <v>0.040000000000000001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825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114.9" customHeight="1">
      <c r="A102" s="37"/>
      <c r="B102" s="38"/>
      <c r="C102" s="189" t="s">
        <v>8</v>
      </c>
      <c r="D102" s="189" t="s">
        <v>149</v>
      </c>
      <c r="E102" s="190" t="s">
        <v>826</v>
      </c>
      <c r="F102" s="191" t="s">
        <v>827</v>
      </c>
      <c r="G102" s="192" t="s">
        <v>172</v>
      </c>
      <c r="H102" s="193">
        <v>0.040000000000000001</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828</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37.8" customHeight="1">
      <c r="A104" s="37"/>
      <c r="B104" s="38"/>
      <c r="C104" s="189" t="s">
        <v>210</v>
      </c>
      <c r="D104" s="189" t="s">
        <v>149</v>
      </c>
      <c r="E104" s="190" t="s">
        <v>829</v>
      </c>
      <c r="F104" s="191" t="s">
        <v>830</v>
      </c>
      <c r="G104" s="192" t="s">
        <v>176</v>
      </c>
      <c r="H104" s="193">
        <v>7.2000000000000002</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951</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37.8" customHeight="1">
      <c r="A106" s="37"/>
      <c r="B106" s="38"/>
      <c r="C106" s="189" t="s">
        <v>161</v>
      </c>
      <c r="D106" s="189" t="s">
        <v>149</v>
      </c>
      <c r="E106" s="190" t="s">
        <v>333</v>
      </c>
      <c r="F106" s="191" t="s">
        <v>334</v>
      </c>
      <c r="G106" s="192" t="s">
        <v>176</v>
      </c>
      <c r="H106" s="193">
        <v>10</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911</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4.25" customHeight="1">
      <c r="A108" s="37"/>
      <c r="B108" s="38"/>
      <c r="C108" s="189" t="s">
        <v>217</v>
      </c>
      <c r="D108" s="189" t="s">
        <v>149</v>
      </c>
      <c r="E108" s="190" t="s">
        <v>178</v>
      </c>
      <c r="F108" s="191" t="s">
        <v>179</v>
      </c>
      <c r="G108" s="192" t="s">
        <v>180</v>
      </c>
      <c r="H108" s="193">
        <v>178.39500000000001</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952</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49.05" customHeight="1">
      <c r="A110" s="37"/>
      <c r="B110" s="38"/>
      <c r="C110" s="189" t="s">
        <v>164</v>
      </c>
      <c r="D110" s="189" t="s">
        <v>149</v>
      </c>
      <c r="E110" s="190" t="s">
        <v>186</v>
      </c>
      <c r="F110" s="191" t="s">
        <v>187</v>
      </c>
      <c r="G110" s="192" t="s">
        <v>180</v>
      </c>
      <c r="H110" s="193">
        <v>178.39500000000001</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953</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49.05" customHeight="1">
      <c r="A112" s="37"/>
      <c r="B112" s="38"/>
      <c r="C112" s="189" t="s">
        <v>224</v>
      </c>
      <c r="D112" s="189" t="s">
        <v>149</v>
      </c>
      <c r="E112" s="190" t="s">
        <v>189</v>
      </c>
      <c r="F112" s="191" t="s">
        <v>190</v>
      </c>
      <c r="G112" s="192" t="s">
        <v>180</v>
      </c>
      <c r="H112" s="193">
        <v>178.39500000000001</v>
      </c>
      <c r="I112" s="194"/>
      <c r="J112" s="195">
        <f>ROUND(I112*H112,2)</f>
        <v>0</v>
      </c>
      <c r="K112" s="191" t="s">
        <v>139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954</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49.05" customHeight="1">
      <c r="A114" s="37"/>
      <c r="B114" s="38"/>
      <c r="C114" s="189" t="s">
        <v>195</v>
      </c>
      <c r="D114" s="189" t="s">
        <v>149</v>
      </c>
      <c r="E114" s="190" t="s">
        <v>836</v>
      </c>
      <c r="F114" s="191" t="s">
        <v>837</v>
      </c>
      <c r="G114" s="192" t="s">
        <v>227</v>
      </c>
      <c r="H114" s="193">
        <v>30</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955</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9.05" customHeight="1">
      <c r="A116" s="37"/>
      <c r="B116" s="38"/>
      <c r="C116" s="189" t="s">
        <v>233</v>
      </c>
      <c r="D116" s="189" t="s">
        <v>149</v>
      </c>
      <c r="E116" s="190" t="s">
        <v>839</v>
      </c>
      <c r="F116" s="191" t="s">
        <v>840</v>
      </c>
      <c r="G116" s="192" t="s">
        <v>227</v>
      </c>
      <c r="H116" s="193">
        <v>6</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841</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16.5" customHeight="1">
      <c r="A118" s="37"/>
      <c r="B118" s="38"/>
      <c r="C118" s="175" t="s">
        <v>199</v>
      </c>
      <c r="D118" s="175" t="s">
        <v>135</v>
      </c>
      <c r="E118" s="176" t="s">
        <v>842</v>
      </c>
      <c r="F118" s="177" t="s">
        <v>843</v>
      </c>
      <c r="G118" s="178" t="s">
        <v>227</v>
      </c>
      <c r="H118" s="179">
        <v>30</v>
      </c>
      <c r="I118" s="180"/>
      <c r="J118" s="181">
        <f>ROUND(I118*H118,2)</f>
        <v>0</v>
      </c>
      <c r="K118" s="177" t="s">
        <v>139</v>
      </c>
      <c r="L118" s="182"/>
      <c r="M118" s="183" t="s">
        <v>19</v>
      </c>
      <c r="N118" s="184"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140</v>
      </c>
      <c r="AT118" s="187" t="s">
        <v>135</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955</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16.5" customHeight="1">
      <c r="A120" s="37"/>
      <c r="B120" s="38"/>
      <c r="C120" s="175" t="s">
        <v>7</v>
      </c>
      <c r="D120" s="175" t="s">
        <v>135</v>
      </c>
      <c r="E120" s="176" t="s">
        <v>844</v>
      </c>
      <c r="F120" s="177" t="s">
        <v>845</v>
      </c>
      <c r="G120" s="178" t="s">
        <v>138</v>
      </c>
      <c r="H120" s="179">
        <v>4</v>
      </c>
      <c r="I120" s="180"/>
      <c r="J120" s="181">
        <f>ROUND(I120*H120,2)</f>
        <v>0</v>
      </c>
      <c r="K120" s="177" t="s">
        <v>139</v>
      </c>
      <c r="L120" s="182"/>
      <c r="M120" s="183" t="s">
        <v>19</v>
      </c>
      <c r="N120" s="184"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140</v>
      </c>
      <c r="AT120" s="187" t="s">
        <v>135</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846</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16.5" customHeight="1">
      <c r="A122" s="37"/>
      <c r="B122" s="38"/>
      <c r="C122" s="175" t="s">
        <v>204</v>
      </c>
      <c r="D122" s="175" t="s">
        <v>135</v>
      </c>
      <c r="E122" s="176" t="s">
        <v>847</v>
      </c>
      <c r="F122" s="177" t="s">
        <v>848</v>
      </c>
      <c r="G122" s="178" t="s">
        <v>138</v>
      </c>
      <c r="H122" s="179">
        <v>4</v>
      </c>
      <c r="I122" s="180"/>
      <c r="J122" s="181">
        <f>ROUND(I122*H122,2)</f>
        <v>0</v>
      </c>
      <c r="K122" s="177" t="s">
        <v>139</v>
      </c>
      <c r="L122" s="182"/>
      <c r="M122" s="183" t="s">
        <v>19</v>
      </c>
      <c r="N122" s="184"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140</v>
      </c>
      <c r="AT122" s="187" t="s">
        <v>135</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846</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49.05" customHeight="1">
      <c r="A124" s="37"/>
      <c r="B124" s="38"/>
      <c r="C124" s="189" t="s">
        <v>249</v>
      </c>
      <c r="D124" s="189" t="s">
        <v>149</v>
      </c>
      <c r="E124" s="190" t="s">
        <v>849</v>
      </c>
      <c r="F124" s="191" t="s">
        <v>850</v>
      </c>
      <c r="G124" s="192" t="s">
        <v>138</v>
      </c>
      <c r="H124" s="193">
        <v>1</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851</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852</v>
      </c>
      <c r="F126" s="191" t="s">
        <v>853</v>
      </c>
      <c r="G126" s="192" t="s">
        <v>138</v>
      </c>
      <c r="H126" s="193">
        <v>1</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854</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37.8" customHeight="1">
      <c r="A128" s="37"/>
      <c r="B128" s="38"/>
      <c r="C128" s="189" t="s">
        <v>258</v>
      </c>
      <c r="D128" s="189" t="s">
        <v>149</v>
      </c>
      <c r="E128" s="190" t="s">
        <v>193</v>
      </c>
      <c r="F128" s="191" t="s">
        <v>194</v>
      </c>
      <c r="G128" s="192" t="s">
        <v>172</v>
      </c>
      <c r="H128" s="193">
        <v>0.040000000000000001</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828</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16.5" customHeight="1">
      <c r="A130" s="37"/>
      <c r="B130" s="38"/>
      <c r="C130" s="175" t="s">
        <v>213</v>
      </c>
      <c r="D130" s="175" t="s">
        <v>135</v>
      </c>
      <c r="E130" s="176" t="s">
        <v>855</v>
      </c>
      <c r="F130" s="177" t="s">
        <v>856</v>
      </c>
      <c r="G130" s="178" t="s">
        <v>138</v>
      </c>
      <c r="H130" s="179">
        <v>200</v>
      </c>
      <c r="I130" s="180"/>
      <c r="J130" s="181">
        <f>ROUND(I130*H130,2)</f>
        <v>0</v>
      </c>
      <c r="K130" s="177" t="s">
        <v>139</v>
      </c>
      <c r="L130" s="182"/>
      <c r="M130" s="183" t="s">
        <v>19</v>
      </c>
      <c r="N130" s="184"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140</v>
      </c>
      <c r="AT130" s="187" t="s">
        <v>135</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857</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49.05" customHeight="1">
      <c r="A132" s="37"/>
      <c r="B132" s="38"/>
      <c r="C132" s="189" t="s">
        <v>267</v>
      </c>
      <c r="D132" s="189" t="s">
        <v>149</v>
      </c>
      <c r="E132" s="190" t="s">
        <v>849</v>
      </c>
      <c r="F132" s="191" t="s">
        <v>850</v>
      </c>
      <c r="G132" s="192" t="s">
        <v>138</v>
      </c>
      <c r="H132" s="193">
        <v>1</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851</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215</v>
      </c>
      <c r="D134" s="189" t="s">
        <v>149</v>
      </c>
      <c r="E134" s="190" t="s">
        <v>852</v>
      </c>
      <c r="F134" s="191" t="s">
        <v>853</v>
      </c>
      <c r="G134" s="192" t="s">
        <v>138</v>
      </c>
      <c r="H134" s="193">
        <v>9</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858</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16.5" customHeight="1">
      <c r="A136" s="37"/>
      <c r="B136" s="38"/>
      <c r="C136" s="175" t="s">
        <v>273</v>
      </c>
      <c r="D136" s="175" t="s">
        <v>135</v>
      </c>
      <c r="E136" s="176" t="s">
        <v>211</v>
      </c>
      <c r="F136" s="177" t="s">
        <v>212</v>
      </c>
      <c r="G136" s="178" t="s">
        <v>180</v>
      </c>
      <c r="H136" s="179">
        <v>171.75399999999999</v>
      </c>
      <c r="I136" s="180"/>
      <c r="J136" s="181">
        <f>ROUND(I136*H136,2)</f>
        <v>0</v>
      </c>
      <c r="K136" s="177" t="s">
        <v>139</v>
      </c>
      <c r="L136" s="182"/>
      <c r="M136" s="183" t="s">
        <v>19</v>
      </c>
      <c r="N136" s="184"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140</v>
      </c>
      <c r="AT136" s="187" t="s">
        <v>135</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859</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16.5" customHeight="1">
      <c r="A138" s="37"/>
      <c r="B138" s="38"/>
      <c r="C138" s="175" t="s">
        <v>218</v>
      </c>
      <c r="D138" s="175" t="s">
        <v>135</v>
      </c>
      <c r="E138" s="176" t="s">
        <v>860</v>
      </c>
      <c r="F138" s="177" t="s">
        <v>861</v>
      </c>
      <c r="G138" s="178" t="s">
        <v>180</v>
      </c>
      <c r="H138" s="179">
        <v>13.32</v>
      </c>
      <c r="I138" s="180"/>
      <c r="J138" s="181">
        <f>ROUND(I138*H138,2)</f>
        <v>0</v>
      </c>
      <c r="K138" s="177" t="s">
        <v>139</v>
      </c>
      <c r="L138" s="182"/>
      <c r="M138" s="183" t="s">
        <v>19</v>
      </c>
      <c r="N138" s="184"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140</v>
      </c>
      <c r="AT138" s="187" t="s">
        <v>135</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956</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44.25" customHeight="1">
      <c r="A140" s="37"/>
      <c r="B140" s="38"/>
      <c r="C140" s="189" t="s">
        <v>280</v>
      </c>
      <c r="D140" s="189" t="s">
        <v>149</v>
      </c>
      <c r="E140" s="190" t="s">
        <v>178</v>
      </c>
      <c r="F140" s="191" t="s">
        <v>179</v>
      </c>
      <c r="G140" s="192" t="s">
        <v>180</v>
      </c>
      <c r="H140" s="193">
        <v>185.07400000000001</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957</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49.05" customHeight="1">
      <c r="A142" s="37"/>
      <c r="B142" s="38"/>
      <c r="C142" s="189" t="s">
        <v>222</v>
      </c>
      <c r="D142" s="189" t="s">
        <v>149</v>
      </c>
      <c r="E142" s="190" t="s">
        <v>186</v>
      </c>
      <c r="F142" s="191" t="s">
        <v>187</v>
      </c>
      <c r="G142" s="192" t="s">
        <v>180</v>
      </c>
      <c r="H142" s="193">
        <v>1110.444</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958</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37.8" customHeight="1">
      <c r="A144" s="37"/>
      <c r="B144" s="38"/>
      <c r="C144" s="189" t="s">
        <v>289</v>
      </c>
      <c r="D144" s="189" t="s">
        <v>149</v>
      </c>
      <c r="E144" s="190" t="s">
        <v>268</v>
      </c>
      <c r="F144" s="191" t="s">
        <v>269</v>
      </c>
      <c r="G144" s="192" t="s">
        <v>227</v>
      </c>
      <c r="H144" s="193">
        <v>28.800000000000001</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900</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16.5" customHeight="1">
      <c r="A146" s="37"/>
      <c r="B146" s="38"/>
      <c r="C146" s="175" t="s">
        <v>228</v>
      </c>
      <c r="D146" s="175" t="s">
        <v>135</v>
      </c>
      <c r="E146" s="176" t="s">
        <v>865</v>
      </c>
      <c r="F146" s="177" t="s">
        <v>866</v>
      </c>
      <c r="G146" s="178" t="s">
        <v>227</v>
      </c>
      <c r="H146" s="179">
        <v>28.800000000000001</v>
      </c>
      <c r="I146" s="180"/>
      <c r="J146" s="181">
        <f>ROUND(I146*H146,2)</f>
        <v>0</v>
      </c>
      <c r="K146" s="177" t="s">
        <v>139</v>
      </c>
      <c r="L146" s="182"/>
      <c r="M146" s="183" t="s">
        <v>19</v>
      </c>
      <c r="N146" s="184"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140</v>
      </c>
      <c r="AT146" s="187" t="s">
        <v>135</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900</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75" t="s">
        <v>297</v>
      </c>
      <c r="D148" s="175" t="s">
        <v>135</v>
      </c>
      <c r="E148" s="176" t="s">
        <v>867</v>
      </c>
      <c r="F148" s="177" t="s">
        <v>868</v>
      </c>
      <c r="G148" s="178" t="s">
        <v>176</v>
      </c>
      <c r="H148" s="179">
        <v>4.3200000000000003</v>
      </c>
      <c r="I148" s="180"/>
      <c r="J148" s="181">
        <f>ROUND(I148*H148,2)</f>
        <v>0</v>
      </c>
      <c r="K148" s="177" t="s">
        <v>139</v>
      </c>
      <c r="L148" s="182"/>
      <c r="M148" s="183" t="s">
        <v>19</v>
      </c>
      <c r="N148" s="184"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140</v>
      </c>
      <c r="AT148" s="187" t="s">
        <v>135</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959</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44.25" customHeight="1">
      <c r="A150" s="37"/>
      <c r="B150" s="38"/>
      <c r="C150" s="189" t="s">
        <v>231</v>
      </c>
      <c r="D150" s="189" t="s">
        <v>149</v>
      </c>
      <c r="E150" s="190" t="s">
        <v>178</v>
      </c>
      <c r="F150" s="191" t="s">
        <v>179</v>
      </c>
      <c r="G150" s="192" t="s">
        <v>180</v>
      </c>
      <c r="H150" s="193">
        <v>9.5039999999999996</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960</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49.05" customHeight="1">
      <c r="A152" s="37"/>
      <c r="B152" s="38"/>
      <c r="C152" s="189" t="s">
        <v>305</v>
      </c>
      <c r="D152" s="189" t="s">
        <v>149</v>
      </c>
      <c r="E152" s="190" t="s">
        <v>186</v>
      </c>
      <c r="F152" s="191" t="s">
        <v>187</v>
      </c>
      <c r="G152" s="192" t="s">
        <v>180</v>
      </c>
      <c r="H152" s="193">
        <v>9.5039999999999996</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961</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55.5" customHeight="1">
      <c r="A154" s="37"/>
      <c r="B154" s="38"/>
      <c r="C154" s="189" t="s">
        <v>236</v>
      </c>
      <c r="D154" s="189" t="s">
        <v>149</v>
      </c>
      <c r="E154" s="190" t="s">
        <v>234</v>
      </c>
      <c r="F154" s="191" t="s">
        <v>235</v>
      </c>
      <c r="G154" s="192" t="s">
        <v>180</v>
      </c>
      <c r="H154" s="193">
        <v>23.039999999999999</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962</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55.5" customHeight="1">
      <c r="A156" s="37"/>
      <c r="B156" s="38"/>
      <c r="C156" s="189" t="s">
        <v>311</v>
      </c>
      <c r="D156" s="189" t="s">
        <v>149</v>
      </c>
      <c r="E156" s="190" t="s">
        <v>707</v>
      </c>
      <c r="F156" s="191" t="s">
        <v>708</v>
      </c>
      <c r="G156" s="192" t="s">
        <v>180</v>
      </c>
      <c r="H156" s="193">
        <v>1013.76</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963</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44.25" customHeight="1">
      <c r="A158" s="37"/>
      <c r="B158" s="38"/>
      <c r="C158" s="189" t="s">
        <v>240</v>
      </c>
      <c r="D158" s="189" t="s">
        <v>149</v>
      </c>
      <c r="E158" s="190" t="s">
        <v>874</v>
      </c>
      <c r="F158" s="191" t="s">
        <v>875</v>
      </c>
      <c r="G158" s="192" t="s">
        <v>339</v>
      </c>
      <c r="H158" s="193">
        <v>209.69999999999999</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964</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16.5" customHeight="1">
      <c r="A160" s="37"/>
      <c r="B160" s="38"/>
      <c r="C160" s="175" t="s">
        <v>318</v>
      </c>
      <c r="D160" s="175" t="s">
        <v>135</v>
      </c>
      <c r="E160" s="176" t="s">
        <v>877</v>
      </c>
      <c r="F160" s="177" t="s">
        <v>878</v>
      </c>
      <c r="G160" s="178" t="s">
        <v>180</v>
      </c>
      <c r="H160" s="179">
        <v>41.939999999999998</v>
      </c>
      <c r="I160" s="180"/>
      <c r="J160" s="181">
        <f>ROUND(I160*H160,2)</f>
        <v>0</v>
      </c>
      <c r="K160" s="177" t="s">
        <v>139</v>
      </c>
      <c r="L160" s="182"/>
      <c r="M160" s="183" t="s">
        <v>19</v>
      </c>
      <c r="N160" s="184"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140</v>
      </c>
      <c r="AT160" s="187" t="s">
        <v>135</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965</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16.5" customHeight="1">
      <c r="A162" s="37"/>
      <c r="B162" s="38"/>
      <c r="C162" s="175" t="s">
        <v>242</v>
      </c>
      <c r="D162" s="175" t="s">
        <v>135</v>
      </c>
      <c r="E162" s="176" t="s">
        <v>880</v>
      </c>
      <c r="F162" s="177" t="s">
        <v>881</v>
      </c>
      <c r="G162" s="178" t="s">
        <v>180</v>
      </c>
      <c r="H162" s="179">
        <v>36.698</v>
      </c>
      <c r="I162" s="180"/>
      <c r="J162" s="181">
        <f>ROUND(I162*H162,2)</f>
        <v>0</v>
      </c>
      <c r="K162" s="177" t="s">
        <v>139</v>
      </c>
      <c r="L162" s="182"/>
      <c r="M162" s="183" t="s">
        <v>19</v>
      </c>
      <c r="N162" s="184"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140</v>
      </c>
      <c r="AT162" s="187" t="s">
        <v>135</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966</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16.5" customHeight="1">
      <c r="A164" s="37"/>
      <c r="B164" s="38"/>
      <c r="C164" s="175" t="s">
        <v>323</v>
      </c>
      <c r="D164" s="175" t="s">
        <v>135</v>
      </c>
      <c r="E164" s="176" t="s">
        <v>408</v>
      </c>
      <c r="F164" s="177" t="s">
        <v>967</v>
      </c>
      <c r="G164" s="178" t="s">
        <v>180</v>
      </c>
      <c r="H164" s="179">
        <v>26.213000000000001</v>
      </c>
      <c r="I164" s="180"/>
      <c r="J164" s="181">
        <f>ROUND(I164*H164,2)</f>
        <v>0</v>
      </c>
      <c r="K164" s="177" t="s">
        <v>19</v>
      </c>
      <c r="L164" s="182"/>
      <c r="M164" s="183" t="s">
        <v>19</v>
      </c>
      <c r="N164" s="184"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140</v>
      </c>
      <c r="AT164" s="187" t="s">
        <v>135</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968</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16.5" customHeight="1">
      <c r="A166" s="37"/>
      <c r="B166" s="38"/>
      <c r="C166" s="175" t="s">
        <v>247</v>
      </c>
      <c r="D166" s="175" t="s">
        <v>135</v>
      </c>
      <c r="E166" s="176" t="s">
        <v>225</v>
      </c>
      <c r="F166" s="177" t="s">
        <v>969</v>
      </c>
      <c r="G166" s="178" t="s">
        <v>339</v>
      </c>
      <c r="H166" s="179">
        <v>126</v>
      </c>
      <c r="I166" s="180"/>
      <c r="J166" s="181">
        <f>ROUND(I166*H166,2)</f>
        <v>0</v>
      </c>
      <c r="K166" s="177" t="s">
        <v>19</v>
      </c>
      <c r="L166" s="182"/>
      <c r="M166" s="183" t="s">
        <v>19</v>
      </c>
      <c r="N166" s="184"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140</v>
      </c>
      <c r="AT166" s="187" t="s">
        <v>135</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970</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44.25" customHeight="1">
      <c r="A168" s="37"/>
      <c r="B168" s="38"/>
      <c r="C168" s="189" t="s">
        <v>425</v>
      </c>
      <c r="D168" s="189" t="s">
        <v>149</v>
      </c>
      <c r="E168" s="190" t="s">
        <v>178</v>
      </c>
      <c r="F168" s="191" t="s">
        <v>179</v>
      </c>
      <c r="G168" s="192" t="s">
        <v>180</v>
      </c>
      <c r="H168" s="193">
        <v>104.84999999999999</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971</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49.05" customHeight="1">
      <c r="A170" s="37"/>
      <c r="B170" s="38"/>
      <c r="C170" s="189" t="s">
        <v>252</v>
      </c>
      <c r="D170" s="189" t="s">
        <v>149</v>
      </c>
      <c r="E170" s="190" t="s">
        <v>186</v>
      </c>
      <c r="F170" s="191" t="s">
        <v>187</v>
      </c>
      <c r="G170" s="192" t="s">
        <v>180</v>
      </c>
      <c r="H170" s="193">
        <v>104.84999999999999</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972</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16.5" customHeight="1">
      <c r="A172" s="37"/>
      <c r="B172" s="38"/>
      <c r="C172" s="189" t="s">
        <v>427</v>
      </c>
      <c r="D172" s="189" t="s">
        <v>149</v>
      </c>
      <c r="E172" s="190" t="s">
        <v>465</v>
      </c>
      <c r="F172" s="191" t="s">
        <v>888</v>
      </c>
      <c r="G172" s="192" t="s">
        <v>227</v>
      </c>
      <c r="H172" s="193">
        <v>59</v>
      </c>
      <c r="I172" s="194"/>
      <c r="J172" s="195">
        <f>ROUND(I172*H172,2)</f>
        <v>0</v>
      </c>
      <c r="K172" s="191" t="s">
        <v>19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973</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16.5" customHeight="1">
      <c r="A174" s="37"/>
      <c r="B174" s="38"/>
      <c r="C174" s="189" t="s">
        <v>256</v>
      </c>
      <c r="D174" s="189" t="s">
        <v>149</v>
      </c>
      <c r="E174" s="190" t="s">
        <v>468</v>
      </c>
      <c r="F174" s="191" t="s">
        <v>890</v>
      </c>
      <c r="G174" s="192" t="s">
        <v>227</v>
      </c>
      <c r="H174" s="193">
        <v>59</v>
      </c>
      <c r="I174" s="194"/>
      <c r="J174" s="195">
        <f>ROUND(I174*H174,2)</f>
        <v>0</v>
      </c>
      <c r="K174" s="191" t="s">
        <v>19</v>
      </c>
      <c r="L174" s="43"/>
      <c r="M174" s="196" t="s">
        <v>19</v>
      </c>
      <c r="N174" s="197"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142</v>
      </c>
      <c r="AT174" s="187" t="s">
        <v>149</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973</v>
      </c>
      <c r="G175" s="39"/>
      <c r="H175" s="39"/>
      <c r="I175" s="205"/>
      <c r="J175" s="39"/>
      <c r="K175" s="39"/>
      <c r="L175" s="43"/>
      <c r="M175" s="206"/>
      <c r="N175" s="207"/>
      <c r="O175" s="83"/>
      <c r="P175" s="83"/>
      <c r="Q175" s="83"/>
      <c r="R175" s="83"/>
      <c r="S175" s="83"/>
      <c r="T175" s="84"/>
      <c r="U175" s="37"/>
      <c r="V175" s="37"/>
      <c r="W175" s="37"/>
      <c r="X175" s="37"/>
      <c r="Y175" s="37"/>
      <c r="Z175" s="37"/>
      <c r="AA175" s="37"/>
      <c r="AB175" s="37"/>
      <c r="AC175" s="37"/>
      <c r="AD175" s="37"/>
      <c r="AE175" s="37"/>
      <c r="AT175" s="16" t="s">
        <v>168</v>
      </c>
      <c r="AU175" s="16" t="s">
        <v>69</v>
      </c>
    </row>
    <row r="176" s="2" customFormat="1" ht="55.5" customHeight="1">
      <c r="A176" s="37"/>
      <c r="B176" s="38"/>
      <c r="C176" s="189" t="s">
        <v>432</v>
      </c>
      <c r="D176" s="189" t="s">
        <v>149</v>
      </c>
      <c r="E176" s="190" t="s">
        <v>244</v>
      </c>
      <c r="F176" s="191" t="s">
        <v>245</v>
      </c>
      <c r="G176" s="192" t="s">
        <v>246</v>
      </c>
      <c r="H176" s="193">
        <v>8</v>
      </c>
      <c r="I176" s="194"/>
      <c r="J176" s="195">
        <f>ROUND(I176*H176,2)</f>
        <v>0</v>
      </c>
      <c r="K176" s="191" t="s">
        <v>139</v>
      </c>
      <c r="L176" s="43"/>
      <c r="M176" s="196" t="s">
        <v>19</v>
      </c>
      <c r="N176" s="197"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142</v>
      </c>
      <c r="AT176" s="187" t="s">
        <v>149</v>
      </c>
      <c r="AU176" s="187" t="s">
        <v>69</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441</v>
      </c>
    </row>
    <row r="177" s="2" customFormat="1">
      <c r="A177" s="37"/>
      <c r="B177" s="38"/>
      <c r="C177" s="39"/>
      <c r="D177" s="203" t="s">
        <v>168</v>
      </c>
      <c r="E177" s="39"/>
      <c r="F177" s="204" t="s">
        <v>824</v>
      </c>
      <c r="G177" s="39"/>
      <c r="H177" s="39"/>
      <c r="I177" s="205"/>
      <c r="J177" s="39"/>
      <c r="K177" s="39"/>
      <c r="L177" s="43"/>
      <c r="M177" s="206"/>
      <c r="N177" s="207"/>
      <c r="O177" s="83"/>
      <c r="P177" s="83"/>
      <c r="Q177" s="83"/>
      <c r="R177" s="83"/>
      <c r="S177" s="83"/>
      <c r="T177" s="84"/>
      <c r="U177" s="37"/>
      <c r="V177" s="37"/>
      <c r="W177" s="37"/>
      <c r="X177" s="37"/>
      <c r="Y177" s="37"/>
      <c r="Z177" s="37"/>
      <c r="AA177" s="37"/>
      <c r="AB177" s="37"/>
      <c r="AC177" s="37"/>
      <c r="AD177" s="37"/>
      <c r="AE177" s="37"/>
      <c r="AT177" s="16" t="s">
        <v>168</v>
      </c>
      <c r="AU177" s="16" t="s">
        <v>69</v>
      </c>
    </row>
    <row r="178" s="2" customFormat="1" ht="49.05" customHeight="1">
      <c r="A178" s="37"/>
      <c r="B178" s="38"/>
      <c r="C178" s="189" t="s">
        <v>261</v>
      </c>
      <c r="D178" s="189" t="s">
        <v>149</v>
      </c>
      <c r="E178" s="190" t="s">
        <v>250</v>
      </c>
      <c r="F178" s="191" t="s">
        <v>251</v>
      </c>
      <c r="G178" s="192" t="s">
        <v>246</v>
      </c>
      <c r="H178" s="193">
        <v>4</v>
      </c>
      <c r="I178" s="194"/>
      <c r="J178" s="195">
        <f>ROUND(I178*H178,2)</f>
        <v>0</v>
      </c>
      <c r="K178" s="191" t="s">
        <v>139</v>
      </c>
      <c r="L178" s="43"/>
      <c r="M178" s="196" t="s">
        <v>19</v>
      </c>
      <c r="N178" s="197"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142</v>
      </c>
      <c r="AT178" s="187" t="s">
        <v>149</v>
      </c>
      <c r="AU178" s="187" t="s">
        <v>69</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444</v>
      </c>
    </row>
    <row r="179" s="2" customFormat="1">
      <c r="A179" s="37"/>
      <c r="B179" s="38"/>
      <c r="C179" s="39"/>
      <c r="D179" s="203" t="s">
        <v>168</v>
      </c>
      <c r="E179" s="39"/>
      <c r="F179" s="204" t="s">
        <v>891</v>
      </c>
      <c r="G179" s="39"/>
      <c r="H179" s="39"/>
      <c r="I179" s="205"/>
      <c r="J179" s="39"/>
      <c r="K179" s="39"/>
      <c r="L179" s="43"/>
      <c r="M179" s="206"/>
      <c r="N179" s="207"/>
      <c r="O179" s="83"/>
      <c r="P179" s="83"/>
      <c r="Q179" s="83"/>
      <c r="R179" s="83"/>
      <c r="S179" s="83"/>
      <c r="T179" s="84"/>
      <c r="U179" s="37"/>
      <c r="V179" s="37"/>
      <c r="W179" s="37"/>
      <c r="X179" s="37"/>
      <c r="Y179" s="37"/>
      <c r="Z179" s="37"/>
      <c r="AA179" s="37"/>
      <c r="AB179" s="37"/>
      <c r="AC179" s="37"/>
      <c r="AD179" s="37"/>
      <c r="AE179" s="37"/>
      <c r="AT179" s="16" t="s">
        <v>168</v>
      </c>
      <c r="AU179" s="16" t="s">
        <v>69</v>
      </c>
    </row>
    <row r="180" s="2" customFormat="1" ht="49.05" customHeight="1">
      <c r="A180" s="37"/>
      <c r="B180" s="38"/>
      <c r="C180" s="189" t="s">
        <v>438</v>
      </c>
      <c r="D180" s="189" t="s">
        <v>149</v>
      </c>
      <c r="E180" s="190" t="s">
        <v>254</v>
      </c>
      <c r="F180" s="191" t="s">
        <v>255</v>
      </c>
      <c r="G180" s="192" t="s">
        <v>227</v>
      </c>
      <c r="H180" s="193">
        <v>560</v>
      </c>
      <c r="I180" s="194"/>
      <c r="J180" s="195">
        <f>ROUND(I180*H180,2)</f>
        <v>0</v>
      </c>
      <c r="K180" s="191" t="s">
        <v>139</v>
      </c>
      <c r="L180" s="43"/>
      <c r="M180" s="196" t="s">
        <v>19</v>
      </c>
      <c r="N180" s="197"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142</v>
      </c>
      <c r="AT180" s="187" t="s">
        <v>149</v>
      </c>
      <c r="AU180" s="187" t="s">
        <v>69</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447</v>
      </c>
    </row>
    <row r="181" s="2" customFormat="1">
      <c r="A181" s="37"/>
      <c r="B181" s="38"/>
      <c r="C181" s="39"/>
      <c r="D181" s="203" t="s">
        <v>168</v>
      </c>
      <c r="E181" s="39"/>
      <c r="F181" s="204" t="s">
        <v>892</v>
      </c>
      <c r="G181" s="39"/>
      <c r="H181" s="39"/>
      <c r="I181" s="205"/>
      <c r="J181" s="39"/>
      <c r="K181" s="39"/>
      <c r="L181" s="43"/>
      <c r="M181" s="206"/>
      <c r="N181" s="207"/>
      <c r="O181" s="83"/>
      <c r="P181" s="83"/>
      <c r="Q181" s="83"/>
      <c r="R181" s="83"/>
      <c r="S181" s="83"/>
      <c r="T181" s="84"/>
      <c r="U181" s="37"/>
      <c r="V181" s="37"/>
      <c r="W181" s="37"/>
      <c r="X181" s="37"/>
      <c r="Y181" s="37"/>
      <c r="Z181" s="37"/>
      <c r="AA181" s="37"/>
      <c r="AB181" s="37"/>
      <c r="AC181" s="37"/>
      <c r="AD181" s="37"/>
      <c r="AE181" s="37"/>
      <c r="AT181" s="16" t="s">
        <v>168</v>
      </c>
      <c r="AU181" s="16" t="s">
        <v>69</v>
      </c>
    </row>
    <row r="182" s="2" customFormat="1" ht="49.05" customHeight="1">
      <c r="A182" s="37"/>
      <c r="B182" s="38"/>
      <c r="C182" s="189" t="s">
        <v>265</v>
      </c>
      <c r="D182" s="189" t="s">
        <v>149</v>
      </c>
      <c r="E182" s="190" t="s">
        <v>259</v>
      </c>
      <c r="F182" s="191" t="s">
        <v>260</v>
      </c>
      <c r="G182" s="192" t="s">
        <v>227</v>
      </c>
      <c r="H182" s="193">
        <v>560</v>
      </c>
      <c r="I182" s="194"/>
      <c r="J182" s="195">
        <f>ROUND(I182*H182,2)</f>
        <v>0</v>
      </c>
      <c r="K182" s="191" t="s">
        <v>139</v>
      </c>
      <c r="L182" s="43"/>
      <c r="M182" s="196" t="s">
        <v>19</v>
      </c>
      <c r="N182" s="197"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142</v>
      </c>
      <c r="AT182" s="187" t="s">
        <v>149</v>
      </c>
      <c r="AU182" s="187" t="s">
        <v>69</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449</v>
      </c>
    </row>
    <row r="183" s="2" customFormat="1">
      <c r="A183" s="37"/>
      <c r="B183" s="38"/>
      <c r="C183" s="39"/>
      <c r="D183" s="203" t="s">
        <v>168</v>
      </c>
      <c r="E183" s="39"/>
      <c r="F183" s="204" t="s">
        <v>892</v>
      </c>
      <c r="G183" s="39"/>
      <c r="H183" s="39"/>
      <c r="I183" s="205"/>
      <c r="J183" s="39"/>
      <c r="K183" s="39"/>
      <c r="L183" s="43"/>
      <c r="M183" s="206"/>
      <c r="N183" s="207"/>
      <c r="O183" s="83"/>
      <c r="P183" s="83"/>
      <c r="Q183" s="83"/>
      <c r="R183" s="83"/>
      <c r="S183" s="83"/>
      <c r="T183" s="84"/>
      <c r="U183" s="37"/>
      <c r="V183" s="37"/>
      <c r="W183" s="37"/>
      <c r="X183" s="37"/>
      <c r="Y183" s="37"/>
      <c r="Z183" s="37"/>
      <c r="AA183" s="37"/>
      <c r="AB183" s="37"/>
      <c r="AC183" s="37"/>
      <c r="AD183" s="37"/>
      <c r="AE183" s="37"/>
      <c r="AT183" s="16" t="s">
        <v>168</v>
      </c>
      <c r="AU183" s="16" t="s">
        <v>69</v>
      </c>
    </row>
    <row r="184" s="2" customFormat="1" ht="44.25" customHeight="1">
      <c r="A184" s="37"/>
      <c r="B184" s="38"/>
      <c r="C184" s="189" t="s">
        <v>446</v>
      </c>
      <c r="D184" s="189" t="s">
        <v>149</v>
      </c>
      <c r="E184" s="190" t="s">
        <v>893</v>
      </c>
      <c r="F184" s="191" t="s">
        <v>894</v>
      </c>
      <c r="G184" s="192" t="s">
        <v>227</v>
      </c>
      <c r="H184" s="193">
        <v>60</v>
      </c>
      <c r="I184" s="194"/>
      <c r="J184" s="195">
        <f>ROUND(I184*H184,2)</f>
        <v>0</v>
      </c>
      <c r="K184" s="191" t="s">
        <v>139</v>
      </c>
      <c r="L184" s="43"/>
      <c r="M184" s="196" t="s">
        <v>19</v>
      </c>
      <c r="N184" s="197"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142</v>
      </c>
      <c r="AT184" s="187" t="s">
        <v>149</v>
      </c>
      <c r="AU184" s="187" t="s">
        <v>69</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452</v>
      </c>
    </row>
    <row r="185" s="2" customFormat="1">
      <c r="A185" s="37"/>
      <c r="B185" s="38"/>
      <c r="C185" s="39"/>
      <c r="D185" s="203" t="s">
        <v>168</v>
      </c>
      <c r="E185" s="39"/>
      <c r="F185" s="204" t="s">
        <v>941</v>
      </c>
      <c r="G185" s="39"/>
      <c r="H185" s="39"/>
      <c r="I185" s="205"/>
      <c r="J185" s="39"/>
      <c r="K185" s="39"/>
      <c r="L185" s="43"/>
      <c r="M185" s="206"/>
      <c r="N185" s="207"/>
      <c r="O185" s="83"/>
      <c r="P185" s="83"/>
      <c r="Q185" s="83"/>
      <c r="R185" s="83"/>
      <c r="S185" s="83"/>
      <c r="T185" s="84"/>
      <c r="U185" s="37"/>
      <c r="V185" s="37"/>
      <c r="W185" s="37"/>
      <c r="X185" s="37"/>
      <c r="Y185" s="37"/>
      <c r="Z185" s="37"/>
      <c r="AA185" s="37"/>
      <c r="AB185" s="37"/>
      <c r="AC185" s="37"/>
      <c r="AD185" s="37"/>
      <c r="AE185" s="37"/>
      <c r="AT185" s="16" t="s">
        <v>168</v>
      </c>
      <c r="AU185" s="16" t="s">
        <v>69</v>
      </c>
    </row>
    <row r="186" s="2" customFormat="1" ht="16.5" customHeight="1">
      <c r="A186" s="37"/>
      <c r="B186" s="38"/>
      <c r="C186" s="175" t="s">
        <v>270</v>
      </c>
      <c r="D186" s="175" t="s">
        <v>135</v>
      </c>
      <c r="E186" s="176" t="s">
        <v>472</v>
      </c>
      <c r="F186" s="177" t="s">
        <v>896</v>
      </c>
      <c r="G186" s="178" t="s">
        <v>897</v>
      </c>
      <c r="H186" s="179">
        <v>6</v>
      </c>
      <c r="I186" s="180"/>
      <c r="J186" s="181">
        <f>ROUND(I186*H186,2)</f>
        <v>0</v>
      </c>
      <c r="K186" s="177" t="s">
        <v>19</v>
      </c>
      <c r="L186" s="182"/>
      <c r="M186" s="183" t="s">
        <v>19</v>
      </c>
      <c r="N186" s="184" t="s">
        <v>40</v>
      </c>
      <c r="O186" s="83"/>
      <c r="P186" s="185">
        <f>O186*H186</f>
        <v>0</v>
      </c>
      <c r="Q186" s="185">
        <v>0</v>
      </c>
      <c r="R186" s="185">
        <f>Q186*H186</f>
        <v>0</v>
      </c>
      <c r="S186" s="185">
        <v>0</v>
      </c>
      <c r="T186" s="186">
        <f>S186*H186</f>
        <v>0</v>
      </c>
      <c r="U186" s="37"/>
      <c r="V186" s="37"/>
      <c r="W186" s="37"/>
      <c r="X186" s="37"/>
      <c r="Y186" s="37"/>
      <c r="Z186" s="37"/>
      <c r="AA186" s="37"/>
      <c r="AB186" s="37"/>
      <c r="AC186" s="37"/>
      <c r="AD186" s="37"/>
      <c r="AE186" s="37"/>
      <c r="AR186" s="187" t="s">
        <v>140</v>
      </c>
      <c r="AT186" s="187" t="s">
        <v>135</v>
      </c>
      <c r="AU186" s="187" t="s">
        <v>69</v>
      </c>
      <c r="AY186" s="16" t="s">
        <v>141</v>
      </c>
      <c r="BE186" s="188">
        <f>IF(N186="základní",J186,0)</f>
        <v>0</v>
      </c>
      <c r="BF186" s="188">
        <f>IF(N186="snížená",J186,0)</f>
        <v>0</v>
      </c>
      <c r="BG186" s="188">
        <f>IF(N186="zákl. přenesená",J186,0)</f>
        <v>0</v>
      </c>
      <c r="BH186" s="188">
        <f>IF(N186="sníž. přenesená",J186,0)</f>
        <v>0</v>
      </c>
      <c r="BI186" s="188">
        <f>IF(N186="nulová",J186,0)</f>
        <v>0</v>
      </c>
      <c r="BJ186" s="16" t="s">
        <v>77</v>
      </c>
      <c r="BK186" s="188">
        <f>ROUND(I186*H186,2)</f>
        <v>0</v>
      </c>
      <c r="BL186" s="16" t="s">
        <v>142</v>
      </c>
      <c r="BM186" s="187" t="s">
        <v>455</v>
      </c>
    </row>
    <row r="187" s="2" customFormat="1">
      <c r="A187" s="37"/>
      <c r="B187" s="38"/>
      <c r="C187" s="39"/>
      <c r="D187" s="203" t="s">
        <v>168</v>
      </c>
      <c r="E187" s="39"/>
      <c r="F187" s="204" t="s">
        <v>942</v>
      </c>
      <c r="G187" s="39"/>
      <c r="H187" s="39"/>
      <c r="I187" s="205"/>
      <c r="J187" s="39"/>
      <c r="K187" s="39"/>
      <c r="L187" s="43"/>
      <c r="M187" s="208"/>
      <c r="N187" s="209"/>
      <c r="O187" s="200"/>
      <c r="P187" s="200"/>
      <c r="Q187" s="200"/>
      <c r="R187" s="200"/>
      <c r="S187" s="200"/>
      <c r="T187" s="210"/>
      <c r="U187" s="37"/>
      <c r="V187" s="37"/>
      <c r="W187" s="37"/>
      <c r="X187" s="37"/>
      <c r="Y187" s="37"/>
      <c r="Z187" s="37"/>
      <c r="AA187" s="37"/>
      <c r="AB187" s="37"/>
      <c r="AC187" s="37"/>
      <c r="AD187" s="37"/>
      <c r="AE187" s="37"/>
      <c r="AT187" s="16" t="s">
        <v>168</v>
      </c>
      <c r="AU187" s="16" t="s">
        <v>69</v>
      </c>
    </row>
    <row r="188" s="2" customFormat="1" ht="6.96" customHeight="1">
      <c r="A188" s="37"/>
      <c r="B188" s="58"/>
      <c r="C188" s="59"/>
      <c r="D188" s="59"/>
      <c r="E188" s="59"/>
      <c r="F188" s="59"/>
      <c r="G188" s="59"/>
      <c r="H188" s="59"/>
      <c r="I188" s="59"/>
      <c r="J188" s="59"/>
      <c r="K188" s="59"/>
      <c r="L188" s="43"/>
      <c r="M188" s="37"/>
      <c r="O188" s="37"/>
      <c r="P188" s="37"/>
      <c r="Q188" s="37"/>
      <c r="R188" s="37"/>
      <c r="S188" s="37"/>
      <c r="T188" s="37"/>
      <c r="U188" s="37"/>
      <c r="V188" s="37"/>
      <c r="W188" s="37"/>
      <c r="X188" s="37"/>
      <c r="Y188" s="37"/>
      <c r="Z188" s="37"/>
      <c r="AA188" s="37"/>
      <c r="AB188" s="37"/>
      <c r="AC188" s="37"/>
      <c r="AD188" s="37"/>
      <c r="AE188" s="37"/>
    </row>
  </sheetData>
  <sheetProtection sheet="1" autoFilter="0" formatColumns="0" formatRows="0" objects="1" scenarios="1" spinCount="100000" saltValue="kYAjqFdEGpm0H3XC397v3F+qtQ0u9R7d5KfPnY+qKMp9n/XaPEHlX7FUCCDSCjicysuSXvaKnsZ7jMdtVnRJuw==" hashValue="+qbFPqyuCy3WE9UteZji5X/uEqBLgCboHLhhCkmLLjtg5cXNFEqW0ArsNDaL4fuSpJn4noQsPO/X8Rh3q6+Fjg==" algorithmName="SHA-512" password="CC35"/>
  <autoFilter ref="C78:K1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112</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974</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ROUND(J88,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ROUND((SUM(BE88:BE245)),  2)</f>
        <v>0</v>
      </c>
      <c r="G33" s="37"/>
      <c r="H33" s="37"/>
      <c r="I33" s="147">
        <v>0.20999999999999999</v>
      </c>
      <c r="J33" s="146">
        <f>ROUND(((SUM(BE88:BE245))*I33),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ROUND((SUM(BF88:BF245)),  2)</f>
        <v>0</v>
      </c>
      <c r="G34" s="37"/>
      <c r="H34" s="37"/>
      <c r="I34" s="147">
        <v>0.12</v>
      </c>
      <c r="J34" s="146">
        <f>ROUND(((SUM(BF88:BF245))*I34),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ROUND((SUM(BG88:BG245)),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ROUND((SUM(BH88:BH245)),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ROUND((SUM(BI88:BI245)),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11 - Materiál objednatele - NEVYPLŇOVAT</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J88</f>
        <v>0</v>
      </c>
      <c r="K59" s="39"/>
      <c r="L59" s="133"/>
      <c r="S59" s="37"/>
      <c r="T59" s="37"/>
      <c r="U59" s="37"/>
      <c r="V59" s="37"/>
      <c r="W59" s="37"/>
      <c r="X59" s="37"/>
      <c r="Y59" s="37"/>
      <c r="Z59" s="37"/>
      <c r="AA59" s="37"/>
      <c r="AB59" s="37"/>
      <c r="AC59" s="37"/>
      <c r="AD59" s="37"/>
      <c r="AE59" s="37"/>
      <c r="AU59" s="16" t="s">
        <v>121</v>
      </c>
    </row>
    <row r="60" s="10" customFormat="1" ht="24.96" customHeight="1">
      <c r="A60" s="10"/>
      <c r="B60" s="211"/>
      <c r="C60" s="212"/>
      <c r="D60" s="213" t="s">
        <v>723</v>
      </c>
      <c r="E60" s="214"/>
      <c r="F60" s="214"/>
      <c r="G60" s="214"/>
      <c r="H60" s="214"/>
      <c r="I60" s="214"/>
      <c r="J60" s="215">
        <f>J89</f>
        <v>0</v>
      </c>
      <c r="K60" s="212"/>
      <c r="L60" s="216"/>
      <c r="S60" s="10"/>
      <c r="T60" s="10"/>
      <c r="U60" s="10"/>
      <c r="V60" s="10"/>
      <c r="W60" s="10"/>
      <c r="X60" s="10"/>
      <c r="Y60" s="10"/>
      <c r="Z60" s="10"/>
      <c r="AA60" s="10"/>
      <c r="AB60" s="10"/>
      <c r="AC60" s="10"/>
      <c r="AD60" s="10"/>
      <c r="AE60" s="10"/>
    </row>
    <row r="61" s="10" customFormat="1" ht="24.96" customHeight="1">
      <c r="A61" s="10"/>
      <c r="B61" s="211"/>
      <c r="C61" s="212"/>
      <c r="D61" s="213" t="s">
        <v>975</v>
      </c>
      <c r="E61" s="214"/>
      <c r="F61" s="214"/>
      <c r="G61" s="214"/>
      <c r="H61" s="214"/>
      <c r="I61" s="214"/>
      <c r="J61" s="215">
        <f>J90</f>
        <v>0</v>
      </c>
      <c r="K61" s="212"/>
      <c r="L61" s="216"/>
      <c r="S61" s="10"/>
      <c r="T61" s="10"/>
      <c r="U61" s="10"/>
      <c r="V61" s="10"/>
      <c r="W61" s="10"/>
      <c r="X61" s="10"/>
      <c r="Y61" s="10"/>
      <c r="Z61" s="10"/>
      <c r="AA61" s="10"/>
      <c r="AB61" s="10"/>
      <c r="AC61" s="10"/>
      <c r="AD61" s="10"/>
      <c r="AE61" s="10"/>
    </row>
    <row r="62" s="10" customFormat="1" ht="24.96" customHeight="1">
      <c r="A62" s="10"/>
      <c r="B62" s="211"/>
      <c r="C62" s="212"/>
      <c r="D62" s="213" t="s">
        <v>976</v>
      </c>
      <c r="E62" s="214"/>
      <c r="F62" s="214"/>
      <c r="G62" s="214"/>
      <c r="H62" s="214"/>
      <c r="I62" s="214"/>
      <c r="J62" s="215">
        <f>J91</f>
        <v>0</v>
      </c>
      <c r="K62" s="212"/>
      <c r="L62" s="216"/>
      <c r="S62" s="10"/>
      <c r="T62" s="10"/>
      <c r="U62" s="10"/>
      <c r="V62" s="10"/>
      <c r="W62" s="10"/>
      <c r="X62" s="10"/>
      <c r="Y62" s="10"/>
      <c r="Z62" s="10"/>
      <c r="AA62" s="10"/>
      <c r="AB62" s="10"/>
      <c r="AC62" s="10"/>
      <c r="AD62" s="10"/>
      <c r="AE62" s="10"/>
    </row>
    <row r="63" s="10" customFormat="1" ht="24.96" customHeight="1">
      <c r="A63" s="10"/>
      <c r="B63" s="211"/>
      <c r="C63" s="212"/>
      <c r="D63" s="213" t="s">
        <v>977</v>
      </c>
      <c r="E63" s="214"/>
      <c r="F63" s="214"/>
      <c r="G63" s="214"/>
      <c r="H63" s="214"/>
      <c r="I63" s="214"/>
      <c r="J63" s="215">
        <f>J99</f>
        <v>0</v>
      </c>
      <c r="K63" s="212"/>
      <c r="L63" s="216"/>
      <c r="S63" s="10"/>
      <c r="T63" s="10"/>
      <c r="U63" s="10"/>
      <c r="V63" s="10"/>
      <c r="W63" s="10"/>
      <c r="X63" s="10"/>
      <c r="Y63" s="10"/>
      <c r="Z63" s="10"/>
      <c r="AA63" s="10"/>
      <c r="AB63" s="10"/>
      <c r="AC63" s="10"/>
      <c r="AD63" s="10"/>
      <c r="AE63" s="10"/>
    </row>
    <row r="64" s="10" customFormat="1" ht="24.96" customHeight="1">
      <c r="A64" s="10"/>
      <c r="B64" s="211"/>
      <c r="C64" s="212"/>
      <c r="D64" s="213" t="s">
        <v>978</v>
      </c>
      <c r="E64" s="214"/>
      <c r="F64" s="214"/>
      <c r="G64" s="214"/>
      <c r="H64" s="214"/>
      <c r="I64" s="214"/>
      <c r="J64" s="215">
        <f>J143</f>
        <v>0</v>
      </c>
      <c r="K64" s="212"/>
      <c r="L64" s="216"/>
      <c r="S64" s="10"/>
      <c r="T64" s="10"/>
      <c r="U64" s="10"/>
      <c r="V64" s="10"/>
      <c r="W64" s="10"/>
      <c r="X64" s="10"/>
      <c r="Y64" s="10"/>
      <c r="Z64" s="10"/>
      <c r="AA64" s="10"/>
      <c r="AB64" s="10"/>
      <c r="AC64" s="10"/>
      <c r="AD64" s="10"/>
      <c r="AE64" s="10"/>
    </row>
    <row r="65" s="10" customFormat="1" ht="24.96" customHeight="1">
      <c r="A65" s="10"/>
      <c r="B65" s="211"/>
      <c r="C65" s="212"/>
      <c r="D65" s="213" t="s">
        <v>979</v>
      </c>
      <c r="E65" s="214"/>
      <c r="F65" s="214"/>
      <c r="G65" s="214"/>
      <c r="H65" s="214"/>
      <c r="I65" s="214"/>
      <c r="J65" s="215">
        <f>J153</f>
        <v>0</v>
      </c>
      <c r="K65" s="212"/>
      <c r="L65" s="216"/>
      <c r="S65" s="10"/>
      <c r="T65" s="10"/>
      <c r="U65" s="10"/>
      <c r="V65" s="10"/>
      <c r="W65" s="10"/>
      <c r="X65" s="10"/>
      <c r="Y65" s="10"/>
      <c r="Z65" s="10"/>
      <c r="AA65" s="10"/>
      <c r="AB65" s="10"/>
      <c r="AC65" s="10"/>
      <c r="AD65" s="10"/>
      <c r="AE65" s="10"/>
    </row>
    <row r="66" s="10" customFormat="1" ht="24.96" customHeight="1">
      <c r="A66" s="10"/>
      <c r="B66" s="211"/>
      <c r="C66" s="212"/>
      <c r="D66" s="213" t="s">
        <v>980</v>
      </c>
      <c r="E66" s="214"/>
      <c r="F66" s="214"/>
      <c r="G66" s="214"/>
      <c r="H66" s="214"/>
      <c r="I66" s="214"/>
      <c r="J66" s="215">
        <f>J193</f>
        <v>0</v>
      </c>
      <c r="K66" s="212"/>
      <c r="L66" s="216"/>
      <c r="S66" s="10"/>
      <c r="T66" s="10"/>
      <c r="U66" s="10"/>
      <c r="V66" s="10"/>
      <c r="W66" s="10"/>
      <c r="X66" s="10"/>
      <c r="Y66" s="10"/>
      <c r="Z66" s="10"/>
      <c r="AA66" s="10"/>
      <c r="AB66" s="10"/>
      <c r="AC66" s="10"/>
      <c r="AD66" s="10"/>
      <c r="AE66" s="10"/>
    </row>
    <row r="67" s="10" customFormat="1" ht="24.96" customHeight="1">
      <c r="A67" s="10"/>
      <c r="B67" s="211"/>
      <c r="C67" s="212"/>
      <c r="D67" s="213" t="s">
        <v>981</v>
      </c>
      <c r="E67" s="214"/>
      <c r="F67" s="214"/>
      <c r="G67" s="214"/>
      <c r="H67" s="214"/>
      <c r="I67" s="214"/>
      <c r="J67" s="215">
        <f>J201</f>
        <v>0</v>
      </c>
      <c r="K67" s="212"/>
      <c r="L67" s="216"/>
      <c r="S67" s="10"/>
      <c r="T67" s="10"/>
      <c r="U67" s="10"/>
      <c r="V67" s="10"/>
      <c r="W67" s="10"/>
      <c r="X67" s="10"/>
      <c r="Y67" s="10"/>
      <c r="Z67" s="10"/>
      <c r="AA67" s="10"/>
      <c r="AB67" s="10"/>
      <c r="AC67" s="10"/>
      <c r="AD67" s="10"/>
      <c r="AE67" s="10"/>
    </row>
    <row r="68" s="10" customFormat="1" ht="24.96" customHeight="1">
      <c r="A68" s="10"/>
      <c r="B68" s="211"/>
      <c r="C68" s="212"/>
      <c r="D68" s="213" t="s">
        <v>982</v>
      </c>
      <c r="E68" s="214"/>
      <c r="F68" s="214"/>
      <c r="G68" s="214"/>
      <c r="H68" s="214"/>
      <c r="I68" s="214"/>
      <c r="J68" s="215">
        <f>J238</f>
        <v>0</v>
      </c>
      <c r="K68" s="212"/>
      <c r="L68" s="216"/>
      <c r="S68" s="10"/>
      <c r="T68" s="10"/>
      <c r="U68" s="10"/>
      <c r="V68" s="10"/>
      <c r="W68" s="10"/>
      <c r="X68" s="10"/>
      <c r="Y68" s="10"/>
      <c r="Z68" s="10"/>
      <c r="AA68" s="10"/>
      <c r="AB68" s="10"/>
      <c r="AC68" s="10"/>
      <c r="AD68" s="10"/>
      <c r="AE68" s="10"/>
    </row>
    <row r="69" s="2" customFormat="1" ht="21.84" customHeight="1">
      <c r="A69" s="37"/>
      <c r="B69" s="38"/>
      <c r="C69" s="39"/>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59"/>
      <c r="J70" s="59"/>
      <c r="K70" s="59"/>
      <c r="L70" s="133"/>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61"/>
      <c r="J74" s="61"/>
      <c r="K74" s="61"/>
      <c r="L74" s="133"/>
      <c r="S74" s="37"/>
      <c r="T74" s="37"/>
      <c r="U74" s="37"/>
      <c r="V74" s="37"/>
      <c r="W74" s="37"/>
      <c r="X74" s="37"/>
      <c r="Y74" s="37"/>
      <c r="Z74" s="37"/>
      <c r="AA74" s="37"/>
      <c r="AB74" s="37"/>
      <c r="AC74" s="37"/>
      <c r="AD74" s="37"/>
      <c r="AE74" s="37"/>
    </row>
    <row r="75" s="2" customFormat="1" ht="24.96" customHeight="1">
      <c r="A75" s="37"/>
      <c r="B75" s="38"/>
      <c r="C75" s="22" t="s">
        <v>122</v>
      </c>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39"/>
      <c r="J77" s="39"/>
      <c r="K77" s="39"/>
      <c r="L77" s="133"/>
      <c r="S77" s="37"/>
      <c r="T77" s="37"/>
      <c r="U77" s="37"/>
      <c r="V77" s="37"/>
      <c r="W77" s="37"/>
      <c r="X77" s="37"/>
      <c r="Y77" s="37"/>
      <c r="Z77" s="37"/>
      <c r="AA77" s="37"/>
      <c r="AB77" s="37"/>
      <c r="AC77" s="37"/>
      <c r="AD77" s="37"/>
      <c r="AE77" s="37"/>
    </row>
    <row r="78" s="2" customFormat="1" ht="16.5" customHeight="1">
      <c r="A78" s="37"/>
      <c r="B78" s="38"/>
      <c r="C78" s="39"/>
      <c r="D78" s="39"/>
      <c r="E78" s="159" t="str">
        <f>E7</f>
        <v>Cyklická obnova trati Pardubice (mimo) - Kolín (mimo)</v>
      </c>
      <c r="F78" s="31"/>
      <c r="G78" s="31"/>
      <c r="H78" s="31"/>
      <c r="I78" s="39"/>
      <c r="J78" s="39"/>
      <c r="K78" s="39"/>
      <c r="L78" s="133"/>
      <c r="S78" s="37"/>
      <c r="T78" s="37"/>
      <c r="U78" s="37"/>
      <c r="V78" s="37"/>
      <c r="W78" s="37"/>
      <c r="X78" s="37"/>
      <c r="Y78" s="37"/>
      <c r="Z78" s="37"/>
      <c r="AA78" s="37"/>
      <c r="AB78" s="37"/>
      <c r="AC78" s="37"/>
      <c r="AD78" s="37"/>
      <c r="AE78" s="37"/>
    </row>
    <row r="79" s="2" customFormat="1" ht="12" customHeight="1">
      <c r="A79" s="37"/>
      <c r="B79" s="38"/>
      <c r="C79" s="31" t="s">
        <v>116</v>
      </c>
      <c r="D79" s="39"/>
      <c r="E79" s="39"/>
      <c r="F79" s="39"/>
      <c r="G79" s="39"/>
      <c r="H79" s="39"/>
      <c r="I79" s="39"/>
      <c r="J79" s="39"/>
      <c r="K79" s="39"/>
      <c r="L79" s="133"/>
      <c r="S79" s="37"/>
      <c r="T79" s="37"/>
      <c r="U79" s="37"/>
      <c r="V79" s="37"/>
      <c r="W79" s="37"/>
      <c r="X79" s="37"/>
      <c r="Y79" s="37"/>
      <c r="Z79" s="37"/>
      <c r="AA79" s="37"/>
      <c r="AB79" s="37"/>
      <c r="AC79" s="37"/>
      <c r="AD79" s="37"/>
      <c r="AE79" s="37"/>
    </row>
    <row r="80" s="2" customFormat="1" ht="16.5" customHeight="1">
      <c r="A80" s="37"/>
      <c r="B80" s="38"/>
      <c r="C80" s="39"/>
      <c r="D80" s="39"/>
      <c r="E80" s="68" t="str">
        <f>E9</f>
        <v>SO 11 - Materiál objednatele - NEVYPLŇOVAT</v>
      </c>
      <c r="F80" s="39"/>
      <c r="G80" s="39"/>
      <c r="H80" s="39"/>
      <c r="I80" s="39"/>
      <c r="J80" s="39"/>
      <c r="K80" s="39"/>
      <c r="L80" s="13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2" customFormat="1" ht="12" customHeight="1">
      <c r="A82" s="37"/>
      <c r="B82" s="38"/>
      <c r="C82" s="31" t="s">
        <v>21</v>
      </c>
      <c r="D82" s="39"/>
      <c r="E82" s="39"/>
      <c r="F82" s="26" t="str">
        <f>F12</f>
        <v xml:space="preserve"> </v>
      </c>
      <c r="G82" s="39"/>
      <c r="H82" s="39"/>
      <c r="I82" s="31" t="s">
        <v>23</v>
      </c>
      <c r="J82" s="71" t="str">
        <f>IF(J12="","",J12)</f>
        <v>8. 7. 2024</v>
      </c>
      <c r="K82" s="39"/>
      <c r="L82" s="13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33"/>
      <c r="S83" s="37"/>
      <c r="T83" s="37"/>
      <c r="U83" s="37"/>
      <c r="V83" s="37"/>
      <c r="W83" s="37"/>
      <c r="X83" s="37"/>
      <c r="Y83" s="37"/>
      <c r="Z83" s="37"/>
      <c r="AA83" s="37"/>
      <c r="AB83" s="37"/>
      <c r="AC83" s="37"/>
      <c r="AD83" s="37"/>
      <c r="AE83" s="37"/>
    </row>
    <row r="84" s="2" customFormat="1" ht="15.15" customHeight="1">
      <c r="A84" s="37"/>
      <c r="B84" s="38"/>
      <c r="C84" s="31" t="s">
        <v>25</v>
      </c>
      <c r="D84" s="39"/>
      <c r="E84" s="39"/>
      <c r="F84" s="26" t="str">
        <f>E15</f>
        <v xml:space="preserve"> </v>
      </c>
      <c r="G84" s="39"/>
      <c r="H84" s="39"/>
      <c r="I84" s="31" t="s">
        <v>30</v>
      </c>
      <c r="J84" s="35" t="str">
        <f>E21</f>
        <v xml:space="preserve"> </v>
      </c>
      <c r="K84" s="39"/>
      <c r="L84" s="133"/>
      <c r="S84" s="37"/>
      <c r="T84" s="37"/>
      <c r="U84" s="37"/>
      <c r="V84" s="37"/>
      <c r="W84" s="37"/>
      <c r="X84" s="37"/>
      <c r="Y84" s="37"/>
      <c r="Z84" s="37"/>
      <c r="AA84" s="37"/>
      <c r="AB84" s="37"/>
      <c r="AC84" s="37"/>
      <c r="AD84" s="37"/>
      <c r="AE84" s="37"/>
    </row>
    <row r="85" s="2" customFormat="1" ht="15.15" customHeight="1">
      <c r="A85" s="37"/>
      <c r="B85" s="38"/>
      <c r="C85" s="31" t="s">
        <v>28</v>
      </c>
      <c r="D85" s="39"/>
      <c r="E85" s="39"/>
      <c r="F85" s="26" t="str">
        <f>IF(E18="","",E18)</f>
        <v>Vyplň údaj</v>
      </c>
      <c r="G85" s="39"/>
      <c r="H85" s="39"/>
      <c r="I85" s="31" t="s">
        <v>32</v>
      </c>
      <c r="J85" s="35" t="str">
        <f>E24</f>
        <v xml:space="preserve"> </v>
      </c>
      <c r="K85" s="39"/>
      <c r="L85" s="13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33"/>
      <c r="S86" s="37"/>
      <c r="T86" s="37"/>
      <c r="U86" s="37"/>
      <c r="V86" s="37"/>
      <c r="W86" s="37"/>
      <c r="X86" s="37"/>
      <c r="Y86" s="37"/>
      <c r="Z86" s="37"/>
      <c r="AA86" s="37"/>
      <c r="AB86" s="37"/>
      <c r="AC86" s="37"/>
      <c r="AD86" s="37"/>
      <c r="AE86" s="37"/>
    </row>
    <row r="87" s="9" customFormat="1" ht="29.28" customHeight="1">
      <c r="A87" s="164"/>
      <c r="B87" s="165"/>
      <c r="C87" s="166" t="s">
        <v>123</v>
      </c>
      <c r="D87" s="167" t="s">
        <v>54</v>
      </c>
      <c r="E87" s="167" t="s">
        <v>50</v>
      </c>
      <c r="F87" s="167" t="s">
        <v>51</v>
      </c>
      <c r="G87" s="167" t="s">
        <v>124</v>
      </c>
      <c r="H87" s="167" t="s">
        <v>125</v>
      </c>
      <c r="I87" s="167" t="s">
        <v>126</v>
      </c>
      <c r="J87" s="167" t="s">
        <v>120</v>
      </c>
      <c r="K87" s="168" t="s">
        <v>127</v>
      </c>
      <c r="L87" s="169"/>
      <c r="M87" s="91" t="s">
        <v>19</v>
      </c>
      <c r="N87" s="92" t="s">
        <v>39</v>
      </c>
      <c r="O87" s="92" t="s">
        <v>128</v>
      </c>
      <c r="P87" s="92" t="s">
        <v>129</v>
      </c>
      <c r="Q87" s="92" t="s">
        <v>130</v>
      </c>
      <c r="R87" s="92" t="s">
        <v>131</v>
      </c>
      <c r="S87" s="92" t="s">
        <v>132</v>
      </c>
      <c r="T87" s="93" t="s">
        <v>133</v>
      </c>
      <c r="U87" s="164"/>
      <c r="V87" s="164"/>
      <c r="W87" s="164"/>
      <c r="X87" s="164"/>
      <c r="Y87" s="164"/>
      <c r="Z87" s="164"/>
      <c r="AA87" s="164"/>
      <c r="AB87" s="164"/>
      <c r="AC87" s="164"/>
      <c r="AD87" s="164"/>
      <c r="AE87" s="164"/>
    </row>
    <row r="88" s="2" customFormat="1" ht="22.8" customHeight="1">
      <c r="A88" s="37"/>
      <c r="B88" s="38"/>
      <c r="C88" s="98" t="s">
        <v>134</v>
      </c>
      <c r="D88" s="39"/>
      <c r="E88" s="39"/>
      <c r="F88" s="39"/>
      <c r="G88" s="39"/>
      <c r="H88" s="39"/>
      <c r="I88" s="39"/>
      <c r="J88" s="170">
        <f>BK88</f>
        <v>0</v>
      </c>
      <c r="K88" s="39"/>
      <c r="L88" s="43"/>
      <c r="M88" s="94"/>
      <c r="N88" s="171"/>
      <c r="O88" s="95"/>
      <c r="P88" s="172">
        <f>P89+P90+P91+P99+P143+P153+P193+P201+P238</f>
        <v>0</v>
      </c>
      <c r="Q88" s="95"/>
      <c r="R88" s="172">
        <f>R89+R90+R91+R99+R143+R153+R193+R201+R238</f>
        <v>0</v>
      </c>
      <c r="S88" s="95"/>
      <c r="T88" s="173">
        <f>T89+T90+T91+T99+T143+T153+T193+T201+T238</f>
        <v>0</v>
      </c>
      <c r="U88" s="37"/>
      <c r="V88" s="37"/>
      <c r="W88" s="37"/>
      <c r="X88" s="37"/>
      <c r="Y88" s="37"/>
      <c r="Z88" s="37"/>
      <c r="AA88" s="37"/>
      <c r="AB88" s="37"/>
      <c r="AC88" s="37"/>
      <c r="AD88" s="37"/>
      <c r="AE88" s="37"/>
      <c r="AT88" s="16" t="s">
        <v>68</v>
      </c>
      <c r="AU88" s="16" t="s">
        <v>121</v>
      </c>
      <c r="BK88" s="174">
        <f>BK89+BK90+BK91+BK99+BK143+BK153+BK193+BK201+BK238</f>
        <v>0</v>
      </c>
    </row>
    <row r="89" s="12" customFormat="1" ht="25.92" customHeight="1">
      <c r="A89" s="12"/>
      <c r="B89" s="223"/>
      <c r="C89" s="224"/>
      <c r="D89" s="225" t="s">
        <v>68</v>
      </c>
      <c r="E89" s="226" t="s">
        <v>779</v>
      </c>
      <c r="F89" s="226" t="s">
        <v>780</v>
      </c>
      <c r="G89" s="224"/>
      <c r="H89" s="224"/>
      <c r="I89" s="227"/>
      <c r="J89" s="228">
        <f>BK89</f>
        <v>0</v>
      </c>
      <c r="K89" s="224"/>
      <c r="L89" s="229"/>
      <c r="M89" s="230"/>
      <c r="N89" s="231"/>
      <c r="O89" s="231"/>
      <c r="P89" s="232">
        <v>0</v>
      </c>
      <c r="Q89" s="231"/>
      <c r="R89" s="232">
        <v>0</v>
      </c>
      <c r="S89" s="231"/>
      <c r="T89" s="233">
        <v>0</v>
      </c>
      <c r="U89" s="12"/>
      <c r="V89" s="12"/>
      <c r="W89" s="12"/>
      <c r="X89" s="12"/>
      <c r="Y89" s="12"/>
      <c r="Z89" s="12"/>
      <c r="AA89" s="12"/>
      <c r="AB89" s="12"/>
      <c r="AC89" s="12"/>
      <c r="AD89" s="12"/>
      <c r="AE89" s="12"/>
      <c r="AR89" s="234" t="s">
        <v>77</v>
      </c>
      <c r="AT89" s="235" t="s">
        <v>68</v>
      </c>
      <c r="AU89" s="235" t="s">
        <v>69</v>
      </c>
      <c r="AY89" s="234" t="s">
        <v>141</v>
      </c>
      <c r="BK89" s="236">
        <v>0</v>
      </c>
    </row>
    <row r="90" s="12" customFormat="1" ht="25.92" customHeight="1">
      <c r="A90" s="12"/>
      <c r="B90" s="223"/>
      <c r="C90" s="224"/>
      <c r="D90" s="225" t="s">
        <v>68</v>
      </c>
      <c r="E90" s="226" t="s">
        <v>152</v>
      </c>
      <c r="F90" s="226" t="s">
        <v>983</v>
      </c>
      <c r="G90" s="224"/>
      <c r="H90" s="224"/>
      <c r="I90" s="227"/>
      <c r="J90" s="228">
        <f>BK90</f>
        <v>0</v>
      </c>
      <c r="K90" s="224"/>
      <c r="L90" s="229"/>
      <c r="M90" s="230"/>
      <c r="N90" s="231"/>
      <c r="O90" s="231"/>
      <c r="P90" s="232">
        <v>0</v>
      </c>
      <c r="Q90" s="231"/>
      <c r="R90" s="232">
        <v>0</v>
      </c>
      <c r="S90" s="231"/>
      <c r="T90" s="233">
        <v>0</v>
      </c>
      <c r="U90" s="12"/>
      <c r="V90" s="12"/>
      <c r="W90" s="12"/>
      <c r="X90" s="12"/>
      <c r="Y90" s="12"/>
      <c r="Z90" s="12"/>
      <c r="AA90" s="12"/>
      <c r="AB90" s="12"/>
      <c r="AC90" s="12"/>
      <c r="AD90" s="12"/>
      <c r="AE90" s="12"/>
      <c r="AR90" s="234" t="s">
        <v>77</v>
      </c>
      <c r="AT90" s="235" t="s">
        <v>68</v>
      </c>
      <c r="AU90" s="235" t="s">
        <v>69</v>
      </c>
      <c r="AY90" s="234" t="s">
        <v>141</v>
      </c>
      <c r="BK90" s="236">
        <v>0</v>
      </c>
    </row>
    <row r="91" s="12" customFormat="1" ht="25.92" customHeight="1">
      <c r="A91" s="12"/>
      <c r="B91" s="223"/>
      <c r="C91" s="224"/>
      <c r="D91" s="225" t="s">
        <v>68</v>
      </c>
      <c r="E91" s="226" t="s">
        <v>984</v>
      </c>
      <c r="F91" s="226" t="s">
        <v>80</v>
      </c>
      <c r="G91" s="224"/>
      <c r="H91" s="224"/>
      <c r="I91" s="227"/>
      <c r="J91" s="228">
        <f>BK91</f>
        <v>0</v>
      </c>
      <c r="K91" s="224"/>
      <c r="L91" s="229"/>
      <c r="M91" s="230"/>
      <c r="N91" s="231"/>
      <c r="O91" s="231"/>
      <c r="P91" s="232">
        <f>SUM(P92:P98)</f>
        <v>0</v>
      </c>
      <c r="Q91" s="231"/>
      <c r="R91" s="232">
        <f>SUM(R92:R98)</f>
        <v>0</v>
      </c>
      <c r="S91" s="231"/>
      <c r="T91" s="233">
        <f>SUM(T92:T98)</f>
        <v>0</v>
      </c>
      <c r="U91" s="12"/>
      <c r="V91" s="12"/>
      <c r="W91" s="12"/>
      <c r="X91" s="12"/>
      <c r="Y91" s="12"/>
      <c r="Z91" s="12"/>
      <c r="AA91" s="12"/>
      <c r="AB91" s="12"/>
      <c r="AC91" s="12"/>
      <c r="AD91" s="12"/>
      <c r="AE91" s="12"/>
      <c r="AR91" s="234" t="s">
        <v>77</v>
      </c>
      <c r="AT91" s="235" t="s">
        <v>68</v>
      </c>
      <c r="AU91" s="235" t="s">
        <v>69</v>
      </c>
      <c r="AY91" s="234" t="s">
        <v>141</v>
      </c>
      <c r="BK91" s="236">
        <f>SUM(BK92:BK98)</f>
        <v>0</v>
      </c>
    </row>
    <row r="92" s="2" customFormat="1" ht="16.5" customHeight="1">
      <c r="A92" s="37"/>
      <c r="B92" s="38"/>
      <c r="C92" s="175" t="s">
        <v>77</v>
      </c>
      <c r="D92" s="175" t="s">
        <v>135</v>
      </c>
      <c r="E92" s="176" t="s">
        <v>985</v>
      </c>
      <c r="F92" s="177" t="s">
        <v>986</v>
      </c>
      <c r="G92" s="178" t="s">
        <v>227</v>
      </c>
      <c r="H92" s="179">
        <v>340</v>
      </c>
      <c r="I92" s="180"/>
      <c r="J92" s="181">
        <f>ROUND(I92*H92,2)</f>
        <v>0</v>
      </c>
      <c r="K92" s="177" t="s">
        <v>139</v>
      </c>
      <c r="L92" s="182"/>
      <c r="M92" s="183" t="s">
        <v>19</v>
      </c>
      <c r="N92" s="184"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140</v>
      </c>
      <c r="AT92" s="187" t="s">
        <v>135</v>
      </c>
      <c r="AU92" s="187" t="s">
        <v>77</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79</v>
      </c>
    </row>
    <row r="93" s="2" customFormat="1" ht="16.5" customHeight="1">
      <c r="A93" s="37"/>
      <c r="B93" s="38"/>
      <c r="C93" s="175" t="s">
        <v>79</v>
      </c>
      <c r="D93" s="175" t="s">
        <v>135</v>
      </c>
      <c r="E93" s="176" t="s">
        <v>987</v>
      </c>
      <c r="F93" s="177" t="s">
        <v>988</v>
      </c>
      <c r="G93" s="178" t="s">
        <v>138</v>
      </c>
      <c r="H93" s="179">
        <v>44</v>
      </c>
      <c r="I93" s="180"/>
      <c r="J93" s="181">
        <f>ROUND(I93*H93,2)</f>
        <v>0</v>
      </c>
      <c r="K93" s="177" t="s">
        <v>139</v>
      </c>
      <c r="L93" s="182"/>
      <c r="M93" s="183" t="s">
        <v>19</v>
      </c>
      <c r="N93" s="184" t="s">
        <v>40</v>
      </c>
      <c r="O93" s="83"/>
      <c r="P93" s="185">
        <f>O93*H93</f>
        <v>0</v>
      </c>
      <c r="Q93" s="185">
        <v>0</v>
      </c>
      <c r="R93" s="185">
        <f>Q93*H93</f>
        <v>0</v>
      </c>
      <c r="S93" s="185">
        <v>0</v>
      </c>
      <c r="T93" s="186">
        <f>S93*H93</f>
        <v>0</v>
      </c>
      <c r="U93" s="37"/>
      <c r="V93" s="37"/>
      <c r="W93" s="37"/>
      <c r="X93" s="37"/>
      <c r="Y93" s="37"/>
      <c r="Z93" s="37"/>
      <c r="AA93" s="37"/>
      <c r="AB93" s="37"/>
      <c r="AC93" s="37"/>
      <c r="AD93" s="37"/>
      <c r="AE93" s="37"/>
      <c r="AR93" s="187" t="s">
        <v>140</v>
      </c>
      <c r="AT93" s="187" t="s">
        <v>135</v>
      </c>
      <c r="AU93" s="187" t="s">
        <v>77</v>
      </c>
      <c r="AY93" s="16" t="s">
        <v>141</v>
      </c>
      <c r="BE93" s="188">
        <f>IF(N93="základní",J93,0)</f>
        <v>0</v>
      </c>
      <c r="BF93" s="188">
        <f>IF(N93="snížená",J93,0)</f>
        <v>0</v>
      </c>
      <c r="BG93" s="188">
        <f>IF(N93="zákl. přenesená",J93,0)</f>
        <v>0</v>
      </c>
      <c r="BH93" s="188">
        <f>IF(N93="sníž. přenesená",J93,0)</f>
        <v>0</v>
      </c>
      <c r="BI93" s="188">
        <f>IF(N93="nulová",J93,0)</f>
        <v>0</v>
      </c>
      <c r="BJ93" s="16" t="s">
        <v>77</v>
      </c>
      <c r="BK93" s="188">
        <f>ROUND(I93*H93,2)</f>
        <v>0</v>
      </c>
      <c r="BL93" s="16" t="s">
        <v>142</v>
      </c>
      <c r="BM93" s="187" t="s">
        <v>142</v>
      </c>
    </row>
    <row r="94" s="2" customFormat="1">
      <c r="A94" s="37"/>
      <c r="B94" s="38"/>
      <c r="C94" s="39"/>
      <c r="D94" s="203" t="s">
        <v>168</v>
      </c>
      <c r="E94" s="39"/>
      <c r="F94" s="204" t="s">
        <v>989</v>
      </c>
      <c r="G94" s="39"/>
      <c r="H94" s="39"/>
      <c r="I94" s="205"/>
      <c r="J94" s="39"/>
      <c r="K94" s="39"/>
      <c r="L94" s="43"/>
      <c r="M94" s="206"/>
      <c r="N94" s="207"/>
      <c r="O94" s="83"/>
      <c r="P94" s="83"/>
      <c r="Q94" s="83"/>
      <c r="R94" s="83"/>
      <c r="S94" s="83"/>
      <c r="T94" s="84"/>
      <c r="U94" s="37"/>
      <c r="V94" s="37"/>
      <c r="W94" s="37"/>
      <c r="X94" s="37"/>
      <c r="Y94" s="37"/>
      <c r="Z94" s="37"/>
      <c r="AA94" s="37"/>
      <c r="AB94" s="37"/>
      <c r="AC94" s="37"/>
      <c r="AD94" s="37"/>
      <c r="AE94" s="37"/>
      <c r="AT94" s="16" t="s">
        <v>168</v>
      </c>
      <c r="AU94" s="16" t="s">
        <v>77</v>
      </c>
    </row>
    <row r="95" s="2" customFormat="1" ht="16.5" customHeight="1">
      <c r="A95" s="37"/>
      <c r="B95" s="38"/>
      <c r="C95" s="175" t="s">
        <v>145</v>
      </c>
      <c r="D95" s="175" t="s">
        <v>135</v>
      </c>
      <c r="E95" s="176" t="s">
        <v>990</v>
      </c>
      <c r="F95" s="177" t="s">
        <v>991</v>
      </c>
      <c r="G95" s="178" t="s">
        <v>138</v>
      </c>
      <c r="H95" s="179">
        <v>20</v>
      </c>
      <c r="I95" s="180"/>
      <c r="J95" s="181">
        <f>ROUND(I95*H95,2)</f>
        <v>0</v>
      </c>
      <c r="K95" s="177" t="s">
        <v>139</v>
      </c>
      <c r="L95" s="182"/>
      <c r="M95" s="183" t="s">
        <v>19</v>
      </c>
      <c r="N95" s="184" t="s">
        <v>40</v>
      </c>
      <c r="O95" s="83"/>
      <c r="P95" s="185">
        <f>O95*H95</f>
        <v>0</v>
      </c>
      <c r="Q95" s="185">
        <v>0</v>
      </c>
      <c r="R95" s="185">
        <f>Q95*H95</f>
        <v>0</v>
      </c>
      <c r="S95" s="185">
        <v>0</v>
      </c>
      <c r="T95" s="186">
        <f>S95*H95</f>
        <v>0</v>
      </c>
      <c r="U95" s="37"/>
      <c r="V95" s="37"/>
      <c r="W95" s="37"/>
      <c r="X95" s="37"/>
      <c r="Y95" s="37"/>
      <c r="Z95" s="37"/>
      <c r="AA95" s="37"/>
      <c r="AB95" s="37"/>
      <c r="AC95" s="37"/>
      <c r="AD95" s="37"/>
      <c r="AE95" s="37"/>
      <c r="AR95" s="187" t="s">
        <v>140</v>
      </c>
      <c r="AT95" s="187" t="s">
        <v>135</v>
      </c>
      <c r="AU95" s="187" t="s">
        <v>77</v>
      </c>
      <c r="AY95" s="16" t="s">
        <v>141</v>
      </c>
      <c r="BE95" s="188">
        <f>IF(N95="základní",J95,0)</f>
        <v>0</v>
      </c>
      <c r="BF95" s="188">
        <f>IF(N95="snížená",J95,0)</f>
        <v>0</v>
      </c>
      <c r="BG95" s="188">
        <f>IF(N95="zákl. přenesená",J95,0)</f>
        <v>0</v>
      </c>
      <c r="BH95" s="188">
        <f>IF(N95="sníž. přenesená",J95,0)</f>
        <v>0</v>
      </c>
      <c r="BI95" s="188">
        <f>IF(N95="nulová",J95,0)</f>
        <v>0</v>
      </c>
      <c r="BJ95" s="16" t="s">
        <v>77</v>
      </c>
      <c r="BK95" s="188">
        <f>ROUND(I95*H95,2)</f>
        <v>0</v>
      </c>
      <c r="BL95" s="16" t="s">
        <v>142</v>
      </c>
      <c r="BM95" s="187" t="s">
        <v>148</v>
      </c>
    </row>
    <row r="96" s="2" customFormat="1">
      <c r="A96" s="37"/>
      <c r="B96" s="38"/>
      <c r="C96" s="39"/>
      <c r="D96" s="203" t="s">
        <v>168</v>
      </c>
      <c r="E96" s="39"/>
      <c r="F96" s="204" t="s">
        <v>989</v>
      </c>
      <c r="G96" s="39"/>
      <c r="H96" s="39"/>
      <c r="I96" s="205"/>
      <c r="J96" s="39"/>
      <c r="K96" s="39"/>
      <c r="L96" s="43"/>
      <c r="M96" s="206"/>
      <c r="N96" s="207"/>
      <c r="O96" s="83"/>
      <c r="P96" s="83"/>
      <c r="Q96" s="83"/>
      <c r="R96" s="83"/>
      <c r="S96" s="83"/>
      <c r="T96" s="84"/>
      <c r="U96" s="37"/>
      <c r="V96" s="37"/>
      <c r="W96" s="37"/>
      <c r="X96" s="37"/>
      <c r="Y96" s="37"/>
      <c r="Z96" s="37"/>
      <c r="AA96" s="37"/>
      <c r="AB96" s="37"/>
      <c r="AC96" s="37"/>
      <c r="AD96" s="37"/>
      <c r="AE96" s="37"/>
      <c r="AT96" s="16" t="s">
        <v>168</v>
      </c>
      <c r="AU96" s="16" t="s">
        <v>77</v>
      </c>
    </row>
    <row r="97" s="2" customFormat="1" ht="24.15" customHeight="1">
      <c r="A97" s="37"/>
      <c r="B97" s="38"/>
      <c r="C97" s="175" t="s">
        <v>142</v>
      </c>
      <c r="D97" s="175" t="s">
        <v>135</v>
      </c>
      <c r="E97" s="176" t="s">
        <v>992</v>
      </c>
      <c r="F97" s="177" t="s">
        <v>993</v>
      </c>
      <c r="G97" s="178" t="s">
        <v>994</v>
      </c>
      <c r="H97" s="179">
        <v>64</v>
      </c>
      <c r="I97" s="180"/>
      <c r="J97" s="181">
        <f>ROUND(I97*H97,2)</f>
        <v>0</v>
      </c>
      <c r="K97" s="177" t="s">
        <v>139</v>
      </c>
      <c r="L97" s="182"/>
      <c r="M97" s="183" t="s">
        <v>19</v>
      </c>
      <c r="N97" s="184" t="s">
        <v>40</v>
      </c>
      <c r="O97" s="83"/>
      <c r="P97" s="185">
        <f>O97*H97</f>
        <v>0</v>
      </c>
      <c r="Q97" s="185">
        <v>0</v>
      </c>
      <c r="R97" s="185">
        <f>Q97*H97</f>
        <v>0</v>
      </c>
      <c r="S97" s="185">
        <v>0</v>
      </c>
      <c r="T97" s="186">
        <f>S97*H97</f>
        <v>0</v>
      </c>
      <c r="U97" s="37"/>
      <c r="V97" s="37"/>
      <c r="W97" s="37"/>
      <c r="X97" s="37"/>
      <c r="Y97" s="37"/>
      <c r="Z97" s="37"/>
      <c r="AA97" s="37"/>
      <c r="AB97" s="37"/>
      <c r="AC97" s="37"/>
      <c r="AD97" s="37"/>
      <c r="AE97" s="37"/>
      <c r="AR97" s="187" t="s">
        <v>140</v>
      </c>
      <c r="AT97" s="187" t="s">
        <v>135</v>
      </c>
      <c r="AU97" s="187" t="s">
        <v>77</v>
      </c>
      <c r="AY97" s="16" t="s">
        <v>141</v>
      </c>
      <c r="BE97" s="188">
        <f>IF(N97="základní",J97,0)</f>
        <v>0</v>
      </c>
      <c r="BF97" s="188">
        <f>IF(N97="snížená",J97,0)</f>
        <v>0</v>
      </c>
      <c r="BG97" s="188">
        <f>IF(N97="zákl. přenesená",J97,0)</f>
        <v>0</v>
      </c>
      <c r="BH97" s="188">
        <f>IF(N97="sníž. přenesená",J97,0)</f>
        <v>0</v>
      </c>
      <c r="BI97" s="188">
        <f>IF(N97="nulová",J97,0)</f>
        <v>0</v>
      </c>
      <c r="BJ97" s="16" t="s">
        <v>77</v>
      </c>
      <c r="BK97" s="188">
        <f>ROUND(I97*H97,2)</f>
        <v>0</v>
      </c>
      <c r="BL97" s="16" t="s">
        <v>142</v>
      </c>
      <c r="BM97" s="187" t="s">
        <v>140</v>
      </c>
    </row>
    <row r="98" s="2" customFormat="1" ht="24.15" customHeight="1">
      <c r="A98" s="37"/>
      <c r="B98" s="38"/>
      <c r="C98" s="175" t="s">
        <v>152</v>
      </c>
      <c r="D98" s="175" t="s">
        <v>135</v>
      </c>
      <c r="E98" s="176" t="s">
        <v>995</v>
      </c>
      <c r="F98" s="177" t="s">
        <v>996</v>
      </c>
      <c r="G98" s="178" t="s">
        <v>138</v>
      </c>
      <c r="H98" s="179">
        <v>395</v>
      </c>
      <c r="I98" s="180"/>
      <c r="J98" s="181">
        <f>ROUND(I98*H98,2)</f>
        <v>0</v>
      </c>
      <c r="K98" s="177" t="s">
        <v>139</v>
      </c>
      <c r="L98" s="182"/>
      <c r="M98" s="183" t="s">
        <v>19</v>
      </c>
      <c r="N98" s="184"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140</v>
      </c>
      <c r="AT98" s="187" t="s">
        <v>135</v>
      </c>
      <c r="AU98" s="187" t="s">
        <v>77</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155</v>
      </c>
    </row>
    <row r="99" s="12" customFormat="1" ht="25.92" customHeight="1">
      <c r="A99" s="12"/>
      <c r="B99" s="223"/>
      <c r="C99" s="224"/>
      <c r="D99" s="225" t="s">
        <v>68</v>
      </c>
      <c r="E99" s="226" t="s">
        <v>997</v>
      </c>
      <c r="F99" s="226" t="s">
        <v>83</v>
      </c>
      <c r="G99" s="224"/>
      <c r="H99" s="224"/>
      <c r="I99" s="227"/>
      <c r="J99" s="228">
        <f>BK99</f>
        <v>0</v>
      </c>
      <c r="K99" s="224"/>
      <c r="L99" s="229"/>
      <c r="M99" s="230"/>
      <c r="N99" s="231"/>
      <c r="O99" s="231"/>
      <c r="P99" s="232">
        <f>SUM(P100:P142)</f>
        <v>0</v>
      </c>
      <c r="Q99" s="231"/>
      <c r="R99" s="232">
        <f>SUM(R100:R142)</f>
        <v>0</v>
      </c>
      <c r="S99" s="231"/>
      <c r="T99" s="233">
        <f>SUM(T100:T142)</f>
        <v>0</v>
      </c>
      <c r="U99" s="12"/>
      <c r="V99" s="12"/>
      <c r="W99" s="12"/>
      <c r="X99" s="12"/>
      <c r="Y99" s="12"/>
      <c r="Z99" s="12"/>
      <c r="AA99" s="12"/>
      <c r="AB99" s="12"/>
      <c r="AC99" s="12"/>
      <c r="AD99" s="12"/>
      <c r="AE99" s="12"/>
      <c r="AR99" s="234" t="s">
        <v>77</v>
      </c>
      <c r="AT99" s="235" t="s">
        <v>68</v>
      </c>
      <c r="AU99" s="235" t="s">
        <v>69</v>
      </c>
      <c r="AY99" s="234" t="s">
        <v>141</v>
      </c>
      <c r="BK99" s="236">
        <f>SUM(BK100:BK142)</f>
        <v>0</v>
      </c>
    </row>
    <row r="100" s="2" customFormat="1" ht="16.5" customHeight="1">
      <c r="A100" s="37"/>
      <c r="B100" s="38"/>
      <c r="C100" s="175" t="s">
        <v>148</v>
      </c>
      <c r="D100" s="175" t="s">
        <v>135</v>
      </c>
      <c r="E100" s="176" t="s">
        <v>985</v>
      </c>
      <c r="F100" s="177" t="s">
        <v>986</v>
      </c>
      <c r="G100" s="178" t="s">
        <v>227</v>
      </c>
      <c r="H100" s="179">
        <v>690.29999999999995</v>
      </c>
      <c r="I100" s="180"/>
      <c r="J100" s="181">
        <f>ROUND(I100*H100,2)</f>
        <v>0</v>
      </c>
      <c r="K100" s="177" t="s">
        <v>139</v>
      </c>
      <c r="L100" s="182"/>
      <c r="M100" s="183" t="s">
        <v>19</v>
      </c>
      <c r="N100" s="184"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140</v>
      </c>
      <c r="AT100" s="187" t="s">
        <v>135</v>
      </c>
      <c r="AU100" s="187" t="s">
        <v>77</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8</v>
      </c>
    </row>
    <row r="101" s="2" customFormat="1">
      <c r="A101" s="37"/>
      <c r="B101" s="38"/>
      <c r="C101" s="39"/>
      <c r="D101" s="203" t="s">
        <v>168</v>
      </c>
      <c r="E101" s="39"/>
      <c r="F101" s="204" t="s">
        <v>989</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77</v>
      </c>
    </row>
    <row r="102" s="2" customFormat="1" ht="16.5" customHeight="1">
      <c r="A102" s="37"/>
      <c r="B102" s="38"/>
      <c r="C102" s="175" t="s">
        <v>158</v>
      </c>
      <c r="D102" s="175" t="s">
        <v>135</v>
      </c>
      <c r="E102" s="176" t="s">
        <v>987</v>
      </c>
      <c r="F102" s="177" t="s">
        <v>988</v>
      </c>
      <c r="G102" s="178" t="s">
        <v>138</v>
      </c>
      <c r="H102" s="179">
        <v>40</v>
      </c>
      <c r="I102" s="180"/>
      <c r="J102" s="181">
        <f>ROUND(I102*H102,2)</f>
        <v>0</v>
      </c>
      <c r="K102" s="177" t="s">
        <v>139</v>
      </c>
      <c r="L102" s="182"/>
      <c r="M102" s="183" t="s">
        <v>19</v>
      </c>
      <c r="N102" s="184"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140</v>
      </c>
      <c r="AT102" s="187" t="s">
        <v>135</v>
      </c>
      <c r="AU102" s="187" t="s">
        <v>77</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161</v>
      </c>
    </row>
    <row r="103" s="2" customFormat="1">
      <c r="A103" s="37"/>
      <c r="B103" s="38"/>
      <c r="C103" s="39"/>
      <c r="D103" s="203" t="s">
        <v>168</v>
      </c>
      <c r="E103" s="39"/>
      <c r="F103" s="204" t="s">
        <v>989</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77</v>
      </c>
    </row>
    <row r="104" s="2" customFormat="1" ht="16.5" customHeight="1">
      <c r="A104" s="37"/>
      <c r="B104" s="38"/>
      <c r="C104" s="175" t="s">
        <v>140</v>
      </c>
      <c r="D104" s="175" t="s">
        <v>135</v>
      </c>
      <c r="E104" s="176" t="s">
        <v>998</v>
      </c>
      <c r="F104" s="177" t="s">
        <v>999</v>
      </c>
      <c r="G104" s="178" t="s">
        <v>138</v>
      </c>
      <c r="H104" s="179">
        <v>4</v>
      </c>
      <c r="I104" s="180"/>
      <c r="J104" s="181">
        <f>ROUND(I104*H104,2)</f>
        <v>0</v>
      </c>
      <c r="K104" s="177" t="s">
        <v>139</v>
      </c>
      <c r="L104" s="182"/>
      <c r="M104" s="183" t="s">
        <v>19</v>
      </c>
      <c r="N104" s="184"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140</v>
      </c>
      <c r="AT104" s="187" t="s">
        <v>135</v>
      </c>
      <c r="AU104" s="187" t="s">
        <v>77</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164</v>
      </c>
    </row>
    <row r="105" s="2" customFormat="1">
      <c r="A105" s="37"/>
      <c r="B105" s="38"/>
      <c r="C105" s="39"/>
      <c r="D105" s="203" t="s">
        <v>168</v>
      </c>
      <c r="E105" s="39"/>
      <c r="F105" s="204" t="s">
        <v>989</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77</v>
      </c>
    </row>
    <row r="106" s="2" customFormat="1" ht="16.5" customHeight="1">
      <c r="A106" s="37"/>
      <c r="B106" s="38"/>
      <c r="C106" s="175" t="s">
        <v>192</v>
      </c>
      <c r="D106" s="175" t="s">
        <v>135</v>
      </c>
      <c r="E106" s="176" t="s">
        <v>1000</v>
      </c>
      <c r="F106" s="177" t="s">
        <v>1001</v>
      </c>
      <c r="G106" s="178" t="s">
        <v>138</v>
      </c>
      <c r="H106" s="179">
        <v>6</v>
      </c>
      <c r="I106" s="180"/>
      <c r="J106" s="181">
        <f>ROUND(I106*H106,2)</f>
        <v>0</v>
      </c>
      <c r="K106" s="177" t="s">
        <v>139</v>
      </c>
      <c r="L106" s="182"/>
      <c r="M106" s="183" t="s">
        <v>19</v>
      </c>
      <c r="N106" s="184"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140</v>
      </c>
      <c r="AT106" s="187" t="s">
        <v>135</v>
      </c>
      <c r="AU106" s="187" t="s">
        <v>77</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195</v>
      </c>
    </row>
    <row r="107" s="2" customFormat="1">
      <c r="A107" s="37"/>
      <c r="B107" s="38"/>
      <c r="C107" s="39"/>
      <c r="D107" s="203" t="s">
        <v>168</v>
      </c>
      <c r="E107" s="39"/>
      <c r="F107" s="204" t="s">
        <v>989</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77</v>
      </c>
    </row>
    <row r="108" s="2" customFormat="1" ht="24.15" customHeight="1">
      <c r="A108" s="37"/>
      <c r="B108" s="38"/>
      <c r="C108" s="175" t="s">
        <v>155</v>
      </c>
      <c r="D108" s="175" t="s">
        <v>135</v>
      </c>
      <c r="E108" s="176" t="s">
        <v>1002</v>
      </c>
      <c r="F108" s="177" t="s">
        <v>1003</v>
      </c>
      <c r="G108" s="178" t="s">
        <v>138</v>
      </c>
      <c r="H108" s="179">
        <v>24</v>
      </c>
      <c r="I108" s="180"/>
      <c r="J108" s="181">
        <f>ROUND(I108*H108,2)</f>
        <v>0</v>
      </c>
      <c r="K108" s="177" t="s">
        <v>139</v>
      </c>
      <c r="L108" s="182"/>
      <c r="M108" s="183" t="s">
        <v>19</v>
      </c>
      <c r="N108" s="184"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140</v>
      </c>
      <c r="AT108" s="187" t="s">
        <v>135</v>
      </c>
      <c r="AU108" s="187" t="s">
        <v>77</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199</v>
      </c>
    </row>
    <row r="109" s="2" customFormat="1">
      <c r="A109" s="37"/>
      <c r="B109" s="38"/>
      <c r="C109" s="39"/>
      <c r="D109" s="203" t="s">
        <v>168</v>
      </c>
      <c r="E109" s="39"/>
      <c r="F109" s="204" t="s">
        <v>1004</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77</v>
      </c>
    </row>
    <row r="110" s="2" customFormat="1" ht="16.5" customHeight="1">
      <c r="A110" s="37"/>
      <c r="B110" s="38"/>
      <c r="C110" s="175" t="s">
        <v>201</v>
      </c>
      <c r="D110" s="175" t="s">
        <v>135</v>
      </c>
      <c r="E110" s="176" t="s">
        <v>1000</v>
      </c>
      <c r="F110" s="177" t="s">
        <v>1001</v>
      </c>
      <c r="G110" s="178" t="s">
        <v>138</v>
      </c>
      <c r="H110" s="179">
        <v>6</v>
      </c>
      <c r="I110" s="180"/>
      <c r="J110" s="181">
        <f>ROUND(I110*H110,2)</f>
        <v>0</v>
      </c>
      <c r="K110" s="177" t="s">
        <v>139</v>
      </c>
      <c r="L110" s="182"/>
      <c r="M110" s="183" t="s">
        <v>19</v>
      </c>
      <c r="N110" s="184"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140</v>
      </c>
      <c r="AT110" s="187" t="s">
        <v>135</v>
      </c>
      <c r="AU110" s="187" t="s">
        <v>77</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204</v>
      </c>
    </row>
    <row r="111" s="2" customFormat="1">
      <c r="A111" s="37"/>
      <c r="B111" s="38"/>
      <c r="C111" s="39"/>
      <c r="D111" s="203" t="s">
        <v>168</v>
      </c>
      <c r="E111" s="39"/>
      <c r="F111" s="204" t="s">
        <v>989</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77</v>
      </c>
    </row>
    <row r="112" s="2" customFormat="1" ht="24.15" customHeight="1">
      <c r="A112" s="37"/>
      <c r="B112" s="38"/>
      <c r="C112" s="175" t="s">
        <v>8</v>
      </c>
      <c r="D112" s="175" t="s">
        <v>135</v>
      </c>
      <c r="E112" s="176" t="s">
        <v>1002</v>
      </c>
      <c r="F112" s="177" t="s">
        <v>1003</v>
      </c>
      <c r="G112" s="178" t="s">
        <v>138</v>
      </c>
      <c r="H112" s="179">
        <v>48</v>
      </c>
      <c r="I112" s="180"/>
      <c r="J112" s="181">
        <f>ROUND(I112*H112,2)</f>
        <v>0</v>
      </c>
      <c r="K112" s="177" t="s">
        <v>139</v>
      </c>
      <c r="L112" s="182"/>
      <c r="M112" s="183" t="s">
        <v>19</v>
      </c>
      <c r="N112" s="184"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140</v>
      </c>
      <c r="AT112" s="187" t="s">
        <v>135</v>
      </c>
      <c r="AU112" s="187" t="s">
        <v>77</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208</v>
      </c>
    </row>
    <row r="113" s="2" customFormat="1">
      <c r="A113" s="37"/>
      <c r="B113" s="38"/>
      <c r="C113" s="39"/>
      <c r="D113" s="203" t="s">
        <v>168</v>
      </c>
      <c r="E113" s="39"/>
      <c r="F113" s="204" t="s">
        <v>1005</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77</v>
      </c>
    </row>
    <row r="114" s="2" customFormat="1" ht="16.5" customHeight="1">
      <c r="A114" s="37"/>
      <c r="B114" s="38"/>
      <c r="C114" s="175" t="s">
        <v>210</v>
      </c>
      <c r="D114" s="175" t="s">
        <v>135</v>
      </c>
      <c r="E114" s="176" t="s">
        <v>1000</v>
      </c>
      <c r="F114" s="177" t="s">
        <v>1001</v>
      </c>
      <c r="G114" s="178" t="s">
        <v>138</v>
      </c>
      <c r="H114" s="179">
        <v>4</v>
      </c>
      <c r="I114" s="180"/>
      <c r="J114" s="181">
        <f>ROUND(I114*H114,2)</f>
        <v>0</v>
      </c>
      <c r="K114" s="177" t="s">
        <v>139</v>
      </c>
      <c r="L114" s="182"/>
      <c r="M114" s="183" t="s">
        <v>19</v>
      </c>
      <c r="N114" s="184"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140</v>
      </c>
      <c r="AT114" s="187" t="s">
        <v>135</v>
      </c>
      <c r="AU114" s="187" t="s">
        <v>77</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213</v>
      </c>
    </row>
    <row r="115" s="2" customFormat="1">
      <c r="A115" s="37"/>
      <c r="B115" s="38"/>
      <c r="C115" s="39"/>
      <c r="D115" s="203" t="s">
        <v>168</v>
      </c>
      <c r="E115" s="39"/>
      <c r="F115" s="204" t="s">
        <v>989</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77</v>
      </c>
    </row>
    <row r="116" s="2" customFormat="1" ht="24.15" customHeight="1">
      <c r="A116" s="37"/>
      <c r="B116" s="38"/>
      <c r="C116" s="175" t="s">
        <v>161</v>
      </c>
      <c r="D116" s="175" t="s">
        <v>135</v>
      </c>
      <c r="E116" s="176" t="s">
        <v>1002</v>
      </c>
      <c r="F116" s="177" t="s">
        <v>1003</v>
      </c>
      <c r="G116" s="178" t="s">
        <v>138</v>
      </c>
      <c r="H116" s="179">
        <v>48</v>
      </c>
      <c r="I116" s="180"/>
      <c r="J116" s="181">
        <f>ROUND(I116*H116,2)</f>
        <v>0</v>
      </c>
      <c r="K116" s="177" t="s">
        <v>139</v>
      </c>
      <c r="L116" s="182"/>
      <c r="M116" s="183" t="s">
        <v>19</v>
      </c>
      <c r="N116" s="184"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140</v>
      </c>
      <c r="AT116" s="187" t="s">
        <v>135</v>
      </c>
      <c r="AU116" s="187" t="s">
        <v>77</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215</v>
      </c>
    </row>
    <row r="117" s="2" customFormat="1">
      <c r="A117" s="37"/>
      <c r="B117" s="38"/>
      <c r="C117" s="39"/>
      <c r="D117" s="203" t="s">
        <v>168</v>
      </c>
      <c r="E117" s="39"/>
      <c r="F117" s="204" t="s">
        <v>1006</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77</v>
      </c>
    </row>
    <row r="118" s="2" customFormat="1" ht="24.15" customHeight="1">
      <c r="A118" s="37"/>
      <c r="B118" s="38"/>
      <c r="C118" s="175" t="s">
        <v>217</v>
      </c>
      <c r="D118" s="175" t="s">
        <v>135</v>
      </c>
      <c r="E118" s="176" t="s">
        <v>1007</v>
      </c>
      <c r="F118" s="177" t="s">
        <v>1008</v>
      </c>
      <c r="G118" s="178" t="s">
        <v>994</v>
      </c>
      <c r="H118" s="179">
        <v>76</v>
      </c>
      <c r="I118" s="180"/>
      <c r="J118" s="181">
        <f>ROUND(I118*H118,2)</f>
        <v>0</v>
      </c>
      <c r="K118" s="177" t="s">
        <v>139</v>
      </c>
      <c r="L118" s="182"/>
      <c r="M118" s="183" t="s">
        <v>19</v>
      </c>
      <c r="N118" s="184"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140</v>
      </c>
      <c r="AT118" s="187" t="s">
        <v>135</v>
      </c>
      <c r="AU118" s="187" t="s">
        <v>77</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218</v>
      </c>
    </row>
    <row r="119" s="2" customFormat="1" ht="24.15" customHeight="1">
      <c r="A119" s="37"/>
      <c r="B119" s="38"/>
      <c r="C119" s="175" t="s">
        <v>164</v>
      </c>
      <c r="D119" s="175" t="s">
        <v>135</v>
      </c>
      <c r="E119" s="176" t="s">
        <v>995</v>
      </c>
      <c r="F119" s="177" t="s">
        <v>996</v>
      </c>
      <c r="G119" s="178" t="s">
        <v>138</v>
      </c>
      <c r="H119" s="179">
        <v>48</v>
      </c>
      <c r="I119" s="180"/>
      <c r="J119" s="181">
        <f>ROUND(I119*H119,2)</f>
        <v>0</v>
      </c>
      <c r="K119" s="177" t="s">
        <v>139</v>
      </c>
      <c r="L119" s="182"/>
      <c r="M119" s="183" t="s">
        <v>19</v>
      </c>
      <c r="N119" s="184" t="s">
        <v>40</v>
      </c>
      <c r="O119" s="83"/>
      <c r="P119" s="185">
        <f>O119*H119</f>
        <v>0</v>
      </c>
      <c r="Q119" s="185">
        <v>0</v>
      </c>
      <c r="R119" s="185">
        <f>Q119*H119</f>
        <v>0</v>
      </c>
      <c r="S119" s="185">
        <v>0</v>
      </c>
      <c r="T119" s="186">
        <f>S119*H119</f>
        <v>0</v>
      </c>
      <c r="U119" s="37"/>
      <c r="V119" s="37"/>
      <c r="W119" s="37"/>
      <c r="X119" s="37"/>
      <c r="Y119" s="37"/>
      <c r="Z119" s="37"/>
      <c r="AA119" s="37"/>
      <c r="AB119" s="37"/>
      <c r="AC119" s="37"/>
      <c r="AD119" s="37"/>
      <c r="AE119" s="37"/>
      <c r="AR119" s="187" t="s">
        <v>140</v>
      </c>
      <c r="AT119" s="187" t="s">
        <v>135</v>
      </c>
      <c r="AU119" s="187" t="s">
        <v>77</v>
      </c>
      <c r="AY119" s="16" t="s">
        <v>141</v>
      </c>
      <c r="BE119" s="188">
        <f>IF(N119="základní",J119,0)</f>
        <v>0</v>
      </c>
      <c r="BF119" s="188">
        <f>IF(N119="snížená",J119,0)</f>
        <v>0</v>
      </c>
      <c r="BG119" s="188">
        <f>IF(N119="zákl. přenesená",J119,0)</f>
        <v>0</v>
      </c>
      <c r="BH119" s="188">
        <f>IF(N119="sníž. přenesená",J119,0)</f>
        <v>0</v>
      </c>
      <c r="BI119" s="188">
        <f>IF(N119="nulová",J119,0)</f>
        <v>0</v>
      </c>
      <c r="BJ119" s="16" t="s">
        <v>77</v>
      </c>
      <c r="BK119" s="188">
        <f>ROUND(I119*H119,2)</f>
        <v>0</v>
      </c>
      <c r="BL119" s="16" t="s">
        <v>142</v>
      </c>
      <c r="BM119" s="187" t="s">
        <v>222</v>
      </c>
    </row>
    <row r="120" s="2" customFormat="1">
      <c r="A120" s="37"/>
      <c r="B120" s="38"/>
      <c r="C120" s="39"/>
      <c r="D120" s="203" t="s">
        <v>168</v>
      </c>
      <c r="E120" s="39"/>
      <c r="F120" s="204" t="s">
        <v>989</v>
      </c>
      <c r="G120" s="39"/>
      <c r="H120" s="39"/>
      <c r="I120" s="205"/>
      <c r="J120" s="39"/>
      <c r="K120" s="39"/>
      <c r="L120" s="43"/>
      <c r="M120" s="206"/>
      <c r="N120" s="207"/>
      <c r="O120" s="83"/>
      <c r="P120" s="83"/>
      <c r="Q120" s="83"/>
      <c r="R120" s="83"/>
      <c r="S120" s="83"/>
      <c r="T120" s="84"/>
      <c r="U120" s="37"/>
      <c r="V120" s="37"/>
      <c r="W120" s="37"/>
      <c r="X120" s="37"/>
      <c r="Y120" s="37"/>
      <c r="Z120" s="37"/>
      <c r="AA120" s="37"/>
      <c r="AB120" s="37"/>
      <c r="AC120" s="37"/>
      <c r="AD120" s="37"/>
      <c r="AE120" s="37"/>
      <c r="AT120" s="16" t="s">
        <v>168</v>
      </c>
      <c r="AU120" s="16" t="s">
        <v>77</v>
      </c>
    </row>
    <row r="121" s="2" customFormat="1" ht="16.5" customHeight="1">
      <c r="A121" s="37"/>
      <c r="B121" s="38"/>
      <c r="C121" s="175" t="s">
        <v>224</v>
      </c>
      <c r="D121" s="175" t="s">
        <v>135</v>
      </c>
      <c r="E121" s="176" t="s">
        <v>1009</v>
      </c>
      <c r="F121" s="177" t="s">
        <v>1010</v>
      </c>
      <c r="G121" s="178" t="s">
        <v>227</v>
      </c>
      <c r="H121" s="179">
        <v>301</v>
      </c>
      <c r="I121" s="180"/>
      <c r="J121" s="181">
        <f>ROUND(I121*H121,2)</f>
        <v>0</v>
      </c>
      <c r="K121" s="177" t="s">
        <v>139</v>
      </c>
      <c r="L121" s="182"/>
      <c r="M121" s="183" t="s">
        <v>19</v>
      </c>
      <c r="N121" s="184" t="s">
        <v>40</v>
      </c>
      <c r="O121" s="83"/>
      <c r="P121" s="185">
        <f>O121*H121</f>
        <v>0</v>
      </c>
      <c r="Q121" s="185">
        <v>0</v>
      </c>
      <c r="R121" s="185">
        <f>Q121*H121</f>
        <v>0</v>
      </c>
      <c r="S121" s="185">
        <v>0</v>
      </c>
      <c r="T121" s="186">
        <f>S121*H121</f>
        <v>0</v>
      </c>
      <c r="U121" s="37"/>
      <c r="V121" s="37"/>
      <c r="W121" s="37"/>
      <c r="X121" s="37"/>
      <c r="Y121" s="37"/>
      <c r="Z121" s="37"/>
      <c r="AA121" s="37"/>
      <c r="AB121" s="37"/>
      <c r="AC121" s="37"/>
      <c r="AD121" s="37"/>
      <c r="AE121" s="37"/>
      <c r="AR121" s="187" t="s">
        <v>140</v>
      </c>
      <c r="AT121" s="187" t="s">
        <v>135</v>
      </c>
      <c r="AU121" s="187" t="s">
        <v>77</v>
      </c>
      <c r="AY121" s="16" t="s">
        <v>141</v>
      </c>
      <c r="BE121" s="188">
        <f>IF(N121="základní",J121,0)</f>
        <v>0</v>
      </c>
      <c r="BF121" s="188">
        <f>IF(N121="snížená",J121,0)</f>
        <v>0</v>
      </c>
      <c r="BG121" s="188">
        <f>IF(N121="zákl. přenesená",J121,0)</f>
        <v>0</v>
      </c>
      <c r="BH121" s="188">
        <f>IF(N121="sníž. přenesená",J121,0)</f>
        <v>0</v>
      </c>
      <c r="BI121" s="188">
        <f>IF(N121="nulová",J121,0)</f>
        <v>0</v>
      </c>
      <c r="BJ121" s="16" t="s">
        <v>77</v>
      </c>
      <c r="BK121" s="188">
        <f>ROUND(I121*H121,2)</f>
        <v>0</v>
      </c>
      <c r="BL121" s="16" t="s">
        <v>142</v>
      </c>
      <c r="BM121" s="187" t="s">
        <v>228</v>
      </c>
    </row>
    <row r="122" s="2" customFormat="1">
      <c r="A122" s="37"/>
      <c r="B122" s="38"/>
      <c r="C122" s="39"/>
      <c r="D122" s="203" t="s">
        <v>168</v>
      </c>
      <c r="E122" s="39"/>
      <c r="F122" s="204" t="s">
        <v>989</v>
      </c>
      <c r="G122" s="39"/>
      <c r="H122" s="39"/>
      <c r="I122" s="205"/>
      <c r="J122" s="39"/>
      <c r="K122" s="39"/>
      <c r="L122" s="43"/>
      <c r="M122" s="206"/>
      <c r="N122" s="207"/>
      <c r="O122" s="83"/>
      <c r="P122" s="83"/>
      <c r="Q122" s="83"/>
      <c r="R122" s="83"/>
      <c r="S122" s="83"/>
      <c r="T122" s="84"/>
      <c r="U122" s="37"/>
      <c r="V122" s="37"/>
      <c r="W122" s="37"/>
      <c r="X122" s="37"/>
      <c r="Y122" s="37"/>
      <c r="Z122" s="37"/>
      <c r="AA122" s="37"/>
      <c r="AB122" s="37"/>
      <c r="AC122" s="37"/>
      <c r="AD122" s="37"/>
      <c r="AE122" s="37"/>
      <c r="AT122" s="16" t="s">
        <v>168</v>
      </c>
      <c r="AU122" s="16" t="s">
        <v>77</v>
      </c>
    </row>
    <row r="123" s="2" customFormat="1" ht="16.5" customHeight="1">
      <c r="A123" s="37"/>
      <c r="B123" s="38"/>
      <c r="C123" s="175" t="s">
        <v>195</v>
      </c>
      <c r="D123" s="175" t="s">
        <v>135</v>
      </c>
      <c r="E123" s="176" t="s">
        <v>703</v>
      </c>
      <c r="F123" s="177" t="s">
        <v>704</v>
      </c>
      <c r="G123" s="178" t="s">
        <v>138</v>
      </c>
      <c r="H123" s="179">
        <v>7408</v>
      </c>
      <c r="I123" s="180"/>
      <c r="J123" s="181">
        <f>ROUND(I123*H123,2)</f>
        <v>0</v>
      </c>
      <c r="K123" s="177" t="s">
        <v>139</v>
      </c>
      <c r="L123" s="182"/>
      <c r="M123" s="183" t="s">
        <v>19</v>
      </c>
      <c r="N123" s="184" t="s">
        <v>40</v>
      </c>
      <c r="O123" s="83"/>
      <c r="P123" s="185">
        <f>O123*H123</f>
        <v>0</v>
      </c>
      <c r="Q123" s="185">
        <v>0</v>
      </c>
      <c r="R123" s="185">
        <f>Q123*H123</f>
        <v>0</v>
      </c>
      <c r="S123" s="185">
        <v>0</v>
      </c>
      <c r="T123" s="186">
        <f>S123*H123</f>
        <v>0</v>
      </c>
      <c r="U123" s="37"/>
      <c r="V123" s="37"/>
      <c r="W123" s="37"/>
      <c r="X123" s="37"/>
      <c r="Y123" s="37"/>
      <c r="Z123" s="37"/>
      <c r="AA123" s="37"/>
      <c r="AB123" s="37"/>
      <c r="AC123" s="37"/>
      <c r="AD123" s="37"/>
      <c r="AE123" s="37"/>
      <c r="AR123" s="187" t="s">
        <v>140</v>
      </c>
      <c r="AT123" s="187" t="s">
        <v>135</v>
      </c>
      <c r="AU123" s="187" t="s">
        <v>77</v>
      </c>
      <c r="AY123" s="16" t="s">
        <v>141</v>
      </c>
      <c r="BE123" s="188">
        <f>IF(N123="základní",J123,0)</f>
        <v>0</v>
      </c>
      <c r="BF123" s="188">
        <f>IF(N123="snížená",J123,0)</f>
        <v>0</v>
      </c>
      <c r="BG123" s="188">
        <f>IF(N123="zákl. přenesená",J123,0)</f>
        <v>0</v>
      </c>
      <c r="BH123" s="188">
        <f>IF(N123="sníž. přenesená",J123,0)</f>
        <v>0</v>
      </c>
      <c r="BI123" s="188">
        <f>IF(N123="nulová",J123,0)</f>
        <v>0</v>
      </c>
      <c r="BJ123" s="16" t="s">
        <v>77</v>
      </c>
      <c r="BK123" s="188">
        <f>ROUND(I123*H123,2)</f>
        <v>0</v>
      </c>
      <c r="BL123" s="16" t="s">
        <v>142</v>
      </c>
      <c r="BM123" s="187" t="s">
        <v>231</v>
      </c>
    </row>
    <row r="124" s="2" customFormat="1">
      <c r="A124" s="37"/>
      <c r="B124" s="38"/>
      <c r="C124" s="39"/>
      <c r="D124" s="203" t="s">
        <v>168</v>
      </c>
      <c r="E124" s="39"/>
      <c r="F124" s="204" t="s">
        <v>989</v>
      </c>
      <c r="G124" s="39"/>
      <c r="H124" s="39"/>
      <c r="I124" s="205"/>
      <c r="J124" s="39"/>
      <c r="K124" s="39"/>
      <c r="L124" s="43"/>
      <c r="M124" s="206"/>
      <c r="N124" s="207"/>
      <c r="O124" s="83"/>
      <c r="P124" s="83"/>
      <c r="Q124" s="83"/>
      <c r="R124" s="83"/>
      <c r="S124" s="83"/>
      <c r="T124" s="84"/>
      <c r="U124" s="37"/>
      <c r="V124" s="37"/>
      <c r="W124" s="37"/>
      <c r="X124" s="37"/>
      <c r="Y124" s="37"/>
      <c r="Z124" s="37"/>
      <c r="AA124" s="37"/>
      <c r="AB124" s="37"/>
      <c r="AC124" s="37"/>
      <c r="AD124" s="37"/>
      <c r="AE124" s="37"/>
      <c r="AT124" s="16" t="s">
        <v>168</v>
      </c>
      <c r="AU124" s="16" t="s">
        <v>77</v>
      </c>
    </row>
    <row r="125" s="2" customFormat="1" ht="16.5" customHeight="1">
      <c r="A125" s="37"/>
      <c r="B125" s="38"/>
      <c r="C125" s="175" t="s">
        <v>233</v>
      </c>
      <c r="D125" s="175" t="s">
        <v>135</v>
      </c>
      <c r="E125" s="176" t="s">
        <v>1011</v>
      </c>
      <c r="F125" s="177" t="s">
        <v>1012</v>
      </c>
      <c r="G125" s="178" t="s">
        <v>138</v>
      </c>
      <c r="H125" s="179">
        <v>2</v>
      </c>
      <c r="I125" s="180"/>
      <c r="J125" s="181">
        <f>ROUND(I125*H125,2)</f>
        <v>0</v>
      </c>
      <c r="K125" s="177" t="s">
        <v>139</v>
      </c>
      <c r="L125" s="182"/>
      <c r="M125" s="183" t="s">
        <v>19</v>
      </c>
      <c r="N125" s="184" t="s">
        <v>40</v>
      </c>
      <c r="O125" s="83"/>
      <c r="P125" s="185">
        <f>O125*H125</f>
        <v>0</v>
      </c>
      <c r="Q125" s="185">
        <v>0</v>
      </c>
      <c r="R125" s="185">
        <f>Q125*H125</f>
        <v>0</v>
      </c>
      <c r="S125" s="185">
        <v>0</v>
      </c>
      <c r="T125" s="186">
        <f>S125*H125</f>
        <v>0</v>
      </c>
      <c r="U125" s="37"/>
      <c r="V125" s="37"/>
      <c r="W125" s="37"/>
      <c r="X125" s="37"/>
      <c r="Y125" s="37"/>
      <c r="Z125" s="37"/>
      <c r="AA125" s="37"/>
      <c r="AB125" s="37"/>
      <c r="AC125" s="37"/>
      <c r="AD125" s="37"/>
      <c r="AE125" s="37"/>
      <c r="AR125" s="187" t="s">
        <v>140</v>
      </c>
      <c r="AT125" s="187" t="s">
        <v>135</v>
      </c>
      <c r="AU125" s="187" t="s">
        <v>77</v>
      </c>
      <c r="AY125" s="16" t="s">
        <v>141</v>
      </c>
      <c r="BE125" s="188">
        <f>IF(N125="základní",J125,0)</f>
        <v>0</v>
      </c>
      <c r="BF125" s="188">
        <f>IF(N125="snížená",J125,0)</f>
        <v>0</v>
      </c>
      <c r="BG125" s="188">
        <f>IF(N125="zákl. přenesená",J125,0)</f>
        <v>0</v>
      </c>
      <c r="BH125" s="188">
        <f>IF(N125="sníž. přenesená",J125,0)</f>
        <v>0</v>
      </c>
      <c r="BI125" s="188">
        <f>IF(N125="nulová",J125,0)</f>
        <v>0</v>
      </c>
      <c r="BJ125" s="16" t="s">
        <v>77</v>
      </c>
      <c r="BK125" s="188">
        <f>ROUND(I125*H125,2)</f>
        <v>0</v>
      </c>
      <c r="BL125" s="16" t="s">
        <v>142</v>
      </c>
      <c r="BM125" s="187" t="s">
        <v>236</v>
      </c>
    </row>
    <row r="126" s="2" customFormat="1" ht="16.5" customHeight="1">
      <c r="A126" s="37"/>
      <c r="B126" s="38"/>
      <c r="C126" s="175" t="s">
        <v>199</v>
      </c>
      <c r="D126" s="175" t="s">
        <v>135</v>
      </c>
      <c r="E126" s="176" t="s">
        <v>1013</v>
      </c>
      <c r="F126" s="177" t="s">
        <v>1014</v>
      </c>
      <c r="G126" s="178" t="s">
        <v>138</v>
      </c>
      <c r="H126" s="179">
        <v>1</v>
      </c>
      <c r="I126" s="180"/>
      <c r="J126" s="181">
        <f>ROUND(I126*H126,2)</f>
        <v>0</v>
      </c>
      <c r="K126" s="177" t="s">
        <v>139</v>
      </c>
      <c r="L126" s="182"/>
      <c r="M126" s="183" t="s">
        <v>19</v>
      </c>
      <c r="N126" s="184"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140</v>
      </c>
      <c r="AT126" s="187" t="s">
        <v>135</v>
      </c>
      <c r="AU126" s="187" t="s">
        <v>77</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240</v>
      </c>
    </row>
    <row r="127" s="2" customFormat="1" ht="16.5" customHeight="1">
      <c r="A127" s="37"/>
      <c r="B127" s="38"/>
      <c r="C127" s="175" t="s">
        <v>7</v>
      </c>
      <c r="D127" s="175" t="s">
        <v>135</v>
      </c>
      <c r="E127" s="176" t="s">
        <v>1015</v>
      </c>
      <c r="F127" s="177" t="s">
        <v>1016</v>
      </c>
      <c r="G127" s="178" t="s">
        <v>138</v>
      </c>
      <c r="H127" s="179">
        <v>1</v>
      </c>
      <c r="I127" s="180"/>
      <c r="J127" s="181">
        <f>ROUND(I127*H127,2)</f>
        <v>0</v>
      </c>
      <c r="K127" s="177" t="s">
        <v>139</v>
      </c>
      <c r="L127" s="182"/>
      <c r="M127" s="183" t="s">
        <v>19</v>
      </c>
      <c r="N127" s="184" t="s">
        <v>40</v>
      </c>
      <c r="O127" s="83"/>
      <c r="P127" s="185">
        <f>O127*H127</f>
        <v>0</v>
      </c>
      <c r="Q127" s="185">
        <v>0</v>
      </c>
      <c r="R127" s="185">
        <f>Q127*H127</f>
        <v>0</v>
      </c>
      <c r="S127" s="185">
        <v>0</v>
      </c>
      <c r="T127" s="186">
        <f>S127*H127</f>
        <v>0</v>
      </c>
      <c r="U127" s="37"/>
      <c r="V127" s="37"/>
      <c r="W127" s="37"/>
      <c r="X127" s="37"/>
      <c r="Y127" s="37"/>
      <c r="Z127" s="37"/>
      <c r="AA127" s="37"/>
      <c r="AB127" s="37"/>
      <c r="AC127" s="37"/>
      <c r="AD127" s="37"/>
      <c r="AE127" s="37"/>
      <c r="AR127" s="187" t="s">
        <v>140</v>
      </c>
      <c r="AT127" s="187" t="s">
        <v>135</v>
      </c>
      <c r="AU127" s="187" t="s">
        <v>77</v>
      </c>
      <c r="AY127" s="16" t="s">
        <v>141</v>
      </c>
      <c r="BE127" s="188">
        <f>IF(N127="základní",J127,0)</f>
        <v>0</v>
      </c>
      <c r="BF127" s="188">
        <f>IF(N127="snížená",J127,0)</f>
        <v>0</v>
      </c>
      <c r="BG127" s="188">
        <f>IF(N127="zákl. přenesená",J127,0)</f>
        <v>0</v>
      </c>
      <c r="BH127" s="188">
        <f>IF(N127="sníž. přenesená",J127,0)</f>
        <v>0</v>
      </c>
      <c r="BI127" s="188">
        <f>IF(N127="nulová",J127,0)</f>
        <v>0</v>
      </c>
      <c r="BJ127" s="16" t="s">
        <v>77</v>
      </c>
      <c r="BK127" s="188">
        <f>ROUND(I127*H127,2)</f>
        <v>0</v>
      </c>
      <c r="BL127" s="16" t="s">
        <v>142</v>
      </c>
      <c r="BM127" s="187" t="s">
        <v>242</v>
      </c>
    </row>
    <row r="128" s="2" customFormat="1" ht="16.5" customHeight="1">
      <c r="A128" s="37"/>
      <c r="B128" s="38"/>
      <c r="C128" s="175" t="s">
        <v>204</v>
      </c>
      <c r="D128" s="175" t="s">
        <v>135</v>
      </c>
      <c r="E128" s="176" t="s">
        <v>1017</v>
      </c>
      <c r="F128" s="177" t="s">
        <v>1018</v>
      </c>
      <c r="G128" s="178" t="s">
        <v>138</v>
      </c>
      <c r="H128" s="179">
        <v>2</v>
      </c>
      <c r="I128" s="180"/>
      <c r="J128" s="181">
        <f>ROUND(I128*H128,2)</f>
        <v>0</v>
      </c>
      <c r="K128" s="177" t="s">
        <v>139</v>
      </c>
      <c r="L128" s="182"/>
      <c r="M128" s="183" t="s">
        <v>19</v>
      </c>
      <c r="N128" s="184"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140</v>
      </c>
      <c r="AT128" s="187" t="s">
        <v>135</v>
      </c>
      <c r="AU128" s="187" t="s">
        <v>77</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247</v>
      </c>
    </row>
    <row r="129" s="2" customFormat="1" ht="16.5" customHeight="1">
      <c r="A129" s="37"/>
      <c r="B129" s="38"/>
      <c r="C129" s="175" t="s">
        <v>249</v>
      </c>
      <c r="D129" s="175" t="s">
        <v>135</v>
      </c>
      <c r="E129" s="176" t="s">
        <v>1019</v>
      </c>
      <c r="F129" s="177" t="s">
        <v>1020</v>
      </c>
      <c r="G129" s="178" t="s">
        <v>138</v>
      </c>
      <c r="H129" s="179">
        <v>1</v>
      </c>
      <c r="I129" s="180"/>
      <c r="J129" s="181">
        <f>ROUND(I129*H129,2)</f>
        <v>0</v>
      </c>
      <c r="K129" s="177" t="s">
        <v>139</v>
      </c>
      <c r="L129" s="182"/>
      <c r="M129" s="183" t="s">
        <v>19</v>
      </c>
      <c r="N129" s="184" t="s">
        <v>40</v>
      </c>
      <c r="O129" s="83"/>
      <c r="P129" s="185">
        <f>O129*H129</f>
        <v>0</v>
      </c>
      <c r="Q129" s="185">
        <v>0</v>
      </c>
      <c r="R129" s="185">
        <f>Q129*H129</f>
        <v>0</v>
      </c>
      <c r="S129" s="185">
        <v>0</v>
      </c>
      <c r="T129" s="186">
        <f>S129*H129</f>
        <v>0</v>
      </c>
      <c r="U129" s="37"/>
      <c r="V129" s="37"/>
      <c r="W129" s="37"/>
      <c r="X129" s="37"/>
      <c r="Y129" s="37"/>
      <c r="Z129" s="37"/>
      <c r="AA129" s="37"/>
      <c r="AB129" s="37"/>
      <c r="AC129" s="37"/>
      <c r="AD129" s="37"/>
      <c r="AE129" s="37"/>
      <c r="AR129" s="187" t="s">
        <v>140</v>
      </c>
      <c r="AT129" s="187" t="s">
        <v>135</v>
      </c>
      <c r="AU129" s="187" t="s">
        <v>77</v>
      </c>
      <c r="AY129" s="16" t="s">
        <v>141</v>
      </c>
      <c r="BE129" s="188">
        <f>IF(N129="základní",J129,0)</f>
        <v>0</v>
      </c>
      <c r="BF129" s="188">
        <f>IF(N129="snížená",J129,0)</f>
        <v>0</v>
      </c>
      <c r="BG129" s="188">
        <f>IF(N129="zákl. přenesená",J129,0)</f>
        <v>0</v>
      </c>
      <c r="BH129" s="188">
        <f>IF(N129="sníž. přenesená",J129,0)</f>
        <v>0</v>
      </c>
      <c r="BI129" s="188">
        <f>IF(N129="nulová",J129,0)</f>
        <v>0</v>
      </c>
      <c r="BJ129" s="16" t="s">
        <v>77</v>
      </c>
      <c r="BK129" s="188">
        <f>ROUND(I129*H129,2)</f>
        <v>0</v>
      </c>
      <c r="BL129" s="16" t="s">
        <v>142</v>
      </c>
      <c r="BM129" s="187" t="s">
        <v>252</v>
      </c>
    </row>
    <row r="130" s="2" customFormat="1" ht="16.5" customHeight="1">
      <c r="A130" s="37"/>
      <c r="B130" s="38"/>
      <c r="C130" s="175" t="s">
        <v>208</v>
      </c>
      <c r="D130" s="175" t="s">
        <v>135</v>
      </c>
      <c r="E130" s="176" t="s">
        <v>1021</v>
      </c>
      <c r="F130" s="177" t="s">
        <v>1022</v>
      </c>
      <c r="G130" s="178" t="s">
        <v>138</v>
      </c>
      <c r="H130" s="179">
        <v>1</v>
      </c>
      <c r="I130" s="180"/>
      <c r="J130" s="181">
        <f>ROUND(I130*H130,2)</f>
        <v>0</v>
      </c>
      <c r="K130" s="177" t="s">
        <v>139</v>
      </c>
      <c r="L130" s="182"/>
      <c r="M130" s="183" t="s">
        <v>19</v>
      </c>
      <c r="N130" s="184"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140</v>
      </c>
      <c r="AT130" s="187" t="s">
        <v>135</v>
      </c>
      <c r="AU130" s="187" t="s">
        <v>77</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256</v>
      </c>
    </row>
    <row r="131" s="2" customFormat="1" ht="16.5" customHeight="1">
      <c r="A131" s="37"/>
      <c r="B131" s="38"/>
      <c r="C131" s="175" t="s">
        <v>258</v>
      </c>
      <c r="D131" s="175" t="s">
        <v>135</v>
      </c>
      <c r="E131" s="176" t="s">
        <v>1023</v>
      </c>
      <c r="F131" s="177" t="s">
        <v>1024</v>
      </c>
      <c r="G131" s="178" t="s">
        <v>138</v>
      </c>
      <c r="H131" s="179">
        <v>1</v>
      </c>
      <c r="I131" s="180"/>
      <c r="J131" s="181">
        <f>ROUND(I131*H131,2)</f>
        <v>0</v>
      </c>
      <c r="K131" s="177" t="s">
        <v>139</v>
      </c>
      <c r="L131" s="182"/>
      <c r="M131" s="183" t="s">
        <v>19</v>
      </c>
      <c r="N131" s="184" t="s">
        <v>40</v>
      </c>
      <c r="O131" s="83"/>
      <c r="P131" s="185">
        <f>O131*H131</f>
        <v>0</v>
      </c>
      <c r="Q131" s="185">
        <v>0</v>
      </c>
      <c r="R131" s="185">
        <f>Q131*H131</f>
        <v>0</v>
      </c>
      <c r="S131" s="185">
        <v>0</v>
      </c>
      <c r="T131" s="186">
        <f>S131*H131</f>
        <v>0</v>
      </c>
      <c r="U131" s="37"/>
      <c r="V131" s="37"/>
      <c r="W131" s="37"/>
      <c r="X131" s="37"/>
      <c r="Y131" s="37"/>
      <c r="Z131" s="37"/>
      <c r="AA131" s="37"/>
      <c r="AB131" s="37"/>
      <c r="AC131" s="37"/>
      <c r="AD131" s="37"/>
      <c r="AE131" s="37"/>
      <c r="AR131" s="187" t="s">
        <v>140</v>
      </c>
      <c r="AT131" s="187" t="s">
        <v>135</v>
      </c>
      <c r="AU131" s="187" t="s">
        <v>77</v>
      </c>
      <c r="AY131" s="16" t="s">
        <v>141</v>
      </c>
      <c r="BE131" s="188">
        <f>IF(N131="základní",J131,0)</f>
        <v>0</v>
      </c>
      <c r="BF131" s="188">
        <f>IF(N131="snížená",J131,0)</f>
        <v>0</v>
      </c>
      <c r="BG131" s="188">
        <f>IF(N131="zákl. přenesená",J131,0)</f>
        <v>0</v>
      </c>
      <c r="BH131" s="188">
        <f>IF(N131="sníž. přenesená",J131,0)</f>
        <v>0</v>
      </c>
      <c r="BI131" s="188">
        <f>IF(N131="nulová",J131,0)</f>
        <v>0</v>
      </c>
      <c r="BJ131" s="16" t="s">
        <v>77</v>
      </c>
      <c r="BK131" s="188">
        <f>ROUND(I131*H131,2)</f>
        <v>0</v>
      </c>
      <c r="BL131" s="16" t="s">
        <v>142</v>
      </c>
      <c r="BM131" s="187" t="s">
        <v>261</v>
      </c>
    </row>
    <row r="132" s="2" customFormat="1" ht="16.5" customHeight="1">
      <c r="A132" s="37"/>
      <c r="B132" s="38"/>
      <c r="C132" s="175" t="s">
        <v>213</v>
      </c>
      <c r="D132" s="175" t="s">
        <v>135</v>
      </c>
      <c r="E132" s="176" t="s">
        <v>1025</v>
      </c>
      <c r="F132" s="177" t="s">
        <v>1026</v>
      </c>
      <c r="G132" s="178" t="s">
        <v>138</v>
      </c>
      <c r="H132" s="179">
        <v>2</v>
      </c>
      <c r="I132" s="180"/>
      <c r="J132" s="181">
        <f>ROUND(I132*H132,2)</f>
        <v>0</v>
      </c>
      <c r="K132" s="177" t="s">
        <v>139</v>
      </c>
      <c r="L132" s="182"/>
      <c r="M132" s="183" t="s">
        <v>19</v>
      </c>
      <c r="N132" s="184"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140</v>
      </c>
      <c r="AT132" s="187" t="s">
        <v>135</v>
      </c>
      <c r="AU132" s="187" t="s">
        <v>77</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265</v>
      </c>
    </row>
    <row r="133" s="2" customFormat="1" ht="16.5" customHeight="1">
      <c r="A133" s="37"/>
      <c r="B133" s="38"/>
      <c r="C133" s="175" t="s">
        <v>267</v>
      </c>
      <c r="D133" s="175" t="s">
        <v>135</v>
      </c>
      <c r="E133" s="176" t="s">
        <v>1027</v>
      </c>
      <c r="F133" s="177" t="s">
        <v>1028</v>
      </c>
      <c r="G133" s="178" t="s">
        <v>138</v>
      </c>
      <c r="H133" s="179">
        <v>2</v>
      </c>
      <c r="I133" s="180"/>
      <c r="J133" s="181">
        <f>ROUND(I133*H133,2)</f>
        <v>0</v>
      </c>
      <c r="K133" s="177" t="s">
        <v>139</v>
      </c>
      <c r="L133" s="182"/>
      <c r="M133" s="183" t="s">
        <v>19</v>
      </c>
      <c r="N133" s="184" t="s">
        <v>40</v>
      </c>
      <c r="O133" s="83"/>
      <c r="P133" s="185">
        <f>O133*H133</f>
        <v>0</v>
      </c>
      <c r="Q133" s="185">
        <v>0</v>
      </c>
      <c r="R133" s="185">
        <f>Q133*H133</f>
        <v>0</v>
      </c>
      <c r="S133" s="185">
        <v>0</v>
      </c>
      <c r="T133" s="186">
        <f>S133*H133</f>
        <v>0</v>
      </c>
      <c r="U133" s="37"/>
      <c r="V133" s="37"/>
      <c r="W133" s="37"/>
      <c r="X133" s="37"/>
      <c r="Y133" s="37"/>
      <c r="Z133" s="37"/>
      <c r="AA133" s="37"/>
      <c r="AB133" s="37"/>
      <c r="AC133" s="37"/>
      <c r="AD133" s="37"/>
      <c r="AE133" s="37"/>
      <c r="AR133" s="187" t="s">
        <v>140</v>
      </c>
      <c r="AT133" s="187" t="s">
        <v>135</v>
      </c>
      <c r="AU133" s="187" t="s">
        <v>77</v>
      </c>
      <c r="AY133" s="16" t="s">
        <v>141</v>
      </c>
      <c r="BE133" s="188">
        <f>IF(N133="základní",J133,0)</f>
        <v>0</v>
      </c>
      <c r="BF133" s="188">
        <f>IF(N133="snížená",J133,0)</f>
        <v>0</v>
      </c>
      <c r="BG133" s="188">
        <f>IF(N133="zákl. přenesená",J133,0)</f>
        <v>0</v>
      </c>
      <c r="BH133" s="188">
        <f>IF(N133="sníž. přenesená",J133,0)</f>
        <v>0</v>
      </c>
      <c r="BI133" s="188">
        <f>IF(N133="nulová",J133,0)</f>
        <v>0</v>
      </c>
      <c r="BJ133" s="16" t="s">
        <v>77</v>
      </c>
      <c r="BK133" s="188">
        <f>ROUND(I133*H133,2)</f>
        <v>0</v>
      </c>
      <c r="BL133" s="16" t="s">
        <v>142</v>
      </c>
      <c r="BM133" s="187" t="s">
        <v>270</v>
      </c>
    </row>
    <row r="134" s="2" customFormat="1" ht="16.5" customHeight="1">
      <c r="A134" s="37"/>
      <c r="B134" s="38"/>
      <c r="C134" s="175" t="s">
        <v>215</v>
      </c>
      <c r="D134" s="175" t="s">
        <v>135</v>
      </c>
      <c r="E134" s="176" t="s">
        <v>1029</v>
      </c>
      <c r="F134" s="177" t="s">
        <v>1030</v>
      </c>
      <c r="G134" s="178" t="s">
        <v>138</v>
      </c>
      <c r="H134" s="179">
        <v>1</v>
      </c>
      <c r="I134" s="180"/>
      <c r="J134" s="181">
        <f>ROUND(I134*H134,2)</f>
        <v>0</v>
      </c>
      <c r="K134" s="177" t="s">
        <v>139</v>
      </c>
      <c r="L134" s="182"/>
      <c r="M134" s="183" t="s">
        <v>19</v>
      </c>
      <c r="N134" s="184"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140</v>
      </c>
      <c r="AT134" s="187" t="s">
        <v>135</v>
      </c>
      <c r="AU134" s="187" t="s">
        <v>77</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ht="16.5" customHeight="1">
      <c r="A135" s="37"/>
      <c r="B135" s="38"/>
      <c r="C135" s="175" t="s">
        <v>273</v>
      </c>
      <c r="D135" s="175" t="s">
        <v>135</v>
      </c>
      <c r="E135" s="176" t="s">
        <v>1031</v>
      </c>
      <c r="F135" s="177" t="s">
        <v>1032</v>
      </c>
      <c r="G135" s="178" t="s">
        <v>138</v>
      </c>
      <c r="H135" s="179">
        <v>1</v>
      </c>
      <c r="I135" s="180"/>
      <c r="J135" s="181">
        <f>ROUND(I135*H135,2)</f>
        <v>0</v>
      </c>
      <c r="K135" s="177" t="s">
        <v>139</v>
      </c>
      <c r="L135" s="182"/>
      <c r="M135" s="183" t="s">
        <v>19</v>
      </c>
      <c r="N135" s="184" t="s">
        <v>40</v>
      </c>
      <c r="O135" s="83"/>
      <c r="P135" s="185">
        <f>O135*H135</f>
        <v>0</v>
      </c>
      <c r="Q135" s="185">
        <v>0</v>
      </c>
      <c r="R135" s="185">
        <f>Q135*H135</f>
        <v>0</v>
      </c>
      <c r="S135" s="185">
        <v>0</v>
      </c>
      <c r="T135" s="186">
        <f>S135*H135</f>
        <v>0</v>
      </c>
      <c r="U135" s="37"/>
      <c r="V135" s="37"/>
      <c r="W135" s="37"/>
      <c r="X135" s="37"/>
      <c r="Y135" s="37"/>
      <c r="Z135" s="37"/>
      <c r="AA135" s="37"/>
      <c r="AB135" s="37"/>
      <c r="AC135" s="37"/>
      <c r="AD135" s="37"/>
      <c r="AE135" s="37"/>
      <c r="AR135" s="187" t="s">
        <v>140</v>
      </c>
      <c r="AT135" s="187" t="s">
        <v>135</v>
      </c>
      <c r="AU135" s="187" t="s">
        <v>77</v>
      </c>
      <c r="AY135" s="16" t="s">
        <v>141</v>
      </c>
      <c r="BE135" s="188">
        <f>IF(N135="základní",J135,0)</f>
        <v>0</v>
      </c>
      <c r="BF135" s="188">
        <f>IF(N135="snížená",J135,0)</f>
        <v>0</v>
      </c>
      <c r="BG135" s="188">
        <f>IF(N135="zákl. přenesená",J135,0)</f>
        <v>0</v>
      </c>
      <c r="BH135" s="188">
        <f>IF(N135="sníž. přenesená",J135,0)</f>
        <v>0</v>
      </c>
      <c r="BI135" s="188">
        <f>IF(N135="nulová",J135,0)</f>
        <v>0</v>
      </c>
      <c r="BJ135" s="16" t="s">
        <v>77</v>
      </c>
      <c r="BK135" s="188">
        <f>ROUND(I135*H135,2)</f>
        <v>0</v>
      </c>
      <c r="BL135" s="16" t="s">
        <v>142</v>
      </c>
      <c r="BM135" s="187" t="s">
        <v>274</v>
      </c>
    </row>
    <row r="136" s="2" customFormat="1" ht="16.5" customHeight="1">
      <c r="A136" s="37"/>
      <c r="B136" s="38"/>
      <c r="C136" s="175" t="s">
        <v>218</v>
      </c>
      <c r="D136" s="175" t="s">
        <v>135</v>
      </c>
      <c r="E136" s="176" t="s">
        <v>1033</v>
      </c>
      <c r="F136" s="177" t="s">
        <v>1034</v>
      </c>
      <c r="G136" s="178" t="s">
        <v>138</v>
      </c>
      <c r="H136" s="179">
        <v>1</v>
      </c>
      <c r="I136" s="180"/>
      <c r="J136" s="181">
        <f>ROUND(I136*H136,2)</f>
        <v>0</v>
      </c>
      <c r="K136" s="177" t="s">
        <v>139</v>
      </c>
      <c r="L136" s="182"/>
      <c r="M136" s="183" t="s">
        <v>19</v>
      </c>
      <c r="N136" s="184"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140</v>
      </c>
      <c r="AT136" s="187" t="s">
        <v>135</v>
      </c>
      <c r="AU136" s="187" t="s">
        <v>77</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278</v>
      </c>
    </row>
    <row r="137" s="2" customFormat="1" ht="16.5" customHeight="1">
      <c r="A137" s="37"/>
      <c r="B137" s="38"/>
      <c r="C137" s="175" t="s">
        <v>280</v>
      </c>
      <c r="D137" s="175" t="s">
        <v>135</v>
      </c>
      <c r="E137" s="176" t="s">
        <v>1035</v>
      </c>
      <c r="F137" s="177" t="s">
        <v>1036</v>
      </c>
      <c r="G137" s="178" t="s">
        <v>138</v>
      </c>
      <c r="H137" s="179">
        <v>1</v>
      </c>
      <c r="I137" s="180"/>
      <c r="J137" s="181">
        <f>ROUND(I137*H137,2)</f>
        <v>0</v>
      </c>
      <c r="K137" s="177" t="s">
        <v>139</v>
      </c>
      <c r="L137" s="182"/>
      <c r="M137" s="183" t="s">
        <v>19</v>
      </c>
      <c r="N137" s="184" t="s">
        <v>40</v>
      </c>
      <c r="O137" s="83"/>
      <c r="P137" s="185">
        <f>O137*H137</f>
        <v>0</v>
      </c>
      <c r="Q137" s="185">
        <v>0</v>
      </c>
      <c r="R137" s="185">
        <f>Q137*H137</f>
        <v>0</v>
      </c>
      <c r="S137" s="185">
        <v>0</v>
      </c>
      <c r="T137" s="186">
        <f>S137*H137</f>
        <v>0</v>
      </c>
      <c r="U137" s="37"/>
      <c r="V137" s="37"/>
      <c r="W137" s="37"/>
      <c r="X137" s="37"/>
      <c r="Y137" s="37"/>
      <c r="Z137" s="37"/>
      <c r="AA137" s="37"/>
      <c r="AB137" s="37"/>
      <c r="AC137" s="37"/>
      <c r="AD137" s="37"/>
      <c r="AE137" s="37"/>
      <c r="AR137" s="187" t="s">
        <v>140</v>
      </c>
      <c r="AT137" s="187" t="s">
        <v>135</v>
      </c>
      <c r="AU137" s="187" t="s">
        <v>77</v>
      </c>
      <c r="AY137" s="16" t="s">
        <v>141</v>
      </c>
      <c r="BE137" s="188">
        <f>IF(N137="základní",J137,0)</f>
        <v>0</v>
      </c>
      <c r="BF137" s="188">
        <f>IF(N137="snížená",J137,0)</f>
        <v>0</v>
      </c>
      <c r="BG137" s="188">
        <f>IF(N137="zákl. přenesená",J137,0)</f>
        <v>0</v>
      </c>
      <c r="BH137" s="188">
        <f>IF(N137="sníž. přenesená",J137,0)</f>
        <v>0</v>
      </c>
      <c r="BI137" s="188">
        <f>IF(N137="nulová",J137,0)</f>
        <v>0</v>
      </c>
      <c r="BJ137" s="16" t="s">
        <v>77</v>
      </c>
      <c r="BK137" s="188">
        <f>ROUND(I137*H137,2)</f>
        <v>0</v>
      </c>
      <c r="BL137" s="16" t="s">
        <v>142</v>
      </c>
      <c r="BM137" s="187" t="s">
        <v>283</v>
      </c>
    </row>
    <row r="138" s="2" customFormat="1" ht="16.5" customHeight="1">
      <c r="A138" s="37"/>
      <c r="B138" s="38"/>
      <c r="C138" s="175" t="s">
        <v>222</v>
      </c>
      <c r="D138" s="175" t="s">
        <v>135</v>
      </c>
      <c r="E138" s="176" t="s">
        <v>1037</v>
      </c>
      <c r="F138" s="177" t="s">
        <v>1038</v>
      </c>
      <c r="G138" s="178" t="s">
        <v>138</v>
      </c>
      <c r="H138" s="179">
        <v>2</v>
      </c>
      <c r="I138" s="180"/>
      <c r="J138" s="181">
        <f>ROUND(I138*H138,2)</f>
        <v>0</v>
      </c>
      <c r="K138" s="177" t="s">
        <v>139</v>
      </c>
      <c r="L138" s="182"/>
      <c r="M138" s="183" t="s">
        <v>19</v>
      </c>
      <c r="N138" s="184"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140</v>
      </c>
      <c r="AT138" s="187" t="s">
        <v>135</v>
      </c>
      <c r="AU138" s="187" t="s">
        <v>77</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287</v>
      </c>
    </row>
    <row r="139" s="2" customFormat="1" ht="16.5" customHeight="1">
      <c r="A139" s="37"/>
      <c r="B139" s="38"/>
      <c r="C139" s="175" t="s">
        <v>289</v>
      </c>
      <c r="D139" s="175" t="s">
        <v>135</v>
      </c>
      <c r="E139" s="176" t="s">
        <v>1039</v>
      </c>
      <c r="F139" s="177" t="s">
        <v>1040</v>
      </c>
      <c r="G139" s="178" t="s">
        <v>138</v>
      </c>
      <c r="H139" s="179">
        <v>2</v>
      </c>
      <c r="I139" s="180"/>
      <c r="J139" s="181">
        <f>ROUND(I139*H139,2)</f>
        <v>0</v>
      </c>
      <c r="K139" s="177" t="s">
        <v>139</v>
      </c>
      <c r="L139" s="182"/>
      <c r="M139" s="183" t="s">
        <v>19</v>
      </c>
      <c r="N139" s="184" t="s">
        <v>40</v>
      </c>
      <c r="O139" s="83"/>
      <c r="P139" s="185">
        <f>O139*H139</f>
        <v>0</v>
      </c>
      <c r="Q139" s="185">
        <v>0</v>
      </c>
      <c r="R139" s="185">
        <f>Q139*H139</f>
        <v>0</v>
      </c>
      <c r="S139" s="185">
        <v>0</v>
      </c>
      <c r="T139" s="186">
        <f>S139*H139</f>
        <v>0</v>
      </c>
      <c r="U139" s="37"/>
      <c r="V139" s="37"/>
      <c r="W139" s="37"/>
      <c r="X139" s="37"/>
      <c r="Y139" s="37"/>
      <c r="Z139" s="37"/>
      <c r="AA139" s="37"/>
      <c r="AB139" s="37"/>
      <c r="AC139" s="37"/>
      <c r="AD139" s="37"/>
      <c r="AE139" s="37"/>
      <c r="AR139" s="187" t="s">
        <v>140</v>
      </c>
      <c r="AT139" s="187" t="s">
        <v>135</v>
      </c>
      <c r="AU139" s="187" t="s">
        <v>77</v>
      </c>
      <c r="AY139" s="16" t="s">
        <v>141</v>
      </c>
      <c r="BE139" s="188">
        <f>IF(N139="základní",J139,0)</f>
        <v>0</v>
      </c>
      <c r="BF139" s="188">
        <f>IF(N139="snížená",J139,0)</f>
        <v>0</v>
      </c>
      <c r="BG139" s="188">
        <f>IF(N139="zákl. přenesená",J139,0)</f>
        <v>0</v>
      </c>
      <c r="BH139" s="188">
        <f>IF(N139="sníž. přenesená",J139,0)</f>
        <v>0</v>
      </c>
      <c r="BI139" s="188">
        <f>IF(N139="nulová",J139,0)</f>
        <v>0</v>
      </c>
      <c r="BJ139" s="16" t="s">
        <v>77</v>
      </c>
      <c r="BK139" s="188">
        <f>ROUND(I139*H139,2)</f>
        <v>0</v>
      </c>
      <c r="BL139" s="16" t="s">
        <v>142</v>
      </c>
      <c r="BM139" s="187" t="s">
        <v>292</v>
      </c>
    </row>
    <row r="140" s="2" customFormat="1" ht="16.5" customHeight="1">
      <c r="A140" s="37"/>
      <c r="B140" s="38"/>
      <c r="C140" s="175" t="s">
        <v>228</v>
      </c>
      <c r="D140" s="175" t="s">
        <v>135</v>
      </c>
      <c r="E140" s="176" t="s">
        <v>1041</v>
      </c>
      <c r="F140" s="177" t="s">
        <v>1042</v>
      </c>
      <c r="G140" s="178" t="s">
        <v>138</v>
      </c>
      <c r="H140" s="179">
        <v>3</v>
      </c>
      <c r="I140" s="180"/>
      <c r="J140" s="181">
        <f>ROUND(I140*H140,2)</f>
        <v>0</v>
      </c>
      <c r="K140" s="177" t="s">
        <v>139</v>
      </c>
      <c r="L140" s="182"/>
      <c r="M140" s="183" t="s">
        <v>19</v>
      </c>
      <c r="N140" s="184"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140</v>
      </c>
      <c r="AT140" s="187" t="s">
        <v>135</v>
      </c>
      <c r="AU140" s="187" t="s">
        <v>77</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295</v>
      </c>
    </row>
    <row r="141" s="2" customFormat="1" ht="16.5" customHeight="1">
      <c r="A141" s="37"/>
      <c r="B141" s="38"/>
      <c r="C141" s="175" t="s">
        <v>297</v>
      </c>
      <c r="D141" s="175" t="s">
        <v>135</v>
      </c>
      <c r="E141" s="176" t="s">
        <v>1043</v>
      </c>
      <c r="F141" s="177" t="s">
        <v>1044</v>
      </c>
      <c r="G141" s="178" t="s">
        <v>138</v>
      </c>
      <c r="H141" s="179">
        <v>2</v>
      </c>
      <c r="I141" s="180"/>
      <c r="J141" s="181">
        <f>ROUND(I141*H141,2)</f>
        <v>0</v>
      </c>
      <c r="K141" s="177" t="s">
        <v>139</v>
      </c>
      <c r="L141" s="182"/>
      <c r="M141" s="183" t="s">
        <v>19</v>
      </c>
      <c r="N141" s="184" t="s">
        <v>40</v>
      </c>
      <c r="O141" s="83"/>
      <c r="P141" s="185">
        <f>O141*H141</f>
        <v>0</v>
      </c>
      <c r="Q141" s="185">
        <v>0</v>
      </c>
      <c r="R141" s="185">
        <f>Q141*H141</f>
        <v>0</v>
      </c>
      <c r="S141" s="185">
        <v>0</v>
      </c>
      <c r="T141" s="186">
        <f>S141*H141</f>
        <v>0</v>
      </c>
      <c r="U141" s="37"/>
      <c r="V141" s="37"/>
      <c r="W141" s="37"/>
      <c r="X141" s="37"/>
      <c r="Y141" s="37"/>
      <c r="Z141" s="37"/>
      <c r="AA141" s="37"/>
      <c r="AB141" s="37"/>
      <c r="AC141" s="37"/>
      <c r="AD141" s="37"/>
      <c r="AE141" s="37"/>
      <c r="AR141" s="187" t="s">
        <v>140</v>
      </c>
      <c r="AT141" s="187" t="s">
        <v>135</v>
      </c>
      <c r="AU141" s="187" t="s">
        <v>77</v>
      </c>
      <c r="AY141" s="16" t="s">
        <v>141</v>
      </c>
      <c r="BE141" s="188">
        <f>IF(N141="základní",J141,0)</f>
        <v>0</v>
      </c>
      <c r="BF141" s="188">
        <f>IF(N141="snížená",J141,0)</f>
        <v>0</v>
      </c>
      <c r="BG141" s="188">
        <f>IF(N141="zákl. přenesená",J141,0)</f>
        <v>0</v>
      </c>
      <c r="BH141" s="188">
        <f>IF(N141="sníž. přenesená",J141,0)</f>
        <v>0</v>
      </c>
      <c r="BI141" s="188">
        <f>IF(N141="nulová",J141,0)</f>
        <v>0</v>
      </c>
      <c r="BJ141" s="16" t="s">
        <v>77</v>
      </c>
      <c r="BK141" s="188">
        <f>ROUND(I141*H141,2)</f>
        <v>0</v>
      </c>
      <c r="BL141" s="16" t="s">
        <v>142</v>
      </c>
      <c r="BM141" s="187" t="s">
        <v>300</v>
      </c>
    </row>
    <row r="142" s="2" customFormat="1" ht="16.5" customHeight="1">
      <c r="A142" s="37"/>
      <c r="B142" s="38"/>
      <c r="C142" s="175" t="s">
        <v>231</v>
      </c>
      <c r="D142" s="175" t="s">
        <v>135</v>
      </c>
      <c r="E142" s="176" t="s">
        <v>1045</v>
      </c>
      <c r="F142" s="177" t="s">
        <v>1046</v>
      </c>
      <c r="G142" s="178" t="s">
        <v>138</v>
      </c>
      <c r="H142" s="179">
        <v>2</v>
      </c>
      <c r="I142" s="180"/>
      <c r="J142" s="181">
        <f>ROUND(I142*H142,2)</f>
        <v>0</v>
      </c>
      <c r="K142" s="177" t="s">
        <v>139</v>
      </c>
      <c r="L142" s="182"/>
      <c r="M142" s="183" t="s">
        <v>19</v>
      </c>
      <c r="N142" s="184"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140</v>
      </c>
      <c r="AT142" s="187" t="s">
        <v>135</v>
      </c>
      <c r="AU142" s="187" t="s">
        <v>77</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303</v>
      </c>
    </row>
    <row r="143" s="12" customFormat="1" ht="25.92" customHeight="1">
      <c r="A143" s="12"/>
      <c r="B143" s="223"/>
      <c r="C143" s="224"/>
      <c r="D143" s="225" t="s">
        <v>68</v>
      </c>
      <c r="E143" s="226" t="s">
        <v>1047</v>
      </c>
      <c r="F143" s="226" t="s">
        <v>1048</v>
      </c>
      <c r="G143" s="224"/>
      <c r="H143" s="224"/>
      <c r="I143" s="227"/>
      <c r="J143" s="228">
        <f>BK143</f>
        <v>0</v>
      </c>
      <c r="K143" s="224"/>
      <c r="L143" s="229"/>
      <c r="M143" s="230"/>
      <c r="N143" s="231"/>
      <c r="O143" s="231"/>
      <c r="P143" s="232">
        <f>SUM(P144:P152)</f>
        <v>0</v>
      </c>
      <c r="Q143" s="231"/>
      <c r="R143" s="232">
        <f>SUM(R144:R152)</f>
        <v>0</v>
      </c>
      <c r="S143" s="231"/>
      <c r="T143" s="233">
        <f>SUM(T144:T152)</f>
        <v>0</v>
      </c>
      <c r="U143" s="12"/>
      <c r="V143" s="12"/>
      <c r="W143" s="12"/>
      <c r="X143" s="12"/>
      <c r="Y143" s="12"/>
      <c r="Z143" s="12"/>
      <c r="AA143" s="12"/>
      <c r="AB143" s="12"/>
      <c r="AC143" s="12"/>
      <c r="AD143" s="12"/>
      <c r="AE143" s="12"/>
      <c r="AR143" s="234" t="s">
        <v>77</v>
      </c>
      <c r="AT143" s="235" t="s">
        <v>68</v>
      </c>
      <c r="AU143" s="235" t="s">
        <v>69</v>
      </c>
      <c r="AY143" s="234" t="s">
        <v>141</v>
      </c>
      <c r="BK143" s="236">
        <f>SUM(BK144:BK152)</f>
        <v>0</v>
      </c>
    </row>
    <row r="144" s="2" customFormat="1" ht="16.5" customHeight="1">
      <c r="A144" s="37"/>
      <c r="B144" s="38"/>
      <c r="C144" s="175" t="s">
        <v>305</v>
      </c>
      <c r="D144" s="175" t="s">
        <v>135</v>
      </c>
      <c r="E144" s="176" t="s">
        <v>985</v>
      </c>
      <c r="F144" s="177" t="s">
        <v>986</v>
      </c>
      <c r="G144" s="178" t="s">
        <v>227</v>
      </c>
      <c r="H144" s="179">
        <v>284</v>
      </c>
      <c r="I144" s="180"/>
      <c r="J144" s="181">
        <f>ROUND(I144*H144,2)</f>
        <v>0</v>
      </c>
      <c r="K144" s="177" t="s">
        <v>139</v>
      </c>
      <c r="L144" s="182"/>
      <c r="M144" s="183" t="s">
        <v>19</v>
      </c>
      <c r="N144" s="184"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140</v>
      </c>
      <c r="AT144" s="187" t="s">
        <v>135</v>
      </c>
      <c r="AU144" s="187" t="s">
        <v>77</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308</v>
      </c>
    </row>
    <row r="145" s="2" customFormat="1" ht="16.5" customHeight="1">
      <c r="A145" s="37"/>
      <c r="B145" s="38"/>
      <c r="C145" s="175" t="s">
        <v>236</v>
      </c>
      <c r="D145" s="175" t="s">
        <v>135</v>
      </c>
      <c r="E145" s="176" t="s">
        <v>987</v>
      </c>
      <c r="F145" s="177" t="s">
        <v>988</v>
      </c>
      <c r="G145" s="178" t="s">
        <v>138</v>
      </c>
      <c r="H145" s="179">
        <v>20</v>
      </c>
      <c r="I145" s="180"/>
      <c r="J145" s="181">
        <f>ROUND(I145*H145,2)</f>
        <v>0</v>
      </c>
      <c r="K145" s="177" t="s">
        <v>139</v>
      </c>
      <c r="L145" s="182"/>
      <c r="M145" s="183" t="s">
        <v>19</v>
      </c>
      <c r="N145" s="184" t="s">
        <v>40</v>
      </c>
      <c r="O145" s="83"/>
      <c r="P145" s="185">
        <f>O145*H145</f>
        <v>0</v>
      </c>
      <c r="Q145" s="185">
        <v>0</v>
      </c>
      <c r="R145" s="185">
        <f>Q145*H145</f>
        <v>0</v>
      </c>
      <c r="S145" s="185">
        <v>0</v>
      </c>
      <c r="T145" s="186">
        <f>S145*H145</f>
        <v>0</v>
      </c>
      <c r="U145" s="37"/>
      <c r="V145" s="37"/>
      <c r="W145" s="37"/>
      <c r="X145" s="37"/>
      <c r="Y145" s="37"/>
      <c r="Z145" s="37"/>
      <c r="AA145" s="37"/>
      <c r="AB145" s="37"/>
      <c r="AC145" s="37"/>
      <c r="AD145" s="37"/>
      <c r="AE145" s="37"/>
      <c r="AR145" s="187" t="s">
        <v>140</v>
      </c>
      <c r="AT145" s="187" t="s">
        <v>135</v>
      </c>
      <c r="AU145" s="187" t="s">
        <v>77</v>
      </c>
      <c r="AY145" s="16" t="s">
        <v>141</v>
      </c>
      <c r="BE145" s="188">
        <f>IF(N145="základní",J145,0)</f>
        <v>0</v>
      </c>
      <c r="BF145" s="188">
        <f>IF(N145="snížená",J145,0)</f>
        <v>0</v>
      </c>
      <c r="BG145" s="188">
        <f>IF(N145="zákl. přenesená",J145,0)</f>
        <v>0</v>
      </c>
      <c r="BH145" s="188">
        <f>IF(N145="sníž. přenesená",J145,0)</f>
        <v>0</v>
      </c>
      <c r="BI145" s="188">
        <f>IF(N145="nulová",J145,0)</f>
        <v>0</v>
      </c>
      <c r="BJ145" s="16" t="s">
        <v>77</v>
      </c>
      <c r="BK145" s="188">
        <f>ROUND(I145*H145,2)</f>
        <v>0</v>
      </c>
      <c r="BL145" s="16" t="s">
        <v>142</v>
      </c>
      <c r="BM145" s="187" t="s">
        <v>309</v>
      </c>
    </row>
    <row r="146" s="2" customFormat="1">
      <c r="A146" s="37"/>
      <c r="B146" s="38"/>
      <c r="C146" s="39"/>
      <c r="D146" s="203" t="s">
        <v>168</v>
      </c>
      <c r="E146" s="39"/>
      <c r="F146" s="204" t="s">
        <v>989</v>
      </c>
      <c r="G146" s="39"/>
      <c r="H146" s="39"/>
      <c r="I146" s="205"/>
      <c r="J146" s="39"/>
      <c r="K146" s="39"/>
      <c r="L146" s="43"/>
      <c r="M146" s="206"/>
      <c r="N146" s="207"/>
      <c r="O146" s="83"/>
      <c r="P146" s="83"/>
      <c r="Q146" s="83"/>
      <c r="R146" s="83"/>
      <c r="S146" s="83"/>
      <c r="T146" s="84"/>
      <c r="U146" s="37"/>
      <c r="V146" s="37"/>
      <c r="W146" s="37"/>
      <c r="X146" s="37"/>
      <c r="Y146" s="37"/>
      <c r="Z146" s="37"/>
      <c r="AA146" s="37"/>
      <c r="AB146" s="37"/>
      <c r="AC146" s="37"/>
      <c r="AD146" s="37"/>
      <c r="AE146" s="37"/>
      <c r="AT146" s="16" t="s">
        <v>168</v>
      </c>
      <c r="AU146" s="16" t="s">
        <v>77</v>
      </c>
    </row>
    <row r="147" s="2" customFormat="1" ht="16.5" customHeight="1">
      <c r="A147" s="37"/>
      <c r="B147" s="38"/>
      <c r="C147" s="175" t="s">
        <v>311</v>
      </c>
      <c r="D147" s="175" t="s">
        <v>135</v>
      </c>
      <c r="E147" s="176" t="s">
        <v>1049</v>
      </c>
      <c r="F147" s="177" t="s">
        <v>1050</v>
      </c>
      <c r="G147" s="178" t="s">
        <v>138</v>
      </c>
      <c r="H147" s="179">
        <v>8</v>
      </c>
      <c r="I147" s="180"/>
      <c r="J147" s="181">
        <f>ROUND(I147*H147,2)</f>
        <v>0</v>
      </c>
      <c r="K147" s="177" t="s">
        <v>139</v>
      </c>
      <c r="L147" s="182"/>
      <c r="M147" s="183" t="s">
        <v>19</v>
      </c>
      <c r="N147" s="184" t="s">
        <v>40</v>
      </c>
      <c r="O147" s="83"/>
      <c r="P147" s="185">
        <f>O147*H147</f>
        <v>0</v>
      </c>
      <c r="Q147" s="185">
        <v>0</v>
      </c>
      <c r="R147" s="185">
        <f>Q147*H147</f>
        <v>0</v>
      </c>
      <c r="S147" s="185">
        <v>0</v>
      </c>
      <c r="T147" s="186">
        <f>S147*H147</f>
        <v>0</v>
      </c>
      <c r="U147" s="37"/>
      <c r="V147" s="37"/>
      <c r="W147" s="37"/>
      <c r="X147" s="37"/>
      <c r="Y147" s="37"/>
      <c r="Z147" s="37"/>
      <c r="AA147" s="37"/>
      <c r="AB147" s="37"/>
      <c r="AC147" s="37"/>
      <c r="AD147" s="37"/>
      <c r="AE147" s="37"/>
      <c r="AR147" s="187" t="s">
        <v>140</v>
      </c>
      <c r="AT147" s="187" t="s">
        <v>135</v>
      </c>
      <c r="AU147" s="187" t="s">
        <v>77</v>
      </c>
      <c r="AY147" s="16" t="s">
        <v>141</v>
      </c>
      <c r="BE147" s="188">
        <f>IF(N147="základní",J147,0)</f>
        <v>0</v>
      </c>
      <c r="BF147" s="188">
        <f>IF(N147="snížená",J147,0)</f>
        <v>0</v>
      </c>
      <c r="BG147" s="188">
        <f>IF(N147="zákl. přenesená",J147,0)</f>
        <v>0</v>
      </c>
      <c r="BH147" s="188">
        <f>IF(N147="sníž. přenesená",J147,0)</f>
        <v>0</v>
      </c>
      <c r="BI147" s="188">
        <f>IF(N147="nulová",J147,0)</f>
        <v>0</v>
      </c>
      <c r="BJ147" s="16" t="s">
        <v>77</v>
      </c>
      <c r="BK147" s="188">
        <f>ROUND(I147*H147,2)</f>
        <v>0</v>
      </c>
      <c r="BL147" s="16" t="s">
        <v>142</v>
      </c>
      <c r="BM147" s="187" t="s">
        <v>313</v>
      </c>
    </row>
    <row r="148" s="2" customFormat="1">
      <c r="A148" s="37"/>
      <c r="B148" s="38"/>
      <c r="C148" s="39"/>
      <c r="D148" s="203" t="s">
        <v>168</v>
      </c>
      <c r="E148" s="39"/>
      <c r="F148" s="204" t="s">
        <v>989</v>
      </c>
      <c r="G148" s="39"/>
      <c r="H148" s="39"/>
      <c r="I148" s="205"/>
      <c r="J148" s="39"/>
      <c r="K148" s="39"/>
      <c r="L148" s="43"/>
      <c r="M148" s="206"/>
      <c r="N148" s="207"/>
      <c r="O148" s="83"/>
      <c r="P148" s="83"/>
      <c r="Q148" s="83"/>
      <c r="R148" s="83"/>
      <c r="S148" s="83"/>
      <c r="T148" s="84"/>
      <c r="U148" s="37"/>
      <c r="V148" s="37"/>
      <c r="W148" s="37"/>
      <c r="X148" s="37"/>
      <c r="Y148" s="37"/>
      <c r="Z148" s="37"/>
      <c r="AA148" s="37"/>
      <c r="AB148" s="37"/>
      <c r="AC148" s="37"/>
      <c r="AD148" s="37"/>
      <c r="AE148" s="37"/>
      <c r="AT148" s="16" t="s">
        <v>168</v>
      </c>
      <c r="AU148" s="16" t="s">
        <v>77</v>
      </c>
    </row>
    <row r="149" s="2" customFormat="1" ht="16.5" customHeight="1">
      <c r="A149" s="37"/>
      <c r="B149" s="38"/>
      <c r="C149" s="175" t="s">
        <v>240</v>
      </c>
      <c r="D149" s="175" t="s">
        <v>135</v>
      </c>
      <c r="E149" s="176" t="s">
        <v>990</v>
      </c>
      <c r="F149" s="177" t="s">
        <v>991</v>
      </c>
      <c r="G149" s="178" t="s">
        <v>138</v>
      </c>
      <c r="H149" s="179">
        <v>10</v>
      </c>
      <c r="I149" s="180"/>
      <c r="J149" s="181">
        <f>ROUND(I149*H149,2)</f>
        <v>0</v>
      </c>
      <c r="K149" s="177" t="s">
        <v>139</v>
      </c>
      <c r="L149" s="182"/>
      <c r="M149" s="183" t="s">
        <v>19</v>
      </c>
      <c r="N149" s="184" t="s">
        <v>40</v>
      </c>
      <c r="O149" s="83"/>
      <c r="P149" s="185">
        <f>O149*H149</f>
        <v>0</v>
      </c>
      <c r="Q149" s="185">
        <v>0</v>
      </c>
      <c r="R149" s="185">
        <f>Q149*H149</f>
        <v>0</v>
      </c>
      <c r="S149" s="185">
        <v>0</v>
      </c>
      <c r="T149" s="186">
        <f>S149*H149</f>
        <v>0</v>
      </c>
      <c r="U149" s="37"/>
      <c r="V149" s="37"/>
      <c r="W149" s="37"/>
      <c r="X149" s="37"/>
      <c r="Y149" s="37"/>
      <c r="Z149" s="37"/>
      <c r="AA149" s="37"/>
      <c r="AB149" s="37"/>
      <c r="AC149" s="37"/>
      <c r="AD149" s="37"/>
      <c r="AE149" s="37"/>
      <c r="AR149" s="187" t="s">
        <v>140</v>
      </c>
      <c r="AT149" s="187" t="s">
        <v>135</v>
      </c>
      <c r="AU149" s="187" t="s">
        <v>77</v>
      </c>
      <c r="AY149" s="16" t="s">
        <v>141</v>
      </c>
      <c r="BE149" s="188">
        <f>IF(N149="základní",J149,0)</f>
        <v>0</v>
      </c>
      <c r="BF149" s="188">
        <f>IF(N149="snížená",J149,0)</f>
        <v>0</v>
      </c>
      <c r="BG149" s="188">
        <f>IF(N149="zákl. přenesená",J149,0)</f>
        <v>0</v>
      </c>
      <c r="BH149" s="188">
        <f>IF(N149="sníž. přenesená",J149,0)</f>
        <v>0</v>
      </c>
      <c r="BI149" s="188">
        <f>IF(N149="nulová",J149,0)</f>
        <v>0</v>
      </c>
      <c r="BJ149" s="16" t="s">
        <v>77</v>
      </c>
      <c r="BK149" s="188">
        <f>ROUND(I149*H149,2)</f>
        <v>0</v>
      </c>
      <c r="BL149" s="16" t="s">
        <v>142</v>
      </c>
      <c r="BM149" s="187" t="s">
        <v>316</v>
      </c>
    </row>
    <row r="150" s="2" customFormat="1">
      <c r="A150" s="37"/>
      <c r="B150" s="38"/>
      <c r="C150" s="39"/>
      <c r="D150" s="203" t="s">
        <v>168</v>
      </c>
      <c r="E150" s="39"/>
      <c r="F150" s="204" t="s">
        <v>989</v>
      </c>
      <c r="G150" s="39"/>
      <c r="H150" s="39"/>
      <c r="I150" s="205"/>
      <c r="J150" s="39"/>
      <c r="K150" s="39"/>
      <c r="L150" s="43"/>
      <c r="M150" s="206"/>
      <c r="N150" s="207"/>
      <c r="O150" s="83"/>
      <c r="P150" s="83"/>
      <c r="Q150" s="83"/>
      <c r="R150" s="83"/>
      <c r="S150" s="83"/>
      <c r="T150" s="84"/>
      <c r="U150" s="37"/>
      <c r="V150" s="37"/>
      <c r="W150" s="37"/>
      <c r="X150" s="37"/>
      <c r="Y150" s="37"/>
      <c r="Z150" s="37"/>
      <c r="AA150" s="37"/>
      <c r="AB150" s="37"/>
      <c r="AC150" s="37"/>
      <c r="AD150" s="37"/>
      <c r="AE150" s="37"/>
      <c r="AT150" s="16" t="s">
        <v>168</v>
      </c>
      <c r="AU150" s="16" t="s">
        <v>77</v>
      </c>
    </row>
    <row r="151" s="2" customFormat="1" ht="24.15" customHeight="1">
      <c r="A151" s="37"/>
      <c r="B151" s="38"/>
      <c r="C151" s="175" t="s">
        <v>318</v>
      </c>
      <c r="D151" s="175" t="s">
        <v>135</v>
      </c>
      <c r="E151" s="176" t="s">
        <v>992</v>
      </c>
      <c r="F151" s="177" t="s">
        <v>993</v>
      </c>
      <c r="G151" s="178" t="s">
        <v>994</v>
      </c>
      <c r="H151" s="179">
        <v>38</v>
      </c>
      <c r="I151" s="180"/>
      <c r="J151" s="181">
        <f>ROUND(I151*H151,2)</f>
        <v>0</v>
      </c>
      <c r="K151" s="177" t="s">
        <v>139</v>
      </c>
      <c r="L151" s="182"/>
      <c r="M151" s="183" t="s">
        <v>19</v>
      </c>
      <c r="N151" s="184" t="s">
        <v>40</v>
      </c>
      <c r="O151" s="83"/>
      <c r="P151" s="185">
        <f>O151*H151</f>
        <v>0</v>
      </c>
      <c r="Q151" s="185">
        <v>0</v>
      </c>
      <c r="R151" s="185">
        <f>Q151*H151</f>
        <v>0</v>
      </c>
      <c r="S151" s="185">
        <v>0</v>
      </c>
      <c r="T151" s="186">
        <f>S151*H151</f>
        <v>0</v>
      </c>
      <c r="U151" s="37"/>
      <c r="V151" s="37"/>
      <c r="W151" s="37"/>
      <c r="X151" s="37"/>
      <c r="Y151" s="37"/>
      <c r="Z151" s="37"/>
      <c r="AA151" s="37"/>
      <c r="AB151" s="37"/>
      <c r="AC151" s="37"/>
      <c r="AD151" s="37"/>
      <c r="AE151" s="37"/>
      <c r="AR151" s="187" t="s">
        <v>140</v>
      </c>
      <c r="AT151" s="187" t="s">
        <v>135</v>
      </c>
      <c r="AU151" s="187" t="s">
        <v>77</v>
      </c>
      <c r="AY151" s="16" t="s">
        <v>141</v>
      </c>
      <c r="BE151" s="188">
        <f>IF(N151="základní",J151,0)</f>
        <v>0</v>
      </c>
      <c r="BF151" s="188">
        <f>IF(N151="snížená",J151,0)</f>
        <v>0</v>
      </c>
      <c r="BG151" s="188">
        <f>IF(N151="zákl. přenesená",J151,0)</f>
        <v>0</v>
      </c>
      <c r="BH151" s="188">
        <f>IF(N151="sníž. přenesená",J151,0)</f>
        <v>0</v>
      </c>
      <c r="BI151" s="188">
        <f>IF(N151="nulová",J151,0)</f>
        <v>0</v>
      </c>
      <c r="BJ151" s="16" t="s">
        <v>77</v>
      </c>
      <c r="BK151" s="188">
        <f>ROUND(I151*H151,2)</f>
        <v>0</v>
      </c>
      <c r="BL151" s="16" t="s">
        <v>142</v>
      </c>
      <c r="BM151" s="187" t="s">
        <v>321</v>
      </c>
    </row>
    <row r="152" s="2" customFormat="1" ht="24.15" customHeight="1">
      <c r="A152" s="37"/>
      <c r="B152" s="38"/>
      <c r="C152" s="175" t="s">
        <v>242</v>
      </c>
      <c r="D152" s="175" t="s">
        <v>135</v>
      </c>
      <c r="E152" s="176" t="s">
        <v>995</v>
      </c>
      <c r="F152" s="177" t="s">
        <v>996</v>
      </c>
      <c r="G152" s="178" t="s">
        <v>138</v>
      </c>
      <c r="H152" s="179">
        <v>414</v>
      </c>
      <c r="I152" s="180"/>
      <c r="J152" s="181">
        <f>ROUND(I152*H152,2)</f>
        <v>0</v>
      </c>
      <c r="K152" s="177" t="s">
        <v>139</v>
      </c>
      <c r="L152" s="182"/>
      <c r="M152" s="183" t="s">
        <v>19</v>
      </c>
      <c r="N152" s="184"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140</v>
      </c>
      <c r="AT152" s="187" t="s">
        <v>135</v>
      </c>
      <c r="AU152" s="187" t="s">
        <v>77</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322</v>
      </c>
    </row>
    <row r="153" s="12" customFormat="1" ht="25.92" customHeight="1">
      <c r="A153" s="12"/>
      <c r="B153" s="223"/>
      <c r="C153" s="224"/>
      <c r="D153" s="225" t="s">
        <v>68</v>
      </c>
      <c r="E153" s="226" t="s">
        <v>1051</v>
      </c>
      <c r="F153" s="226" t="s">
        <v>89</v>
      </c>
      <c r="G153" s="224"/>
      <c r="H153" s="224"/>
      <c r="I153" s="227"/>
      <c r="J153" s="228">
        <f>BK153</f>
        <v>0</v>
      </c>
      <c r="K153" s="224"/>
      <c r="L153" s="229"/>
      <c r="M153" s="230"/>
      <c r="N153" s="231"/>
      <c r="O153" s="231"/>
      <c r="P153" s="232">
        <f>SUM(P154:P192)</f>
        <v>0</v>
      </c>
      <c r="Q153" s="231"/>
      <c r="R153" s="232">
        <f>SUM(R154:R192)</f>
        <v>0</v>
      </c>
      <c r="S153" s="231"/>
      <c r="T153" s="233">
        <f>SUM(T154:T192)</f>
        <v>0</v>
      </c>
      <c r="U153" s="12"/>
      <c r="V153" s="12"/>
      <c r="W153" s="12"/>
      <c r="X153" s="12"/>
      <c r="Y153" s="12"/>
      <c r="Z153" s="12"/>
      <c r="AA153" s="12"/>
      <c r="AB153" s="12"/>
      <c r="AC153" s="12"/>
      <c r="AD153" s="12"/>
      <c r="AE153" s="12"/>
      <c r="AR153" s="234" t="s">
        <v>77</v>
      </c>
      <c r="AT153" s="235" t="s">
        <v>68</v>
      </c>
      <c r="AU153" s="235" t="s">
        <v>69</v>
      </c>
      <c r="AY153" s="234" t="s">
        <v>141</v>
      </c>
      <c r="BK153" s="236">
        <f>SUM(BK154:BK192)</f>
        <v>0</v>
      </c>
    </row>
    <row r="154" s="2" customFormat="1" ht="16.5" customHeight="1">
      <c r="A154" s="37"/>
      <c r="B154" s="38"/>
      <c r="C154" s="175" t="s">
        <v>323</v>
      </c>
      <c r="D154" s="175" t="s">
        <v>135</v>
      </c>
      <c r="E154" s="176" t="s">
        <v>985</v>
      </c>
      <c r="F154" s="177" t="s">
        <v>986</v>
      </c>
      <c r="G154" s="178" t="s">
        <v>227</v>
      </c>
      <c r="H154" s="179">
        <v>339.5</v>
      </c>
      <c r="I154" s="180"/>
      <c r="J154" s="181">
        <f>ROUND(I154*H154,2)</f>
        <v>0</v>
      </c>
      <c r="K154" s="177" t="s">
        <v>139</v>
      </c>
      <c r="L154" s="182"/>
      <c r="M154" s="183" t="s">
        <v>19</v>
      </c>
      <c r="N154" s="184"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140</v>
      </c>
      <c r="AT154" s="187" t="s">
        <v>135</v>
      </c>
      <c r="AU154" s="187" t="s">
        <v>77</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326</v>
      </c>
    </row>
    <row r="155" s="2" customFormat="1">
      <c r="A155" s="37"/>
      <c r="B155" s="38"/>
      <c r="C155" s="39"/>
      <c r="D155" s="203" t="s">
        <v>168</v>
      </c>
      <c r="E155" s="39"/>
      <c r="F155" s="204" t="s">
        <v>989</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77</v>
      </c>
    </row>
    <row r="156" s="2" customFormat="1" ht="16.5" customHeight="1">
      <c r="A156" s="37"/>
      <c r="B156" s="38"/>
      <c r="C156" s="175" t="s">
        <v>247</v>
      </c>
      <c r="D156" s="175" t="s">
        <v>135</v>
      </c>
      <c r="E156" s="176" t="s">
        <v>987</v>
      </c>
      <c r="F156" s="177" t="s">
        <v>988</v>
      </c>
      <c r="G156" s="178" t="s">
        <v>138</v>
      </c>
      <c r="H156" s="179">
        <v>50</v>
      </c>
      <c r="I156" s="180"/>
      <c r="J156" s="181">
        <f>ROUND(I156*H156,2)</f>
        <v>0</v>
      </c>
      <c r="K156" s="177" t="s">
        <v>139</v>
      </c>
      <c r="L156" s="182"/>
      <c r="M156" s="183" t="s">
        <v>19</v>
      </c>
      <c r="N156" s="184"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140</v>
      </c>
      <c r="AT156" s="187" t="s">
        <v>135</v>
      </c>
      <c r="AU156" s="187" t="s">
        <v>77</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330</v>
      </c>
    </row>
    <row r="157" s="2" customFormat="1">
      <c r="A157" s="37"/>
      <c r="B157" s="38"/>
      <c r="C157" s="39"/>
      <c r="D157" s="203" t="s">
        <v>168</v>
      </c>
      <c r="E157" s="39"/>
      <c r="F157" s="204" t="s">
        <v>989</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77</v>
      </c>
    </row>
    <row r="158" s="2" customFormat="1" ht="16.5" customHeight="1">
      <c r="A158" s="37"/>
      <c r="B158" s="38"/>
      <c r="C158" s="175" t="s">
        <v>425</v>
      </c>
      <c r="D158" s="175" t="s">
        <v>135</v>
      </c>
      <c r="E158" s="176" t="s">
        <v>1000</v>
      </c>
      <c r="F158" s="177" t="s">
        <v>1001</v>
      </c>
      <c r="G158" s="178" t="s">
        <v>138</v>
      </c>
      <c r="H158" s="179">
        <v>4</v>
      </c>
      <c r="I158" s="180"/>
      <c r="J158" s="181">
        <f>ROUND(I158*H158,2)</f>
        <v>0</v>
      </c>
      <c r="K158" s="177" t="s">
        <v>139</v>
      </c>
      <c r="L158" s="182"/>
      <c r="M158" s="183" t="s">
        <v>19</v>
      </c>
      <c r="N158" s="184"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140</v>
      </c>
      <c r="AT158" s="187" t="s">
        <v>135</v>
      </c>
      <c r="AU158" s="187" t="s">
        <v>77</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428</v>
      </c>
    </row>
    <row r="159" s="2" customFormat="1">
      <c r="A159" s="37"/>
      <c r="B159" s="38"/>
      <c r="C159" s="39"/>
      <c r="D159" s="203" t="s">
        <v>168</v>
      </c>
      <c r="E159" s="39"/>
      <c r="F159" s="204" t="s">
        <v>989</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77</v>
      </c>
    </row>
    <row r="160" s="2" customFormat="1" ht="24.15" customHeight="1">
      <c r="A160" s="37"/>
      <c r="B160" s="38"/>
      <c r="C160" s="175" t="s">
        <v>252</v>
      </c>
      <c r="D160" s="175" t="s">
        <v>135</v>
      </c>
      <c r="E160" s="176" t="s">
        <v>1002</v>
      </c>
      <c r="F160" s="177" t="s">
        <v>1003</v>
      </c>
      <c r="G160" s="178" t="s">
        <v>138</v>
      </c>
      <c r="H160" s="179">
        <v>32</v>
      </c>
      <c r="I160" s="180"/>
      <c r="J160" s="181">
        <f>ROUND(I160*H160,2)</f>
        <v>0</v>
      </c>
      <c r="K160" s="177" t="s">
        <v>139</v>
      </c>
      <c r="L160" s="182"/>
      <c r="M160" s="183" t="s">
        <v>19</v>
      </c>
      <c r="N160" s="184"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140</v>
      </c>
      <c r="AT160" s="187" t="s">
        <v>135</v>
      </c>
      <c r="AU160" s="187" t="s">
        <v>77</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430</v>
      </c>
    </row>
    <row r="161" s="2" customFormat="1">
      <c r="A161" s="37"/>
      <c r="B161" s="38"/>
      <c r="C161" s="39"/>
      <c r="D161" s="203" t="s">
        <v>168</v>
      </c>
      <c r="E161" s="39"/>
      <c r="F161" s="204" t="s">
        <v>1005</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77</v>
      </c>
    </row>
    <row r="162" s="2" customFormat="1" ht="16.5" customHeight="1">
      <c r="A162" s="37"/>
      <c r="B162" s="38"/>
      <c r="C162" s="175" t="s">
        <v>427</v>
      </c>
      <c r="D162" s="175" t="s">
        <v>135</v>
      </c>
      <c r="E162" s="176" t="s">
        <v>1000</v>
      </c>
      <c r="F162" s="177" t="s">
        <v>1001</v>
      </c>
      <c r="G162" s="178" t="s">
        <v>138</v>
      </c>
      <c r="H162" s="179">
        <v>4</v>
      </c>
      <c r="I162" s="180"/>
      <c r="J162" s="181">
        <f>ROUND(I162*H162,2)</f>
        <v>0</v>
      </c>
      <c r="K162" s="177" t="s">
        <v>139</v>
      </c>
      <c r="L162" s="182"/>
      <c r="M162" s="183" t="s">
        <v>19</v>
      </c>
      <c r="N162" s="184"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140</v>
      </c>
      <c r="AT162" s="187" t="s">
        <v>135</v>
      </c>
      <c r="AU162" s="187" t="s">
        <v>77</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433</v>
      </c>
    </row>
    <row r="163" s="2" customFormat="1">
      <c r="A163" s="37"/>
      <c r="B163" s="38"/>
      <c r="C163" s="39"/>
      <c r="D163" s="203" t="s">
        <v>168</v>
      </c>
      <c r="E163" s="39"/>
      <c r="F163" s="204" t="s">
        <v>989</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77</v>
      </c>
    </row>
    <row r="164" s="2" customFormat="1" ht="24.15" customHeight="1">
      <c r="A164" s="37"/>
      <c r="B164" s="38"/>
      <c r="C164" s="175" t="s">
        <v>256</v>
      </c>
      <c r="D164" s="175" t="s">
        <v>135</v>
      </c>
      <c r="E164" s="176" t="s">
        <v>1002</v>
      </c>
      <c r="F164" s="177" t="s">
        <v>1003</v>
      </c>
      <c r="G164" s="178" t="s">
        <v>138</v>
      </c>
      <c r="H164" s="179">
        <v>48</v>
      </c>
      <c r="I164" s="180"/>
      <c r="J164" s="181">
        <f>ROUND(I164*H164,2)</f>
        <v>0</v>
      </c>
      <c r="K164" s="177" t="s">
        <v>139</v>
      </c>
      <c r="L164" s="182"/>
      <c r="M164" s="183" t="s">
        <v>19</v>
      </c>
      <c r="N164" s="184"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140</v>
      </c>
      <c r="AT164" s="187" t="s">
        <v>135</v>
      </c>
      <c r="AU164" s="187" t="s">
        <v>77</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436</v>
      </c>
    </row>
    <row r="165" s="2" customFormat="1">
      <c r="A165" s="37"/>
      <c r="B165" s="38"/>
      <c r="C165" s="39"/>
      <c r="D165" s="203" t="s">
        <v>168</v>
      </c>
      <c r="E165" s="39"/>
      <c r="F165" s="204" t="s">
        <v>1006</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77</v>
      </c>
    </row>
    <row r="166" s="2" customFormat="1" ht="16.5" customHeight="1">
      <c r="A166" s="37"/>
      <c r="B166" s="38"/>
      <c r="C166" s="175" t="s">
        <v>432</v>
      </c>
      <c r="D166" s="175" t="s">
        <v>135</v>
      </c>
      <c r="E166" s="176" t="s">
        <v>1000</v>
      </c>
      <c r="F166" s="177" t="s">
        <v>1001</v>
      </c>
      <c r="G166" s="178" t="s">
        <v>138</v>
      </c>
      <c r="H166" s="179">
        <v>4</v>
      </c>
      <c r="I166" s="180"/>
      <c r="J166" s="181">
        <f>ROUND(I166*H166,2)</f>
        <v>0</v>
      </c>
      <c r="K166" s="177" t="s">
        <v>139</v>
      </c>
      <c r="L166" s="182"/>
      <c r="M166" s="183" t="s">
        <v>19</v>
      </c>
      <c r="N166" s="184"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140</v>
      </c>
      <c r="AT166" s="187" t="s">
        <v>135</v>
      </c>
      <c r="AU166" s="187" t="s">
        <v>77</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441</v>
      </c>
    </row>
    <row r="167" s="2" customFormat="1">
      <c r="A167" s="37"/>
      <c r="B167" s="38"/>
      <c r="C167" s="39"/>
      <c r="D167" s="203" t="s">
        <v>168</v>
      </c>
      <c r="E167" s="39"/>
      <c r="F167" s="204" t="s">
        <v>989</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77</v>
      </c>
    </row>
    <row r="168" s="2" customFormat="1" ht="24.15" customHeight="1">
      <c r="A168" s="37"/>
      <c r="B168" s="38"/>
      <c r="C168" s="175" t="s">
        <v>261</v>
      </c>
      <c r="D168" s="175" t="s">
        <v>135</v>
      </c>
      <c r="E168" s="176" t="s">
        <v>1002</v>
      </c>
      <c r="F168" s="177" t="s">
        <v>1003</v>
      </c>
      <c r="G168" s="178" t="s">
        <v>138</v>
      </c>
      <c r="H168" s="179">
        <v>104</v>
      </c>
      <c r="I168" s="180"/>
      <c r="J168" s="181">
        <f>ROUND(I168*H168,2)</f>
        <v>0</v>
      </c>
      <c r="K168" s="177" t="s">
        <v>139</v>
      </c>
      <c r="L168" s="182"/>
      <c r="M168" s="183" t="s">
        <v>19</v>
      </c>
      <c r="N168" s="184"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140</v>
      </c>
      <c r="AT168" s="187" t="s">
        <v>135</v>
      </c>
      <c r="AU168" s="187" t="s">
        <v>77</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444</v>
      </c>
    </row>
    <row r="169" s="2" customFormat="1">
      <c r="A169" s="37"/>
      <c r="B169" s="38"/>
      <c r="C169" s="39"/>
      <c r="D169" s="203" t="s">
        <v>168</v>
      </c>
      <c r="E169" s="39"/>
      <c r="F169" s="204" t="s">
        <v>1052</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77</v>
      </c>
    </row>
    <row r="170" s="2" customFormat="1" ht="24.15" customHeight="1">
      <c r="A170" s="37"/>
      <c r="B170" s="38"/>
      <c r="C170" s="175" t="s">
        <v>438</v>
      </c>
      <c r="D170" s="175" t="s">
        <v>135</v>
      </c>
      <c r="E170" s="176" t="s">
        <v>1007</v>
      </c>
      <c r="F170" s="177" t="s">
        <v>1008</v>
      </c>
      <c r="G170" s="178" t="s">
        <v>994</v>
      </c>
      <c r="H170" s="179">
        <v>74</v>
      </c>
      <c r="I170" s="180"/>
      <c r="J170" s="181">
        <f>ROUND(I170*H170,2)</f>
        <v>0</v>
      </c>
      <c r="K170" s="177" t="s">
        <v>139</v>
      </c>
      <c r="L170" s="182"/>
      <c r="M170" s="183" t="s">
        <v>19</v>
      </c>
      <c r="N170" s="184"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140</v>
      </c>
      <c r="AT170" s="187" t="s">
        <v>135</v>
      </c>
      <c r="AU170" s="187" t="s">
        <v>77</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447</v>
      </c>
    </row>
    <row r="171" s="2" customFormat="1" ht="24.15" customHeight="1">
      <c r="A171" s="37"/>
      <c r="B171" s="38"/>
      <c r="C171" s="175" t="s">
        <v>265</v>
      </c>
      <c r="D171" s="175" t="s">
        <v>135</v>
      </c>
      <c r="E171" s="176" t="s">
        <v>995</v>
      </c>
      <c r="F171" s="177" t="s">
        <v>996</v>
      </c>
      <c r="G171" s="178" t="s">
        <v>138</v>
      </c>
      <c r="H171" s="179">
        <v>48</v>
      </c>
      <c r="I171" s="180"/>
      <c r="J171" s="181">
        <f>ROUND(I171*H171,2)</f>
        <v>0</v>
      </c>
      <c r="K171" s="177" t="s">
        <v>139</v>
      </c>
      <c r="L171" s="182"/>
      <c r="M171" s="183" t="s">
        <v>19</v>
      </c>
      <c r="N171" s="184" t="s">
        <v>40</v>
      </c>
      <c r="O171" s="83"/>
      <c r="P171" s="185">
        <f>O171*H171</f>
        <v>0</v>
      </c>
      <c r="Q171" s="185">
        <v>0</v>
      </c>
      <c r="R171" s="185">
        <f>Q171*H171</f>
        <v>0</v>
      </c>
      <c r="S171" s="185">
        <v>0</v>
      </c>
      <c r="T171" s="186">
        <f>S171*H171</f>
        <v>0</v>
      </c>
      <c r="U171" s="37"/>
      <c r="V171" s="37"/>
      <c r="W171" s="37"/>
      <c r="X171" s="37"/>
      <c r="Y171" s="37"/>
      <c r="Z171" s="37"/>
      <c r="AA171" s="37"/>
      <c r="AB171" s="37"/>
      <c r="AC171" s="37"/>
      <c r="AD171" s="37"/>
      <c r="AE171" s="37"/>
      <c r="AR171" s="187" t="s">
        <v>140</v>
      </c>
      <c r="AT171" s="187" t="s">
        <v>135</v>
      </c>
      <c r="AU171" s="187" t="s">
        <v>77</v>
      </c>
      <c r="AY171" s="16" t="s">
        <v>141</v>
      </c>
      <c r="BE171" s="188">
        <f>IF(N171="základní",J171,0)</f>
        <v>0</v>
      </c>
      <c r="BF171" s="188">
        <f>IF(N171="snížená",J171,0)</f>
        <v>0</v>
      </c>
      <c r="BG171" s="188">
        <f>IF(N171="zákl. přenesená",J171,0)</f>
        <v>0</v>
      </c>
      <c r="BH171" s="188">
        <f>IF(N171="sníž. přenesená",J171,0)</f>
        <v>0</v>
      </c>
      <c r="BI171" s="188">
        <f>IF(N171="nulová",J171,0)</f>
        <v>0</v>
      </c>
      <c r="BJ171" s="16" t="s">
        <v>77</v>
      </c>
      <c r="BK171" s="188">
        <f>ROUND(I171*H171,2)</f>
        <v>0</v>
      </c>
      <c r="BL171" s="16" t="s">
        <v>142</v>
      </c>
      <c r="BM171" s="187" t="s">
        <v>449</v>
      </c>
    </row>
    <row r="172" s="2" customFormat="1">
      <c r="A172" s="37"/>
      <c r="B172" s="38"/>
      <c r="C172" s="39"/>
      <c r="D172" s="203" t="s">
        <v>168</v>
      </c>
      <c r="E172" s="39"/>
      <c r="F172" s="204" t="s">
        <v>989</v>
      </c>
      <c r="G172" s="39"/>
      <c r="H172" s="39"/>
      <c r="I172" s="205"/>
      <c r="J172" s="39"/>
      <c r="K172" s="39"/>
      <c r="L172" s="43"/>
      <c r="M172" s="206"/>
      <c r="N172" s="207"/>
      <c r="O172" s="83"/>
      <c r="P172" s="83"/>
      <c r="Q172" s="83"/>
      <c r="R172" s="83"/>
      <c r="S172" s="83"/>
      <c r="T172" s="84"/>
      <c r="U172" s="37"/>
      <c r="V172" s="37"/>
      <c r="W172" s="37"/>
      <c r="X172" s="37"/>
      <c r="Y172" s="37"/>
      <c r="Z172" s="37"/>
      <c r="AA172" s="37"/>
      <c r="AB172" s="37"/>
      <c r="AC172" s="37"/>
      <c r="AD172" s="37"/>
      <c r="AE172" s="37"/>
      <c r="AT172" s="16" t="s">
        <v>168</v>
      </c>
      <c r="AU172" s="16" t="s">
        <v>77</v>
      </c>
    </row>
    <row r="173" s="2" customFormat="1" ht="16.5" customHeight="1">
      <c r="A173" s="37"/>
      <c r="B173" s="38"/>
      <c r="C173" s="175" t="s">
        <v>446</v>
      </c>
      <c r="D173" s="175" t="s">
        <v>135</v>
      </c>
      <c r="E173" s="176" t="s">
        <v>1009</v>
      </c>
      <c r="F173" s="177" t="s">
        <v>1010</v>
      </c>
      <c r="G173" s="178" t="s">
        <v>227</v>
      </c>
      <c r="H173" s="179">
        <v>193.84999999999999</v>
      </c>
      <c r="I173" s="180"/>
      <c r="J173" s="181">
        <f>ROUND(I173*H173,2)</f>
        <v>0</v>
      </c>
      <c r="K173" s="177" t="s">
        <v>139</v>
      </c>
      <c r="L173" s="182"/>
      <c r="M173" s="183" t="s">
        <v>19</v>
      </c>
      <c r="N173" s="184" t="s">
        <v>40</v>
      </c>
      <c r="O173" s="83"/>
      <c r="P173" s="185">
        <f>O173*H173</f>
        <v>0</v>
      </c>
      <c r="Q173" s="185">
        <v>0</v>
      </c>
      <c r="R173" s="185">
        <f>Q173*H173</f>
        <v>0</v>
      </c>
      <c r="S173" s="185">
        <v>0</v>
      </c>
      <c r="T173" s="186">
        <f>S173*H173</f>
        <v>0</v>
      </c>
      <c r="U173" s="37"/>
      <c r="V173" s="37"/>
      <c r="W173" s="37"/>
      <c r="X173" s="37"/>
      <c r="Y173" s="37"/>
      <c r="Z173" s="37"/>
      <c r="AA173" s="37"/>
      <c r="AB173" s="37"/>
      <c r="AC173" s="37"/>
      <c r="AD173" s="37"/>
      <c r="AE173" s="37"/>
      <c r="AR173" s="187" t="s">
        <v>140</v>
      </c>
      <c r="AT173" s="187" t="s">
        <v>135</v>
      </c>
      <c r="AU173" s="187" t="s">
        <v>77</v>
      </c>
      <c r="AY173" s="16" t="s">
        <v>141</v>
      </c>
      <c r="BE173" s="188">
        <f>IF(N173="základní",J173,0)</f>
        <v>0</v>
      </c>
      <c r="BF173" s="188">
        <f>IF(N173="snížená",J173,0)</f>
        <v>0</v>
      </c>
      <c r="BG173" s="188">
        <f>IF(N173="zákl. přenesená",J173,0)</f>
        <v>0</v>
      </c>
      <c r="BH173" s="188">
        <f>IF(N173="sníž. přenesená",J173,0)</f>
        <v>0</v>
      </c>
      <c r="BI173" s="188">
        <f>IF(N173="nulová",J173,0)</f>
        <v>0</v>
      </c>
      <c r="BJ173" s="16" t="s">
        <v>77</v>
      </c>
      <c r="BK173" s="188">
        <f>ROUND(I173*H173,2)</f>
        <v>0</v>
      </c>
      <c r="BL173" s="16" t="s">
        <v>142</v>
      </c>
      <c r="BM173" s="187" t="s">
        <v>452</v>
      </c>
    </row>
    <row r="174" s="2" customFormat="1">
      <c r="A174" s="37"/>
      <c r="B174" s="38"/>
      <c r="C174" s="39"/>
      <c r="D174" s="203" t="s">
        <v>168</v>
      </c>
      <c r="E174" s="39"/>
      <c r="F174" s="204" t="s">
        <v>989</v>
      </c>
      <c r="G174" s="39"/>
      <c r="H174" s="39"/>
      <c r="I174" s="205"/>
      <c r="J174" s="39"/>
      <c r="K174" s="39"/>
      <c r="L174" s="43"/>
      <c r="M174" s="206"/>
      <c r="N174" s="207"/>
      <c r="O174" s="83"/>
      <c r="P174" s="83"/>
      <c r="Q174" s="83"/>
      <c r="R174" s="83"/>
      <c r="S174" s="83"/>
      <c r="T174" s="84"/>
      <c r="U174" s="37"/>
      <c r="V174" s="37"/>
      <c r="W174" s="37"/>
      <c r="X174" s="37"/>
      <c r="Y174" s="37"/>
      <c r="Z174" s="37"/>
      <c r="AA174" s="37"/>
      <c r="AB174" s="37"/>
      <c r="AC174" s="37"/>
      <c r="AD174" s="37"/>
      <c r="AE174" s="37"/>
      <c r="AT174" s="16" t="s">
        <v>168</v>
      </c>
      <c r="AU174" s="16" t="s">
        <v>77</v>
      </c>
    </row>
    <row r="175" s="2" customFormat="1" ht="16.5" customHeight="1">
      <c r="A175" s="37"/>
      <c r="B175" s="38"/>
      <c r="C175" s="175" t="s">
        <v>270</v>
      </c>
      <c r="D175" s="175" t="s">
        <v>135</v>
      </c>
      <c r="E175" s="176" t="s">
        <v>703</v>
      </c>
      <c r="F175" s="177" t="s">
        <v>704</v>
      </c>
      <c r="G175" s="178" t="s">
        <v>138</v>
      </c>
      <c r="H175" s="179">
        <v>5136</v>
      </c>
      <c r="I175" s="180"/>
      <c r="J175" s="181">
        <f>ROUND(I175*H175,2)</f>
        <v>0</v>
      </c>
      <c r="K175" s="177" t="s">
        <v>139</v>
      </c>
      <c r="L175" s="182"/>
      <c r="M175" s="183" t="s">
        <v>19</v>
      </c>
      <c r="N175" s="184" t="s">
        <v>40</v>
      </c>
      <c r="O175" s="83"/>
      <c r="P175" s="185">
        <f>O175*H175</f>
        <v>0</v>
      </c>
      <c r="Q175" s="185">
        <v>0</v>
      </c>
      <c r="R175" s="185">
        <f>Q175*H175</f>
        <v>0</v>
      </c>
      <c r="S175" s="185">
        <v>0</v>
      </c>
      <c r="T175" s="186">
        <f>S175*H175</f>
        <v>0</v>
      </c>
      <c r="U175" s="37"/>
      <c r="V175" s="37"/>
      <c r="W175" s="37"/>
      <c r="X175" s="37"/>
      <c r="Y175" s="37"/>
      <c r="Z175" s="37"/>
      <c r="AA175" s="37"/>
      <c r="AB175" s="37"/>
      <c r="AC175" s="37"/>
      <c r="AD175" s="37"/>
      <c r="AE175" s="37"/>
      <c r="AR175" s="187" t="s">
        <v>140</v>
      </c>
      <c r="AT175" s="187" t="s">
        <v>135</v>
      </c>
      <c r="AU175" s="187" t="s">
        <v>77</v>
      </c>
      <c r="AY175" s="16" t="s">
        <v>141</v>
      </c>
      <c r="BE175" s="188">
        <f>IF(N175="základní",J175,0)</f>
        <v>0</v>
      </c>
      <c r="BF175" s="188">
        <f>IF(N175="snížená",J175,0)</f>
        <v>0</v>
      </c>
      <c r="BG175" s="188">
        <f>IF(N175="zákl. přenesená",J175,0)</f>
        <v>0</v>
      </c>
      <c r="BH175" s="188">
        <f>IF(N175="sníž. přenesená",J175,0)</f>
        <v>0</v>
      </c>
      <c r="BI175" s="188">
        <f>IF(N175="nulová",J175,0)</f>
        <v>0</v>
      </c>
      <c r="BJ175" s="16" t="s">
        <v>77</v>
      </c>
      <c r="BK175" s="188">
        <f>ROUND(I175*H175,2)</f>
        <v>0</v>
      </c>
      <c r="BL175" s="16" t="s">
        <v>142</v>
      </c>
      <c r="BM175" s="187" t="s">
        <v>455</v>
      </c>
    </row>
    <row r="176" s="2" customFormat="1" ht="16.5" customHeight="1">
      <c r="A176" s="37"/>
      <c r="B176" s="38"/>
      <c r="C176" s="175" t="s">
        <v>451</v>
      </c>
      <c r="D176" s="175" t="s">
        <v>135</v>
      </c>
      <c r="E176" s="176" t="s">
        <v>1011</v>
      </c>
      <c r="F176" s="177" t="s">
        <v>1012</v>
      </c>
      <c r="G176" s="178" t="s">
        <v>138</v>
      </c>
      <c r="H176" s="179">
        <v>3</v>
      </c>
      <c r="I176" s="180"/>
      <c r="J176" s="181">
        <f>ROUND(I176*H176,2)</f>
        <v>0</v>
      </c>
      <c r="K176" s="177" t="s">
        <v>139</v>
      </c>
      <c r="L176" s="182"/>
      <c r="M176" s="183" t="s">
        <v>19</v>
      </c>
      <c r="N176" s="184"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140</v>
      </c>
      <c r="AT176" s="187" t="s">
        <v>135</v>
      </c>
      <c r="AU176" s="187" t="s">
        <v>77</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460</v>
      </c>
    </row>
    <row r="177" s="2" customFormat="1" ht="16.5" customHeight="1">
      <c r="A177" s="37"/>
      <c r="B177" s="38"/>
      <c r="C177" s="175" t="s">
        <v>271</v>
      </c>
      <c r="D177" s="175" t="s">
        <v>135</v>
      </c>
      <c r="E177" s="176" t="s">
        <v>1013</v>
      </c>
      <c r="F177" s="177" t="s">
        <v>1014</v>
      </c>
      <c r="G177" s="178" t="s">
        <v>138</v>
      </c>
      <c r="H177" s="179">
        <v>3</v>
      </c>
      <c r="I177" s="180"/>
      <c r="J177" s="181">
        <f>ROUND(I177*H177,2)</f>
        <v>0</v>
      </c>
      <c r="K177" s="177" t="s">
        <v>139</v>
      </c>
      <c r="L177" s="182"/>
      <c r="M177" s="183" t="s">
        <v>19</v>
      </c>
      <c r="N177" s="184" t="s">
        <v>40</v>
      </c>
      <c r="O177" s="83"/>
      <c r="P177" s="185">
        <f>O177*H177</f>
        <v>0</v>
      </c>
      <c r="Q177" s="185">
        <v>0</v>
      </c>
      <c r="R177" s="185">
        <f>Q177*H177</f>
        <v>0</v>
      </c>
      <c r="S177" s="185">
        <v>0</v>
      </c>
      <c r="T177" s="186">
        <f>S177*H177</f>
        <v>0</v>
      </c>
      <c r="U177" s="37"/>
      <c r="V177" s="37"/>
      <c r="W177" s="37"/>
      <c r="X177" s="37"/>
      <c r="Y177" s="37"/>
      <c r="Z177" s="37"/>
      <c r="AA177" s="37"/>
      <c r="AB177" s="37"/>
      <c r="AC177" s="37"/>
      <c r="AD177" s="37"/>
      <c r="AE177" s="37"/>
      <c r="AR177" s="187" t="s">
        <v>140</v>
      </c>
      <c r="AT177" s="187" t="s">
        <v>135</v>
      </c>
      <c r="AU177" s="187" t="s">
        <v>77</v>
      </c>
      <c r="AY177" s="16" t="s">
        <v>141</v>
      </c>
      <c r="BE177" s="188">
        <f>IF(N177="základní",J177,0)</f>
        <v>0</v>
      </c>
      <c r="BF177" s="188">
        <f>IF(N177="snížená",J177,0)</f>
        <v>0</v>
      </c>
      <c r="BG177" s="188">
        <f>IF(N177="zákl. přenesená",J177,0)</f>
        <v>0</v>
      </c>
      <c r="BH177" s="188">
        <f>IF(N177="sníž. přenesená",J177,0)</f>
        <v>0</v>
      </c>
      <c r="BI177" s="188">
        <f>IF(N177="nulová",J177,0)</f>
        <v>0</v>
      </c>
      <c r="BJ177" s="16" t="s">
        <v>77</v>
      </c>
      <c r="BK177" s="188">
        <f>ROUND(I177*H177,2)</f>
        <v>0</v>
      </c>
      <c r="BL177" s="16" t="s">
        <v>142</v>
      </c>
      <c r="BM177" s="187" t="s">
        <v>654</v>
      </c>
    </row>
    <row r="178" s="2" customFormat="1" ht="16.5" customHeight="1">
      <c r="A178" s="37"/>
      <c r="B178" s="38"/>
      <c r="C178" s="175" t="s">
        <v>457</v>
      </c>
      <c r="D178" s="175" t="s">
        <v>135</v>
      </c>
      <c r="E178" s="176" t="s">
        <v>1015</v>
      </c>
      <c r="F178" s="177" t="s">
        <v>1016</v>
      </c>
      <c r="G178" s="178" t="s">
        <v>138</v>
      </c>
      <c r="H178" s="179">
        <v>1</v>
      </c>
      <c r="I178" s="180"/>
      <c r="J178" s="181">
        <f>ROUND(I178*H178,2)</f>
        <v>0</v>
      </c>
      <c r="K178" s="177" t="s">
        <v>139</v>
      </c>
      <c r="L178" s="182"/>
      <c r="M178" s="183" t="s">
        <v>19</v>
      </c>
      <c r="N178" s="184"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140</v>
      </c>
      <c r="AT178" s="187" t="s">
        <v>135</v>
      </c>
      <c r="AU178" s="187" t="s">
        <v>77</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478</v>
      </c>
    </row>
    <row r="179" s="2" customFormat="1" ht="16.5" customHeight="1">
      <c r="A179" s="37"/>
      <c r="B179" s="38"/>
      <c r="C179" s="175" t="s">
        <v>274</v>
      </c>
      <c r="D179" s="175" t="s">
        <v>135</v>
      </c>
      <c r="E179" s="176" t="s">
        <v>1017</v>
      </c>
      <c r="F179" s="177" t="s">
        <v>1018</v>
      </c>
      <c r="G179" s="178" t="s">
        <v>138</v>
      </c>
      <c r="H179" s="179">
        <v>2</v>
      </c>
      <c r="I179" s="180"/>
      <c r="J179" s="181">
        <f>ROUND(I179*H179,2)</f>
        <v>0</v>
      </c>
      <c r="K179" s="177" t="s">
        <v>139</v>
      </c>
      <c r="L179" s="182"/>
      <c r="M179" s="183" t="s">
        <v>19</v>
      </c>
      <c r="N179" s="184" t="s">
        <v>40</v>
      </c>
      <c r="O179" s="83"/>
      <c r="P179" s="185">
        <f>O179*H179</f>
        <v>0</v>
      </c>
      <c r="Q179" s="185">
        <v>0</v>
      </c>
      <c r="R179" s="185">
        <f>Q179*H179</f>
        <v>0</v>
      </c>
      <c r="S179" s="185">
        <v>0</v>
      </c>
      <c r="T179" s="186">
        <f>S179*H179</f>
        <v>0</v>
      </c>
      <c r="U179" s="37"/>
      <c r="V179" s="37"/>
      <c r="W179" s="37"/>
      <c r="X179" s="37"/>
      <c r="Y179" s="37"/>
      <c r="Z179" s="37"/>
      <c r="AA179" s="37"/>
      <c r="AB179" s="37"/>
      <c r="AC179" s="37"/>
      <c r="AD179" s="37"/>
      <c r="AE179" s="37"/>
      <c r="AR179" s="187" t="s">
        <v>140</v>
      </c>
      <c r="AT179" s="187" t="s">
        <v>135</v>
      </c>
      <c r="AU179" s="187" t="s">
        <v>77</v>
      </c>
      <c r="AY179" s="16" t="s">
        <v>141</v>
      </c>
      <c r="BE179" s="188">
        <f>IF(N179="základní",J179,0)</f>
        <v>0</v>
      </c>
      <c r="BF179" s="188">
        <f>IF(N179="snížená",J179,0)</f>
        <v>0</v>
      </c>
      <c r="BG179" s="188">
        <f>IF(N179="zákl. přenesená",J179,0)</f>
        <v>0</v>
      </c>
      <c r="BH179" s="188">
        <f>IF(N179="sníž. přenesená",J179,0)</f>
        <v>0</v>
      </c>
      <c r="BI179" s="188">
        <f>IF(N179="nulová",J179,0)</f>
        <v>0</v>
      </c>
      <c r="BJ179" s="16" t="s">
        <v>77</v>
      </c>
      <c r="BK179" s="188">
        <f>ROUND(I179*H179,2)</f>
        <v>0</v>
      </c>
      <c r="BL179" s="16" t="s">
        <v>142</v>
      </c>
      <c r="BM179" s="187" t="s">
        <v>483</v>
      </c>
    </row>
    <row r="180" s="2" customFormat="1" ht="16.5" customHeight="1">
      <c r="A180" s="37"/>
      <c r="B180" s="38"/>
      <c r="C180" s="175" t="s">
        <v>464</v>
      </c>
      <c r="D180" s="175" t="s">
        <v>135</v>
      </c>
      <c r="E180" s="176" t="s">
        <v>1053</v>
      </c>
      <c r="F180" s="177" t="s">
        <v>1054</v>
      </c>
      <c r="G180" s="178" t="s">
        <v>138</v>
      </c>
      <c r="H180" s="179">
        <v>1</v>
      </c>
      <c r="I180" s="180"/>
      <c r="J180" s="181">
        <f>ROUND(I180*H180,2)</f>
        <v>0</v>
      </c>
      <c r="K180" s="177" t="s">
        <v>139</v>
      </c>
      <c r="L180" s="182"/>
      <c r="M180" s="183" t="s">
        <v>19</v>
      </c>
      <c r="N180" s="184"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140</v>
      </c>
      <c r="AT180" s="187" t="s">
        <v>135</v>
      </c>
      <c r="AU180" s="187" t="s">
        <v>77</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487</v>
      </c>
    </row>
    <row r="181" s="2" customFormat="1" ht="16.5" customHeight="1">
      <c r="A181" s="37"/>
      <c r="B181" s="38"/>
      <c r="C181" s="175" t="s">
        <v>278</v>
      </c>
      <c r="D181" s="175" t="s">
        <v>135</v>
      </c>
      <c r="E181" s="176" t="s">
        <v>1055</v>
      </c>
      <c r="F181" s="177" t="s">
        <v>1056</v>
      </c>
      <c r="G181" s="178" t="s">
        <v>138</v>
      </c>
      <c r="H181" s="179">
        <v>2</v>
      </c>
      <c r="I181" s="180"/>
      <c r="J181" s="181">
        <f>ROUND(I181*H181,2)</f>
        <v>0</v>
      </c>
      <c r="K181" s="177" t="s">
        <v>139</v>
      </c>
      <c r="L181" s="182"/>
      <c r="M181" s="183" t="s">
        <v>19</v>
      </c>
      <c r="N181" s="184" t="s">
        <v>40</v>
      </c>
      <c r="O181" s="83"/>
      <c r="P181" s="185">
        <f>O181*H181</f>
        <v>0</v>
      </c>
      <c r="Q181" s="185">
        <v>0</v>
      </c>
      <c r="R181" s="185">
        <f>Q181*H181</f>
        <v>0</v>
      </c>
      <c r="S181" s="185">
        <v>0</v>
      </c>
      <c r="T181" s="186">
        <f>S181*H181</f>
        <v>0</v>
      </c>
      <c r="U181" s="37"/>
      <c r="V181" s="37"/>
      <c r="W181" s="37"/>
      <c r="X181" s="37"/>
      <c r="Y181" s="37"/>
      <c r="Z181" s="37"/>
      <c r="AA181" s="37"/>
      <c r="AB181" s="37"/>
      <c r="AC181" s="37"/>
      <c r="AD181" s="37"/>
      <c r="AE181" s="37"/>
      <c r="AR181" s="187" t="s">
        <v>140</v>
      </c>
      <c r="AT181" s="187" t="s">
        <v>135</v>
      </c>
      <c r="AU181" s="187" t="s">
        <v>77</v>
      </c>
      <c r="AY181" s="16" t="s">
        <v>141</v>
      </c>
      <c r="BE181" s="188">
        <f>IF(N181="základní",J181,0)</f>
        <v>0</v>
      </c>
      <c r="BF181" s="188">
        <f>IF(N181="snížená",J181,0)</f>
        <v>0</v>
      </c>
      <c r="BG181" s="188">
        <f>IF(N181="zákl. přenesená",J181,0)</f>
        <v>0</v>
      </c>
      <c r="BH181" s="188">
        <f>IF(N181="sníž. přenesená",J181,0)</f>
        <v>0</v>
      </c>
      <c r="BI181" s="188">
        <f>IF(N181="nulová",J181,0)</f>
        <v>0</v>
      </c>
      <c r="BJ181" s="16" t="s">
        <v>77</v>
      </c>
      <c r="BK181" s="188">
        <f>ROUND(I181*H181,2)</f>
        <v>0</v>
      </c>
      <c r="BL181" s="16" t="s">
        <v>142</v>
      </c>
      <c r="BM181" s="187" t="s">
        <v>491</v>
      </c>
    </row>
    <row r="182" s="2" customFormat="1" ht="16.5" customHeight="1">
      <c r="A182" s="37"/>
      <c r="B182" s="38"/>
      <c r="C182" s="175" t="s">
        <v>471</v>
      </c>
      <c r="D182" s="175" t="s">
        <v>135</v>
      </c>
      <c r="E182" s="176" t="s">
        <v>1057</v>
      </c>
      <c r="F182" s="177" t="s">
        <v>1058</v>
      </c>
      <c r="G182" s="178" t="s">
        <v>138</v>
      </c>
      <c r="H182" s="179">
        <v>1</v>
      </c>
      <c r="I182" s="180"/>
      <c r="J182" s="181">
        <f>ROUND(I182*H182,2)</f>
        <v>0</v>
      </c>
      <c r="K182" s="177" t="s">
        <v>139</v>
      </c>
      <c r="L182" s="182"/>
      <c r="M182" s="183" t="s">
        <v>19</v>
      </c>
      <c r="N182" s="184"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140</v>
      </c>
      <c r="AT182" s="187" t="s">
        <v>135</v>
      </c>
      <c r="AU182" s="187" t="s">
        <v>77</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494</v>
      </c>
    </row>
    <row r="183" s="2" customFormat="1" ht="16.5" customHeight="1">
      <c r="A183" s="37"/>
      <c r="B183" s="38"/>
      <c r="C183" s="175" t="s">
        <v>283</v>
      </c>
      <c r="D183" s="175" t="s">
        <v>135</v>
      </c>
      <c r="E183" s="176" t="s">
        <v>1023</v>
      </c>
      <c r="F183" s="177" t="s">
        <v>1024</v>
      </c>
      <c r="G183" s="178" t="s">
        <v>138</v>
      </c>
      <c r="H183" s="179">
        <v>1</v>
      </c>
      <c r="I183" s="180"/>
      <c r="J183" s="181">
        <f>ROUND(I183*H183,2)</f>
        <v>0</v>
      </c>
      <c r="K183" s="177" t="s">
        <v>139</v>
      </c>
      <c r="L183" s="182"/>
      <c r="M183" s="183" t="s">
        <v>19</v>
      </c>
      <c r="N183" s="184" t="s">
        <v>40</v>
      </c>
      <c r="O183" s="83"/>
      <c r="P183" s="185">
        <f>O183*H183</f>
        <v>0</v>
      </c>
      <c r="Q183" s="185">
        <v>0</v>
      </c>
      <c r="R183" s="185">
        <f>Q183*H183</f>
        <v>0</v>
      </c>
      <c r="S183" s="185">
        <v>0</v>
      </c>
      <c r="T183" s="186">
        <f>S183*H183</f>
        <v>0</v>
      </c>
      <c r="U183" s="37"/>
      <c r="V183" s="37"/>
      <c r="W183" s="37"/>
      <c r="X183" s="37"/>
      <c r="Y183" s="37"/>
      <c r="Z183" s="37"/>
      <c r="AA183" s="37"/>
      <c r="AB183" s="37"/>
      <c r="AC183" s="37"/>
      <c r="AD183" s="37"/>
      <c r="AE183" s="37"/>
      <c r="AR183" s="187" t="s">
        <v>140</v>
      </c>
      <c r="AT183" s="187" t="s">
        <v>135</v>
      </c>
      <c r="AU183" s="187" t="s">
        <v>77</v>
      </c>
      <c r="AY183" s="16" t="s">
        <v>141</v>
      </c>
      <c r="BE183" s="188">
        <f>IF(N183="základní",J183,0)</f>
        <v>0</v>
      </c>
      <c r="BF183" s="188">
        <f>IF(N183="snížená",J183,0)</f>
        <v>0</v>
      </c>
      <c r="BG183" s="188">
        <f>IF(N183="zákl. přenesená",J183,0)</f>
        <v>0</v>
      </c>
      <c r="BH183" s="188">
        <f>IF(N183="sníž. přenesená",J183,0)</f>
        <v>0</v>
      </c>
      <c r="BI183" s="188">
        <f>IF(N183="nulová",J183,0)</f>
        <v>0</v>
      </c>
      <c r="BJ183" s="16" t="s">
        <v>77</v>
      </c>
      <c r="BK183" s="188">
        <f>ROUND(I183*H183,2)</f>
        <v>0</v>
      </c>
      <c r="BL183" s="16" t="s">
        <v>142</v>
      </c>
      <c r="BM183" s="187" t="s">
        <v>498</v>
      </c>
    </row>
    <row r="184" s="2" customFormat="1" ht="16.5" customHeight="1">
      <c r="A184" s="37"/>
      <c r="B184" s="38"/>
      <c r="C184" s="175" t="s">
        <v>480</v>
      </c>
      <c r="D184" s="175" t="s">
        <v>135</v>
      </c>
      <c r="E184" s="176" t="s">
        <v>1025</v>
      </c>
      <c r="F184" s="177" t="s">
        <v>1026</v>
      </c>
      <c r="G184" s="178" t="s">
        <v>138</v>
      </c>
      <c r="H184" s="179">
        <v>2</v>
      </c>
      <c r="I184" s="180"/>
      <c r="J184" s="181">
        <f>ROUND(I184*H184,2)</f>
        <v>0</v>
      </c>
      <c r="K184" s="177" t="s">
        <v>139</v>
      </c>
      <c r="L184" s="182"/>
      <c r="M184" s="183" t="s">
        <v>19</v>
      </c>
      <c r="N184" s="184"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140</v>
      </c>
      <c r="AT184" s="187" t="s">
        <v>135</v>
      </c>
      <c r="AU184" s="187" t="s">
        <v>77</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501</v>
      </c>
    </row>
    <row r="185" s="2" customFormat="1" ht="16.5" customHeight="1">
      <c r="A185" s="37"/>
      <c r="B185" s="38"/>
      <c r="C185" s="175" t="s">
        <v>287</v>
      </c>
      <c r="D185" s="175" t="s">
        <v>135</v>
      </c>
      <c r="E185" s="176" t="s">
        <v>1027</v>
      </c>
      <c r="F185" s="177" t="s">
        <v>1028</v>
      </c>
      <c r="G185" s="178" t="s">
        <v>138</v>
      </c>
      <c r="H185" s="179">
        <v>3</v>
      </c>
      <c r="I185" s="180"/>
      <c r="J185" s="181">
        <f>ROUND(I185*H185,2)</f>
        <v>0</v>
      </c>
      <c r="K185" s="177" t="s">
        <v>139</v>
      </c>
      <c r="L185" s="182"/>
      <c r="M185" s="183" t="s">
        <v>19</v>
      </c>
      <c r="N185" s="184" t="s">
        <v>40</v>
      </c>
      <c r="O185" s="83"/>
      <c r="P185" s="185">
        <f>O185*H185</f>
        <v>0</v>
      </c>
      <c r="Q185" s="185">
        <v>0</v>
      </c>
      <c r="R185" s="185">
        <f>Q185*H185</f>
        <v>0</v>
      </c>
      <c r="S185" s="185">
        <v>0</v>
      </c>
      <c r="T185" s="186">
        <f>S185*H185</f>
        <v>0</v>
      </c>
      <c r="U185" s="37"/>
      <c r="V185" s="37"/>
      <c r="W185" s="37"/>
      <c r="X185" s="37"/>
      <c r="Y185" s="37"/>
      <c r="Z185" s="37"/>
      <c r="AA185" s="37"/>
      <c r="AB185" s="37"/>
      <c r="AC185" s="37"/>
      <c r="AD185" s="37"/>
      <c r="AE185" s="37"/>
      <c r="AR185" s="187" t="s">
        <v>140</v>
      </c>
      <c r="AT185" s="187" t="s">
        <v>135</v>
      </c>
      <c r="AU185" s="187" t="s">
        <v>77</v>
      </c>
      <c r="AY185" s="16" t="s">
        <v>141</v>
      </c>
      <c r="BE185" s="188">
        <f>IF(N185="základní",J185,0)</f>
        <v>0</v>
      </c>
      <c r="BF185" s="188">
        <f>IF(N185="snížená",J185,0)</f>
        <v>0</v>
      </c>
      <c r="BG185" s="188">
        <f>IF(N185="zákl. přenesená",J185,0)</f>
        <v>0</v>
      </c>
      <c r="BH185" s="188">
        <f>IF(N185="sníž. přenesená",J185,0)</f>
        <v>0</v>
      </c>
      <c r="BI185" s="188">
        <f>IF(N185="nulová",J185,0)</f>
        <v>0</v>
      </c>
      <c r="BJ185" s="16" t="s">
        <v>77</v>
      </c>
      <c r="BK185" s="188">
        <f>ROUND(I185*H185,2)</f>
        <v>0</v>
      </c>
      <c r="BL185" s="16" t="s">
        <v>142</v>
      </c>
      <c r="BM185" s="187" t="s">
        <v>505</v>
      </c>
    </row>
    <row r="186" s="2" customFormat="1" ht="16.5" customHeight="1">
      <c r="A186" s="37"/>
      <c r="B186" s="38"/>
      <c r="C186" s="175" t="s">
        <v>488</v>
      </c>
      <c r="D186" s="175" t="s">
        <v>135</v>
      </c>
      <c r="E186" s="176" t="s">
        <v>1029</v>
      </c>
      <c r="F186" s="177" t="s">
        <v>1030</v>
      </c>
      <c r="G186" s="178" t="s">
        <v>138</v>
      </c>
      <c r="H186" s="179">
        <v>3</v>
      </c>
      <c r="I186" s="180"/>
      <c r="J186" s="181">
        <f>ROUND(I186*H186,2)</f>
        <v>0</v>
      </c>
      <c r="K186" s="177" t="s">
        <v>139</v>
      </c>
      <c r="L186" s="182"/>
      <c r="M186" s="183" t="s">
        <v>19</v>
      </c>
      <c r="N186" s="184" t="s">
        <v>40</v>
      </c>
      <c r="O186" s="83"/>
      <c r="P186" s="185">
        <f>O186*H186</f>
        <v>0</v>
      </c>
      <c r="Q186" s="185">
        <v>0</v>
      </c>
      <c r="R186" s="185">
        <f>Q186*H186</f>
        <v>0</v>
      </c>
      <c r="S186" s="185">
        <v>0</v>
      </c>
      <c r="T186" s="186">
        <f>S186*H186</f>
        <v>0</v>
      </c>
      <c r="U186" s="37"/>
      <c r="V186" s="37"/>
      <c r="W186" s="37"/>
      <c r="X186" s="37"/>
      <c r="Y186" s="37"/>
      <c r="Z186" s="37"/>
      <c r="AA186" s="37"/>
      <c r="AB186" s="37"/>
      <c r="AC186" s="37"/>
      <c r="AD186" s="37"/>
      <c r="AE186" s="37"/>
      <c r="AR186" s="187" t="s">
        <v>140</v>
      </c>
      <c r="AT186" s="187" t="s">
        <v>135</v>
      </c>
      <c r="AU186" s="187" t="s">
        <v>77</v>
      </c>
      <c r="AY186" s="16" t="s">
        <v>141</v>
      </c>
      <c r="BE186" s="188">
        <f>IF(N186="základní",J186,0)</f>
        <v>0</v>
      </c>
      <c r="BF186" s="188">
        <f>IF(N186="snížená",J186,0)</f>
        <v>0</v>
      </c>
      <c r="BG186" s="188">
        <f>IF(N186="zákl. přenesená",J186,0)</f>
        <v>0</v>
      </c>
      <c r="BH186" s="188">
        <f>IF(N186="sníž. přenesená",J186,0)</f>
        <v>0</v>
      </c>
      <c r="BI186" s="188">
        <f>IF(N186="nulová",J186,0)</f>
        <v>0</v>
      </c>
      <c r="BJ186" s="16" t="s">
        <v>77</v>
      </c>
      <c r="BK186" s="188">
        <f>ROUND(I186*H186,2)</f>
        <v>0</v>
      </c>
      <c r="BL186" s="16" t="s">
        <v>142</v>
      </c>
      <c r="BM186" s="187" t="s">
        <v>508</v>
      </c>
    </row>
    <row r="187" s="2" customFormat="1" ht="16.5" customHeight="1">
      <c r="A187" s="37"/>
      <c r="B187" s="38"/>
      <c r="C187" s="175" t="s">
        <v>292</v>
      </c>
      <c r="D187" s="175" t="s">
        <v>135</v>
      </c>
      <c r="E187" s="176" t="s">
        <v>1059</v>
      </c>
      <c r="F187" s="177" t="s">
        <v>1060</v>
      </c>
      <c r="G187" s="178" t="s">
        <v>138</v>
      </c>
      <c r="H187" s="179">
        <v>1</v>
      </c>
      <c r="I187" s="180"/>
      <c r="J187" s="181">
        <f>ROUND(I187*H187,2)</f>
        <v>0</v>
      </c>
      <c r="K187" s="177" t="s">
        <v>139</v>
      </c>
      <c r="L187" s="182"/>
      <c r="M187" s="183" t="s">
        <v>19</v>
      </c>
      <c r="N187" s="184" t="s">
        <v>40</v>
      </c>
      <c r="O187" s="83"/>
      <c r="P187" s="185">
        <f>O187*H187</f>
        <v>0</v>
      </c>
      <c r="Q187" s="185">
        <v>0</v>
      </c>
      <c r="R187" s="185">
        <f>Q187*H187</f>
        <v>0</v>
      </c>
      <c r="S187" s="185">
        <v>0</v>
      </c>
      <c r="T187" s="186">
        <f>S187*H187</f>
        <v>0</v>
      </c>
      <c r="U187" s="37"/>
      <c r="V187" s="37"/>
      <c r="W187" s="37"/>
      <c r="X187" s="37"/>
      <c r="Y187" s="37"/>
      <c r="Z187" s="37"/>
      <c r="AA187" s="37"/>
      <c r="AB187" s="37"/>
      <c r="AC187" s="37"/>
      <c r="AD187" s="37"/>
      <c r="AE187" s="37"/>
      <c r="AR187" s="187" t="s">
        <v>140</v>
      </c>
      <c r="AT187" s="187" t="s">
        <v>135</v>
      </c>
      <c r="AU187" s="187" t="s">
        <v>77</v>
      </c>
      <c r="AY187" s="16" t="s">
        <v>141</v>
      </c>
      <c r="BE187" s="188">
        <f>IF(N187="základní",J187,0)</f>
        <v>0</v>
      </c>
      <c r="BF187" s="188">
        <f>IF(N187="snížená",J187,0)</f>
        <v>0</v>
      </c>
      <c r="BG187" s="188">
        <f>IF(N187="zákl. přenesená",J187,0)</f>
        <v>0</v>
      </c>
      <c r="BH187" s="188">
        <f>IF(N187="sníž. přenesená",J187,0)</f>
        <v>0</v>
      </c>
      <c r="BI187" s="188">
        <f>IF(N187="nulová",J187,0)</f>
        <v>0</v>
      </c>
      <c r="BJ187" s="16" t="s">
        <v>77</v>
      </c>
      <c r="BK187" s="188">
        <f>ROUND(I187*H187,2)</f>
        <v>0</v>
      </c>
      <c r="BL187" s="16" t="s">
        <v>142</v>
      </c>
      <c r="BM187" s="187" t="s">
        <v>512</v>
      </c>
    </row>
    <row r="188" s="2" customFormat="1" ht="16.5" customHeight="1">
      <c r="A188" s="37"/>
      <c r="B188" s="38"/>
      <c r="C188" s="175" t="s">
        <v>495</v>
      </c>
      <c r="D188" s="175" t="s">
        <v>135</v>
      </c>
      <c r="E188" s="176" t="s">
        <v>1061</v>
      </c>
      <c r="F188" s="177" t="s">
        <v>1062</v>
      </c>
      <c r="G188" s="178" t="s">
        <v>138</v>
      </c>
      <c r="H188" s="179">
        <v>1</v>
      </c>
      <c r="I188" s="180"/>
      <c r="J188" s="181">
        <f>ROUND(I188*H188,2)</f>
        <v>0</v>
      </c>
      <c r="K188" s="177" t="s">
        <v>139</v>
      </c>
      <c r="L188" s="182"/>
      <c r="M188" s="183" t="s">
        <v>19</v>
      </c>
      <c r="N188" s="184" t="s">
        <v>40</v>
      </c>
      <c r="O188" s="83"/>
      <c r="P188" s="185">
        <f>O188*H188</f>
        <v>0</v>
      </c>
      <c r="Q188" s="185">
        <v>0</v>
      </c>
      <c r="R188" s="185">
        <f>Q188*H188</f>
        <v>0</v>
      </c>
      <c r="S188" s="185">
        <v>0</v>
      </c>
      <c r="T188" s="186">
        <f>S188*H188</f>
        <v>0</v>
      </c>
      <c r="U188" s="37"/>
      <c r="V188" s="37"/>
      <c r="W188" s="37"/>
      <c r="X188" s="37"/>
      <c r="Y188" s="37"/>
      <c r="Z188" s="37"/>
      <c r="AA188" s="37"/>
      <c r="AB188" s="37"/>
      <c r="AC188" s="37"/>
      <c r="AD188" s="37"/>
      <c r="AE188" s="37"/>
      <c r="AR188" s="187" t="s">
        <v>140</v>
      </c>
      <c r="AT188" s="187" t="s">
        <v>135</v>
      </c>
      <c r="AU188" s="187" t="s">
        <v>77</v>
      </c>
      <c r="AY188" s="16" t="s">
        <v>141</v>
      </c>
      <c r="BE188" s="188">
        <f>IF(N188="základní",J188,0)</f>
        <v>0</v>
      </c>
      <c r="BF188" s="188">
        <f>IF(N188="snížená",J188,0)</f>
        <v>0</v>
      </c>
      <c r="BG188" s="188">
        <f>IF(N188="zákl. přenesená",J188,0)</f>
        <v>0</v>
      </c>
      <c r="BH188" s="188">
        <f>IF(N188="sníž. přenesená",J188,0)</f>
        <v>0</v>
      </c>
      <c r="BI188" s="188">
        <f>IF(N188="nulová",J188,0)</f>
        <v>0</v>
      </c>
      <c r="BJ188" s="16" t="s">
        <v>77</v>
      </c>
      <c r="BK188" s="188">
        <f>ROUND(I188*H188,2)</f>
        <v>0</v>
      </c>
      <c r="BL188" s="16" t="s">
        <v>142</v>
      </c>
      <c r="BM188" s="187" t="s">
        <v>665</v>
      </c>
    </row>
    <row r="189" s="2" customFormat="1" ht="16.5" customHeight="1">
      <c r="A189" s="37"/>
      <c r="B189" s="38"/>
      <c r="C189" s="175" t="s">
        <v>295</v>
      </c>
      <c r="D189" s="175" t="s">
        <v>135</v>
      </c>
      <c r="E189" s="176" t="s">
        <v>1063</v>
      </c>
      <c r="F189" s="177" t="s">
        <v>1064</v>
      </c>
      <c r="G189" s="178" t="s">
        <v>138</v>
      </c>
      <c r="H189" s="179">
        <v>2</v>
      </c>
      <c r="I189" s="180"/>
      <c r="J189" s="181">
        <f>ROUND(I189*H189,2)</f>
        <v>0</v>
      </c>
      <c r="K189" s="177" t="s">
        <v>139</v>
      </c>
      <c r="L189" s="182"/>
      <c r="M189" s="183" t="s">
        <v>19</v>
      </c>
      <c r="N189" s="184" t="s">
        <v>40</v>
      </c>
      <c r="O189" s="83"/>
      <c r="P189" s="185">
        <f>O189*H189</f>
        <v>0</v>
      </c>
      <c r="Q189" s="185">
        <v>0</v>
      </c>
      <c r="R189" s="185">
        <f>Q189*H189</f>
        <v>0</v>
      </c>
      <c r="S189" s="185">
        <v>0</v>
      </c>
      <c r="T189" s="186">
        <f>S189*H189</f>
        <v>0</v>
      </c>
      <c r="U189" s="37"/>
      <c r="V189" s="37"/>
      <c r="W189" s="37"/>
      <c r="X189" s="37"/>
      <c r="Y189" s="37"/>
      <c r="Z189" s="37"/>
      <c r="AA189" s="37"/>
      <c r="AB189" s="37"/>
      <c r="AC189" s="37"/>
      <c r="AD189" s="37"/>
      <c r="AE189" s="37"/>
      <c r="AR189" s="187" t="s">
        <v>140</v>
      </c>
      <c r="AT189" s="187" t="s">
        <v>135</v>
      </c>
      <c r="AU189" s="187" t="s">
        <v>77</v>
      </c>
      <c r="AY189" s="16" t="s">
        <v>141</v>
      </c>
      <c r="BE189" s="188">
        <f>IF(N189="základní",J189,0)</f>
        <v>0</v>
      </c>
      <c r="BF189" s="188">
        <f>IF(N189="snížená",J189,0)</f>
        <v>0</v>
      </c>
      <c r="BG189" s="188">
        <f>IF(N189="zákl. přenesená",J189,0)</f>
        <v>0</v>
      </c>
      <c r="BH189" s="188">
        <f>IF(N189="sníž. přenesená",J189,0)</f>
        <v>0</v>
      </c>
      <c r="BI189" s="188">
        <f>IF(N189="nulová",J189,0)</f>
        <v>0</v>
      </c>
      <c r="BJ189" s="16" t="s">
        <v>77</v>
      </c>
      <c r="BK189" s="188">
        <f>ROUND(I189*H189,2)</f>
        <v>0</v>
      </c>
      <c r="BL189" s="16" t="s">
        <v>142</v>
      </c>
      <c r="BM189" s="187" t="s">
        <v>669</v>
      </c>
    </row>
    <row r="190" s="2" customFormat="1" ht="16.5" customHeight="1">
      <c r="A190" s="37"/>
      <c r="B190" s="38"/>
      <c r="C190" s="175" t="s">
        <v>502</v>
      </c>
      <c r="D190" s="175" t="s">
        <v>135</v>
      </c>
      <c r="E190" s="176" t="s">
        <v>1039</v>
      </c>
      <c r="F190" s="177" t="s">
        <v>1040</v>
      </c>
      <c r="G190" s="178" t="s">
        <v>138</v>
      </c>
      <c r="H190" s="179">
        <v>2</v>
      </c>
      <c r="I190" s="180"/>
      <c r="J190" s="181">
        <f>ROUND(I190*H190,2)</f>
        <v>0</v>
      </c>
      <c r="K190" s="177" t="s">
        <v>139</v>
      </c>
      <c r="L190" s="182"/>
      <c r="M190" s="183" t="s">
        <v>19</v>
      </c>
      <c r="N190" s="184" t="s">
        <v>40</v>
      </c>
      <c r="O190" s="83"/>
      <c r="P190" s="185">
        <f>O190*H190</f>
        <v>0</v>
      </c>
      <c r="Q190" s="185">
        <v>0</v>
      </c>
      <c r="R190" s="185">
        <f>Q190*H190</f>
        <v>0</v>
      </c>
      <c r="S190" s="185">
        <v>0</v>
      </c>
      <c r="T190" s="186">
        <f>S190*H190</f>
        <v>0</v>
      </c>
      <c r="U190" s="37"/>
      <c r="V190" s="37"/>
      <c r="W190" s="37"/>
      <c r="X190" s="37"/>
      <c r="Y190" s="37"/>
      <c r="Z190" s="37"/>
      <c r="AA190" s="37"/>
      <c r="AB190" s="37"/>
      <c r="AC190" s="37"/>
      <c r="AD190" s="37"/>
      <c r="AE190" s="37"/>
      <c r="AR190" s="187" t="s">
        <v>140</v>
      </c>
      <c r="AT190" s="187" t="s">
        <v>135</v>
      </c>
      <c r="AU190" s="187" t="s">
        <v>77</v>
      </c>
      <c r="AY190" s="16" t="s">
        <v>141</v>
      </c>
      <c r="BE190" s="188">
        <f>IF(N190="základní",J190,0)</f>
        <v>0</v>
      </c>
      <c r="BF190" s="188">
        <f>IF(N190="snížená",J190,0)</f>
        <v>0</v>
      </c>
      <c r="BG190" s="188">
        <f>IF(N190="zákl. přenesená",J190,0)</f>
        <v>0</v>
      </c>
      <c r="BH190" s="188">
        <f>IF(N190="sníž. přenesená",J190,0)</f>
        <v>0</v>
      </c>
      <c r="BI190" s="188">
        <f>IF(N190="nulová",J190,0)</f>
        <v>0</v>
      </c>
      <c r="BJ190" s="16" t="s">
        <v>77</v>
      </c>
      <c r="BK190" s="188">
        <f>ROUND(I190*H190,2)</f>
        <v>0</v>
      </c>
      <c r="BL190" s="16" t="s">
        <v>142</v>
      </c>
      <c r="BM190" s="187" t="s">
        <v>672</v>
      </c>
    </row>
    <row r="191" s="2" customFormat="1" ht="16.5" customHeight="1">
      <c r="A191" s="37"/>
      <c r="B191" s="38"/>
      <c r="C191" s="175" t="s">
        <v>300</v>
      </c>
      <c r="D191" s="175" t="s">
        <v>135</v>
      </c>
      <c r="E191" s="176" t="s">
        <v>1041</v>
      </c>
      <c r="F191" s="177" t="s">
        <v>1042</v>
      </c>
      <c r="G191" s="178" t="s">
        <v>138</v>
      </c>
      <c r="H191" s="179">
        <v>3</v>
      </c>
      <c r="I191" s="180"/>
      <c r="J191" s="181">
        <f>ROUND(I191*H191,2)</f>
        <v>0</v>
      </c>
      <c r="K191" s="177" t="s">
        <v>139</v>
      </c>
      <c r="L191" s="182"/>
      <c r="M191" s="183" t="s">
        <v>19</v>
      </c>
      <c r="N191" s="184" t="s">
        <v>40</v>
      </c>
      <c r="O191" s="83"/>
      <c r="P191" s="185">
        <f>O191*H191</f>
        <v>0</v>
      </c>
      <c r="Q191" s="185">
        <v>0</v>
      </c>
      <c r="R191" s="185">
        <f>Q191*H191</f>
        <v>0</v>
      </c>
      <c r="S191" s="185">
        <v>0</v>
      </c>
      <c r="T191" s="186">
        <f>S191*H191</f>
        <v>0</v>
      </c>
      <c r="U191" s="37"/>
      <c r="V191" s="37"/>
      <c r="W191" s="37"/>
      <c r="X191" s="37"/>
      <c r="Y191" s="37"/>
      <c r="Z191" s="37"/>
      <c r="AA191" s="37"/>
      <c r="AB191" s="37"/>
      <c r="AC191" s="37"/>
      <c r="AD191" s="37"/>
      <c r="AE191" s="37"/>
      <c r="AR191" s="187" t="s">
        <v>140</v>
      </c>
      <c r="AT191" s="187" t="s">
        <v>135</v>
      </c>
      <c r="AU191" s="187" t="s">
        <v>77</v>
      </c>
      <c r="AY191" s="16" t="s">
        <v>141</v>
      </c>
      <c r="BE191" s="188">
        <f>IF(N191="základní",J191,0)</f>
        <v>0</v>
      </c>
      <c r="BF191" s="188">
        <f>IF(N191="snížená",J191,0)</f>
        <v>0</v>
      </c>
      <c r="BG191" s="188">
        <f>IF(N191="zákl. přenesená",J191,0)</f>
        <v>0</v>
      </c>
      <c r="BH191" s="188">
        <f>IF(N191="sníž. přenesená",J191,0)</f>
        <v>0</v>
      </c>
      <c r="BI191" s="188">
        <f>IF(N191="nulová",J191,0)</f>
        <v>0</v>
      </c>
      <c r="BJ191" s="16" t="s">
        <v>77</v>
      </c>
      <c r="BK191" s="188">
        <f>ROUND(I191*H191,2)</f>
        <v>0</v>
      </c>
      <c r="BL191" s="16" t="s">
        <v>142</v>
      </c>
      <c r="BM191" s="187" t="s">
        <v>675</v>
      </c>
    </row>
    <row r="192" s="2" customFormat="1" ht="16.5" customHeight="1">
      <c r="A192" s="37"/>
      <c r="B192" s="38"/>
      <c r="C192" s="175" t="s">
        <v>509</v>
      </c>
      <c r="D192" s="175" t="s">
        <v>135</v>
      </c>
      <c r="E192" s="176" t="s">
        <v>1065</v>
      </c>
      <c r="F192" s="177" t="s">
        <v>1066</v>
      </c>
      <c r="G192" s="178" t="s">
        <v>138</v>
      </c>
      <c r="H192" s="179">
        <v>2</v>
      </c>
      <c r="I192" s="180"/>
      <c r="J192" s="181">
        <f>ROUND(I192*H192,2)</f>
        <v>0</v>
      </c>
      <c r="K192" s="177" t="s">
        <v>139</v>
      </c>
      <c r="L192" s="182"/>
      <c r="M192" s="183" t="s">
        <v>19</v>
      </c>
      <c r="N192" s="184" t="s">
        <v>40</v>
      </c>
      <c r="O192" s="83"/>
      <c r="P192" s="185">
        <f>O192*H192</f>
        <v>0</v>
      </c>
      <c r="Q192" s="185">
        <v>0</v>
      </c>
      <c r="R192" s="185">
        <f>Q192*H192</f>
        <v>0</v>
      </c>
      <c r="S192" s="185">
        <v>0</v>
      </c>
      <c r="T192" s="186">
        <f>S192*H192</f>
        <v>0</v>
      </c>
      <c r="U192" s="37"/>
      <c r="V192" s="37"/>
      <c r="W192" s="37"/>
      <c r="X192" s="37"/>
      <c r="Y192" s="37"/>
      <c r="Z192" s="37"/>
      <c r="AA192" s="37"/>
      <c r="AB192" s="37"/>
      <c r="AC192" s="37"/>
      <c r="AD192" s="37"/>
      <c r="AE192" s="37"/>
      <c r="AR192" s="187" t="s">
        <v>140</v>
      </c>
      <c r="AT192" s="187" t="s">
        <v>135</v>
      </c>
      <c r="AU192" s="187" t="s">
        <v>77</v>
      </c>
      <c r="AY192" s="16" t="s">
        <v>141</v>
      </c>
      <c r="BE192" s="188">
        <f>IF(N192="základní",J192,0)</f>
        <v>0</v>
      </c>
      <c r="BF192" s="188">
        <f>IF(N192="snížená",J192,0)</f>
        <v>0</v>
      </c>
      <c r="BG192" s="188">
        <f>IF(N192="zákl. přenesená",J192,0)</f>
        <v>0</v>
      </c>
      <c r="BH192" s="188">
        <f>IF(N192="sníž. přenesená",J192,0)</f>
        <v>0</v>
      </c>
      <c r="BI192" s="188">
        <f>IF(N192="nulová",J192,0)</f>
        <v>0</v>
      </c>
      <c r="BJ192" s="16" t="s">
        <v>77</v>
      </c>
      <c r="BK192" s="188">
        <f>ROUND(I192*H192,2)</f>
        <v>0</v>
      </c>
      <c r="BL192" s="16" t="s">
        <v>142</v>
      </c>
      <c r="BM192" s="187" t="s">
        <v>676</v>
      </c>
    </row>
    <row r="193" s="12" customFormat="1" ht="25.92" customHeight="1">
      <c r="A193" s="12"/>
      <c r="B193" s="223"/>
      <c r="C193" s="224"/>
      <c r="D193" s="225" t="s">
        <v>68</v>
      </c>
      <c r="E193" s="226" t="s">
        <v>1067</v>
      </c>
      <c r="F193" s="226" t="s">
        <v>92</v>
      </c>
      <c r="G193" s="224"/>
      <c r="H193" s="224"/>
      <c r="I193" s="227"/>
      <c r="J193" s="228">
        <f>BK193</f>
        <v>0</v>
      </c>
      <c r="K193" s="224"/>
      <c r="L193" s="229"/>
      <c r="M193" s="230"/>
      <c r="N193" s="231"/>
      <c r="O193" s="231"/>
      <c r="P193" s="232">
        <f>SUM(P194:P200)</f>
        <v>0</v>
      </c>
      <c r="Q193" s="231"/>
      <c r="R193" s="232">
        <f>SUM(R194:R200)</f>
        <v>0</v>
      </c>
      <c r="S193" s="231"/>
      <c r="T193" s="233">
        <f>SUM(T194:T200)</f>
        <v>0</v>
      </c>
      <c r="U193" s="12"/>
      <c r="V193" s="12"/>
      <c r="W193" s="12"/>
      <c r="X193" s="12"/>
      <c r="Y193" s="12"/>
      <c r="Z193" s="12"/>
      <c r="AA193" s="12"/>
      <c r="AB193" s="12"/>
      <c r="AC193" s="12"/>
      <c r="AD193" s="12"/>
      <c r="AE193" s="12"/>
      <c r="AR193" s="234" t="s">
        <v>77</v>
      </c>
      <c r="AT193" s="235" t="s">
        <v>68</v>
      </c>
      <c r="AU193" s="235" t="s">
        <v>69</v>
      </c>
      <c r="AY193" s="234" t="s">
        <v>141</v>
      </c>
      <c r="BK193" s="236">
        <f>SUM(BK194:BK200)</f>
        <v>0</v>
      </c>
    </row>
    <row r="194" s="2" customFormat="1" ht="16.5" customHeight="1">
      <c r="A194" s="37"/>
      <c r="B194" s="38"/>
      <c r="C194" s="175" t="s">
        <v>303</v>
      </c>
      <c r="D194" s="175" t="s">
        <v>135</v>
      </c>
      <c r="E194" s="176" t="s">
        <v>985</v>
      </c>
      <c r="F194" s="177" t="s">
        <v>986</v>
      </c>
      <c r="G194" s="178" t="s">
        <v>227</v>
      </c>
      <c r="H194" s="179">
        <v>3225</v>
      </c>
      <c r="I194" s="180"/>
      <c r="J194" s="181">
        <f>ROUND(I194*H194,2)</f>
        <v>0</v>
      </c>
      <c r="K194" s="177" t="s">
        <v>139</v>
      </c>
      <c r="L194" s="182"/>
      <c r="M194" s="183" t="s">
        <v>19</v>
      </c>
      <c r="N194" s="184" t="s">
        <v>40</v>
      </c>
      <c r="O194" s="83"/>
      <c r="P194" s="185">
        <f>O194*H194</f>
        <v>0</v>
      </c>
      <c r="Q194" s="185">
        <v>0</v>
      </c>
      <c r="R194" s="185">
        <f>Q194*H194</f>
        <v>0</v>
      </c>
      <c r="S194" s="185">
        <v>0</v>
      </c>
      <c r="T194" s="186">
        <f>S194*H194</f>
        <v>0</v>
      </c>
      <c r="U194" s="37"/>
      <c r="V194" s="37"/>
      <c r="W194" s="37"/>
      <c r="X194" s="37"/>
      <c r="Y194" s="37"/>
      <c r="Z194" s="37"/>
      <c r="AA194" s="37"/>
      <c r="AB194" s="37"/>
      <c r="AC194" s="37"/>
      <c r="AD194" s="37"/>
      <c r="AE194" s="37"/>
      <c r="AR194" s="187" t="s">
        <v>140</v>
      </c>
      <c r="AT194" s="187" t="s">
        <v>135</v>
      </c>
      <c r="AU194" s="187" t="s">
        <v>77</v>
      </c>
      <c r="AY194" s="16" t="s">
        <v>141</v>
      </c>
      <c r="BE194" s="188">
        <f>IF(N194="základní",J194,0)</f>
        <v>0</v>
      </c>
      <c r="BF194" s="188">
        <f>IF(N194="snížená",J194,0)</f>
        <v>0</v>
      </c>
      <c r="BG194" s="188">
        <f>IF(N194="zákl. přenesená",J194,0)</f>
        <v>0</v>
      </c>
      <c r="BH194" s="188">
        <f>IF(N194="sníž. přenesená",J194,0)</f>
        <v>0</v>
      </c>
      <c r="BI194" s="188">
        <f>IF(N194="nulová",J194,0)</f>
        <v>0</v>
      </c>
      <c r="BJ194" s="16" t="s">
        <v>77</v>
      </c>
      <c r="BK194" s="188">
        <f>ROUND(I194*H194,2)</f>
        <v>0</v>
      </c>
      <c r="BL194" s="16" t="s">
        <v>142</v>
      </c>
      <c r="BM194" s="187" t="s">
        <v>679</v>
      </c>
    </row>
    <row r="195" s="2" customFormat="1" ht="16.5" customHeight="1">
      <c r="A195" s="37"/>
      <c r="B195" s="38"/>
      <c r="C195" s="175" t="s">
        <v>516</v>
      </c>
      <c r="D195" s="175" t="s">
        <v>135</v>
      </c>
      <c r="E195" s="176" t="s">
        <v>987</v>
      </c>
      <c r="F195" s="177" t="s">
        <v>988</v>
      </c>
      <c r="G195" s="178" t="s">
        <v>138</v>
      </c>
      <c r="H195" s="179">
        <v>30</v>
      </c>
      <c r="I195" s="180"/>
      <c r="J195" s="181">
        <f>ROUND(I195*H195,2)</f>
        <v>0</v>
      </c>
      <c r="K195" s="177" t="s">
        <v>139</v>
      </c>
      <c r="L195" s="182"/>
      <c r="M195" s="183" t="s">
        <v>19</v>
      </c>
      <c r="N195" s="184" t="s">
        <v>40</v>
      </c>
      <c r="O195" s="83"/>
      <c r="P195" s="185">
        <f>O195*H195</f>
        <v>0</v>
      </c>
      <c r="Q195" s="185">
        <v>0</v>
      </c>
      <c r="R195" s="185">
        <f>Q195*H195</f>
        <v>0</v>
      </c>
      <c r="S195" s="185">
        <v>0</v>
      </c>
      <c r="T195" s="186">
        <f>S195*H195</f>
        <v>0</v>
      </c>
      <c r="U195" s="37"/>
      <c r="V195" s="37"/>
      <c r="W195" s="37"/>
      <c r="X195" s="37"/>
      <c r="Y195" s="37"/>
      <c r="Z195" s="37"/>
      <c r="AA195" s="37"/>
      <c r="AB195" s="37"/>
      <c r="AC195" s="37"/>
      <c r="AD195" s="37"/>
      <c r="AE195" s="37"/>
      <c r="AR195" s="187" t="s">
        <v>140</v>
      </c>
      <c r="AT195" s="187" t="s">
        <v>135</v>
      </c>
      <c r="AU195" s="187" t="s">
        <v>77</v>
      </c>
      <c r="AY195" s="16" t="s">
        <v>141</v>
      </c>
      <c r="BE195" s="188">
        <f>IF(N195="základní",J195,0)</f>
        <v>0</v>
      </c>
      <c r="BF195" s="188">
        <f>IF(N195="snížená",J195,0)</f>
        <v>0</v>
      </c>
      <c r="BG195" s="188">
        <f>IF(N195="zákl. přenesená",J195,0)</f>
        <v>0</v>
      </c>
      <c r="BH195" s="188">
        <f>IF(N195="sníž. přenesená",J195,0)</f>
        <v>0</v>
      </c>
      <c r="BI195" s="188">
        <f>IF(N195="nulová",J195,0)</f>
        <v>0</v>
      </c>
      <c r="BJ195" s="16" t="s">
        <v>77</v>
      </c>
      <c r="BK195" s="188">
        <f>ROUND(I195*H195,2)</f>
        <v>0</v>
      </c>
      <c r="BL195" s="16" t="s">
        <v>142</v>
      </c>
      <c r="BM195" s="187" t="s">
        <v>680</v>
      </c>
    </row>
    <row r="196" s="2" customFormat="1">
      <c r="A196" s="37"/>
      <c r="B196" s="38"/>
      <c r="C196" s="39"/>
      <c r="D196" s="203" t="s">
        <v>168</v>
      </c>
      <c r="E196" s="39"/>
      <c r="F196" s="204" t="s">
        <v>989</v>
      </c>
      <c r="G196" s="39"/>
      <c r="H196" s="39"/>
      <c r="I196" s="205"/>
      <c r="J196" s="39"/>
      <c r="K196" s="39"/>
      <c r="L196" s="43"/>
      <c r="M196" s="206"/>
      <c r="N196" s="207"/>
      <c r="O196" s="83"/>
      <c r="P196" s="83"/>
      <c r="Q196" s="83"/>
      <c r="R196" s="83"/>
      <c r="S196" s="83"/>
      <c r="T196" s="84"/>
      <c r="U196" s="37"/>
      <c r="V196" s="37"/>
      <c r="W196" s="37"/>
      <c r="X196" s="37"/>
      <c r="Y196" s="37"/>
      <c r="Z196" s="37"/>
      <c r="AA196" s="37"/>
      <c r="AB196" s="37"/>
      <c r="AC196" s="37"/>
      <c r="AD196" s="37"/>
      <c r="AE196" s="37"/>
      <c r="AT196" s="16" t="s">
        <v>168</v>
      </c>
      <c r="AU196" s="16" t="s">
        <v>77</v>
      </c>
    </row>
    <row r="197" s="2" customFormat="1" ht="16.5" customHeight="1">
      <c r="A197" s="37"/>
      <c r="B197" s="38"/>
      <c r="C197" s="175" t="s">
        <v>308</v>
      </c>
      <c r="D197" s="175" t="s">
        <v>135</v>
      </c>
      <c r="E197" s="176" t="s">
        <v>990</v>
      </c>
      <c r="F197" s="177" t="s">
        <v>991</v>
      </c>
      <c r="G197" s="178" t="s">
        <v>138</v>
      </c>
      <c r="H197" s="179">
        <v>12</v>
      </c>
      <c r="I197" s="180"/>
      <c r="J197" s="181">
        <f>ROUND(I197*H197,2)</f>
        <v>0</v>
      </c>
      <c r="K197" s="177" t="s">
        <v>139</v>
      </c>
      <c r="L197" s="182"/>
      <c r="M197" s="183" t="s">
        <v>19</v>
      </c>
      <c r="N197" s="184" t="s">
        <v>40</v>
      </c>
      <c r="O197" s="83"/>
      <c r="P197" s="185">
        <f>O197*H197</f>
        <v>0</v>
      </c>
      <c r="Q197" s="185">
        <v>0</v>
      </c>
      <c r="R197" s="185">
        <f>Q197*H197</f>
        <v>0</v>
      </c>
      <c r="S197" s="185">
        <v>0</v>
      </c>
      <c r="T197" s="186">
        <f>S197*H197</f>
        <v>0</v>
      </c>
      <c r="U197" s="37"/>
      <c r="V197" s="37"/>
      <c r="W197" s="37"/>
      <c r="X197" s="37"/>
      <c r="Y197" s="37"/>
      <c r="Z197" s="37"/>
      <c r="AA197" s="37"/>
      <c r="AB197" s="37"/>
      <c r="AC197" s="37"/>
      <c r="AD197" s="37"/>
      <c r="AE197" s="37"/>
      <c r="AR197" s="187" t="s">
        <v>140</v>
      </c>
      <c r="AT197" s="187" t="s">
        <v>135</v>
      </c>
      <c r="AU197" s="187" t="s">
        <v>77</v>
      </c>
      <c r="AY197" s="16" t="s">
        <v>141</v>
      </c>
      <c r="BE197" s="188">
        <f>IF(N197="základní",J197,0)</f>
        <v>0</v>
      </c>
      <c r="BF197" s="188">
        <f>IF(N197="snížená",J197,0)</f>
        <v>0</v>
      </c>
      <c r="BG197" s="188">
        <f>IF(N197="zákl. přenesená",J197,0)</f>
        <v>0</v>
      </c>
      <c r="BH197" s="188">
        <f>IF(N197="sníž. přenesená",J197,0)</f>
        <v>0</v>
      </c>
      <c r="BI197" s="188">
        <f>IF(N197="nulová",J197,0)</f>
        <v>0</v>
      </c>
      <c r="BJ197" s="16" t="s">
        <v>77</v>
      </c>
      <c r="BK197" s="188">
        <f>ROUND(I197*H197,2)</f>
        <v>0</v>
      </c>
      <c r="BL197" s="16" t="s">
        <v>142</v>
      </c>
      <c r="BM197" s="187" t="s">
        <v>526</v>
      </c>
    </row>
    <row r="198" s="2" customFormat="1">
      <c r="A198" s="37"/>
      <c r="B198" s="38"/>
      <c r="C198" s="39"/>
      <c r="D198" s="203" t="s">
        <v>168</v>
      </c>
      <c r="E198" s="39"/>
      <c r="F198" s="204" t="s">
        <v>989</v>
      </c>
      <c r="G198" s="39"/>
      <c r="H198" s="39"/>
      <c r="I198" s="205"/>
      <c r="J198" s="39"/>
      <c r="K198" s="39"/>
      <c r="L198" s="43"/>
      <c r="M198" s="206"/>
      <c r="N198" s="207"/>
      <c r="O198" s="83"/>
      <c r="P198" s="83"/>
      <c r="Q198" s="83"/>
      <c r="R198" s="83"/>
      <c r="S198" s="83"/>
      <c r="T198" s="84"/>
      <c r="U198" s="37"/>
      <c r="V198" s="37"/>
      <c r="W198" s="37"/>
      <c r="X198" s="37"/>
      <c r="Y198" s="37"/>
      <c r="Z198" s="37"/>
      <c r="AA198" s="37"/>
      <c r="AB198" s="37"/>
      <c r="AC198" s="37"/>
      <c r="AD198" s="37"/>
      <c r="AE198" s="37"/>
      <c r="AT198" s="16" t="s">
        <v>168</v>
      </c>
      <c r="AU198" s="16" t="s">
        <v>77</v>
      </c>
    </row>
    <row r="199" s="2" customFormat="1" ht="24.15" customHeight="1">
      <c r="A199" s="37"/>
      <c r="B199" s="38"/>
      <c r="C199" s="175" t="s">
        <v>523</v>
      </c>
      <c r="D199" s="175" t="s">
        <v>135</v>
      </c>
      <c r="E199" s="176" t="s">
        <v>992</v>
      </c>
      <c r="F199" s="177" t="s">
        <v>993</v>
      </c>
      <c r="G199" s="178" t="s">
        <v>994</v>
      </c>
      <c r="H199" s="179">
        <v>42</v>
      </c>
      <c r="I199" s="180"/>
      <c r="J199" s="181">
        <f>ROUND(I199*H199,2)</f>
        <v>0</v>
      </c>
      <c r="K199" s="177" t="s">
        <v>139</v>
      </c>
      <c r="L199" s="182"/>
      <c r="M199" s="183" t="s">
        <v>19</v>
      </c>
      <c r="N199" s="184" t="s">
        <v>40</v>
      </c>
      <c r="O199" s="83"/>
      <c r="P199" s="185">
        <f>O199*H199</f>
        <v>0</v>
      </c>
      <c r="Q199" s="185">
        <v>0</v>
      </c>
      <c r="R199" s="185">
        <f>Q199*H199</f>
        <v>0</v>
      </c>
      <c r="S199" s="185">
        <v>0</v>
      </c>
      <c r="T199" s="186">
        <f>S199*H199</f>
        <v>0</v>
      </c>
      <c r="U199" s="37"/>
      <c r="V199" s="37"/>
      <c r="W199" s="37"/>
      <c r="X199" s="37"/>
      <c r="Y199" s="37"/>
      <c r="Z199" s="37"/>
      <c r="AA199" s="37"/>
      <c r="AB199" s="37"/>
      <c r="AC199" s="37"/>
      <c r="AD199" s="37"/>
      <c r="AE199" s="37"/>
      <c r="AR199" s="187" t="s">
        <v>140</v>
      </c>
      <c r="AT199" s="187" t="s">
        <v>135</v>
      </c>
      <c r="AU199" s="187" t="s">
        <v>77</v>
      </c>
      <c r="AY199" s="16" t="s">
        <v>141</v>
      </c>
      <c r="BE199" s="188">
        <f>IF(N199="základní",J199,0)</f>
        <v>0</v>
      </c>
      <c r="BF199" s="188">
        <f>IF(N199="snížená",J199,0)</f>
        <v>0</v>
      </c>
      <c r="BG199" s="188">
        <f>IF(N199="zákl. přenesená",J199,0)</f>
        <v>0</v>
      </c>
      <c r="BH199" s="188">
        <f>IF(N199="sníž. přenesená",J199,0)</f>
        <v>0</v>
      </c>
      <c r="BI199" s="188">
        <f>IF(N199="nulová",J199,0)</f>
        <v>0</v>
      </c>
      <c r="BJ199" s="16" t="s">
        <v>77</v>
      </c>
      <c r="BK199" s="188">
        <f>ROUND(I199*H199,2)</f>
        <v>0</v>
      </c>
      <c r="BL199" s="16" t="s">
        <v>142</v>
      </c>
      <c r="BM199" s="187" t="s">
        <v>530</v>
      </c>
    </row>
    <row r="200" s="2" customFormat="1" ht="24.15" customHeight="1">
      <c r="A200" s="37"/>
      <c r="B200" s="38"/>
      <c r="C200" s="175" t="s">
        <v>309</v>
      </c>
      <c r="D200" s="175" t="s">
        <v>135</v>
      </c>
      <c r="E200" s="176" t="s">
        <v>995</v>
      </c>
      <c r="F200" s="177" t="s">
        <v>996</v>
      </c>
      <c r="G200" s="178" t="s">
        <v>138</v>
      </c>
      <c r="H200" s="179">
        <v>957</v>
      </c>
      <c r="I200" s="180"/>
      <c r="J200" s="181">
        <f>ROUND(I200*H200,2)</f>
        <v>0</v>
      </c>
      <c r="K200" s="177" t="s">
        <v>139</v>
      </c>
      <c r="L200" s="182"/>
      <c r="M200" s="183" t="s">
        <v>19</v>
      </c>
      <c r="N200" s="184" t="s">
        <v>40</v>
      </c>
      <c r="O200" s="83"/>
      <c r="P200" s="185">
        <f>O200*H200</f>
        <v>0</v>
      </c>
      <c r="Q200" s="185">
        <v>0</v>
      </c>
      <c r="R200" s="185">
        <f>Q200*H200</f>
        <v>0</v>
      </c>
      <c r="S200" s="185">
        <v>0</v>
      </c>
      <c r="T200" s="186">
        <f>S200*H200</f>
        <v>0</v>
      </c>
      <c r="U200" s="37"/>
      <c r="V200" s="37"/>
      <c r="W200" s="37"/>
      <c r="X200" s="37"/>
      <c r="Y200" s="37"/>
      <c r="Z200" s="37"/>
      <c r="AA200" s="37"/>
      <c r="AB200" s="37"/>
      <c r="AC200" s="37"/>
      <c r="AD200" s="37"/>
      <c r="AE200" s="37"/>
      <c r="AR200" s="187" t="s">
        <v>140</v>
      </c>
      <c r="AT200" s="187" t="s">
        <v>135</v>
      </c>
      <c r="AU200" s="187" t="s">
        <v>77</v>
      </c>
      <c r="AY200" s="16" t="s">
        <v>141</v>
      </c>
      <c r="BE200" s="188">
        <f>IF(N200="základní",J200,0)</f>
        <v>0</v>
      </c>
      <c r="BF200" s="188">
        <f>IF(N200="snížená",J200,0)</f>
        <v>0</v>
      </c>
      <c r="BG200" s="188">
        <f>IF(N200="zákl. přenesená",J200,0)</f>
        <v>0</v>
      </c>
      <c r="BH200" s="188">
        <f>IF(N200="sníž. přenesená",J200,0)</f>
        <v>0</v>
      </c>
      <c r="BI200" s="188">
        <f>IF(N200="nulová",J200,0)</f>
        <v>0</v>
      </c>
      <c r="BJ200" s="16" t="s">
        <v>77</v>
      </c>
      <c r="BK200" s="188">
        <f>ROUND(I200*H200,2)</f>
        <v>0</v>
      </c>
      <c r="BL200" s="16" t="s">
        <v>142</v>
      </c>
      <c r="BM200" s="187" t="s">
        <v>535</v>
      </c>
    </row>
    <row r="201" s="12" customFormat="1" ht="25.92" customHeight="1">
      <c r="A201" s="12"/>
      <c r="B201" s="223"/>
      <c r="C201" s="224"/>
      <c r="D201" s="225" t="s">
        <v>68</v>
      </c>
      <c r="E201" s="226" t="s">
        <v>1068</v>
      </c>
      <c r="F201" s="226" t="s">
        <v>95</v>
      </c>
      <c r="G201" s="224"/>
      <c r="H201" s="224"/>
      <c r="I201" s="227"/>
      <c r="J201" s="228">
        <f>BK201</f>
        <v>0</v>
      </c>
      <c r="K201" s="224"/>
      <c r="L201" s="229"/>
      <c r="M201" s="230"/>
      <c r="N201" s="231"/>
      <c r="O201" s="231"/>
      <c r="P201" s="232">
        <f>SUM(P202:P237)</f>
        <v>0</v>
      </c>
      <c r="Q201" s="231"/>
      <c r="R201" s="232">
        <f>SUM(R202:R237)</f>
        <v>0</v>
      </c>
      <c r="S201" s="231"/>
      <c r="T201" s="233">
        <f>SUM(T202:T237)</f>
        <v>0</v>
      </c>
      <c r="U201" s="12"/>
      <c r="V201" s="12"/>
      <c r="W201" s="12"/>
      <c r="X201" s="12"/>
      <c r="Y201" s="12"/>
      <c r="Z201" s="12"/>
      <c r="AA201" s="12"/>
      <c r="AB201" s="12"/>
      <c r="AC201" s="12"/>
      <c r="AD201" s="12"/>
      <c r="AE201" s="12"/>
      <c r="AR201" s="234" t="s">
        <v>77</v>
      </c>
      <c r="AT201" s="235" t="s">
        <v>68</v>
      </c>
      <c r="AU201" s="235" t="s">
        <v>69</v>
      </c>
      <c r="AY201" s="234" t="s">
        <v>141</v>
      </c>
      <c r="BK201" s="236">
        <f>SUM(BK202:BK237)</f>
        <v>0</v>
      </c>
    </row>
    <row r="202" s="2" customFormat="1" ht="16.5" customHeight="1">
      <c r="A202" s="37"/>
      <c r="B202" s="38"/>
      <c r="C202" s="175" t="s">
        <v>532</v>
      </c>
      <c r="D202" s="175" t="s">
        <v>135</v>
      </c>
      <c r="E202" s="176" t="s">
        <v>985</v>
      </c>
      <c r="F202" s="177" t="s">
        <v>986</v>
      </c>
      <c r="G202" s="178" t="s">
        <v>227</v>
      </c>
      <c r="H202" s="179">
        <v>656.10000000000002</v>
      </c>
      <c r="I202" s="180"/>
      <c r="J202" s="181">
        <f>ROUND(I202*H202,2)</f>
        <v>0</v>
      </c>
      <c r="K202" s="177" t="s">
        <v>139</v>
      </c>
      <c r="L202" s="182"/>
      <c r="M202" s="183" t="s">
        <v>19</v>
      </c>
      <c r="N202" s="184" t="s">
        <v>40</v>
      </c>
      <c r="O202" s="83"/>
      <c r="P202" s="185">
        <f>O202*H202</f>
        <v>0</v>
      </c>
      <c r="Q202" s="185">
        <v>0</v>
      </c>
      <c r="R202" s="185">
        <f>Q202*H202</f>
        <v>0</v>
      </c>
      <c r="S202" s="185">
        <v>0</v>
      </c>
      <c r="T202" s="186">
        <f>S202*H202</f>
        <v>0</v>
      </c>
      <c r="U202" s="37"/>
      <c r="V202" s="37"/>
      <c r="W202" s="37"/>
      <c r="X202" s="37"/>
      <c r="Y202" s="37"/>
      <c r="Z202" s="37"/>
      <c r="AA202" s="37"/>
      <c r="AB202" s="37"/>
      <c r="AC202" s="37"/>
      <c r="AD202" s="37"/>
      <c r="AE202" s="37"/>
      <c r="AR202" s="187" t="s">
        <v>140</v>
      </c>
      <c r="AT202" s="187" t="s">
        <v>135</v>
      </c>
      <c r="AU202" s="187" t="s">
        <v>77</v>
      </c>
      <c r="AY202" s="16" t="s">
        <v>141</v>
      </c>
      <c r="BE202" s="188">
        <f>IF(N202="základní",J202,0)</f>
        <v>0</v>
      </c>
      <c r="BF202" s="188">
        <f>IF(N202="snížená",J202,0)</f>
        <v>0</v>
      </c>
      <c r="BG202" s="188">
        <f>IF(N202="zákl. přenesená",J202,0)</f>
        <v>0</v>
      </c>
      <c r="BH202" s="188">
        <f>IF(N202="sníž. přenesená",J202,0)</f>
        <v>0</v>
      </c>
      <c r="BI202" s="188">
        <f>IF(N202="nulová",J202,0)</f>
        <v>0</v>
      </c>
      <c r="BJ202" s="16" t="s">
        <v>77</v>
      </c>
      <c r="BK202" s="188">
        <f>ROUND(I202*H202,2)</f>
        <v>0</v>
      </c>
      <c r="BL202" s="16" t="s">
        <v>142</v>
      </c>
      <c r="BM202" s="187" t="s">
        <v>538</v>
      </c>
    </row>
    <row r="203" s="2" customFormat="1">
      <c r="A203" s="37"/>
      <c r="B203" s="38"/>
      <c r="C203" s="39"/>
      <c r="D203" s="203" t="s">
        <v>168</v>
      </c>
      <c r="E203" s="39"/>
      <c r="F203" s="204" t="s">
        <v>989</v>
      </c>
      <c r="G203" s="39"/>
      <c r="H203" s="39"/>
      <c r="I203" s="205"/>
      <c r="J203" s="39"/>
      <c r="K203" s="39"/>
      <c r="L203" s="43"/>
      <c r="M203" s="206"/>
      <c r="N203" s="207"/>
      <c r="O203" s="83"/>
      <c r="P203" s="83"/>
      <c r="Q203" s="83"/>
      <c r="R203" s="83"/>
      <c r="S203" s="83"/>
      <c r="T203" s="84"/>
      <c r="U203" s="37"/>
      <c r="V203" s="37"/>
      <c r="W203" s="37"/>
      <c r="X203" s="37"/>
      <c r="Y203" s="37"/>
      <c r="Z203" s="37"/>
      <c r="AA203" s="37"/>
      <c r="AB203" s="37"/>
      <c r="AC203" s="37"/>
      <c r="AD203" s="37"/>
      <c r="AE203" s="37"/>
      <c r="AT203" s="16" t="s">
        <v>168</v>
      </c>
      <c r="AU203" s="16" t="s">
        <v>77</v>
      </c>
    </row>
    <row r="204" s="2" customFormat="1" ht="16.5" customHeight="1">
      <c r="A204" s="37"/>
      <c r="B204" s="38"/>
      <c r="C204" s="175" t="s">
        <v>313</v>
      </c>
      <c r="D204" s="175" t="s">
        <v>135</v>
      </c>
      <c r="E204" s="176" t="s">
        <v>987</v>
      </c>
      <c r="F204" s="177" t="s">
        <v>988</v>
      </c>
      <c r="G204" s="178" t="s">
        <v>138</v>
      </c>
      <c r="H204" s="179">
        <v>46</v>
      </c>
      <c r="I204" s="180"/>
      <c r="J204" s="181">
        <f>ROUND(I204*H204,2)</f>
        <v>0</v>
      </c>
      <c r="K204" s="177" t="s">
        <v>139</v>
      </c>
      <c r="L204" s="182"/>
      <c r="M204" s="183" t="s">
        <v>19</v>
      </c>
      <c r="N204" s="184" t="s">
        <v>40</v>
      </c>
      <c r="O204" s="83"/>
      <c r="P204" s="185">
        <f>O204*H204</f>
        <v>0</v>
      </c>
      <c r="Q204" s="185">
        <v>0</v>
      </c>
      <c r="R204" s="185">
        <f>Q204*H204</f>
        <v>0</v>
      </c>
      <c r="S204" s="185">
        <v>0</v>
      </c>
      <c r="T204" s="186">
        <f>S204*H204</f>
        <v>0</v>
      </c>
      <c r="U204" s="37"/>
      <c r="V204" s="37"/>
      <c r="W204" s="37"/>
      <c r="X204" s="37"/>
      <c r="Y204" s="37"/>
      <c r="Z204" s="37"/>
      <c r="AA204" s="37"/>
      <c r="AB204" s="37"/>
      <c r="AC204" s="37"/>
      <c r="AD204" s="37"/>
      <c r="AE204" s="37"/>
      <c r="AR204" s="187" t="s">
        <v>140</v>
      </c>
      <c r="AT204" s="187" t="s">
        <v>135</v>
      </c>
      <c r="AU204" s="187" t="s">
        <v>77</v>
      </c>
      <c r="AY204" s="16" t="s">
        <v>141</v>
      </c>
      <c r="BE204" s="188">
        <f>IF(N204="základní",J204,0)</f>
        <v>0</v>
      </c>
      <c r="BF204" s="188">
        <f>IF(N204="snížená",J204,0)</f>
        <v>0</v>
      </c>
      <c r="BG204" s="188">
        <f>IF(N204="zákl. přenesená",J204,0)</f>
        <v>0</v>
      </c>
      <c r="BH204" s="188">
        <f>IF(N204="sníž. přenesená",J204,0)</f>
        <v>0</v>
      </c>
      <c r="BI204" s="188">
        <f>IF(N204="nulová",J204,0)</f>
        <v>0</v>
      </c>
      <c r="BJ204" s="16" t="s">
        <v>77</v>
      </c>
      <c r="BK204" s="188">
        <f>ROUND(I204*H204,2)</f>
        <v>0</v>
      </c>
      <c r="BL204" s="16" t="s">
        <v>142</v>
      </c>
      <c r="BM204" s="187" t="s">
        <v>540</v>
      </c>
    </row>
    <row r="205" s="2" customFormat="1">
      <c r="A205" s="37"/>
      <c r="B205" s="38"/>
      <c r="C205" s="39"/>
      <c r="D205" s="203" t="s">
        <v>168</v>
      </c>
      <c r="E205" s="39"/>
      <c r="F205" s="204" t="s">
        <v>989</v>
      </c>
      <c r="G205" s="39"/>
      <c r="H205" s="39"/>
      <c r="I205" s="205"/>
      <c r="J205" s="39"/>
      <c r="K205" s="39"/>
      <c r="L205" s="43"/>
      <c r="M205" s="206"/>
      <c r="N205" s="207"/>
      <c r="O205" s="83"/>
      <c r="P205" s="83"/>
      <c r="Q205" s="83"/>
      <c r="R205" s="83"/>
      <c r="S205" s="83"/>
      <c r="T205" s="84"/>
      <c r="U205" s="37"/>
      <c r="V205" s="37"/>
      <c r="W205" s="37"/>
      <c r="X205" s="37"/>
      <c r="Y205" s="37"/>
      <c r="Z205" s="37"/>
      <c r="AA205" s="37"/>
      <c r="AB205" s="37"/>
      <c r="AC205" s="37"/>
      <c r="AD205" s="37"/>
      <c r="AE205" s="37"/>
      <c r="AT205" s="16" t="s">
        <v>168</v>
      </c>
      <c r="AU205" s="16" t="s">
        <v>77</v>
      </c>
    </row>
    <row r="206" s="2" customFormat="1" ht="16.5" customHeight="1">
      <c r="A206" s="37"/>
      <c r="B206" s="38"/>
      <c r="C206" s="175" t="s">
        <v>539</v>
      </c>
      <c r="D206" s="175" t="s">
        <v>135</v>
      </c>
      <c r="E206" s="176" t="s">
        <v>1069</v>
      </c>
      <c r="F206" s="177" t="s">
        <v>1070</v>
      </c>
      <c r="G206" s="178" t="s">
        <v>138</v>
      </c>
      <c r="H206" s="179">
        <v>2</v>
      </c>
      <c r="I206" s="180"/>
      <c r="J206" s="181">
        <f>ROUND(I206*H206,2)</f>
        <v>0</v>
      </c>
      <c r="K206" s="177" t="s">
        <v>139</v>
      </c>
      <c r="L206" s="182"/>
      <c r="M206" s="183" t="s">
        <v>19</v>
      </c>
      <c r="N206" s="184" t="s">
        <v>40</v>
      </c>
      <c r="O206" s="83"/>
      <c r="P206" s="185">
        <f>O206*H206</f>
        <v>0</v>
      </c>
      <c r="Q206" s="185">
        <v>0</v>
      </c>
      <c r="R206" s="185">
        <f>Q206*H206</f>
        <v>0</v>
      </c>
      <c r="S206" s="185">
        <v>0</v>
      </c>
      <c r="T206" s="186">
        <f>S206*H206</f>
        <v>0</v>
      </c>
      <c r="U206" s="37"/>
      <c r="V206" s="37"/>
      <c r="W206" s="37"/>
      <c r="X206" s="37"/>
      <c r="Y206" s="37"/>
      <c r="Z206" s="37"/>
      <c r="AA206" s="37"/>
      <c r="AB206" s="37"/>
      <c r="AC206" s="37"/>
      <c r="AD206" s="37"/>
      <c r="AE206" s="37"/>
      <c r="AR206" s="187" t="s">
        <v>140</v>
      </c>
      <c r="AT206" s="187" t="s">
        <v>135</v>
      </c>
      <c r="AU206" s="187" t="s">
        <v>77</v>
      </c>
      <c r="AY206" s="16" t="s">
        <v>141</v>
      </c>
      <c r="BE206" s="188">
        <f>IF(N206="základní",J206,0)</f>
        <v>0</v>
      </c>
      <c r="BF206" s="188">
        <f>IF(N206="snížená",J206,0)</f>
        <v>0</v>
      </c>
      <c r="BG206" s="188">
        <f>IF(N206="zákl. přenesená",J206,0)</f>
        <v>0</v>
      </c>
      <c r="BH206" s="188">
        <f>IF(N206="sníž. přenesená",J206,0)</f>
        <v>0</v>
      </c>
      <c r="BI206" s="188">
        <f>IF(N206="nulová",J206,0)</f>
        <v>0</v>
      </c>
      <c r="BJ206" s="16" t="s">
        <v>77</v>
      </c>
      <c r="BK206" s="188">
        <f>ROUND(I206*H206,2)</f>
        <v>0</v>
      </c>
      <c r="BL206" s="16" t="s">
        <v>142</v>
      </c>
      <c r="BM206" s="187" t="s">
        <v>542</v>
      </c>
    </row>
    <row r="207" s="2" customFormat="1">
      <c r="A207" s="37"/>
      <c r="B207" s="38"/>
      <c r="C207" s="39"/>
      <c r="D207" s="203" t="s">
        <v>168</v>
      </c>
      <c r="E207" s="39"/>
      <c r="F207" s="204" t="s">
        <v>989</v>
      </c>
      <c r="G207" s="39"/>
      <c r="H207" s="39"/>
      <c r="I207" s="205"/>
      <c r="J207" s="39"/>
      <c r="K207" s="39"/>
      <c r="L207" s="43"/>
      <c r="M207" s="206"/>
      <c r="N207" s="207"/>
      <c r="O207" s="83"/>
      <c r="P207" s="83"/>
      <c r="Q207" s="83"/>
      <c r="R207" s="83"/>
      <c r="S207" s="83"/>
      <c r="T207" s="84"/>
      <c r="U207" s="37"/>
      <c r="V207" s="37"/>
      <c r="W207" s="37"/>
      <c r="X207" s="37"/>
      <c r="Y207" s="37"/>
      <c r="Z207" s="37"/>
      <c r="AA207" s="37"/>
      <c r="AB207" s="37"/>
      <c r="AC207" s="37"/>
      <c r="AD207" s="37"/>
      <c r="AE207" s="37"/>
      <c r="AT207" s="16" t="s">
        <v>168</v>
      </c>
      <c r="AU207" s="16" t="s">
        <v>77</v>
      </c>
    </row>
    <row r="208" s="2" customFormat="1" ht="16.5" customHeight="1">
      <c r="A208" s="37"/>
      <c r="B208" s="38"/>
      <c r="C208" s="175" t="s">
        <v>316</v>
      </c>
      <c r="D208" s="175" t="s">
        <v>135</v>
      </c>
      <c r="E208" s="176" t="s">
        <v>1071</v>
      </c>
      <c r="F208" s="177" t="s">
        <v>1072</v>
      </c>
      <c r="G208" s="178" t="s">
        <v>138</v>
      </c>
      <c r="H208" s="179">
        <v>2</v>
      </c>
      <c r="I208" s="180"/>
      <c r="J208" s="181">
        <f>ROUND(I208*H208,2)</f>
        <v>0</v>
      </c>
      <c r="K208" s="177" t="s">
        <v>139</v>
      </c>
      <c r="L208" s="182"/>
      <c r="M208" s="183" t="s">
        <v>19</v>
      </c>
      <c r="N208" s="184" t="s">
        <v>40</v>
      </c>
      <c r="O208" s="83"/>
      <c r="P208" s="185">
        <f>O208*H208</f>
        <v>0</v>
      </c>
      <c r="Q208" s="185">
        <v>0</v>
      </c>
      <c r="R208" s="185">
        <f>Q208*H208</f>
        <v>0</v>
      </c>
      <c r="S208" s="185">
        <v>0</v>
      </c>
      <c r="T208" s="186">
        <f>S208*H208</f>
        <v>0</v>
      </c>
      <c r="U208" s="37"/>
      <c r="V208" s="37"/>
      <c r="W208" s="37"/>
      <c r="X208" s="37"/>
      <c r="Y208" s="37"/>
      <c r="Z208" s="37"/>
      <c r="AA208" s="37"/>
      <c r="AB208" s="37"/>
      <c r="AC208" s="37"/>
      <c r="AD208" s="37"/>
      <c r="AE208" s="37"/>
      <c r="AR208" s="187" t="s">
        <v>140</v>
      </c>
      <c r="AT208" s="187" t="s">
        <v>135</v>
      </c>
      <c r="AU208" s="187" t="s">
        <v>77</v>
      </c>
      <c r="AY208" s="16" t="s">
        <v>141</v>
      </c>
      <c r="BE208" s="188">
        <f>IF(N208="základní",J208,0)</f>
        <v>0</v>
      </c>
      <c r="BF208" s="188">
        <f>IF(N208="snížená",J208,0)</f>
        <v>0</v>
      </c>
      <c r="BG208" s="188">
        <f>IF(N208="zákl. přenesená",J208,0)</f>
        <v>0</v>
      </c>
      <c r="BH208" s="188">
        <f>IF(N208="sníž. přenesená",J208,0)</f>
        <v>0</v>
      </c>
      <c r="BI208" s="188">
        <f>IF(N208="nulová",J208,0)</f>
        <v>0</v>
      </c>
      <c r="BJ208" s="16" t="s">
        <v>77</v>
      </c>
      <c r="BK208" s="188">
        <f>ROUND(I208*H208,2)</f>
        <v>0</v>
      </c>
      <c r="BL208" s="16" t="s">
        <v>142</v>
      </c>
      <c r="BM208" s="187" t="s">
        <v>544</v>
      </c>
    </row>
    <row r="209" s="2" customFormat="1">
      <c r="A209" s="37"/>
      <c r="B209" s="38"/>
      <c r="C209" s="39"/>
      <c r="D209" s="203" t="s">
        <v>168</v>
      </c>
      <c r="E209" s="39"/>
      <c r="F209" s="204" t="s">
        <v>989</v>
      </c>
      <c r="G209" s="39"/>
      <c r="H209" s="39"/>
      <c r="I209" s="205"/>
      <c r="J209" s="39"/>
      <c r="K209" s="39"/>
      <c r="L209" s="43"/>
      <c r="M209" s="206"/>
      <c r="N209" s="207"/>
      <c r="O209" s="83"/>
      <c r="P209" s="83"/>
      <c r="Q209" s="83"/>
      <c r="R209" s="83"/>
      <c r="S209" s="83"/>
      <c r="T209" s="84"/>
      <c r="U209" s="37"/>
      <c r="V209" s="37"/>
      <c r="W209" s="37"/>
      <c r="X209" s="37"/>
      <c r="Y209" s="37"/>
      <c r="Z209" s="37"/>
      <c r="AA209" s="37"/>
      <c r="AB209" s="37"/>
      <c r="AC209" s="37"/>
      <c r="AD209" s="37"/>
      <c r="AE209" s="37"/>
      <c r="AT209" s="16" t="s">
        <v>168</v>
      </c>
      <c r="AU209" s="16" t="s">
        <v>77</v>
      </c>
    </row>
    <row r="210" s="2" customFormat="1" ht="16.5" customHeight="1">
      <c r="A210" s="37"/>
      <c r="B210" s="38"/>
      <c r="C210" s="175" t="s">
        <v>543</v>
      </c>
      <c r="D210" s="175" t="s">
        <v>135</v>
      </c>
      <c r="E210" s="176" t="s">
        <v>990</v>
      </c>
      <c r="F210" s="177" t="s">
        <v>991</v>
      </c>
      <c r="G210" s="178" t="s">
        <v>138</v>
      </c>
      <c r="H210" s="179">
        <v>4</v>
      </c>
      <c r="I210" s="180"/>
      <c r="J210" s="181">
        <f>ROUND(I210*H210,2)</f>
        <v>0</v>
      </c>
      <c r="K210" s="177" t="s">
        <v>139</v>
      </c>
      <c r="L210" s="182"/>
      <c r="M210" s="183" t="s">
        <v>19</v>
      </c>
      <c r="N210" s="184" t="s">
        <v>40</v>
      </c>
      <c r="O210" s="83"/>
      <c r="P210" s="185">
        <f>O210*H210</f>
        <v>0</v>
      </c>
      <c r="Q210" s="185">
        <v>0</v>
      </c>
      <c r="R210" s="185">
        <f>Q210*H210</f>
        <v>0</v>
      </c>
      <c r="S210" s="185">
        <v>0</v>
      </c>
      <c r="T210" s="186">
        <f>S210*H210</f>
        <v>0</v>
      </c>
      <c r="U210" s="37"/>
      <c r="V210" s="37"/>
      <c r="W210" s="37"/>
      <c r="X210" s="37"/>
      <c r="Y210" s="37"/>
      <c r="Z210" s="37"/>
      <c r="AA210" s="37"/>
      <c r="AB210" s="37"/>
      <c r="AC210" s="37"/>
      <c r="AD210" s="37"/>
      <c r="AE210" s="37"/>
      <c r="AR210" s="187" t="s">
        <v>140</v>
      </c>
      <c r="AT210" s="187" t="s">
        <v>135</v>
      </c>
      <c r="AU210" s="187" t="s">
        <v>77</v>
      </c>
      <c r="AY210" s="16" t="s">
        <v>141</v>
      </c>
      <c r="BE210" s="188">
        <f>IF(N210="základní",J210,0)</f>
        <v>0</v>
      </c>
      <c r="BF210" s="188">
        <f>IF(N210="snížená",J210,0)</f>
        <v>0</v>
      </c>
      <c r="BG210" s="188">
        <f>IF(N210="zákl. přenesená",J210,0)</f>
        <v>0</v>
      </c>
      <c r="BH210" s="188">
        <f>IF(N210="sníž. přenesená",J210,0)</f>
        <v>0</v>
      </c>
      <c r="BI210" s="188">
        <f>IF(N210="nulová",J210,0)</f>
        <v>0</v>
      </c>
      <c r="BJ210" s="16" t="s">
        <v>77</v>
      </c>
      <c r="BK210" s="188">
        <f>ROUND(I210*H210,2)</f>
        <v>0</v>
      </c>
      <c r="BL210" s="16" t="s">
        <v>142</v>
      </c>
      <c r="BM210" s="187" t="s">
        <v>546</v>
      </c>
    </row>
    <row r="211" s="2" customFormat="1">
      <c r="A211" s="37"/>
      <c r="B211" s="38"/>
      <c r="C211" s="39"/>
      <c r="D211" s="203" t="s">
        <v>168</v>
      </c>
      <c r="E211" s="39"/>
      <c r="F211" s="204" t="s">
        <v>989</v>
      </c>
      <c r="G211" s="39"/>
      <c r="H211" s="39"/>
      <c r="I211" s="205"/>
      <c r="J211" s="39"/>
      <c r="K211" s="39"/>
      <c r="L211" s="43"/>
      <c r="M211" s="206"/>
      <c r="N211" s="207"/>
      <c r="O211" s="83"/>
      <c r="P211" s="83"/>
      <c r="Q211" s="83"/>
      <c r="R211" s="83"/>
      <c r="S211" s="83"/>
      <c r="T211" s="84"/>
      <c r="U211" s="37"/>
      <c r="V211" s="37"/>
      <c r="W211" s="37"/>
      <c r="X211" s="37"/>
      <c r="Y211" s="37"/>
      <c r="Z211" s="37"/>
      <c r="AA211" s="37"/>
      <c r="AB211" s="37"/>
      <c r="AC211" s="37"/>
      <c r="AD211" s="37"/>
      <c r="AE211" s="37"/>
      <c r="AT211" s="16" t="s">
        <v>168</v>
      </c>
      <c r="AU211" s="16" t="s">
        <v>77</v>
      </c>
    </row>
    <row r="212" s="2" customFormat="1" ht="16.5" customHeight="1">
      <c r="A212" s="37"/>
      <c r="B212" s="38"/>
      <c r="C212" s="175" t="s">
        <v>321</v>
      </c>
      <c r="D212" s="175" t="s">
        <v>135</v>
      </c>
      <c r="E212" s="176" t="s">
        <v>1000</v>
      </c>
      <c r="F212" s="177" t="s">
        <v>1001</v>
      </c>
      <c r="G212" s="178" t="s">
        <v>138</v>
      </c>
      <c r="H212" s="179">
        <v>6</v>
      </c>
      <c r="I212" s="180"/>
      <c r="J212" s="181">
        <f>ROUND(I212*H212,2)</f>
        <v>0</v>
      </c>
      <c r="K212" s="177" t="s">
        <v>139</v>
      </c>
      <c r="L212" s="182"/>
      <c r="M212" s="183" t="s">
        <v>19</v>
      </c>
      <c r="N212" s="184" t="s">
        <v>40</v>
      </c>
      <c r="O212" s="83"/>
      <c r="P212" s="185">
        <f>O212*H212</f>
        <v>0</v>
      </c>
      <c r="Q212" s="185">
        <v>0</v>
      </c>
      <c r="R212" s="185">
        <f>Q212*H212</f>
        <v>0</v>
      </c>
      <c r="S212" s="185">
        <v>0</v>
      </c>
      <c r="T212" s="186">
        <f>S212*H212</f>
        <v>0</v>
      </c>
      <c r="U212" s="37"/>
      <c r="V212" s="37"/>
      <c r="W212" s="37"/>
      <c r="X212" s="37"/>
      <c r="Y212" s="37"/>
      <c r="Z212" s="37"/>
      <c r="AA212" s="37"/>
      <c r="AB212" s="37"/>
      <c r="AC212" s="37"/>
      <c r="AD212" s="37"/>
      <c r="AE212" s="37"/>
      <c r="AR212" s="187" t="s">
        <v>140</v>
      </c>
      <c r="AT212" s="187" t="s">
        <v>135</v>
      </c>
      <c r="AU212" s="187" t="s">
        <v>77</v>
      </c>
      <c r="AY212" s="16" t="s">
        <v>141</v>
      </c>
      <c r="BE212" s="188">
        <f>IF(N212="základní",J212,0)</f>
        <v>0</v>
      </c>
      <c r="BF212" s="188">
        <f>IF(N212="snížená",J212,0)</f>
        <v>0</v>
      </c>
      <c r="BG212" s="188">
        <f>IF(N212="zákl. přenesená",J212,0)</f>
        <v>0</v>
      </c>
      <c r="BH212" s="188">
        <f>IF(N212="sníž. přenesená",J212,0)</f>
        <v>0</v>
      </c>
      <c r="BI212" s="188">
        <f>IF(N212="nulová",J212,0)</f>
        <v>0</v>
      </c>
      <c r="BJ212" s="16" t="s">
        <v>77</v>
      </c>
      <c r="BK212" s="188">
        <f>ROUND(I212*H212,2)</f>
        <v>0</v>
      </c>
      <c r="BL212" s="16" t="s">
        <v>142</v>
      </c>
      <c r="BM212" s="187" t="s">
        <v>550</v>
      </c>
    </row>
    <row r="213" s="2" customFormat="1">
      <c r="A213" s="37"/>
      <c r="B213" s="38"/>
      <c r="C213" s="39"/>
      <c r="D213" s="203" t="s">
        <v>168</v>
      </c>
      <c r="E213" s="39"/>
      <c r="F213" s="204" t="s">
        <v>989</v>
      </c>
      <c r="G213" s="39"/>
      <c r="H213" s="39"/>
      <c r="I213" s="205"/>
      <c r="J213" s="39"/>
      <c r="K213" s="39"/>
      <c r="L213" s="43"/>
      <c r="M213" s="206"/>
      <c r="N213" s="207"/>
      <c r="O213" s="83"/>
      <c r="P213" s="83"/>
      <c r="Q213" s="83"/>
      <c r="R213" s="83"/>
      <c r="S213" s="83"/>
      <c r="T213" s="84"/>
      <c r="U213" s="37"/>
      <c r="V213" s="37"/>
      <c r="W213" s="37"/>
      <c r="X213" s="37"/>
      <c r="Y213" s="37"/>
      <c r="Z213" s="37"/>
      <c r="AA213" s="37"/>
      <c r="AB213" s="37"/>
      <c r="AC213" s="37"/>
      <c r="AD213" s="37"/>
      <c r="AE213" s="37"/>
      <c r="AT213" s="16" t="s">
        <v>168</v>
      </c>
      <c r="AU213" s="16" t="s">
        <v>77</v>
      </c>
    </row>
    <row r="214" s="2" customFormat="1" ht="24.15" customHeight="1">
      <c r="A214" s="37"/>
      <c r="B214" s="38"/>
      <c r="C214" s="175" t="s">
        <v>547</v>
      </c>
      <c r="D214" s="175" t="s">
        <v>135</v>
      </c>
      <c r="E214" s="176" t="s">
        <v>1002</v>
      </c>
      <c r="F214" s="177" t="s">
        <v>1003</v>
      </c>
      <c r="G214" s="178" t="s">
        <v>138</v>
      </c>
      <c r="H214" s="179">
        <v>48</v>
      </c>
      <c r="I214" s="180"/>
      <c r="J214" s="181">
        <f>ROUND(I214*H214,2)</f>
        <v>0</v>
      </c>
      <c r="K214" s="177" t="s">
        <v>139</v>
      </c>
      <c r="L214" s="182"/>
      <c r="M214" s="183" t="s">
        <v>19</v>
      </c>
      <c r="N214" s="184" t="s">
        <v>40</v>
      </c>
      <c r="O214" s="83"/>
      <c r="P214" s="185">
        <f>O214*H214</f>
        <v>0</v>
      </c>
      <c r="Q214" s="185">
        <v>0</v>
      </c>
      <c r="R214" s="185">
        <f>Q214*H214</f>
        <v>0</v>
      </c>
      <c r="S214" s="185">
        <v>0</v>
      </c>
      <c r="T214" s="186">
        <f>S214*H214</f>
        <v>0</v>
      </c>
      <c r="U214" s="37"/>
      <c r="V214" s="37"/>
      <c r="W214" s="37"/>
      <c r="X214" s="37"/>
      <c r="Y214" s="37"/>
      <c r="Z214" s="37"/>
      <c r="AA214" s="37"/>
      <c r="AB214" s="37"/>
      <c r="AC214" s="37"/>
      <c r="AD214" s="37"/>
      <c r="AE214" s="37"/>
      <c r="AR214" s="187" t="s">
        <v>140</v>
      </c>
      <c r="AT214" s="187" t="s">
        <v>135</v>
      </c>
      <c r="AU214" s="187" t="s">
        <v>77</v>
      </c>
      <c r="AY214" s="16" t="s">
        <v>141</v>
      </c>
      <c r="BE214" s="188">
        <f>IF(N214="základní",J214,0)</f>
        <v>0</v>
      </c>
      <c r="BF214" s="188">
        <f>IF(N214="snížená",J214,0)</f>
        <v>0</v>
      </c>
      <c r="BG214" s="188">
        <f>IF(N214="zákl. přenesená",J214,0)</f>
        <v>0</v>
      </c>
      <c r="BH214" s="188">
        <f>IF(N214="sníž. přenesená",J214,0)</f>
        <v>0</v>
      </c>
      <c r="BI214" s="188">
        <f>IF(N214="nulová",J214,0)</f>
        <v>0</v>
      </c>
      <c r="BJ214" s="16" t="s">
        <v>77</v>
      </c>
      <c r="BK214" s="188">
        <f>ROUND(I214*H214,2)</f>
        <v>0</v>
      </c>
      <c r="BL214" s="16" t="s">
        <v>142</v>
      </c>
      <c r="BM214" s="187" t="s">
        <v>552</v>
      </c>
    </row>
    <row r="215" s="2" customFormat="1">
      <c r="A215" s="37"/>
      <c r="B215" s="38"/>
      <c r="C215" s="39"/>
      <c r="D215" s="203" t="s">
        <v>168</v>
      </c>
      <c r="E215" s="39"/>
      <c r="F215" s="204" t="s">
        <v>1005</v>
      </c>
      <c r="G215" s="39"/>
      <c r="H215" s="39"/>
      <c r="I215" s="205"/>
      <c r="J215" s="39"/>
      <c r="K215" s="39"/>
      <c r="L215" s="43"/>
      <c r="M215" s="206"/>
      <c r="N215" s="207"/>
      <c r="O215" s="83"/>
      <c r="P215" s="83"/>
      <c r="Q215" s="83"/>
      <c r="R215" s="83"/>
      <c r="S215" s="83"/>
      <c r="T215" s="84"/>
      <c r="U215" s="37"/>
      <c r="V215" s="37"/>
      <c r="W215" s="37"/>
      <c r="X215" s="37"/>
      <c r="Y215" s="37"/>
      <c r="Z215" s="37"/>
      <c r="AA215" s="37"/>
      <c r="AB215" s="37"/>
      <c r="AC215" s="37"/>
      <c r="AD215" s="37"/>
      <c r="AE215" s="37"/>
      <c r="AT215" s="16" t="s">
        <v>168</v>
      </c>
      <c r="AU215" s="16" t="s">
        <v>77</v>
      </c>
    </row>
    <row r="216" s="2" customFormat="1" ht="24.15" customHeight="1">
      <c r="A216" s="37"/>
      <c r="B216" s="38"/>
      <c r="C216" s="175" t="s">
        <v>322</v>
      </c>
      <c r="D216" s="175" t="s">
        <v>135</v>
      </c>
      <c r="E216" s="176" t="s">
        <v>1007</v>
      </c>
      <c r="F216" s="177" t="s">
        <v>1008</v>
      </c>
      <c r="G216" s="178" t="s">
        <v>994</v>
      </c>
      <c r="H216" s="179">
        <v>66</v>
      </c>
      <c r="I216" s="180"/>
      <c r="J216" s="181">
        <f>ROUND(I216*H216,2)</f>
        <v>0</v>
      </c>
      <c r="K216" s="177" t="s">
        <v>139</v>
      </c>
      <c r="L216" s="182"/>
      <c r="M216" s="183" t="s">
        <v>19</v>
      </c>
      <c r="N216" s="184" t="s">
        <v>40</v>
      </c>
      <c r="O216" s="83"/>
      <c r="P216" s="185">
        <f>O216*H216</f>
        <v>0</v>
      </c>
      <c r="Q216" s="185">
        <v>0</v>
      </c>
      <c r="R216" s="185">
        <f>Q216*H216</f>
        <v>0</v>
      </c>
      <c r="S216" s="185">
        <v>0</v>
      </c>
      <c r="T216" s="186">
        <f>S216*H216</f>
        <v>0</v>
      </c>
      <c r="U216" s="37"/>
      <c r="V216" s="37"/>
      <c r="W216" s="37"/>
      <c r="X216" s="37"/>
      <c r="Y216" s="37"/>
      <c r="Z216" s="37"/>
      <c r="AA216" s="37"/>
      <c r="AB216" s="37"/>
      <c r="AC216" s="37"/>
      <c r="AD216" s="37"/>
      <c r="AE216" s="37"/>
      <c r="AR216" s="187" t="s">
        <v>140</v>
      </c>
      <c r="AT216" s="187" t="s">
        <v>135</v>
      </c>
      <c r="AU216" s="187" t="s">
        <v>77</v>
      </c>
      <c r="AY216" s="16" t="s">
        <v>141</v>
      </c>
      <c r="BE216" s="188">
        <f>IF(N216="základní",J216,0)</f>
        <v>0</v>
      </c>
      <c r="BF216" s="188">
        <f>IF(N216="snížená",J216,0)</f>
        <v>0</v>
      </c>
      <c r="BG216" s="188">
        <f>IF(N216="zákl. přenesená",J216,0)</f>
        <v>0</v>
      </c>
      <c r="BH216" s="188">
        <f>IF(N216="sníž. přenesená",J216,0)</f>
        <v>0</v>
      </c>
      <c r="BI216" s="188">
        <f>IF(N216="nulová",J216,0)</f>
        <v>0</v>
      </c>
      <c r="BJ216" s="16" t="s">
        <v>77</v>
      </c>
      <c r="BK216" s="188">
        <f>ROUND(I216*H216,2)</f>
        <v>0</v>
      </c>
      <c r="BL216" s="16" t="s">
        <v>142</v>
      </c>
      <c r="BM216" s="187" t="s">
        <v>555</v>
      </c>
    </row>
    <row r="217" s="2" customFormat="1" ht="24.15" customHeight="1">
      <c r="A217" s="37"/>
      <c r="B217" s="38"/>
      <c r="C217" s="175" t="s">
        <v>554</v>
      </c>
      <c r="D217" s="175" t="s">
        <v>135</v>
      </c>
      <c r="E217" s="176" t="s">
        <v>995</v>
      </c>
      <c r="F217" s="177" t="s">
        <v>996</v>
      </c>
      <c r="G217" s="178" t="s">
        <v>138</v>
      </c>
      <c r="H217" s="179">
        <v>53</v>
      </c>
      <c r="I217" s="180"/>
      <c r="J217" s="181">
        <f>ROUND(I217*H217,2)</f>
        <v>0</v>
      </c>
      <c r="K217" s="177" t="s">
        <v>139</v>
      </c>
      <c r="L217" s="182"/>
      <c r="M217" s="183" t="s">
        <v>19</v>
      </c>
      <c r="N217" s="184" t="s">
        <v>40</v>
      </c>
      <c r="O217" s="83"/>
      <c r="P217" s="185">
        <f>O217*H217</f>
        <v>0</v>
      </c>
      <c r="Q217" s="185">
        <v>0</v>
      </c>
      <c r="R217" s="185">
        <f>Q217*H217</f>
        <v>0</v>
      </c>
      <c r="S217" s="185">
        <v>0</v>
      </c>
      <c r="T217" s="186">
        <f>S217*H217</f>
        <v>0</v>
      </c>
      <c r="U217" s="37"/>
      <c r="V217" s="37"/>
      <c r="W217" s="37"/>
      <c r="X217" s="37"/>
      <c r="Y217" s="37"/>
      <c r="Z217" s="37"/>
      <c r="AA217" s="37"/>
      <c r="AB217" s="37"/>
      <c r="AC217" s="37"/>
      <c r="AD217" s="37"/>
      <c r="AE217" s="37"/>
      <c r="AR217" s="187" t="s">
        <v>140</v>
      </c>
      <c r="AT217" s="187" t="s">
        <v>135</v>
      </c>
      <c r="AU217" s="187" t="s">
        <v>77</v>
      </c>
      <c r="AY217" s="16" t="s">
        <v>141</v>
      </c>
      <c r="BE217" s="188">
        <f>IF(N217="základní",J217,0)</f>
        <v>0</v>
      </c>
      <c r="BF217" s="188">
        <f>IF(N217="snížená",J217,0)</f>
        <v>0</v>
      </c>
      <c r="BG217" s="188">
        <f>IF(N217="zákl. přenesená",J217,0)</f>
        <v>0</v>
      </c>
      <c r="BH217" s="188">
        <f>IF(N217="sníž. přenesená",J217,0)</f>
        <v>0</v>
      </c>
      <c r="BI217" s="188">
        <f>IF(N217="nulová",J217,0)</f>
        <v>0</v>
      </c>
      <c r="BJ217" s="16" t="s">
        <v>77</v>
      </c>
      <c r="BK217" s="188">
        <f>ROUND(I217*H217,2)</f>
        <v>0</v>
      </c>
      <c r="BL217" s="16" t="s">
        <v>142</v>
      </c>
      <c r="BM217" s="187" t="s">
        <v>556</v>
      </c>
    </row>
    <row r="218" s="2" customFormat="1">
      <c r="A218" s="37"/>
      <c r="B218" s="38"/>
      <c r="C218" s="39"/>
      <c r="D218" s="203" t="s">
        <v>168</v>
      </c>
      <c r="E218" s="39"/>
      <c r="F218" s="204" t="s">
        <v>989</v>
      </c>
      <c r="G218" s="39"/>
      <c r="H218" s="39"/>
      <c r="I218" s="205"/>
      <c r="J218" s="39"/>
      <c r="K218" s="39"/>
      <c r="L218" s="43"/>
      <c r="M218" s="206"/>
      <c r="N218" s="207"/>
      <c r="O218" s="83"/>
      <c r="P218" s="83"/>
      <c r="Q218" s="83"/>
      <c r="R218" s="83"/>
      <c r="S218" s="83"/>
      <c r="T218" s="84"/>
      <c r="U218" s="37"/>
      <c r="V218" s="37"/>
      <c r="W218" s="37"/>
      <c r="X218" s="37"/>
      <c r="Y218" s="37"/>
      <c r="Z218" s="37"/>
      <c r="AA218" s="37"/>
      <c r="AB218" s="37"/>
      <c r="AC218" s="37"/>
      <c r="AD218" s="37"/>
      <c r="AE218" s="37"/>
      <c r="AT218" s="16" t="s">
        <v>168</v>
      </c>
      <c r="AU218" s="16" t="s">
        <v>77</v>
      </c>
    </row>
    <row r="219" s="2" customFormat="1" ht="16.5" customHeight="1">
      <c r="A219" s="37"/>
      <c r="B219" s="38"/>
      <c r="C219" s="175" t="s">
        <v>326</v>
      </c>
      <c r="D219" s="175" t="s">
        <v>135</v>
      </c>
      <c r="E219" s="176" t="s">
        <v>1009</v>
      </c>
      <c r="F219" s="177" t="s">
        <v>1010</v>
      </c>
      <c r="G219" s="178" t="s">
        <v>227</v>
      </c>
      <c r="H219" s="179">
        <v>381.75</v>
      </c>
      <c r="I219" s="180"/>
      <c r="J219" s="181">
        <f>ROUND(I219*H219,2)</f>
        <v>0</v>
      </c>
      <c r="K219" s="177" t="s">
        <v>139</v>
      </c>
      <c r="L219" s="182"/>
      <c r="M219" s="183" t="s">
        <v>19</v>
      </c>
      <c r="N219" s="184" t="s">
        <v>40</v>
      </c>
      <c r="O219" s="83"/>
      <c r="P219" s="185">
        <f>O219*H219</f>
        <v>0</v>
      </c>
      <c r="Q219" s="185">
        <v>0</v>
      </c>
      <c r="R219" s="185">
        <f>Q219*H219</f>
        <v>0</v>
      </c>
      <c r="S219" s="185">
        <v>0</v>
      </c>
      <c r="T219" s="186">
        <f>S219*H219</f>
        <v>0</v>
      </c>
      <c r="U219" s="37"/>
      <c r="V219" s="37"/>
      <c r="W219" s="37"/>
      <c r="X219" s="37"/>
      <c r="Y219" s="37"/>
      <c r="Z219" s="37"/>
      <c r="AA219" s="37"/>
      <c r="AB219" s="37"/>
      <c r="AC219" s="37"/>
      <c r="AD219" s="37"/>
      <c r="AE219" s="37"/>
      <c r="AR219" s="187" t="s">
        <v>140</v>
      </c>
      <c r="AT219" s="187" t="s">
        <v>135</v>
      </c>
      <c r="AU219" s="187" t="s">
        <v>77</v>
      </c>
      <c r="AY219" s="16" t="s">
        <v>141</v>
      </c>
      <c r="BE219" s="188">
        <f>IF(N219="základní",J219,0)</f>
        <v>0</v>
      </c>
      <c r="BF219" s="188">
        <f>IF(N219="snížená",J219,0)</f>
        <v>0</v>
      </c>
      <c r="BG219" s="188">
        <f>IF(N219="zákl. přenesená",J219,0)</f>
        <v>0</v>
      </c>
      <c r="BH219" s="188">
        <f>IF(N219="sníž. přenesená",J219,0)</f>
        <v>0</v>
      </c>
      <c r="BI219" s="188">
        <f>IF(N219="nulová",J219,0)</f>
        <v>0</v>
      </c>
      <c r="BJ219" s="16" t="s">
        <v>77</v>
      </c>
      <c r="BK219" s="188">
        <f>ROUND(I219*H219,2)</f>
        <v>0</v>
      </c>
      <c r="BL219" s="16" t="s">
        <v>142</v>
      </c>
      <c r="BM219" s="187" t="s">
        <v>558</v>
      </c>
    </row>
    <row r="220" s="2" customFormat="1">
      <c r="A220" s="37"/>
      <c r="B220" s="38"/>
      <c r="C220" s="39"/>
      <c r="D220" s="203" t="s">
        <v>168</v>
      </c>
      <c r="E220" s="39"/>
      <c r="F220" s="204" t="s">
        <v>989</v>
      </c>
      <c r="G220" s="39"/>
      <c r="H220" s="39"/>
      <c r="I220" s="205"/>
      <c r="J220" s="39"/>
      <c r="K220" s="39"/>
      <c r="L220" s="43"/>
      <c r="M220" s="206"/>
      <c r="N220" s="207"/>
      <c r="O220" s="83"/>
      <c r="P220" s="83"/>
      <c r="Q220" s="83"/>
      <c r="R220" s="83"/>
      <c r="S220" s="83"/>
      <c r="T220" s="84"/>
      <c r="U220" s="37"/>
      <c r="V220" s="37"/>
      <c r="W220" s="37"/>
      <c r="X220" s="37"/>
      <c r="Y220" s="37"/>
      <c r="Z220" s="37"/>
      <c r="AA220" s="37"/>
      <c r="AB220" s="37"/>
      <c r="AC220" s="37"/>
      <c r="AD220" s="37"/>
      <c r="AE220" s="37"/>
      <c r="AT220" s="16" t="s">
        <v>168</v>
      </c>
      <c r="AU220" s="16" t="s">
        <v>77</v>
      </c>
    </row>
    <row r="221" s="2" customFormat="1" ht="16.5" customHeight="1">
      <c r="A221" s="37"/>
      <c r="B221" s="38"/>
      <c r="C221" s="175" t="s">
        <v>557</v>
      </c>
      <c r="D221" s="175" t="s">
        <v>135</v>
      </c>
      <c r="E221" s="176" t="s">
        <v>703</v>
      </c>
      <c r="F221" s="177" t="s">
        <v>704</v>
      </c>
      <c r="G221" s="178" t="s">
        <v>138</v>
      </c>
      <c r="H221" s="179">
        <v>4228</v>
      </c>
      <c r="I221" s="180"/>
      <c r="J221" s="181">
        <f>ROUND(I221*H221,2)</f>
        <v>0</v>
      </c>
      <c r="K221" s="177" t="s">
        <v>139</v>
      </c>
      <c r="L221" s="182"/>
      <c r="M221" s="183" t="s">
        <v>19</v>
      </c>
      <c r="N221" s="184" t="s">
        <v>40</v>
      </c>
      <c r="O221" s="83"/>
      <c r="P221" s="185">
        <f>O221*H221</f>
        <v>0</v>
      </c>
      <c r="Q221" s="185">
        <v>0</v>
      </c>
      <c r="R221" s="185">
        <f>Q221*H221</f>
        <v>0</v>
      </c>
      <c r="S221" s="185">
        <v>0</v>
      </c>
      <c r="T221" s="186">
        <f>S221*H221</f>
        <v>0</v>
      </c>
      <c r="U221" s="37"/>
      <c r="V221" s="37"/>
      <c r="W221" s="37"/>
      <c r="X221" s="37"/>
      <c r="Y221" s="37"/>
      <c r="Z221" s="37"/>
      <c r="AA221" s="37"/>
      <c r="AB221" s="37"/>
      <c r="AC221" s="37"/>
      <c r="AD221" s="37"/>
      <c r="AE221" s="37"/>
      <c r="AR221" s="187" t="s">
        <v>140</v>
      </c>
      <c r="AT221" s="187" t="s">
        <v>135</v>
      </c>
      <c r="AU221" s="187" t="s">
        <v>77</v>
      </c>
      <c r="AY221" s="16" t="s">
        <v>141</v>
      </c>
      <c r="BE221" s="188">
        <f>IF(N221="základní",J221,0)</f>
        <v>0</v>
      </c>
      <c r="BF221" s="188">
        <f>IF(N221="snížená",J221,0)</f>
        <v>0</v>
      </c>
      <c r="BG221" s="188">
        <f>IF(N221="zákl. přenesená",J221,0)</f>
        <v>0</v>
      </c>
      <c r="BH221" s="188">
        <f>IF(N221="sníž. přenesená",J221,0)</f>
        <v>0</v>
      </c>
      <c r="BI221" s="188">
        <f>IF(N221="nulová",J221,0)</f>
        <v>0</v>
      </c>
      <c r="BJ221" s="16" t="s">
        <v>77</v>
      </c>
      <c r="BK221" s="188">
        <f>ROUND(I221*H221,2)</f>
        <v>0</v>
      </c>
      <c r="BL221" s="16" t="s">
        <v>142</v>
      </c>
      <c r="BM221" s="187" t="s">
        <v>559</v>
      </c>
    </row>
    <row r="222" s="2" customFormat="1">
      <c r="A222" s="37"/>
      <c r="B222" s="38"/>
      <c r="C222" s="39"/>
      <c r="D222" s="203" t="s">
        <v>168</v>
      </c>
      <c r="E222" s="39"/>
      <c r="F222" s="204" t="s">
        <v>989</v>
      </c>
      <c r="G222" s="39"/>
      <c r="H222" s="39"/>
      <c r="I222" s="205"/>
      <c r="J222" s="39"/>
      <c r="K222" s="39"/>
      <c r="L222" s="43"/>
      <c r="M222" s="206"/>
      <c r="N222" s="207"/>
      <c r="O222" s="83"/>
      <c r="P222" s="83"/>
      <c r="Q222" s="83"/>
      <c r="R222" s="83"/>
      <c r="S222" s="83"/>
      <c r="T222" s="84"/>
      <c r="U222" s="37"/>
      <c r="V222" s="37"/>
      <c r="W222" s="37"/>
      <c r="X222" s="37"/>
      <c r="Y222" s="37"/>
      <c r="Z222" s="37"/>
      <c r="AA222" s="37"/>
      <c r="AB222" s="37"/>
      <c r="AC222" s="37"/>
      <c r="AD222" s="37"/>
      <c r="AE222" s="37"/>
      <c r="AT222" s="16" t="s">
        <v>168</v>
      </c>
      <c r="AU222" s="16" t="s">
        <v>77</v>
      </c>
    </row>
    <row r="223" s="2" customFormat="1" ht="16.5" customHeight="1">
      <c r="A223" s="37"/>
      <c r="B223" s="38"/>
      <c r="C223" s="175" t="s">
        <v>330</v>
      </c>
      <c r="D223" s="175" t="s">
        <v>135</v>
      </c>
      <c r="E223" s="176" t="s">
        <v>1073</v>
      </c>
      <c r="F223" s="177" t="s">
        <v>1074</v>
      </c>
      <c r="G223" s="178" t="s">
        <v>138</v>
      </c>
      <c r="H223" s="179">
        <v>1</v>
      </c>
      <c r="I223" s="180"/>
      <c r="J223" s="181">
        <f>ROUND(I223*H223,2)</f>
        <v>0</v>
      </c>
      <c r="K223" s="177" t="s">
        <v>139</v>
      </c>
      <c r="L223" s="182"/>
      <c r="M223" s="183" t="s">
        <v>19</v>
      </c>
      <c r="N223" s="184" t="s">
        <v>40</v>
      </c>
      <c r="O223" s="83"/>
      <c r="P223" s="185">
        <f>O223*H223</f>
        <v>0</v>
      </c>
      <c r="Q223" s="185">
        <v>0</v>
      </c>
      <c r="R223" s="185">
        <f>Q223*H223</f>
        <v>0</v>
      </c>
      <c r="S223" s="185">
        <v>0</v>
      </c>
      <c r="T223" s="186">
        <f>S223*H223</f>
        <v>0</v>
      </c>
      <c r="U223" s="37"/>
      <c r="V223" s="37"/>
      <c r="W223" s="37"/>
      <c r="X223" s="37"/>
      <c r="Y223" s="37"/>
      <c r="Z223" s="37"/>
      <c r="AA223" s="37"/>
      <c r="AB223" s="37"/>
      <c r="AC223" s="37"/>
      <c r="AD223" s="37"/>
      <c r="AE223" s="37"/>
      <c r="AR223" s="187" t="s">
        <v>140</v>
      </c>
      <c r="AT223" s="187" t="s">
        <v>135</v>
      </c>
      <c r="AU223" s="187" t="s">
        <v>77</v>
      </c>
      <c r="AY223" s="16" t="s">
        <v>141</v>
      </c>
      <c r="BE223" s="188">
        <f>IF(N223="základní",J223,0)</f>
        <v>0</v>
      </c>
      <c r="BF223" s="188">
        <f>IF(N223="snížená",J223,0)</f>
        <v>0</v>
      </c>
      <c r="BG223" s="188">
        <f>IF(N223="zákl. přenesená",J223,0)</f>
        <v>0</v>
      </c>
      <c r="BH223" s="188">
        <f>IF(N223="sníž. přenesená",J223,0)</f>
        <v>0</v>
      </c>
      <c r="BI223" s="188">
        <f>IF(N223="nulová",J223,0)</f>
        <v>0</v>
      </c>
      <c r="BJ223" s="16" t="s">
        <v>77</v>
      </c>
      <c r="BK223" s="188">
        <f>ROUND(I223*H223,2)</f>
        <v>0</v>
      </c>
      <c r="BL223" s="16" t="s">
        <v>142</v>
      </c>
      <c r="BM223" s="187" t="s">
        <v>1075</v>
      </c>
    </row>
    <row r="224" s="2" customFormat="1" ht="16.5" customHeight="1">
      <c r="A224" s="37"/>
      <c r="B224" s="38"/>
      <c r="C224" s="175" t="s">
        <v>1076</v>
      </c>
      <c r="D224" s="175" t="s">
        <v>135</v>
      </c>
      <c r="E224" s="176" t="s">
        <v>1077</v>
      </c>
      <c r="F224" s="177" t="s">
        <v>1078</v>
      </c>
      <c r="G224" s="178" t="s">
        <v>138</v>
      </c>
      <c r="H224" s="179">
        <v>1</v>
      </c>
      <c r="I224" s="180"/>
      <c r="J224" s="181">
        <f>ROUND(I224*H224,2)</f>
        <v>0</v>
      </c>
      <c r="K224" s="177" t="s">
        <v>139</v>
      </c>
      <c r="L224" s="182"/>
      <c r="M224" s="183" t="s">
        <v>19</v>
      </c>
      <c r="N224" s="184" t="s">
        <v>40</v>
      </c>
      <c r="O224" s="83"/>
      <c r="P224" s="185">
        <f>O224*H224</f>
        <v>0</v>
      </c>
      <c r="Q224" s="185">
        <v>0</v>
      </c>
      <c r="R224" s="185">
        <f>Q224*H224</f>
        <v>0</v>
      </c>
      <c r="S224" s="185">
        <v>0</v>
      </c>
      <c r="T224" s="186">
        <f>S224*H224</f>
        <v>0</v>
      </c>
      <c r="U224" s="37"/>
      <c r="V224" s="37"/>
      <c r="W224" s="37"/>
      <c r="X224" s="37"/>
      <c r="Y224" s="37"/>
      <c r="Z224" s="37"/>
      <c r="AA224" s="37"/>
      <c r="AB224" s="37"/>
      <c r="AC224" s="37"/>
      <c r="AD224" s="37"/>
      <c r="AE224" s="37"/>
      <c r="AR224" s="187" t="s">
        <v>140</v>
      </c>
      <c r="AT224" s="187" t="s">
        <v>135</v>
      </c>
      <c r="AU224" s="187" t="s">
        <v>77</v>
      </c>
      <c r="AY224" s="16" t="s">
        <v>141</v>
      </c>
      <c r="BE224" s="188">
        <f>IF(N224="základní",J224,0)</f>
        <v>0</v>
      </c>
      <c r="BF224" s="188">
        <f>IF(N224="snížená",J224,0)</f>
        <v>0</v>
      </c>
      <c r="BG224" s="188">
        <f>IF(N224="zákl. přenesená",J224,0)</f>
        <v>0</v>
      </c>
      <c r="BH224" s="188">
        <f>IF(N224="sníž. přenesená",J224,0)</f>
        <v>0</v>
      </c>
      <c r="BI224" s="188">
        <f>IF(N224="nulová",J224,0)</f>
        <v>0</v>
      </c>
      <c r="BJ224" s="16" t="s">
        <v>77</v>
      </c>
      <c r="BK224" s="188">
        <f>ROUND(I224*H224,2)</f>
        <v>0</v>
      </c>
      <c r="BL224" s="16" t="s">
        <v>142</v>
      </c>
      <c r="BM224" s="187" t="s">
        <v>1079</v>
      </c>
    </row>
    <row r="225" s="2" customFormat="1" ht="16.5" customHeight="1">
      <c r="A225" s="37"/>
      <c r="B225" s="38"/>
      <c r="C225" s="175" t="s">
        <v>428</v>
      </c>
      <c r="D225" s="175" t="s">
        <v>135</v>
      </c>
      <c r="E225" s="176" t="s">
        <v>1011</v>
      </c>
      <c r="F225" s="177" t="s">
        <v>1012</v>
      </c>
      <c r="G225" s="178" t="s">
        <v>138</v>
      </c>
      <c r="H225" s="179">
        <v>3</v>
      </c>
      <c r="I225" s="180"/>
      <c r="J225" s="181">
        <f>ROUND(I225*H225,2)</f>
        <v>0</v>
      </c>
      <c r="K225" s="177" t="s">
        <v>139</v>
      </c>
      <c r="L225" s="182"/>
      <c r="M225" s="183" t="s">
        <v>19</v>
      </c>
      <c r="N225" s="184" t="s">
        <v>40</v>
      </c>
      <c r="O225" s="83"/>
      <c r="P225" s="185">
        <f>O225*H225</f>
        <v>0</v>
      </c>
      <c r="Q225" s="185">
        <v>0</v>
      </c>
      <c r="R225" s="185">
        <f>Q225*H225</f>
        <v>0</v>
      </c>
      <c r="S225" s="185">
        <v>0</v>
      </c>
      <c r="T225" s="186">
        <f>S225*H225</f>
        <v>0</v>
      </c>
      <c r="U225" s="37"/>
      <c r="V225" s="37"/>
      <c r="W225" s="37"/>
      <c r="X225" s="37"/>
      <c r="Y225" s="37"/>
      <c r="Z225" s="37"/>
      <c r="AA225" s="37"/>
      <c r="AB225" s="37"/>
      <c r="AC225" s="37"/>
      <c r="AD225" s="37"/>
      <c r="AE225" s="37"/>
      <c r="AR225" s="187" t="s">
        <v>140</v>
      </c>
      <c r="AT225" s="187" t="s">
        <v>135</v>
      </c>
      <c r="AU225" s="187" t="s">
        <v>77</v>
      </c>
      <c r="AY225" s="16" t="s">
        <v>141</v>
      </c>
      <c r="BE225" s="188">
        <f>IF(N225="základní",J225,0)</f>
        <v>0</v>
      </c>
      <c r="BF225" s="188">
        <f>IF(N225="snížená",J225,0)</f>
        <v>0</v>
      </c>
      <c r="BG225" s="188">
        <f>IF(N225="zákl. přenesená",J225,0)</f>
        <v>0</v>
      </c>
      <c r="BH225" s="188">
        <f>IF(N225="sníž. přenesená",J225,0)</f>
        <v>0</v>
      </c>
      <c r="BI225" s="188">
        <f>IF(N225="nulová",J225,0)</f>
        <v>0</v>
      </c>
      <c r="BJ225" s="16" t="s">
        <v>77</v>
      </c>
      <c r="BK225" s="188">
        <f>ROUND(I225*H225,2)</f>
        <v>0</v>
      </c>
      <c r="BL225" s="16" t="s">
        <v>142</v>
      </c>
      <c r="BM225" s="187" t="s">
        <v>1080</v>
      </c>
    </row>
    <row r="226" s="2" customFormat="1" ht="16.5" customHeight="1">
      <c r="A226" s="37"/>
      <c r="B226" s="38"/>
      <c r="C226" s="175" t="s">
        <v>1081</v>
      </c>
      <c r="D226" s="175" t="s">
        <v>135</v>
      </c>
      <c r="E226" s="176" t="s">
        <v>1013</v>
      </c>
      <c r="F226" s="177" t="s">
        <v>1014</v>
      </c>
      <c r="G226" s="178" t="s">
        <v>138</v>
      </c>
      <c r="H226" s="179">
        <v>4</v>
      </c>
      <c r="I226" s="180"/>
      <c r="J226" s="181">
        <f>ROUND(I226*H226,2)</f>
        <v>0</v>
      </c>
      <c r="K226" s="177" t="s">
        <v>139</v>
      </c>
      <c r="L226" s="182"/>
      <c r="M226" s="183" t="s">
        <v>19</v>
      </c>
      <c r="N226" s="184" t="s">
        <v>40</v>
      </c>
      <c r="O226" s="83"/>
      <c r="P226" s="185">
        <f>O226*H226</f>
        <v>0</v>
      </c>
      <c r="Q226" s="185">
        <v>0</v>
      </c>
      <c r="R226" s="185">
        <f>Q226*H226</f>
        <v>0</v>
      </c>
      <c r="S226" s="185">
        <v>0</v>
      </c>
      <c r="T226" s="186">
        <f>S226*H226</f>
        <v>0</v>
      </c>
      <c r="U226" s="37"/>
      <c r="V226" s="37"/>
      <c r="W226" s="37"/>
      <c r="X226" s="37"/>
      <c r="Y226" s="37"/>
      <c r="Z226" s="37"/>
      <c r="AA226" s="37"/>
      <c r="AB226" s="37"/>
      <c r="AC226" s="37"/>
      <c r="AD226" s="37"/>
      <c r="AE226" s="37"/>
      <c r="AR226" s="187" t="s">
        <v>140</v>
      </c>
      <c r="AT226" s="187" t="s">
        <v>135</v>
      </c>
      <c r="AU226" s="187" t="s">
        <v>77</v>
      </c>
      <c r="AY226" s="16" t="s">
        <v>141</v>
      </c>
      <c r="BE226" s="188">
        <f>IF(N226="základní",J226,0)</f>
        <v>0</v>
      </c>
      <c r="BF226" s="188">
        <f>IF(N226="snížená",J226,0)</f>
        <v>0</v>
      </c>
      <c r="BG226" s="188">
        <f>IF(N226="zákl. přenesená",J226,0)</f>
        <v>0</v>
      </c>
      <c r="BH226" s="188">
        <f>IF(N226="sníž. přenesená",J226,0)</f>
        <v>0</v>
      </c>
      <c r="BI226" s="188">
        <f>IF(N226="nulová",J226,0)</f>
        <v>0</v>
      </c>
      <c r="BJ226" s="16" t="s">
        <v>77</v>
      </c>
      <c r="BK226" s="188">
        <f>ROUND(I226*H226,2)</f>
        <v>0</v>
      </c>
      <c r="BL226" s="16" t="s">
        <v>142</v>
      </c>
      <c r="BM226" s="187" t="s">
        <v>1082</v>
      </c>
    </row>
    <row r="227" s="2" customFormat="1" ht="16.5" customHeight="1">
      <c r="A227" s="37"/>
      <c r="B227" s="38"/>
      <c r="C227" s="175" t="s">
        <v>430</v>
      </c>
      <c r="D227" s="175" t="s">
        <v>135</v>
      </c>
      <c r="E227" s="176" t="s">
        <v>1015</v>
      </c>
      <c r="F227" s="177" t="s">
        <v>1016</v>
      </c>
      <c r="G227" s="178" t="s">
        <v>138</v>
      </c>
      <c r="H227" s="179">
        <v>4</v>
      </c>
      <c r="I227" s="180"/>
      <c r="J227" s="181">
        <f>ROUND(I227*H227,2)</f>
        <v>0</v>
      </c>
      <c r="K227" s="177" t="s">
        <v>139</v>
      </c>
      <c r="L227" s="182"/>
      <c r="M227" s="183" t="s">
        <v>19</v>
      </c>
      <c r="N227" s="184" t="s">
        <v>40</v>
      </c>
      <c r="O227" s="83"/>
      <c r="P227" s="185">
        <f>O227*H227</f>
        <v>0</v>
      </c>
      <c r="Q227" s="185">
        <v>0</v>
      </c>
      <c r="R227" s="185">
        <f>Q227*H227</f>
        <v>0</v>
      </c>
      <c r="S227" s="185">
        <v>0</v>
      </c>
      <c r="T227" s="186">
        <f>S227*H227</f>
        <v>0</v>
      </c>
      <c r="U227" s="37"/>
      <c r="V227" s="37"/>
      <c r="W227" s="37"/>
      <c r="X227" s="37"/>
      <c r="Y227" s="37"/>
      <c r="Z227" s="37"/>
      <c r="AA227" s="37"/>
      <c r="AB227" s="37"/>
      <c r="AC227" s="37"/>
      <c r="AD227" s="37"/>
      <c r="AE227" s="37"/>
      <c r="AR227" s="187" t="s">
        <v>140</v>
      </c>
      <c r="AT227" s="187" t="s">
        <v>135</v>
      </c>
      <c r="AU227" s="187" t="s">
        <v>77</v>
      </c>
      <c r="AY227" s="16" t="s">
        <v>141</v>
      </c>
      <c r="BE227" s="188">
        <f>IF(N227="základní",J227,0)</f>
        <v>0</v>
      </c>
      <c r="BF227" s="188">
        <f>IF(N227="snížená",J227,0)</f>
        <v>0</v>
      </c>
      <c r="BG227" s="188">
        <f>IF(N227="zákl. přenesená",J227,0)</f>
        <v>0</v>
      </c>
      <c r="BH227" s="188">
        <f>IF(N227="sníž. přenesená",J227,0)</f>
        <v>0</v>
      </c>
      <c r="BI227" s="188">
        <f>IF(N227="nulová",J227,0)</f>
        <v>0</v>
      </c>
      <c r="BJ227" s="16" t="s">
        <v>77</v>
      </c>
      <c r="BK227" s="188">
        <f>ROUND(I227*H227,2)</f>
        <v>0</v>
      </c>
      <c r="BL227" s="16" t="s">
        <v>142</v>
      </c>
      <c r="BM227" s="187" t="s">
        <v>1083</v>
      </c>
    </row>
    <row r="228" s="2" customFormat="1" ht="16.5" customHeight="1">
      <c r="A228" s="37"/>
      <c r="B228" s="38"/>
      <c r="C228" s="175" t="s">
        <v>1084</v>
      </c>
      <c r="D228" s="175" t="s">
        <v>135</v>
      </c>
      <c r="E228" s="176" t="s">
        <v>1017</v>
      </c>
      <c r="F228" s="177" t="s">
        <v>1018</v>
      </c>
      <c r="G228" s="178" t="s">
        <v>138</v>
      </c>
      <c r="H228" s="179">
        <v>2</v>
      </c>
      <c r="I228" s="180"/>
      <c r="J228" s="181">
        <f>ROUND(I228*H228,2)</f>
        <v>0</v>
      </c>
      <c r="K228" s="177" t="s">
        <v>139</v>
      </c>
      <c r="L228" s="182"/>
      <c r="M228" s="183" t="s">
        <v>19</v>
      </c>
      <c r="N228" s="184" t="s">
        <v>40</v>
      </c>
      <c r="O228" s="83"/>
      <c r="P228" s="185">
        <f>O228*H228</f>
        <v>0</v>
      </c>
      <c r="Q228" s="185">
        <v>0</v>
      </c>
      <c r="R228" s="185">
        <f>Q228*H228</f>
        <v>0</v>
      </c>
      <c r="S228" s="185">
        <v>0</v>
      </c>
      <c r="T228" s="186">
        <f>S228*H228</f>
        <v>0</v>
      </c>
      <c r="U228" s="37"/>
      <c r="V228" s="37"/>
      <c r="W228" s="37"/>
      <c r="X228" s="37"/>
      <c r="Y228" s="37"/>
      <c r="Z228" s="37"/>
      <c r="AA228" s="37"/>
      <c r="AB228" s="37"/>
      <c r="AC228" s="37"/>
      <c r="AD228" s="37"/>
      <c r="AE228" s="37"/>
      <c r="AR228" s="187" t="s">
        <v>140</v>
      </c>
      <c r="AT228" s="187" t="s">
        <v>135</v>
      </c>
      <c r="AU228" s="187" t="s">
        <v>77</v>
      </c>
      <c r="AY228" s="16" t="s">
        <v>141</v>
      </c>
      <c r="BE228" s="188">
        <f>IF(N228="základní",J228,0)</f>
        <v>0</v>
      </c>
      <c r="BF228" s="188">
        <f>IF(N228="snížená",J228,0)</f>
        <v>0</v>
      </c>
      <c r="BG228" s="188">
        <f>IF(N228="zákl. přenesená",J228,0)</f>
        <v>0</v>
      </c>
      <c r="BH228" s="188">
        <f>IF(N228="sníž. přenesená",J228,0)</f>
        <v>0</v>
      </c>
      <c r="BI228" s="188">
        <f>IF(N228="nulová",J228,0)</f>
        <v>0</v>
      </c>
      <c r="BJ228" s="16" t="s">
        <v>77</v>
      </c>
      <c r="BK228" s="188">
        <f>ROUND(I228*H228,2)</f>
        <v>0</v>
      </c>
      <c r="BL228" s="16" t="s">
        <v>142</v>
      </c>
      <c r="BM228" s="187" t="s">
        <v>1085</v>
      </c>
    </row>
    <row r="229" s="2" customFormat="1" ht="16.5" customHeight="1">
      <c r="A229" s="37"/>
      <c r="B229" s="38"/>
      <c r="C229" s="175" t="s">
        <v>433</v>
      </c>
      <c r="D229" s="175" t="s">
        <v>135</v>
      </c>
      <c r="E229" s="176" t="s">
        <v>1086</v>
      </c>
      <c r="F229" s="177" t="s">
        <v>1087</v>
      </c>
      <c r="G229" s="178" t="s">
        <v>138</v>
      </c>
      <c r="H229" s="179">
        <v>1</v>
      </c>
      <c r="I229" s="180"/>
      <c r="J229" s="181">
        <f>ROUND(I229*H229,2)</f>
        <v>0</v>
      </c>
      <c r="K229" s="177" t="s">
        <v>139</v>
      </c>
      <c r="L229" s="182"/>
      <c r="M229" s="183" t="s">
        <v>19</v>
      </c>
      <c r="N229" s="184" t="s">
        <v>40</v>
      </c>
      <c r="O229" s="83"/>
      <c r="P229" s="185">
        <f>O229*H229</f>
        <v>0</v>
      </c>
      <c r="Q229" s="185">
        <v>0</v>
      </c>
      <c r="R229" s="185">
        <f>Q229*H229</f>
        <v>0</v>
      </c>
      <c r="S229" s="185">
        <v>0</v>
      </c>
      <c r="T229" s="186">
        <f>S229*H229</f>
        <v>0</v>
      </c>
      <c r="U229" s="37"/>
      <c r="V229" s="37"/>
      <c r="W229" s="37"/>
      <c r="X229" s="37"/>
      <c r="Y229" s="37"/>
      <c r="Z229" s="37"/>
      <c r="AA229" s="37"/>
      <c r="AB229" s="37"/>
      <c r="AC229" s="37"/>
      <c r="AD229" s="37"/>
      <c r="AE229" s="37"/>
      <c r="AR229" s="187" t="s">
        <v>140</v>
      </c>
      <c r="AT229" s="187" t="s">
        <v>135</v>
      </c>
      <c r="AU229" s="187" t="s">
        <v>77</v>
      </c>
      <c r="AY229" s="16" t="s">
        <v>141</v>
      </c>
      <c r="BE229" s="188">
        <f>IF(N229="základní",J229,0)</f>
        <v>0</v>
      </c>
      <c r="BF229" s="188">
        <f>IF(N229="snížená",J229,0)</f>
        <v>0</v>
      </c>
      <c r="BG229" s="188">
        <f>IF(N229="zákl. přenesená",J229,0)</f>
        <v>0</v>
      </c>
      <c r="BH229" s="188">
        <f>IF(N229="sníž. přenesená",J229,0)</f>
        <v>0</v>
      </c>
      <c r="BI229" s="188">
        <f>IF(N229="nulová",J229,0)</f>
        <v>0</v>
      </c>
      <c r="BJ229" s="16" t="s">
        <v>77</v>
      </c>
      <c r="BK229" s="188">
        <f>ROUND(I229*H229,2)</f>
        <v>0</v>
      </c>
      <c r="BL229" s="16" t="s">
        <v>142</v>
      </c>
      <c r="BM229" s="187" t="s">
        <v>1088</v>
      </c>
    </row>
    <row r="230" s="2" customFormat="1" ht="16.5" customHeight="1">
      <c r="A230" s="37"/>
      <c r="B230" s="38"/>
      <c r="C230" s="175" t="s">
        <v>1089</v>
      </c>
      <c r="D230" s="175" t="s">
        <v>135</v>
      </c>
      <c r="E230" s="176" t="s">
        <v>1090</v>
      </c>
      <c r="F230" s="177" t="s">
        <v>1091</v>
      </c>
      <c r="G230" s="178" t="s">
        <v>138</v>
      </c>
      <c r="H230" s="179">
        <v>1</v>
      </c>
      <c r="I230" s="180"/>
      <c r="J230" s="181">
        <f>ROUND(I230*H230,2)</f>
        <v>0</v>
      </c>
      <c r="K230" s="177" t="s">
        <v>139</v>
      </c>
      <c r="L230" s="182"/>
      <c r="M230" s="183" t="s">
        <v>19</v>
      </c>
      <c r="N230" s="184" t="s">
        <v>40</v>
      </c>
      <c r="O230" s="83"/>
      <c r="P230" s="185">
        <f>O230*H230</f>
        <v>0</v>
      </c>
      <c r="Q230" s="185">
        <v>0</v>
      </c>
      <c r="R230" s="185">
        <f>Q230*H230</f>
        <v>0</v>
      </c>
      <c r="S230" s="185">
        <v>0</v>
      </c>
      <c r="T230" s="186">
        <f>S230*H230</f>
        <v>0</v>
      </c>
      <c r="U230" s="37"/>
      <c r="V230" s="37"/>
      <c r="W230" s="37"/>
      <c r="X230" s="37"/>
      <c r="Y230" s="37"/>
      <c r="Z230" s="37"/>
      <c r="AA230" s="37"/>
      <c r="AB230" s="37"/>
      <c r="AC230" s="37"/>
      <c r="AD230" s="37"/>
      <c r="AE230" s="37"/>
      <c r="AR230" s="187" t="s">
        <v>140</v>
      </c>
      <c r="AT230" s="187" t="s">
        <v>135</v>
      </c>
      <c r="AU230" s="187" t="s">
        <v>77</v>
      </c>
      <c r="AY230" s="16" t="s">
        <v>141</v>
      </c>
      <c r="BE230" s="188">
        <f>IF(N230="základní",J230,0)</f>
        <v>0</v>
      </c>
      <c r="BF230" s="188">
        <f>IF(N230="snížená",J230,0)</f>
        <v>0</v>
      </c>
      <c r="BG230" s="188">
        <f>IF(N230="zákl. přenesená",J230,0)</f>
        <v>0</v>
      </c>
      <c r="BH230" s="188">
        <f>IF(N230="sníž. přenesená",J230,0)</f>
        <v>0</v>
      </c>
      <c r="BI230" s="188">
        <f>IF(N230="nulová",J230,0)</f>
        <v>0</v>
      </c>
      <c r="BJ230" s="16" t="s">
        <v>77</v>
      </c>
      <c r="BK230" s="188">
        <f>ROUND(I230*H230,2)</f>
        <v>0</v>
      </c>
      <c r="BL230" s="16" t="s">
        <v>142</v>
      </c>
      <c r="BM230" s="187" t="s">
        <v>1092</v>
      </c>
    </row>
    <row r="231" s="2" customFormat="1" ht="16.5" customHeight="1">
      <c r="A231" s="37"/>
      <c r="B231" s="38"/>
      <c r="C231" s="175" t="s">
        <v>436</v>
      </c>
      <c r="D231" s="175" t="s">
        <v>135</v>
      </c>
      <c r="E231" s="176" t="s">
        <v>1023</v>
      </c>
      <c r="F231" s="177" t="s">
        <v>1024</v>
      </c>
      <c r="G231" s="178" t="s">
        <v>138</v>
      </c>
      <c r="H231" s="179">
        <v>4</v>
      </c>
      <c r="I231" s="180"/>
      <c r="J231" s="181">
        <f>ROUND(I231*H231,2)</f>
        <v>0</v>
      </c>
      <c r="K231" s="177" t="s">
        <v>139</v>
      </c>
      <c r="L231" s="182"/>
      <c r="M231" s="183" t="s">
        <v>19</v>
      </c>
      <c r="N231" s="184" t="s">
        <v>40</v>
      </c>
      <c r="O231" s="83"/>
      <c r="P231" s="185">
        <f>O231*H231</f>
        <v>0</v>
      </c>
      <c r="Q231" s="185">
        <v>0</v>
      </c>
      <c r="R231" s="185">
        <f>Q231*H231</f>
        <v>0</v>
      </c>
      <c r="S231" s="185">
        <v>0</v>
      </c>
      <c r="T231" s="186">
        <f>S231*H231</f>
        <v>0</v>
      </c>
      <c r="U231" s="37"/>
      <c r="V231" s="37"/>
      <c r="W231" s="37"/>
      <c r="X231" s="37"/>
      <c r="Y231" s="37"/>
      <c r="Z231" s="37"/>
      <c r="AA231" s="37"/>
      <c r="AB231" s="37"/>
      <c r="AC231" s="37"/>
      <c r="AD231" s="37"/>
      <c r="AE231" s="37"/>
      <c r="AR231" s="187" t="s">
        <v>140</v>
      </c>
      <c r="AT231" s="187" t="s">
        <v>135</v>
      </c>
      <c r="AU231" s="187" t="s">
        <v>77</v>
      </c>
      <c r="AY231" s="16" t="s">
        <v>141</v>
      </c>
      <c r="BE231" s="188">
        <f>IF(N231="základní",J231,0)</f>
        <v>0</v>
      </c>
      <c r="BF231" s="188">
        <f>IF(N231="snížená",J231,0)</f>
        <v>0</v>
      </c>
      <c r="BG231" s="188">
        <f>IF(N231="zákl. přenesená",J231,0)</f>
        <v>0</v>
      </c>
      <c r="BH231" s="188">
        <f>IF(N231="sníž. přenesená",J231,0)</f>
        <v>0</v>
      </c>
      <c r="BI231" s="188">
        <f>IF(N231="nulová",J231,0)</f>
        <v>0</v>
      </c>
      <c r="BJ231" s="16" t="s">
        <v>77</v>
      </c>
      <c r="BK231" s="188">
        <f>ROUND(I231*H231,2)</f>
        <v>0</v>
      </c>
      <c r="BL231" s="16" t="s">
        <v>142</v>
      </c>
      <c r="BM231" s="187" t="s">
        <v>1093</v>
      </c>
    </row>
    <row r="232" s="2" customFormat="1" ht="16.5" customHeight="1">
      <c r="A232" s="37"/>
      <c r="B232" s="38"/>
      <c r="C232" s="175" t="s">
        <v>1094</v>
      </c>
      <c r="D232" s="175" t="s">
        <v>135</v>
      </c>
      <c r="E232" s="176" t="s">
        <v>1025</v>
      </c>
      <c r="F232" s="177" t="s">
        <v>1026</v>
      </c>
      <c r="G232" s="178" t="s">
        <v>138</v>
      </c>
      <c r="H232" s="179">
        <v>2</v>
      </c>
      <c r="I232" s="180"/>
      <c r="J232" s="181">
        <f>ROUND(I232*H232,2)</f>
        <v>0</v>
      </c>
      <c r="K232" s="177" t="s">
        <v>139</v>
      </c>
      <c r="L232" s="182"/>
      <c r="M232" s="183" t="s">
        <v>19</v>
      </c>
      <c r="N232" s="184" t="s">
        <v>40</v>
      </c>
      <c r="O232" s="83"/>
      <c r="P232" s="185">
        <f>O232*H232</f>
        <v>0</v>
      </c>
      <c r="Q232" s="185">
        <v>0</v>
      </c>
      <c r="R232" s="185">
        <f>Q232*H232</f>
        <v>0</v>
      </c>
      <c r="S232" s="185">
        <v>0</v>
      </c>
      <c r="T232" s="186">
        <f>S232*H232</f>
        <v>0</v>
      </c>
      <c r="U232" s="37"/>
      <c r="V232" s="37"/>
      <c r="W232" s="37"/>
      <c r="X232" s="37"/>
      <c r="Y232" s="37"/>
      <c r="Z232" s="37"/>
      <c r="AA232" s="37"/>
      <c r="AB232" s="37"/>
      <c r="AC232" s="37"/>
      <c r="AD232" s="37"/>
      <c r="AE232" s="37"/>
      <c r="AR232" s="187" t="s">
        <v>140</v>
      </c>
      <c r="AT232" s="187" t="s">
        <v>135</v>
      </c>
      <c r="AU232" s="187" t="s">
        <v>77</v>
      </c>
      <c r="AY232" s="16" t="s">
        <v>141</v>
      </c>
      <c r="BE232" s="188">
        <f>IF(N232="základní",J232,0)</f>
        <v>0</v>
      </c>
      <c r="BF232" s="188">
        <f>IF(N232="snížená",J232,0)</f>
        <v>0</v>
      </c>
      <c r="BG232" s="188">
        <f>IF(N232="zákl. přenesená",J232,0)</f>
        <v>0</v>
      </c>
      <c r="BH232" s="188">
        <f>IF(N232="sníž. přenesená",J232,0)</f>
        <v>0</v>
      </c>
      <c r="BI232" s="188">
        <f>IF(N232="nulová",J232,0)</f>
        <v>0</v>
      </c>
      <c r="BJ232" s="16" t="s">
        <v>77</v>
      </c>
      <c r="BK232" s="188">
        <f>ROUND(I232*H232,2)</f>
        <v>0</v>
      </c>
      <c r="BL232" s="16" t="s">
        <v>142</v>
      </c>
      <c r="BM232" s="187" t="s">
        <v>1095</v>
      </c>
    </row>
    <row r="233" s="2" customFormat="1" ht="16.5" customHeight="1">
      <c r="A233" s="37"/>
      <c r="B233" s="38"/>
      <c r="C233" s="175" t="s">
        <v>441</v>
      </c>
      <c r="D233" s="175" t="s">
        <v>135</v>
      </c>
      <c r="E233" s="176" t="s">
        <v>1027</v>
      </c>
      <c r="F233" s="177" t="s">
        <v>1028</v>
      </c>
      <c r="G233" s="178" t="s">
        <v>138</v>
      </c>
      <c r="H233" s="179">
        <v>3</v>
      </c>
      <c r="I233" s="180"/>
      <c r="J233" s="181">
        <f>ROUND(I233*H233,2)</f>
        <v>0</v>
      </c>
      <c r="K233" s="177" t="s">
        <v>139</v>
      </c>
      <c r="L233" s="182"/>
      <c r="M233" s="183" t="s">
        <v>19</v>
      </c>
      <c r="N233" s="184" t="s">
        <v>40</v>
      </c>
      <c r="O233" s="83"/>
      <c r="P233" s="185">
        <f>O233*H233</f>
        <v>0</v>
      </c>
      <c r="Q233" s="185">
        <v>0</v>
      </c>
      <c r="R233" s="185">
        <f>Q233*H233</f>
        <v>0</v>
      </c>
      <c r="S233" s="185">
        <v>0</v>
      </c>
      <c r="T233" s="186">
        <f>S233*H233</f>
        <v>0</v>
      </c>
      <c r="U233" s="37"/>
      <c r="V233" s="37"/>
      <c r="W233" s="37"/>
      <c r="X233" s="37"/>
      <c r="Y233" s="37"/>
      <c r="Z233" s="37"/>
      <c r="AA233" s="37"/>
      <c r="AB233" s="37"/>
      <c r="AC233" s="37"/>
      <c r="AD233" s="37"/>
      <c r="AE233" s="37"/>
      <c r="AR233" s="187" t="s">
        <v>140</v>
      </c>
      <c r="AT233" s="187" t="s">
        <v>135</v>
      </c>
      <c r="AU233" s="187" t="s">
        <v>77</v>
      </c>
      <c r="AY233" s="16" t="s">
        <v>141</v>
      </c>
      <c r="BE233" s="188">
        <f>IF(N233="základní",J233,0)</f>
        <v>0</v>
      </c>
      <c r="BF233" s="188">
        <f>IF(N233="snížená",J233,0)</f>
        <v>0</v>
      </c>
      <c r="BG233" s="188">
        <f>IF(N233="zákl. přenesená",J233,0)</f>
        <v>0</v>
      </c>
      <c r="BH233" s="188">
        <f>IF(N233="sníž. přenesená",J233,0)</f>
        <v>0</v>
      </c>
      <c r="BI233" s="188">
        <f>IF(N233="nulová",J233,0)</f>
        <v>0</v>
      </c>
      <c r="BJ233" s="16" t="s">
        <v>77</v>
      </c>
      <c r="BK233" s="188">
        <f>ROUND(I233*H233,2)</f>
        <v>0</v>
      </c>
      <c r="BL233" s="16" t="s">
        <v>142</v>
      </c>
      <c r="BM233" s="187" t="s">
        <v>1096</v>
      </c>
    </row>
    <row r="234" s="2" customFormat="1" ht="16.5" customHeight="1">
      <c r="A234" s="37"/>
      <c r="B234" s="38"/>
      <c r="C234" s="175" t="s">
        <v>1097</v>
      </c>
      <c r="D234" s="175" t="s">
        <v>135</v>
      </c>
      <c r="E234" s="176" t="s">
        <v>1029</v>
      </c>
      <c r="F234" s="177" t="s">
        <v>1030</v>
      </c>
      <c r="G234" s="178" t="s">
        <v>138</v>
      </c>
      <c r="H234" s="179">
        <v>4</v>
      </c>
      <c r="I234" s="180"/>
      <c r="J234" s="181">
        <f>ROUND(I234*H234,2)</f>
        <v>0</v>
      </c>
      <c r="K234" s="177" t="s">
        <v>139</v>
      </c>
      <c r="L234" s="182"/>
      <c r="M234" s="183" t="s">
        <v>19</v>
      </c>
      <c r="N234" s="184" t="s">
        <v>40</v>
      </c>
      <c r="O234" s="83"/>
      <c r="P234" s="185">
        <f>O234*H234</f>
        <v>0</v>
      </c>
      <c r="Q234" s="185">
        <v>0</v>
      </c>
      <c r="R234" s="185">
        <f>Q234*H234</f>
        <v>0</v>
      </c>
      <c r="S234" s="185">
        <v>0</v>
      </c>
      <c r="T234" s="186">
        <f>S234*H234</f>
        <v>0</v>
      </c>
      <c r="U234" s="37"/>
      <c r="V234" s="37"/>
      <c r="W234" s="37"/>
      <c r="X234" s="37"/>
      <c r="Y234" s="37"/>
      <c r="Z234" s="37"/>
      <c r="AA234" s="37"/>
      <c r="AB234" s="37"/>
      <c r="AC234" s="37"/>
      <c r="AD234" s="37"/>
      <c r="AE234" s="37"/>
      <c r="AR234" s="187" t="s">
        <v>140</v>
      </c>
      <c r="AT234" s="187" t="s">
        <v>135</v>
      </c>
      <c r="AU234" s="187" t="s">
        <v>77</v>
      </c>
      <c r="AY234" s="16" t="s">
        <v>141</v>
      </c>
      <c r="BE234" s="188">
        <f>IF(N234="základní",J234,0)</f>
        <v>0</v>
      </c>
      <c r="BF234" s="188">
        <f>IF(N234="snížená",J234,0)</f>
        <v>0</v>
      </c>
      <c r="BG234" s="188">
        <f>IF(N234="zákl. přenesená",J234,0)</f>
        <v>0</v>
      </c>
      <c r="BH234" s="188">
        <f>IF(N234="sníž. přenesená",J234,0)</f>
        <v>0</v>
      </c>
      <c r="BI234" s="188">
        <f>IF(N234="nulová",J234,0)</f>
        <v>0</v>
      </c>
      <c r="BJ234" s="16" t="s">
        <v>77</v>
      </c>
      <c r="BK234" s="188">
        <f>ROUND(I234*H234,2)</f>
        <v>0</v>
      </c>
      <c r="BL234" s="16" t="s">
        <v>142</v>
      </c>
      <c r="BM234" s="187" t="s">
        <v>1098</v>
      </c>
    </row>
    <row r="235" s="2" customFormat="1" ht="16.5" customHeight="1">
      <c r="A235" s="37"/>
      <c r="B235" s="38"/>
      <c r="C235" s="175" t="s">
        <v>444</v>
      </c>
      <c r="D235" s="175" t="s">
        <v>135</v>
      </c>
      <c r="E235" s="176" t="s">
        <v>1037</v>
      </c>
      <c r="F235" s="177" t="s">
        <v>1038</v>
      </c>
      <c r="G235" s="178" t="s">
        <v>138</v>
      </c>
      <c r="H235" s="179">
        <v>1</v>
      </c>
      <c r="I235" s="180"/>
      <c r="J235" s="181">
        <f>ROUND(I235*H235,2)</f>
        <v>0</v>
      </c>
      <c r="K235" s="177" t="s">
        <v>139</v>
      </c>
      <c r="L235" s="182"/>
      <c r="M235" s="183" t="s">
        <v>19</v>
      </c>
      <c r="N235" s="184" t="s">
        <v>40</v>
      </c>
      <c r="O235" s="83"/>
      <c r="P235" s="185">
        <f>O235*H235</f>
        <v>0</v>
      </c>
      <c r="Q235" s="185">
        <v>0</v>
      </c>
      <c r="R235" s="185">
        <f>Q235*H235</f>
        <v>0</v>
      </c>
      <c r="S235" s="185">
        <v>0</v>
      </c>
      <c r="T235" s="186">
        <f>S235*H235</f>
        <v>0</v>
      </c>
      <c r="U235" s="37"/>
      <c r="V235" s="37"/>
      <c r="W235" s="37"/>
      <c r="X235" s="37"/>
      <c r="Y235" s="37"/>
      <c r="Z235" s="37"/>
      <c r="AA235" s="37"/>
      <c r="AB235" s="37"/>
      <c r="AC235" s="37"/>
      <c r="AD235" s="37"/>
      <c r="AE235" s="37"/>
      <c r="AR235" s="187" t="s">
        <v>140</v>
      </c>
      <c r="AT235" s="187" t="s">
        <v>135</v>
      </c>
      <c r="AU235" s="187" t="s">
        <v>77</v>
      </c>
      <c r="AY235" s="16" t="s">
        <v>141</v>
      </c>
      <c r="BE235" s="188">
        <f>IF(N235="základní",J235,0)</f>
        <v>0</v>
      </c>
      <c r="BF235" s="188">
        <f>IF(N235="snížená",J235,0)</f>
        <v>0</v>
      </c>
      <c r="BG235" s="188">
        <f>IF(N235="zákl. přenesená",J235,0)</f>
        <v>0</v>
      </c>
      <c r="BH235" s="188">
        <f>IF(N235="sníž. přenesená",J235,0)</f>
        <v>0</v>
      </c>
      <c r="BI235" s="188">
        <f>IF(N235="nulová",J235,0)</f>
        <v>0</v>
      </c>
      <c r="BJ235" s="16" t="s">
        <v>77</v>
      </c>
      <c r="BK235" s="188">
        <f>ROUND(I235*H235,2)</f>
        <v>0</v>
      </c>
      <c r="BL235" s="16" t="s">
        <v>142</v>
      </c>
      <c r="BM235" s="187" t="s">
        <v>1099</v>
      </c>
    </row>
    <row r="236" s="2" customFormat="1" ht="16.5" customHeight="1">
      <c r="A236" s="37"/>
      <c r="B236" s="38"/>
      <c r="C236" s="175" t="s">
        <v>1100</v>
      </c>
      <c r="D236" s="175" t="s">
        <v>135</v>
      </c>
      <c r="E236" s="176" t="s">
        <v>1039</v>
      </c>
      <c r="F236" s="177" t="s">
        <v>1040</v>
      </c>
      <c r="G236" s="178" t="s">
        <v>138</v>
      </c>
      <c r="H236" s="179">
        <v>5</v>
      </c>
      <c r="I236" s="180"/>
      <c r="J236" s="181">
        <f>ROUND(I236*H236,2)</f>
        <v>0</v>
      </c>
      <c r="K236" s="177" t="s">
        <v>139</v>
      </c>
      <c r="L236" s="182"/>
      <c r="M236" s="183" t="s">
        <v>19</v>
      </c>
      <c r="N236" s="184" t="s">
        <v>40</v>
      </c>
      <c r="O236" s="83"/>
      <c r="P236" s="185">
        <f>O236*H236</f>
        <v>0</v>
      </c>
      <c r="Q236" s="185">
        <v>0</v>
      </c>
      <c r="R236" s="185">
        <f>Q236*H236</f>
        <v>0</v>
      </c>
      <c r="S236" s="185">
        <v>0</v>
      </c>
      <c r="T236" s="186">
        <f>S236*H236</f>
        <v>0</v>
      </c>
      <c r="U236" s="37"/>
      <c r="V236" s="37"/>
      <c r="W236" s="37"/>
      <c r="X236" s="37"/>
      <c r="Y236" s="37"/>
      <c r="Z236" s="37"/>
      <c r="AA236" s="37"/>
      <c r="AB236" s="37"/>
      <c r="AC236" s="37"/>
      <c r="AD236" s="37"/>
      <c r="AE236" s="37"/>
      <c r="AR236" s="187" t="s">
        <v>140</v>
      </c>
      <c r="AT236" s="187" t="s">
        <v>135</v>
      </c>
      <c r="AU236" s="187" t="s">
        <v>77</v>
      </c>
      <c r="AY236" s="16" t="s">
        <v>141</v>
      </c>
      <c r="BE236" s="188">
        <f>IF(N236="základní",J236,0)</f>
        <v>0</v>
      </c>
      <c r="BF236" s="188">
        <f>IF(N236="snížená",J236,0)</f>
        <v>0</v>
      </c>
      <c r="BG236" s="188">
        <f>IF(N236="zákl. přenesená",J236,0)</f>
        <v>0</v>
      </c>
      <c r="BH236" s="188">
        <f>IF(N236="sníž. přenesená",J236,0)</f>
        <v>0</v>
      </c>
      <c r="BI236" s="188">
        <f>IF(N236="nulová",J236,0)</f>
        <v>0</v>
      </c>
      <c r="BJ236" s="16" t="s">
        <v>77</v>
      </c>
      <c r="BK236" s="188">
        <f>ROUND(I236*H236,2)</f>
        <v>0</v>
      </c>
      <c r="BL236" s="16" t="s">
        <v>142</v>
      </c>
      <c r="BM236" s="187" t="s">
        <v>1101</v>
      </c>
    </row>
    <row r="237" s="2" customFormat="1" ht="16.5" customHeight="1">
      <c r="A237" s="37"/>
      <c r="B237" s="38"/>
      <c r="C237" s="175" t="s">
        <v>447</v>
      </c>
      <c r="D237" s="175" t="s">
        <v>135</v>
      </c>
      <c r="E237" s="176" t="s">
        <v>1041</v>
      </c>
      <c r="F237" s="177" t="s">
        <v>1042</v>
      </c>
      <c r="G237" s="178" t="s">
        <v>138</v>
      </c>
      <c r="H237" s="179">
        <v>4</v>
      </c>
      <c r="I237" s="180"/>
      <c r="J237" s="181">
        <f>ROUND(I237*H237,2)</f>
        <v>0</v>
      </c>
      <c r="K237" s="177" t="s">
        <v>139</v>
      </c>
      <c r="L237" s="182"/>
      <c r="M237" s="183" t="s">
        <v>19</v>
      </c>
      <c r="N237" s="184" t="s">
        <v>40</v>
      </c>
      <c r="O237" s="83"/>
      <c r="P237" s="185">
        <f>O237*H237</f>
        <v>0</v>
      </c>
      <c r="Q237" s="185">
        <v>0</v>
      </c>
      <c r="R237" s="185">
        <f>Q237*H237</f>
        <v>0</v>
      </c>
      <c r="S237" s="185">
        <v>0</v>
      </c>
      <c r="T237" s="186">
        <f>S237*H237</f>
        <v>0</v>
      </c>
      <c r="U237" s="37"/>
      <c r="V237" s="37"/>
      <c r="W237" s="37"/>
      <c r="X237" s="37"/>
      <c r="Y237" s="37"/>
      <c r="Z237" s="37"/>
      <c r="AA237" s="37"/>
      <c r="AB237" s="37"/>
      <c r="AC237" s="37"/>
      <c r="AD237" s="37"/>
      <c r="AE237" s="37"/>
      <c r="AR237" s="187" t="s">
        <v>140</v>
      </c>
      <c r="AT237" s="187" t="s">
        <v>135</v>
      </c>
      <c r="AU237" s="187" t="s">
        <v>77</v>
      </c>
      <c r="AY237" s="16" t="s">
        <v>141</v>
      </c>
      <c r="BE237" s="188">
        <f>IF(N237="základní",J237,0)</f>
        <v>0</v>
      </c>
      <c r="BF237" s="188">
        <f>IF(N237="snížená",J237,0)</f>
        <v>0</v>
      </c>
      <c r="BG237" s="188">
        <f>IF(N237="zákl. přenesená",J237,0)</f>
        <v>0</v>
      </c>
      <c r="BH237" s="188">
        <f>IF(N237="sníž. přenesená",J237,0)</f>
        <v>0</v>
      </c>
      <c r="BI237" s="188">
        <f>IF(N237="nulová",J237,0)</f>
        <v>0</v>
      </c>
      <c r="BJ237" s="16" t="s">
        <v>77</v>
      </c>
      <c r="BK237" s="188">
        <f>ROUND(I237*H237,2)</f>
        <v>0</v>
      </c>
      <c r="BL237" s="16" t="s">
        <v>142</v>
      </c>
      <c r="BM237" s="187" t="s">
        <v>1102</v>
      </c>
    </row>
    <row r="238" s="12" customFormat="1" ht="25.92" customHeight="1">
      <c r="A238" s="12"/>
      <c r="B238" s="223"/>
      <c r="C238" s="224"/>
      <c r="D238" s="225" t="s">
        <v>68</v>
      </c>
      <c r="E238" s="226" t="s">
        <v>1103</v>
      </c>
      <c r="F238" s="226" t="s">
        <v>98</v>
      </c>
      <c r="G238" s="224"/>
      <c r="H238" s="224"/>
      <c r="I238" s="227"/>
      <c r="J238" s="228">
        <f>BK238</f>
        <v>0</v>
      </c>
      <c r="K238" s="224"/>
      <c r="L238" s="229"/>
      <c r="M238" s="230"/>
      <c r="N238" s="231"/>
      <c r="O238" s="231"/>
      <c r="P238" s="232">
        <f>SUM(P239:P245)</f>
        <v>0</v>
      </c>
      <c r="Q238" s="231"/>
      <c r="R238" s="232">
        <f>SUM(R239:R245)</f>
        <v>0</v>
      </c>
      <c r="S238" s="231"/>
      <c r="T238" s="233">
        <f>SUM(T239:T245)</f>
        <v>0</v>
      </c>
      <c r="U238" s="12"/>
      <c r="V238" s="12"/>
      <c r="W238" s="12"/>
      <c r="X238" s="12"/>
      <c r="Y238" s="12"/>
      <c r="Z238" s="12"/>
      <c r="AA238" s="12"/>
      <c r="AB238" s="12"/>
      <c r="AC238" s="12"/>
      <c r="AD238" s="12"/>
      <c r="AE238" s="12"/>
      <c r="AR238" s="234" t="s">
        <v>77</v>
      </c>
      <c r="AT238" s="235" t="s">
        <v>68</v>
      </c>
      <c r="AU238" s="235" t="s">
        <v>69</v>
      </c>
      <c r="AY238" s="234" t="s">
        <v>141</v>
      </c>
      <c r="BK238" s="236">
        <f>SUM(BK239:BK245)</f>
        <v>0</v>
      </c>
    </row>
    <row r="239" s="2" customFormat="1" ht="16.5" customHeight="1">
      <c r="A239" s="37"/>
      <c r="B239" s="38"/>
      <c r="C239" s="175" t="s">
        <v>1104</v>
      </c>
      <c r="D239" s="175" t="s">
        <v>135</v>
      </c>
      <c r="E239" s="176" t="s">
        <v>985</v>
      </c>
      <c r="F239" s="177" t="s">
        <v>986</v>
      </c>
      <c r="G239" s="178" t="s">
        <v>227</v>
      </c>
      <c r="H239" s="179">
        <v>380</v>
      </c>
      <c r="I239" s="180"/>
      <c r="J239" s="181">
        <f>ROUND(I239*H239,2)</f>
        <v>0</v>
      </c>
      <c r="K239" s="177" t="s">
        <v>139</v>
      </c>
      <c r="L239" s="182"/>
      <c r="M239" s="183" t="s">
        <v>19</v>
      </c>
      <c r="N239" s="184" t="s">
        <v>40</v>
      </c>
      <c r="O239" s="83"/>
      <c r="P239" s="185">
        <f>O239*H239</f>
        <v>0</v>
      </c>
      <c r="Q239" s="185">
        <v>0</v>
      </c>
      <c r="R239" s="185">
        <f>Q239*H239</f>
        <v>0</v>
      </c>
      <c r="S239" s="185">
        <v>0</v>
      </c>
      <c r="T239" s="186">
        <f>S239*H239</f>
        <v>0</v>
      </c>
      <c r="U239" s="37"/>
      <c r="V239" s="37"/>
      <c r="W239" s="37"/>
      <c r="X239" s="37"/>
      <c r="Y239" s="37"/>
      <c r="Z239" s="37"/>
      <c r="AA239" s="37"/>
      <c r="AB239" s="37"/>
      <c r="AC239" s="37"/>
      <c r="AD239" s="37"/>
      <c r="AE239" s="37"/>
      <c r="AR239" s="187" t="s">
        <v>140</v>
      </c>
      <c r="AT239" s="187" t="s">
        <v>135</v>
      </c>
      <c r="AU239" s="187" t="s">
        <v>77</v>
      </c>
      <c r="AY239" s="16" t="s">
        <v>141</v>
      </c>
      <c r="BE239" s="188">
        <f>IF(N239="základní",J239,0)</f>
        <v>0</v>
      </c>
      <c r="BF239" s="188">
        <f>IF(N239="snížená",J239,0)</f>
        <v>0</v>
      </c>
      <c r="BG239" s="188">
        <f>IF(N239="zákl. přenesená",J239,0)</f>
        <v>0</v>
      </c>
      <c r="BH239" s="188">
        <f>IF(N239="sníž. přenesená",J239,0)</f>
        <v>0</v>
      </c>
      <c r="BI239" s="188">
        <f>IF(N239="nulová",J239,0)</f>
        <v>0</v>
      </c>
      <c r="BJ239" s="16" t="s">
        <v>77</v>
      </c>
      <c r="BK239" s="188">
        <f>ROUND(I239*H239,2)</f>
        <v>0</v>
      </c>
      <c r="BL239" s="16" t="s">
        <v>142</v>
      </c>
      <c r="BM239" s="187" t="s">
        <v>1105</v>
      </c>
    </row>
    <row r="240" s="2" customFormat="1" ht="16.5" customHeight="1">
      <c r="A240" s="37"/>
      <c r="B240" s="38"/>
      <c r="C240" s="175" t="s">
        <v>449</v>
      </c>
      <c r="D240" s="175" t="s">
        <v>135</v>
      </c>
      <c r="E240" s="176" t="s">
        <v>987</v>
      </c>
      <c r="F240" s="177" t="s">
        <v>988</v>
      </c>
      <c r="G240" s="178" t="s">
        <v>138</v>
      </c>
      <c r="H240" s="179">
        <v>36</v>
      </c>
      <c r="I240" s="180"/>
      <c r="J240" s="181">
        <f>ROUND(I240*H240,2)</f>
        <v>0</v>
      </c>
      <c r="K240" s="177" t="s">
        <v>139</v>
      </c>
      <c r="L240" s="182"/>
      <c r="M240" s="183" t="s">
        <v>19</v>
      </c>
      <c r="N240" s="184" t="s">
        <v>40</v>
      </c>
      <c r="O240" s="83"/>
      <c r="P240" s="185">
        <f>O240*H240</f>
        <v>0</v>
      </c>
      <c r="Q240" s="185">
        <v>0</v>
      </c>
      <c r="R240" s="185">
        <f>Q240*H240</f>
        <v>0</v>
      </c>
      <c r="S240" s="185">
        <v>0</v>
      </c>
      <c r="T240" s="186">
        <f>S240*H240</f>
        <v>0</v>
      </c>
      <c r="U240" s="37"/>
      <c r="V240" s="37"/>
      <c r="W240" s="37"/>
      <c r="X240" s="37"/>
      <c r="Y240" s="37"/>
      <c r="Z240" s="37"/>
      <c r="AA240" s="37"/>
      <c r="AB240" s="37"/>
      <c r="AC240" s="37"/>
      <c r="AD240" s="37"/>
      <c r="AE240" s="37"/>
      <c r="AR240" s="187" t="s">
        <v>140</v>
      </c>
      <c r="AT240" s="187" t="s">
        <v>135</v>
      </c>
      <c r="AU240" s="187" t="s">
        <v>77</v>
      </c>
      <c r="AY240" s="16" t="s">
        <v>141</v>
      </c>
      <c r="BE240" s="188">
        <f>IF(N240="základní",J240,0)</f>
        <v>0</v>
      </c>
      <c r="BF240" s="188">
        <f>IF(N240="snížená",J240,0)</f>
        <v>0</v>
      </c>
      <c r="BG240" s="188">
        <f>IF(N240="zákl. přenesená",J240,0)</f>
        <v>0</v>
      </c>
      <c r="BH240" s="188">
        <f>IF(N240="sníž. přenesená",J240,0)</f>
        <v>0</v>
      </c>
      <c r="BI240" s="188">
        <f>IF(N240="nulová",J240,0)</f>
        <v>0</v>
      </c>
      <c r="BJ240" s="16" t="s">
        <v>77</v>
      </c>
      <c r="BK240" s="188">
        <f>ROUND(I240*H240,2)</f>
        <v>0</v>
      </c>
      <c r="BL240" s="16" t="s">
        <v>142</v>
      </c>
      <c r="BM240" s="187" t="s">
        <v>1106</v>
      </c>
    </row>
    <row r="241" s="2" customFormat="1">
      <c r="A241" s="37"/>
      <c r="B241" s="38"/>
      <c r="C241" s="39"/>
      <c r="D241" s="203" t="s">
        <v>168</v>
      </c>
      <c r="E241" s="39"/>
      <c r="F241" s="204" t="s">
        <v>989</v>
      </c>
      <c r="G241" s="39"/>
      <c r="H241" s="39"/>
      <c r="I241" s="205"/>
      <c r="J241" s="39"/>
      <c r="K241" s="39"/>
      <c r="L241" s="43"/>
      <c r="M241" s="206"/>
      <c r="N241" s="207"/>
      <c r="O241" s="83"/>
      <c r="P241" s="83"/>
      <c r="Q241" s="83"/>
      <c r="R241" s="83"/>
      <c r="S241" s="83"/>
      <c r="T241" s="84"/>
      <c r="U241" s="37"/>
      <c r="V241" s="37"/>
      <c r="W241" s="37"/>
      <c r="X241" s="37"/>
      <c r="Y241" s="37"/>
      <c r="Z241" s="37"/>
      <c r="AA241" s="37"/>
      <c r="AB241" s="37"/>
      <c r="AC241" s="37"/>
      <c r="AD241" s="37"/>
      <c r="AE241" s="37"/>
      <c r="AT241" s="16" t="s">
        <v>168</v>
      </c>
      <c r="AU241" s="16" t="s">
        <v>77</v>
      </c>
    </row>
    <row r="242" s="2" customFormat="1" ht="16.5" customHeight="1">
      <c r="A242" s="37"/>
      <c r="B242" s="38"/>
      <c r="C242" s="175" t="s">
        <v>1107</v>
      </c>
      <c r="D242" s="175" t="s">
        <v>135</v>
      </c>
      <c r="E242" s="176" t="s">
        <v>990</v>
      </c>
      <c r="F242" s="177" t="s">
        <v>991</v>
      </c>
      <c r="G242" s="178" t="s">
        <v>138</v>
      </c>
      <c r="H242" s="179">
        <v>16</v>
      </c>
      <c r="I242" s="180"/>
      <c r="J242" s="181">
        <f>ROUND(I242*H242,2)</f>
        <v>0</v>
      </c>
      <c r="K242" s="177" t="s">
        <v>139</v>
      </c>
      <c r="L242" s="182"/>
      <c r="M242" s="183" t="s">
        <v>19</v>
      </c>
      <c r="N242" s="184" t="s">
        <v>40</v>
      </c>
      <c r="O242" s="83"/>
      <c r="P242" s="185">
        <f>O242*H242</f>
        <v>0</v>
      </c>
      <c r="Q242" s="185">
        <v>0</v>
      </c>
      <c r="R242" s="185">
        <f>Q242*H242</f>
        <v>0</v>
      </c>
      <c r="S242" s="185">
        <v>0</v>
      </c>
      <c r="T242" s="186">
        <f>S242*H242</f>
        <v>0</v>
      </c>
      <c r="U242" s="37"/>
      <c r="V242" s="37"/>
      <c r="W242" s="37"/>
      <c r="X242" s="37"/>
      <c r="Y242" s="37"/>
      <c r="Z242" s="37"/>
      <c r="AA242" s="37"/>
      <c r="AB242" s="37"/>
      <c r="AC242" s="37"/>
      <c r="AD242" s="37"/>
      <c r="AE242" s="37"/>
      <c r="AR242" s="187" t="s">
        <v>140</v>
      </c>
      <c r="AT242" s="187" t="s">
        <v>135</v>
      </c>
      <c r="AU242" s="187" t="s">
        <v>77</v>
      </c>
      <c r="AY242" s="16" t="s">
        <v>141</v>
      </c>
      <c r="BE242" s="188">
        <f>IF(N242="základní",J242,0)</f>
        <v>0</v>
      </c>
      <c r="BF242" s="188">
        <f>IF(N242="snížená",J242,0)</f>
        <v>0</v>
      </c>
      <c r="BG242" s="188">
        <f>IF(N242="zákl. přenesená",J242,0)</f>
        <v>0</v>
      </c>
      <c r="BH242" s="188">
        <f>IF(N242="sníž. přenesená",J242,0)</f>
        <v>0</v>
      </c>
      <c r="BI242" s="188">
        <f>IF(N242="nulová",J242,0)</f>
        <v>0</v>
      </c>
      <c r="BJ242" s="16" t="s">
        <v>77</v>
      </c>
      <c r="BK242" s="188">
        <f>ROUND(I242*H242,2)</f>
        <v>0</v>
      </c>
      <c r="BL242" s="16" t="s">
        <v>142</v>
      </c>
      <c r="BM242" s="187" t="s">
        <v>1108</v>
      </c>
    </row>
    <row r="243" s="2" customFormat="1">
      <c r="A243" s="37"/>
      <c r="B243" s="38"/>
      <c r="C243" s="39"/>
      <c r="D243" s="203" t="s">
        <v>168</v>
      </c>
      <c r="E243" s="39"/>
      <c r="F243" s="204" t="s">
        <v>989</v>
      </c>
      <c r="G243" s="39"/>
      <c r="H243" s="39"/>
      <c r="I243" s="205"/>
      <c r="J243" s="39"/>
      <c r="K243" s="39"/>
      <c r="L243" s="43"/>
      <c r="M243" s="206"/>
      <c r="N243" s="207"/>
      <c r="O243" s="83"/>
      <c r="P243" s="83"/>
      <c r="Q243" s="83"/>
      <c r="R243" s="83"/>
      <c r="S243" s="83"/>
      <c r="T243" s="84"/>
      <c r="U243" s="37"/>
      <c r="V243" s="37"/>
      <c r="W243" s="37"/>
      <c r="X243" s="37"/>
      <c r="Y243" s="37"/>
      <c r="Z243" s="37"/>
      <c r="AA243" s="37"/>
      <c r="AB243" s="37"/>
      <c r="AC243" s="37"/>
      <c r="AD243" s="37"/>
      <c r="AE243" s="37"/>
      <c r="AT243" s="16" t="s">
        <v>168</v>
      </c>
      <c r="AU243" s="16" t="s">
        <v>77</v>
      </c>
    </row>
    <row r="244" s="2" customFormat="1" ht="24.15" customHeight="1">
      <c r="A244" s="37"/>
      <c r="B244" s="38"/>
      <c r="C244" s="175" t="s">
        <v>452</v>
      </c>
      <c r="D244" s="175" t="s">
        <v>135</v>
      </c>
      <c r="E244" s="176" t="s">
        <v>992</v>
      </c>
      <c r="F244" s="177" t="s">
        <v>993</v>
      </c>
      <c r="G244" s="178" t="s">
        <v>994</v>
      </c>
      <c r="H244" s="179">
        <v>52</v>
      </c>
      <c r="I244" s="180"/>
      <c r="J244" s="181">
        <f>ROUND(I244*H244,2)</f>
        <v>0</v>
      </c>
      <c r="K244" s="177" t="s">
        <v>139</v>
      </c>
      <c r="L244" s="182"/>
      <c r="M244" s="183" t="s">
        <v>19</v>
      </c>
      <c r="N244" s="184" t="s">
        <v>40</v>
      </c>
      <c r="O244" s="83"/>
      <c r="P244" s="185">
        <f>O244*H244</f>
        <v>0</v>
      </c>
      <c r="Q244" s="185">
        <v>0</v>
      </c>
      <c r="R244" s="185">
        <f>Q244*H244</f>
        <v>0</v>
      </c>
      <c r="S244" s="185">
        <v>0</v>
      </c>
      <c r="T244" s="186">
        <f>S244*H244</f>
        <v>0</v>
      </c>
      <c r="U244" s="37"/>
      <c r="V244" s="37"/>
      <c r="W244" s="37"/>
      <c r="X244" s="37"/>
      <c r="Y244" s="37"/>
      <c r="Z244" s="37"/>
      <c r="AA244" s="37"/>
      <c r="AB244" s="37"/>
      <c r="AC244" s="37"/>
      <c r="AD244" s="37"/>
      <c r="AE244" s="37"/>
      <c r="AR244" s="187" t="s">
        <v>140</v>
      </c>
      <c r="AT244" s="187" t="s">
        <v>135</v>
      </c>
      <c r="AU244" s="187" t="s">
        <v>77</v>
      </c>
      <c r="AY244" s="16" t="s">
        <v>141</v>
      </c>
      <c r="BE244" s="188">
        <f>IF(N244="základní",J244,0)</f>
        <v>0</v>
      </c>
      <c r="BF244" s="188">
        <f>IF(N244="snížená",J244,0)</f>
        <v>0</v>
      </c>
      <c r="BG244" s="188">
        <f>IF(N244="zákl. přenesená",J244,0)</f>
        <v>0</v>
      </c>
      <c r="BH244" s="188">
        <f>IF(N244="sníž. přenesená",J244,0)</f>
        <v>0</v>
      </c>
      <c r="BI244" s="188">
        <f>IF(N244="nulová",J244,0)</f>
        <v>0</v>
      </c>
      <c r="BJ244" s="16" t="s">
        <v>77</v>
      </c>
      <c r="BK244" s="188">
        <f>ROUND(I244*H244,2)</f>
        <v>0</v>
      </c>
      <c r="BL244" s="16" t="s">
        <v>142</v>
      </c>
      <c r="BM244" s="187" t="s">
        <v>1109</v>
      </c>
    </row>
    <row r="245" s="2" customFormat="1" ht="24.15" customHeight="1">
      <c r="A245" s="37"/>
      <c r="B245" s="38"/>
      <c r="C245" s="175" t="s">
        <v>1110</v>
      </c>
      <c r="D245" s="175" t="s">
        <v>135</v>
      </c>
      <c r="E245" s="176" t="s">
        <v>995</v>
      </c>
      <c r="F245" s="177" t="s">
        <v>996</v>
      </c>
      <c r="G245" s="178" t="s">
        <v>138</v>
      </c>
      <c r="H245" s="179">
        <v>409</v>
      </c>
      <c r="I245" s="180"/>
      <c r="J245" s="181">
        <f>ROUND(I245*H245,2)</f>
        <v>0</v>
      </c>
      <c r="K245" s="177" t="s">
        <v>139</v>
      </c>
      <c r="L245" s="182"/>
      <c r="M245" s="243" t="s">
        <v>19</v>
      </c>
      <c r="N245" s="244" t="s">
        <v>40</v>
      </c>
      <c r="O245" s="200"/>
      <c r="P245" s="201">
        <f>O245*H245</f>
        <v>0</v>
      </c>
      <c r="Q245" s="201">
        <v>0</v>
      </c>
      <c r="R245" s="201">
        <f>Q245*H245</f>
        <v>0</v>
      </c>
      <c r="S245" s="201">
        <v>0</v>
      </c>
      <c r="T245" s="202">
        <f>S245*H245</f>
        <v>0</v>
      </c>
      <c r="U245" s="37"/>
      <c r="V245" s="37"/>
      <c r="W245" s="37"/>
      <c r="X245" s="37"/>
      <c r="Y245" s="37"/>
      <c r="Z245" s="37"/>
      <c r="AA245" s="37"/>
      <c r="AB245" s="37"/>
      <c r="AC245" s="37"/>
      <c r="AD245" s="37"/>
      <c r="AE245" s="37"/>
      <c r="AR245" s="187" t="s">
        <v>140</v>
      </c>
      <c r="AT245" s="187" t="s">
        <v>135</v>
      </c>
      <c r="AU245" s="187" t="s">
        <v>77</v>
      </c>
      <c r="AY245" s="16" t="s">
        <v>141</v>
      </c>
      <c r="BE245" s="188">
        <f>IF(N245="základní",J245,0)</f>
        <v>0</v>
      </c>
      <c r="BF245" s="188">
        <f>IF(N245="snížená",J245,0)</f>
        <v>0</v>
      </c>
      <c r="BG245" s="188">
        <f>IF(N245="zákl. přenesená",J245,0)</f>
        <v>0</v>
      </c>
      <c r="BH245" s="188">
        <f>IF(N245="sníž. přenesená",J245,0)</f>
        <v>0</v>
      </c>
      <c r="BI245" s="188">
        <f>IF(N245="nulová",J245,0)</f>
        <v>0</v>
      </c>
      <c r="BJ245" s="16" t="s">
        <v>77</v>
      </c>
      <c r="BK245" s="188">
        <f>ROUND(I245*H245,2)</f>
        <v>0</v>
      </c>
      <c r="BL245" s="16" t="s">
        <v>142</v>
      </c>
      <c r="BM245" s="187" t="s">
        <v>1111</v>
      </c>
    </row>
    <row r="246" s="2" customFormat="1" ht="6.96" customHeight="1">
      <c r="A246" s="37"/>
      <c r="B246" s="58"/>
      <c r="C246" s="59"/>
      <c r="D246" s="59"/>
      <c r="E246" s="59"/>
      <c r="F246" s="59"/>
      <c r="G246" s="59"/>
      <c r="H246" s="59"/>
      <c r="I246" s="59"/>
      <c r="J246" s="59"/>
      <c r="K246" s="59"/>
      <c r="L246" s="43"/>
      <c r="M246" s="37"/>
      <c r="O246" s="37"/>
      <c r="P246" s="37"/>
      <c r="Q246" s="37"/>
      <c r="R246" s="37"/>
      <c r="S246" s="37"/>
      <c r="T246" s="37"/>
      <c r="U246" s="37"/>
      <c r="V246" s="37"/>
      <c r="W246" s="37"/>
      <c r="X246" s="37"/>
      <c r="Y246" s="37"/>
      <c r="Z246" s="37"/>
      <c r="AA246" s="37"/>
      <c r="AB246" s="37"/>
      <c r="AC246" s="37"/>
      <c r="AD246" s="37"/>
      <c r="AE246" s="37"/>
    </row>
  </sheetData>
  <sheetProtection sheet="1" autoFilter="0" formatColumns="0" formatRows="0" objects="1" scenarios="1" spinCount="100000" saltValue="zLiRO3jamEhVJvukjYRrIGe++MvnODBn89ZhuiDIEw2WkcdoS6/NJ5O8zVTKG1HiOPezx1OZYJXS+IFYcy5uCA==" hashValue="WGDK9Yoxsalnni5e9dqvJHEXY2w/ojKBUZoOax7Dze7mZs9mK4j3kvvN8MTwEzmxth7WBKRyUlnqaf7tj/5miw==" algorithmName="SHA-512" password="CC35"/>
  <autoFilter ref="C87:K24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114</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1112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ROUND((SUM(BE79:BE88)),  2)</f>
        <v>0</v>
      </c>
      <c r="G33" s="37"/>
      <c r="H33" s="37"/>
      <c r="I33" s="147">
        <v>0.20999999999999999</v>
      </c>
      <c r="J33" s="146">
        <f>ROUND(((SUM(BE79:BE88))*I33),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ROUND((SUM(BF79:BF88)),  2)</f>
        <v>0</v>
      </c>
      <c r="G34" s="37"/>
      <c r="H34" s="37"/>
      <c r="I34" s="147">
        <v>0.12</v>
      </c>
      <c r="J34" s="146">
        <f>ROUND(((SUM(BF79:BF88))*I34),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ROUND((SUM(BG79:BG88)),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ROUND((SUM(BH79:BH88)),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ROUND((SUM(BI79:BI88)),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VON - VON</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VON - VON</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SUM(P80:P88)</f>
        <v>0</v>
      </c>
      <c r="Q79" s="95"/>
      <c r="R79" s="172">
        <f>SUM(R80:R88)</f>
        <v>0</v>
      </c>
      <c r="S79" s="95"/>
      <c r="T79" s="173">
        <f>SUM(T80:T88)</f>
        <v>0</v>
      </c>
      <c r="U79" s="37"/>
      <c r="V79" s="37"/>
      <c r="W79" s="37"/>
      <c r="X79" s="37"/>
      <c r="Y79" s="37"/>
      <c r="Z79" s="37"/>
      <c r="AA79" s="37"/>
      <c r="AB79" s="37"/>
      <c r="AC79" s="37"/>
      <c r="AD79" s="37"/>
      <c r="AE79" s="37"/>
      <c r="AT79" s="16" t="s">
        <v>68</v>
      </c>
      <c r="AU79" s="16" t="s">
        <v>121</v>
      </c>
      <c r="BK79" s="174">
        <f>SUM(BK80:BK88)</f>
        <v>0</v>
      </c>
    </row>
    <row r="80" s="2" customFormat="1" ht="37.8" customHeight="1">
      <c r="A80" s="37"/>
      <c r="B80" s="38"/>
      <c r="C80" s="189" t="s">
        <v>77</v>
      </c>
      <c r="D80" s="189" t="s">
        <v>149</v>
      </c>
      <c r="E80" s="190" t="s">
        <v>1113</v>
      </c>
      <c r="F80" s="191" t="s">
        <v>1114</v>
      </c>
      <c r="G80" s="192" t="s">
        <v>1115</v>
      </c>
      <c r="H80" s="245"/>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ht="16.5" customHeight="1">
      <c r="A81" s="37"/>
      <c r="B81" s="38"/>
      <c r="C81" s="189" t="s">
        <v>79</v>
      </c>
      <c r="D81" s="189" t="s">
        <v>149</v>
      </c>
      <c r="E81" s="190" t="s">
        <v>1116</v>
      </c>
      <c r="F81" s="191" t="s">
        <v>1117</v>
      </c>
      <c r="G81" s="192" t="s">
        <v>1115</v>
      </c>
      <c r="H81" s="245"/>
      <c r="I81" s="194"/>
      <c r="J81" s="195">
        <f>ROUND(I81*H81,2)</f>
        <v>0</v>
      </c>
      <c r="K81" s="191" t="s">
        <v>139</v>
      </c>
      <c r="L81" s="43"/>
      <c r="M81" s="196" t="s">
        <v>19</v>
      </c>
      <c r="N81" s="197" t="s">
        <v>40</v>
      </c>
      <c r="O81" s="83"/>
      <c r="P81" s="185">
        <f>O81*H81</f>
        <v>0</v>
      </c>
      <c r="Q81" s="185">
        <v>0</v>
      </c>
      <c r="R81" s="185">
        <f>Q81*H81</f>
        <v>0</v>
      </c>
      <c r="S81" s="185">
        <v>0</v>
      </c>
      <c r="T81" s="186">
        <f>S81*H81</f>
        <v>0</v>
      </c>
      <c r="U81" s="37"/>
      <c r="V81" s="37"/>
      <c r="W81" s="37"/>
      <c r="X81" s="37"/>
      <c r="Y81" s="37"/>
      <c r="Z81" s="37"/>
      <c r="AA81" s="37"/>
      <c r="AB81" s="37"/>
      <c r="AC81" s="37"/>
      <c r="AD81" s="37"/>
      <c r="AE81" s="37"/>
      <c r="AR81" s="187" t="s">
        <v>142</v>
      </c>
      <c r="AT81" s="187" t="s">
        <v>149</v>
      </c>
      <c r="AU81" s="187" t="s">
        <v>69</v>
      </c>
      <c r="AY81" s="16" t="s">
        <v>141</v>
      </c>
      <c r="BE81" s="188">
        <f>IF(N81="základní",J81,0)</f>
        <v>0</v>
      </c>
      <c r="BF81" s="188">
        <f>IF(N81="snížená",J81,0)</f>
        <v>0</v>
      </c>
      <c r="BG81" s="188">
        <f>IF(N81="zákl. přenesená",J81,0)</f>
        <v>0</v>
      </c>
      <c r="BH81" s="188">
        <f>IF(N81="sníž. přenesená",J81,0)</f>
        <v>0</v>
      </c>
      <c r="BI81" s="188">
        <f>IF(N81="nulová",J81,0)</f>
        <v>0</v>
      </c>
      <c r="BJ81" s="16" t="s">
        <v>77</v>
      </c>
      <c r="BK81" s="188">
        <f>ROUND(I81*H81,2)</f>
        <v>0</v>
      </c>
      <c r="BL81" s="16" t="s">
        <v>142</v>
      </c>
      <c r="BM81" s="187" t="s">
        <v>142</v>
      </c>
    </row>
    <row r="82" s="2" customFormat="1" ht="16.5" customHeight="1">
      <c r="A82" s="37"/>
      <c r="B82" s="38"/>
      <c r="C82" s="189" t="s">
        <v>145</v>
      </c>
      <c r="D82" s="189" t="s">
        <v>149</v>
      </c>
      <c r="E82" s="190" t="s">
        <v>1118</v>
      </c>
      <c r="F82" s="191" t="s">
        <v>1119</v>
      </c>
      <c r="G82" s="192" t="s">
        <v>1115</v>
      </c>
      <c r="H82" s="245"/>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148</v>
      </c>
    </row>
    <row r="83" s="2" customFormat="1" ht="49.05" customHeight="1">
      <c r="A83" s="37"/>
      <c r="B83" s="38"/>
      <c r="C83" s="189" t="s">
        <v>142</v>
      </c>
      <c r="D83" s="189" t="s">
        <v>149</v>
      </c>
      <c r="E83" s="190" t="s">
        <v>1120</v>
      </c>
      <c r="F83" s="191" t="s">
        <v>1121</v>
      </c>
      <c r="G83" s="192" t="s">
        <v>410</v>
      </c>
      <c r="H83" s="193">
        <v>1</v>
      </c>
      <c r="I83" s="194"/>
      <c r="J83" s="195">
        <f>ROUND(I83*H83,2)</f>
        <v>0</v>
      </c>
      <c r="K83" s="191" t="s">
        <v>139</v>
      </c>
      <c r="L83" s="43"/>
      <c r="M83" s="196" t="s">
        <v>19</v>
      </c>
      <c r="N83" s="197" t="s">
        <v>40</v>
      </c>
      <c r="O83" s="83"/>
      <c r="P83" s="185">
        <f>O83*H83</f>
        <v>0</v>
      </c>
      <c r="Q83" s="185">
        <v>0</v>
      </c>
      <c r="R83" s="185">
        <f>Q83*H83</f>
        <v>0</v>
      </c>
      <c r="S83" s="185">
        <v>0</v>
      </c>
      <c r="T83" s="186">
        <f>S83*H83</f>
        <v>0</v>
      </c>
      <c r="U83" s="37"/>
      <c r="V83" s="37"/>
      <c r="W83" s="37"/>
      <c r="X83" s="37"/>
      <c r="Y83" s="37"/>
      <c r="Z83" s="37"/>
      <c r="AA83" s="37"/>
      <c r="AB83" s="37"/>
      <c r="AC83" s="37"/>
      <c r="AD83" s="37"/>
      <c r="AE83" s="37"/>
      <c r="AR83" s="187" t="s">
        <v>142</v>
      </c>
      <c r="AT83" s="187" t="s">
        <v>149</v>
      </c>
      <c r="AU83" s="187" t="s">
        <v>69</v>
      </c>
      <c r="AY83" s="16" t="s">
        <v>141</v>
      </c>
      <c r="BE83" s="188">
        <f>IF(N83="základní",J83,0)</f>
        <v>0</v>
      </c>
      <c r="BF83" s="188">
        <f>IF(N83="snížená",J83,0)</f>
        <v>0</v>
      </c>
      <c r="BG83" s="188">
        <f>IF(N83="zákl. přenesená",J83,0)</f>
        <v>0</v>
      </c>
      <c r="BH83" s="188">
        <f>IF(N83="sníž. přenesená",J83,0)</f>
        <v>0</v>
      </c>
      <c r="BI83" s="188">
        <f>IF(N83="nulová",J83,0)</f>
        <v>0</v>
      </c>
      <c r="BJ83" s="16" t="s">
        <v>77</v>
      </c>
      <c r="BK83" s="188">
        <f>ROUND(I83*H83,2)</f>
        <v>0</v>
      </c>
      <c r="BL83" s="16" t="s">
        <v>142</v>
      </c>
      <c r="BM83" s="187" t="s">
        <v>140</v>
      </c>
    </row>
    <row r="84" s="2" customFormat="1" ht="33" customHeight="1">
      <c r="A84" s="37"/>
      <c r="B84" s="38"/>
      <c r="C84" s="189" t="s">
        <v>152</v>
      </c>
      <c r="D84" s="189" t="s">
        <v>149</v>
      </c>
      <c r="E84" s="190" t="s">
        <v>1122</v>
      </c>
      <c r="F84" s="191" t="s">
        <v>1123</v>
      </c>
      <c r="G84" s="192" t="s">
        <v>1115</v>
      </c>
      <c r="H84" s="245"/>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155</v>
      </c>
    </row>
    <row r="85" s="2" customFormat="1" ht="16.5" customHeight="1">
      <c r="A85" s="37"/>
      <c r="B85" s="38"/>
      <c r="C85" s="189" t="s">
        <v>148</v>
      </c>
      <c r="D85" s="189" t="s">
        <v>149</v>
      </c>
      <c r="E85" s="190" t="s">
        <v>1124</v>
      </c>
      <c r="F85" s="191" t="s">
        <v>1125</v>
      </c>
      <c r="G85" s="192" t="s">
        <v>1115</v>
      </c>
      <c r="H85" s="245"/>
      <c r="I85" s="194"/>
      <c r="J85" s="195">
        <f>ROUND(I85*H85,2)</f>
        <v>0</v>
      </c>
      <c r="K85" s="191" t="s">
        <v>139</v>
      </c>
      <c r="L85" s="43"/>
      <c r="M85" s="196" t="s">
        <v>19</v>
      </c>
      <c r="N85" s="197" t="s">
        <v>40</v>
      </c>
      <c r="O85" s="83"/>
      <c r="P85" s="185">
        <f>O85*H85</f>
        <v>0</v>
      </c>
      <c r="Q85" s="185">
        <v>0</v>
      </c>
      <c r="R85" s="185">
        <f>Q85*H85</f>
        <v>0</v>
      </c>
      <c r="S85" s="185">
        <v>0</v>
      </c>
      <c r="T85" s="186">
        <f>S85*H85</f>
        <v>0</v>
      </c>
      <c r="U85" s="37"/>
      <c r="V85" s="37"/>
      <c r="W85" s="37"/>
      <c r="X85" s="37"/>
      <c r="Y85" s="37"/>
      <c r="Z85" s="37"/>
      <c r="AA85" s="37"/>
      <c r="AB85" s="37"/>
      <c r="AC85" s="37"/>
      <c r="AD85" s="37"/>
      <c r="AE85" s="37"/>
      <c r="AR85" s="187" t="s">
        <v>142</v>
      </c>
      <c r="AT85" s="187" t="s">
        <v>149</v>
      </c>
      <c r="AU85" s="187" t="s">
        <v>69</v>
      </c>
      <c r="AY85" s="16" t="s">
        <v>141</v>
      </c>
      <c r="BE85" s="188">
        <f>IF(N85="základní",J85,0)</f>
        <v>0</v>
      </c>
      <c r="BF85" s="188">
        <f>IF(N85="snížená",J85,0)</f>
        <v>0</v>
      </c>
      <c r="BG85" s="188">
        <f>IF(N85="zákl. přenesená",J85,0)</f>
        <v>0</v>
      </c>
      <c r="BH85" s="188">
        <f>IF(N85="sníž. přenesená",J85,0)</f>
        <v>0</v>
      </c>
      <c r="BI85" s="188">
        <f>IF(N85="nulová",J85,0)</f>
        <v>0</v>
      </c>
      <c r="BJ85" s="16" t="s">
        <v>77</v>
      </c>
      <c r="BK85" s="188">
        <f>ROUND(I85*H85,2)</f>
        <v>0</v>
      </c>
      <c r="BL85" s="16" t="s">
        <v>142</v>
      </c>
      <c r="BM85" s="187" t="s">
        <v>8</v>
      </c>
    </row>
    <row r="86" s="2" customFormat="1" ht="16.5" customHeight="1">
      <c r="A86" s="37"/>
      <c r="B86" s="38"/>
      <c r="C86" s="189" t="s">
        <v>158</v>
      </c>
      <c r="D86" s="189" t="s">
        <v>149</v>
      </c>
      <c r="E86" s="190" t="s">
        <v>1126</v>
      </c>
      <c r="F86" s="191" t="s">
        <v>1127</v>
      </c>
      <c r="G86" s="192" t="s">
        <v>1115</v>
      </c>
      <c r="H86" s="245"/>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161</v>
      </c>
    </row>
    <row r="87" s="2" customFormat="1" ht="16.5" customHeight="1">
      <c r="A87" s="37"/>
      <c r="B87" s="38"/>
      <c r="C87" s="189" t="s">
        <v>140</v>
      </c>
      <c r="D87" s="189" t="s">
        <v>149</v>
      </c>
      <c r="E87" s="190" t="s">
        <v>1128</v>
      </c>
      <c r="F87" s="191" t="s">
        <v>1129</v>
      </c>
      <c r="G87" s="192" t="s">
        <v>1115</v>
      </c>
      <c r="H87" s="245"/>
      <c r="I87" s="194"/>
      <c r="J87" s="195">
        <f>ROUND(I87*H87,2)</f>
        <v>0</v>
      </c>
      <c r="K87" s="191" t="s">
        <v>139</v>
      </c>
      <c r="L87" s="43"/>
      <c r="M87" s="196" t="s">
        <v>19</v>
      </c>
      <c r="N87" s="197" t="s">
        <v>40</v>
      </c>
      <c r="O87" s="83"/>
      <c r="P87" s="185">
        <f>O87*H87</f>
        <v>0</v>
      </c>
      <c r="Q87" s="185">
        <v>0</v>
      </c>
      <c r="R87" s="185">
        <f>Q87*H87</f>
        <v>0</v>
      </c>
      <c r="S87" s="185">
        <v>0</v>
      </c>
      <c r="T87" s="186">
        <f>S87*H87</f>
        <v>0</v>
      </c>
      <c r="U87" s="37"/>
      <c r="V87" s="37"/>
      <c r="W87" s="37"/>
      <c r="X87" s="37"/>
      <c r="Y87" s="37"/>
      <c r="Z87" s="37"/>
      <c r="AA87" s="37"/>
      <c r="AB87" s="37"/>
      <c r="AC87" s="37"/>
      <c r="AD87" s="37"/>
      <c r="AE87" s="37"/>
      <c r="AR87" s="187" t="s">
        <v>142</v>
      </c>
      <c r="AT87" s="187" t="s">
        <v>149</v>
      </c>
      <c r="AU87" s="187" t="s">
        <v>69</v>
      </c>
      <c r="AY87" s="16" t="s">
        <v>141</v>
      </c>
      <c r="BE87" s="188">
        <f>IF(N87="základní",J87,0)</f>
        <v>0</v>
      </c>
      <c r="BF87" s="188">
        <f>IF(N87="snížená",J87,0)</f>
        <v>0</v>
      </c>
      <c r="BG87" s="188">
        <f>IF(N87="zákl. přenesená",J87,0)</f>
        <v>0</v>
      </c>
      <c r="BH87" s="188">
        <f>IF(N87="sníž. přenesená",J87,0)</f>
        <v>0</v>
      </c>
      <c r="BI87" s="188">
        <f>IF(N87="nulová",J87,0)</f>
        <v>0</v>
      </c>
      <c r="BJ87" s="16" t="s">
        <v>77</v>
      </c>
      <c r="BK87" s="188">
        <f>ROUND(I87*H87,2)</f>
        <v>0</v>
      </c>
      <c r="BL87" s="16" t="s">
        <v>142</v>
      </c>
      <c r="BM87" s="187" t="s">
        <v>164</v>
      </c>
    </row>
    <row r="88" s="2" customFormat="1" ht="16.5" customHeight="1">
      <c r="A88" s="37"/>
      <c r="B88" s="38"/>
      <c r="C88" s="189" t="s">
        <v>192</v>
      </c>
      <c r="D88" s="189" t="s">
        <v>149</v>
      </c>
      <c r="E88" s="190" t="s">
        <v>1130</v>
      </c>
      <c r="F88" s="191" t="s">
        <v>1131</v>
      </c>
      <c r="G88" s="192" t="s">
        <v>410</v>
      </c>
      <c r="H88" s="193">
        <v>11</v>
      </c>
      <c r="I88" s="194"/>
      <c r="J88" s="195">
        <f>ROUND(I88*H88,2)</f>
        <v>0</v>
      </c>
      <c r="K88" s="191" t="s">
        <v>139</v>
      </c>
      <c r="L88" s="43"/>
      <c r="M88" s="198" t="s">
        <v>19</v>
      </c>
      <c r="N88" s="199" t="s">
        <v>40</v>
      </c>
      <c r="O88" s="200"/>
      <c r="P88" s="201">
        <f>O88*H88</f>
        <v>0</v>
      </c>
      <c r="Q88" s="201">
        <v>0</v>
      </c>
      <c r="R88" s="201">
        <f>Q88*H88</f>
        <v>0</v>
      </c>
      <c r="S88" s="201">
        <v>0</v>
      </c>
      <c r="T88" s="202">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195</v>
      </c>
    </row>
    <row r="89" s="2" customFormat="1" ht="6.96" customHeight="1">
      <c r="A89" s="37"/>
      <c r="B89" s="58"/>
      <c r="C89" s="59"/>
      <c r="D89" s="59"/>
      <c r="E89" s="59"/>
      <c r="F89" s="59"/>
      <c r="G89" s="59"/>
      <c r="H89" s="59"/>
      <c r="I89" s="59"/>
      <c r="J89" s="59"/>
      <c r="K89" s="59"/>
      <c r="L89" s="43"/>
      <c r="M89" s="37"/>
      <c r="O89" s="37"/>
      <c r="P89" s="37"/>
      <c r="Q89" s="37"/>
      <c r="R89" s="37"/>
      <c r="S89" s="37"/>
      <c r="T89" s="37"/>
      <c r="U89" s="37"/>
      <c r="V89" s="37"/>
      <c r="W89" s="37"/>
      <c r="X89" s="37"/>
      <c r="Y89" s="37"/>
      <c r="Z89" s="37"/>
      <c r="AA89" s="37"/>
      <c r="AB89" s="37"/>
      <c r="AC89" s="37"/>
      <c r="AD89" s="37"/>
      <c r="AE89" s="37"/>
    </row>
  </sheetData>
  <sheetProtection sheet="1" autoFilter="0" formatColumns="0" formatRows="0" objects="1" scenarios="1" spinCount="100000" saltValue="ijHkQROX2X6fjrahrg/423wE9K9eJI1Jk02Lr/y3M4VkmPRUvo58PFvNMgZdPoXf36m4Wcg+lldoNWJHKZjlhA==" hashValue="AZKO0coqBbtvF8r2/ymOS72pDmizH0CQ+YHe4zdcQSuxP/XZ/lBoKEOmiBJsIvRc/iwfGZzXuokErBaRXAU/MA==" algorithmName="SHA-512" password="CC35"/>
  <autoFilter ref="C78:K88"/>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46" customWidth="1"/>
    <col min="2" max="2" width="1.667969" style="246" customWidth="1"/>
    <col min="3" max="4" width="5" style="246" customWidth="1"/>
    <col min="5" max="5" width="11.66016" style="246" customWidth="1"/>
    <col min="6" max="6" width="9.160156" style="246" customWidth="1"/>
    <col min="7" max="7" width="5" style="246" customWidth="1"/>
    <col min="8" max="8" width="77.83203" style="246" customWidth="1"/>
    <col min="9" max="10" width="20" style="246" customWidth="1"/>
    <col min="11" max="11" width="1.667969" style="246" customWidth="1"/>
  </cols>
  <sheetData>
    <row r="1" s="1" customFormat="1" ht="37.5" customHeight="1"/>
    <row r="2" s="1" customFormat="1" ht="7.5" customHeight="1">
      <c r="B2" s="247"/>
      <c r="C2" s="248"/>
      <c r="D2" s="248"/>
      <c r="E2" s="248"/>
      <c r="F2" s="248"/>
      <c r="G2" s="248"/>
      <c r="H2" s="248"/>
      <c r="I2" s="248"/>
      <c r="J2" s="248"/>
      <c r="K2" s="249"/>
    </row>
    <row r="3" s="13" customFormat="1" ht="45" customHeight="1">
      <c r="B3" s="250"/>
      <c r="C3" s="251" t="s">
        <v>1132</v>
      </c>
      <c r="D3" s="251"/>
      <c r="E3" s="251"/>
      <c r="F3" s="251"/>
      <c r="G3" s="251"/>
      <c r="H3" s="251"/>
      <c r="I3" s="251"/>
      <c r="J3" s="251"/>
      <c r="K3" s="252"/>
    </row>
    <row r="4" s="1" customFormat="1" ht="25.5" customHeight="1">
      <c r="B4" s="253"/>
      <c r="C4" s="254" t="s">
        <v>1133</v>
      </c>
      <c r="D4" s="254"/>
      <c r="E4" s="254"/>
      <c r="F4" s="254"/>
      <c r="G4" s="254"/>
      <c r="H4" s="254"/>
      <c r="I4" s="254"/>
      <c r="J4" s="254"/>
      <c r="K4" s="255"/>
    </row>
    <row r="5" s="1" customFormat="1" ht="5.25" customHeight="1">
      <c r="B5" s="253"/>
      <c r="C5" s="256"/>
      <c r="D5" s="256"/>
      <c r="E5" s="256"/>
      <c r="F5" s="256"/>
      <c r="G5" s="256"/>
      <c r="H5" s="256"/>
      <c r="I5" s="256"/>
      <c r="J5" s="256"/>
      <c r="K5" s="255"/>
    </row>
    <row r="6" s="1" customFormat="1" ht="15" customHeight="1">
      <c r="B6" s="253"/>
      <c r="C6" s="257" t="s">
        <v>1134</v>
      </c>
      <c r="D6" s="257"/>
      <c r="E6" s="257"/>
      <c r="F6" s="257"/>
      <c r="G6" s="257"/>
      <c r="H6" s="257"/>
      <c r="I6" s="257"/>
      <c r="J6" s="257"/>
      <c r="K6" s="255"/>
    </row>
    <row r="7" s="1" customFormat="1" ht="15" customHeight="1">
      <c r="B7" s="258"/>
      <c r="C7" s="257" t="s">
        <v>1135</v>
      </c>
      <c r="D7" s="257"/>
      <c r="E7" s="257"/>
      <c r="F7" s="257"/>
      <c r="G7" s="257"/>
      <c r="H7" s="257"/>
      <c r="I7" s="257"/>
      <c r="J7" s="257"/>
      <c r="K7" s="255"/>
    </row>
    <row r="8" s="1" customFormat="1" ht="12.75" customHeight="1">
      <c r="B8" s="258"/>
      <c r="C8" s="257"/>
      <c r="D8" s="257"/>
      <c r="E8" s="257"/>
      <c r="F8" s="257"/>
      <c r="G8" s="257"/>
      <c r="H8" s="257"/>
      <c r="I8" s="257"/>
      <c r="J8" s="257"/>
      <c r="K8" s="255"/>
    </row>
    <row r="9" s="1" customFormat="1" ht="15" customHeight="1">
      <c r="B9" s="258"/>
      <c r="C9" s="257" t="s">
        <v>1136</v>
      </c>
      <c r="D9" s="257"/>
      <c r="E9" s="257"/>
      <c r="F9" s="257"/>
      <c r="G9" s="257"/>
      <c r="H9" s="257"/>
      <c r="I9" s="257"/>
      <c r="J9" s="257"/>
      <c r="K9" s="255"/>
    </row>
    <row r="10" s="1" customFormat="1" ht="15" customHeight="1">
      <c r="B10" s="258"/>
      <c r="C10" s="257"/>
      <c r="D10" s="257" t="s">
        <v>1137</v>
      </c>
      <c r="E10" s="257"/>
      <c r="F10" s="257"/>
      <c r="G10" s="257"/>
      <c r="H10" s="257"/>
      <c r="I10" s="257"/>
      <c r="J10" s="257"/>
      <c r="K10" s="255"/>
    </row>
    <row r="11" s="1" customFormat="1" ht="15" customHeight="1">
      <c r="B11" s="258"/>
      <c r="C11" s="259"/>
      <c r="D11" s="257" t="s">
        <v>1138</v>
      </c>
      <c r="E11" s="257"/>
      <c r="F11" s="257"/>
      <c r="G11" s="257"/>
      <c r="H11" s="257"/>
      <c r="I11" s="257"/>
      <c r="J11" s="257"/>
      <c r="K11" s="255"/>
    </row>
    <row r="12" s="1" customFormat="1" ht="15" customHeight="1">
      <c r="B12" s="258"/>
      <c r="C12" s="259"/>
      <c r="D12" s="257"/>
      <c r="E12" s="257"/>
      <c r="F12" s="257"/>
      <c r="G12" s="257"/>
      <c r="H12" s="257"/>
      <c r="I12" s="257"/>
      <c r="J12" s="257"/>
      <c r="K12" s="255"/>
    </row>
    <row r="13" s="1" customFormat="1" ht="15" customHeight="1">
      <c r="B13" s="258"/>
      <c r="C13" s="259"/>
      <c r="D13" s="260" t="s">
        <v>1139</v>
      </c>
      <c r="E13" s="257"/>
      <c r="F13" s="257"/>
      <c r="G13" s="257"/>
      <c r="H13" s="257"/>
      <c r="I13" s="257"/>
      <c r="J13" s="257"/>
      <c r="K13" s="255"/>
    </row>
    <row r="14" s="1" customFormat="1" ht="12.75" customHeight="1">
      <c r="B14" s="258"/>
      <c r="C14" s="259"/>
      <c r="D14" s="259"/>
      <c r="E14" s="259"/>
      <c r="F14" s="259"/>
      <c r="G14" s="259"/>
      <c r="H14" s="259"/>
      <c r="I14" s="259"/>
      <c r="J14" s="259"/>
      <c r="K14" s="255"/>
    </row>
    <row r="15" s="1" customFormat="1" ht="15" customHeight="1">
      <c r="B15" s="258"/>
      <c r="C15" s="259"/>
      <c r="D15" s="257" t="s">
        <v>1140</v>
      </c>
      <c r="E15" s="257"/>
      <c r="F15" s="257"/>
      <c r="G15" s="257"/>
      <c r="H15" s="257"/>
      <c r="I15" s="257"/>
      <c r="J15" s="257"/>
      <c r="K15" s="255"/>
    </row>
    <row r="16" s="1" customFormat="1" ht="15" customHeight="1">
      <c r="B16" s="258"/>
      <c r="C16" s="259"/>
      <c r="D16" s="257" t="s">
        <v>1141</v>
      </c>
      <c r="E16" s="257"/>
      <c r="F16" s="257"/>
      <c r="G16" s="257"/>
      <c r="H16" s="257"/>
      <c r="I16" s="257"/>
      <c r="J16" s="257"/>
      <c r="K16" s="255"/>
    </row>
    <row r="17" s="1" customFormat="1" ht="15" customHeight="1">
      <c r="B17" s="258"/>
      <c r="C17" s="259"/>
      <c r="D17" s="257" t="s">
        <v>1142</v>
      </c>
      <c r="E17" s="257"/>
      <c r="F17" s="257"/>
      <c r="G17" s="257"/>
      <c r="H17" s="257"/>
      <c r="I17" s="257"/>
      <c r="J17" s="257"/>
      <c r="K17" s="255"/>
    </row>
    <row r="18" s="1" customFormat="1" ht="15" customHeight="1">
      <c r="B18" s="258"/>
      <c r="C18" s="259"/>
      <c r="D18" s="259"/>
      <c r="E18" s="261" t="s">
        <v>76</v>
      </c>
      <c r="F18" s="257" t="s">
        <v>1143</v>
      </c>
      <c r="G18" s="257"/>
      <c r="H18" s="257"/>
      <c r="I18" s="257"/>
      <c r="J18" s="257"/>
      <c r="K18" s="255"/>
    </row>
    <row r="19" s="1" customFormat="1" ht="15" customHeight="1">
      <c r="B19" s="258"/>
      <c r="C19" s="259"/>
      <c r="D19" s="259"/>
      <c r="E19" s="261" t="s">
        <v>1144</v>
      </c>
      <c r="F19" s="257" t="s">
        <v>1145</v>
      </c>
      <c r="G19" s="257"/>
      <c r="H19" s="257"/>
      <c r="I19" s="257"/>
      <c r="J19" s="257"/>
      <c r="K19" s="255"/>
    </row>
    <row r="20" s="1" customFormat="1" ht="15" customHeight="1">
      <c r="B20" s="258"/>
      <c r="C20" s="259"/>
      <c r="D20" s="259"/>
      <c r="E20" s="261" t="s">
        <v>1146</v>
      </c>
      <c r="F20" s="257" t="s">
        <v>1147</v>
      </c>
      <c r="G20" s="257"/>
      <c r="H20" s="257"/>
      <c r="I20" s="257"/>
      <c r="J20" s="257"/>
      <c r="K20" s="255"/>
    </row>
    <row r="21" s="1" customFormat="1" ht="15" customHeight="1">
      <c r="B21" s="258"/>
      <c r="C21" s="259"/>
      <c r="D21" s="259"/>
      <c r="E21" s="261" t="s">
        <v>113</v>
      </c>
      <c r="F21" s="257" t="s">
        <v>1148</v>
      </c>
      <c r="G21" s="257"/>
      <c r="H21" s="257"/>
      <c r="I21" s="257"/>
      <c r="J21" s="257"/>
      <c r="K21" s="255"/>
    </row>
    <row r="22" s="1" customFormat="1" ht="15" customHeight="1">
      <c r="B22" s="258"/>
      <c r="C22" s="259"/>
      <c r="D22" s="259"/>
      <c r="E22" s="261" t="s">
        <v>1149</v>
      </c>
      <c r="F22" s="257" t="s">
        <v>1150</v>
      </c>
      <c r="G22" s="257"/>
      <c r="H22" s="257"/>
      <c r="I22" s="257"/>
      <c r="J22" s="257"/>
      <c r="K22" s="255"/>
    </row>
    <row r="23" s="1" customFormat="1" ht="15" customHeight="1">
      <c r="B23" s="258"/>
      <c r="C23" s="259"/>
      <c r="D23" s="259"/>
      <c r="E23" s="261" t="s">
        <v>1151</v>
      </c>
      <c r="F23" s="257" t="s">
        <v>1152</v>
      </c>
      <c r="G23" s="257"/>
      <c r="H23" s="257"/>
      <c r="I23" s="257"/>
      <c r="J23" s="257"/>
      <c r="K23" s="255"/>
    </row>
    <row r="24" s="1" customFormat="1" ht="12.75" customHeight="1">
      <c r="B24" s="258"/>
      <c r="C24" s="259"/>
      <c r="D24" s="259"/>
      <c r="E24" s="259"/>
      <c r="F24" s="259"/>
      <c r="G24" s="259"/>
      <c r="H24" s="259"/>
      <c r="I24" s="259"/>
      <c r="J24" s="259"/>
      <c r="K24" s="255"/>
    </row>
    <row r="25" s="1" customFormat="1" ht="15" customHeight="1">
      <c r="B25" s="258"/>
      <c r="C25" s="257" t="s">
        <v>1153</v>
      </c>
      <c r="D25" s="257"/>
      <c r="E25" s="257"/>
      <c r="F25" s="257"/>
      <c r="G25" s="257"/>
      <c r="H25" s="257"/>
      <c r="I25" s="257"/>
      <c r="J25" s="257"/>
      <c r="K25" s="255"/>
    </row>
    <row r="26" s="1" customFormat="1" ht="15" customHeight="1">
      <c r="B26" s="258"/>
      <c r="C26" s="257" t="s">
        <v>1154</v>
      </c>
      <c r="D26" s="257"/>
      <c r="E26" s="257"/>
      <c r="F26" s="257"/>
      <c r="G26" s="257"/>
      <c r="H26" s="257"/>
      <c r="I26" s="257"/>
      <c r="J26" s="257"/>
      <c r="K26" s="255"/>
    </row>
    <row r="27" s="1" customFormat="1" ht="15" customHeight="1">
      <c r="B27" s="258"/>
      <c r="C27" s="257"/>
      <c r="D27" s="257" t="s">
        <v>1155</v>
      </c>
      <c r="E27" s="257"/>
      <c r="F27" s="257"/>
      <c r="G27" s="257"/>
      <c r="H27" s="257"/>
      <c r="I27" s="257"/>
      <c r="J27" s="257"/>
      <c r="K27" s="255"/>
    </row>
    <row r="28" s="1" customFormat="1" ht="15" customHeight="1">
      <c r="B28" s="258"/>
      <c r="C28" s="259"/>
      <c r="D28" s="257" t="s">
        <v>1156</v>
      </c>
      <c r="E28" s="257"/>
      <c r="F28" s="257"/>
      <c r="G28" s="257"/>
      <c r="H28" s="257"/>
      <c r="I28" s="257"/>
      <c r="J28" s="257"/>
      <c r="K28" s="255"/>
    </row>
    <row r="29" s="1" customFormat="1" ht="12.75" customHeight="1">
      <c r="B29" s="258"/>
      <c r="C29" s="259"/>
      <c r="D29" s="259"/>
      <c r="E29" s="259"/>
      <c r="F29" s="259"/>
      <c r="G29" s="259"/>
      <c r="H29" s="259"/>
      <c r="I29" s="259"/>
      <c r="J29" s="259"/>
      <c r="K29" s="255"/>
    </row>
    <row r="30" s="1" customFormat="1" ht="15" customHeight="1">
      <c r="B30" s="258"/>
      <c r="C30" s="259"/>
      <c r="D30" s="257" t="s">
        <v>1157</v>
      </c>
      <c r="E30" s="257"/>
      <c r="F30" s="257"/>
      <c r="G30" s="257"/>
      <c r="H30" s="257"/>
      <c r="I30" s="257"/>
      <c r="J30" s="257"/>
      <c r="K30" s="255"/>
    </row>
    <row r="31" s="1" customFormat="1" ht="15" customHeight="1">
      <c r="B31" s="258"/>
      <c r="C31" s="259"/>
      <c r="D31" s="257" t="s">
        <v>1158</v>
      </c>
      <c r="E31" s="257"/>
      <c r="F31" s="257"/>
      <c r="G31" s="257"/>
      <c r="H31" s="257"/>
      <c r="I31" s="257"/>
      <c r="J31" s="257"/>
      <c r="K31" s="255"/>
    </row>
    <row r="32" s="1" customFormat="1" ht="12.75" customHeight="1">
      <c r="B32" s="258"/>
      <c r="C32" s="259"/>
      <c r="D32" s="259"/>
      <c r="E32" s="259"/>
      <c r="F32" s="259"/>
      <c r="G32" s="259"/>
      <c r="H32" s="259"/>
      <c r="I32" s="259"/>
      <c r="J32" s="259"/>
      <c r="K32" s="255"/>
    </row>
    <row r="33" s="1" customFormat="1" ht="15" customHeight="1">
      <c r="B33" s="258"/>
      <c r="C33" s="259"/>
      <c r="D33" s="257" t="s">
        <v>1159</v>
      </c>
      <c r="E33" s="257"/>
      <c r="F33" s="257"/>
      <c r="G33" s="257"/>
      <c r="H33" s="257"/>
      <c r="I33" s="257"/>
      <c r="J33" s="257"/>
      <c r="K33" s="255"/>
    </row>
    <row r="34" s="1" customFormat="1" ht="15" customHeight="1">
      <c r="B34" s="258"/>
      <c r="C34" s="259"/>
      <c r="D34" s="257" t="s">
        <v>1160</v>
      </c>
      <c r="E34" s="257"/>
      <c r="F34" s="257"/>
      <c r="G34" s="257"/>
      <c r="H34" s="257"/>
      <c r="I34" s="257"/>
      <c r="J34" s="257"/>
      <c r="K34" s="255"/>
    </row>
    <row r="35" s="1" customFormat="1" ht="15" customHeight="1">
      <c r="B35" s="258"/>
      <c r="C35" s="259"/>
      <c r="D35" s="257" t="s">
        <v>1161</v>
      </c>
      <c r="E35" s="257"/>
      <c r="F35" s="257"/>
      <c r="G35" s="257"/>
      <c r="H35" s="257"/>
      <c r="I35" s="257"/>
      <c r="J35" s="257"/>
      <c r="K35" s="255"/>
    </row>
    <row r="36" s="1" customFormat="1" ht="15" customHeight="1">
      <c r="B36" s="258"/>
      <c r="C36" s="259"/>
      <c r="D36" s="257"/>
      <c r="E36" s="260" t="s">
        <v>123</v>
      </c>
      <c r="F36" s="257"/>
      <c r="G36" s="257" t="s">
        <v>1162</v>
      </c>
      <c r="H36" s="257"/>
      <c r="I36" s="257"/>
      <c r="J36" s="257"/>
      <c r="K36" s="255"/>
    </row>
    <row r="37" s="1" customFormat="1" ht="30.75" customHeight="1">
      <c r="B37" s="258"/>
      <c r="C37" s="259"/>
      <c r="D37" s="257"/>
      <c r="E37" s="260" t="s">
        <v>1163</v>
      </c>
      <c r="F37" s="257"/>
      <c r="G37" s="257" t="s">
        <v>1164</v>
      </c>
      <c r="H37" s="257"/>
      <c r="I37" s="257"/>
      <c r="J37" s="257"/>
      <c r="K37" s="255"/>
    </row>
    <row r="38" s="1" customFormat="1" ht="15" customHeight="1">
      <c r="B38" s="258"/>
      <c r="C38" s="259"/>
      <c r="D38" s="257"/>
      <c r="E38" s="260" t="s">
        <v>50</v>
      </c>
      <c r="F38" s="257"/>
      <c r="G38" s="257" t="s">
        <v>1165</v>
      </c>
      <c r="H38" s="257"/>
      <c r="I38" s="257"/>
      <c r="J38" s="257"/>
      <c r="K38" s="255"/>
    </row>
    <row r="39" s="1" customFormat="1" ht="15" customHeight="1">
      <c r="B39" s="258"/>
      <c r="C39" s="259"/>
      <c r="D39" s="257"/>
      <c r="E39" s="260" t="s">
        <v>51</v>
      </c>
      <c r="F39" s="257"/>
      <c r="G39" s="257" t="s">
        <v>1166</v>
      </c>
      <c r="H39" s="257"/>
      <c r="I39" s="257"/>
      <c r="J39" s="257"/>
      <c r="K39" s="255"/>
    </row>
    <row r="40" s="1" customFormat="1" ht="15" customHeight="1">
      <c r="B40" s="258"/>
      <c r="C40" s="259"/>
      <c r="D40" s="257"/>
      <c r="E40" s="260" t="s">
        <v>124</v>
      </c>
      <c r="F40" s="257"/>
      <c r="G40" s="257" t="s">
        <v>1167</v>
      </c>
      <c r="H40" s="257"/>
      <c r="I40" s="257"/>
      <c r="J40" s="257"/>
      <c r="K40" s="255"/>
    </row>
    <row r="41" s="1" customFormat="1" ht="15" customHeight="1">
      <c r="B41" s="258"/>
      <c r="C41" s="259"/>
      <c r="D41" s="257"/>
      <c r="E41" s="260" t="s">
        <v>125</v>
      </c>
      <c r="F41" s="257"/>
      <c r="G41" s="257" t="s">
        <v>1168</v>
      </c>
      <c r="H41" s="257"/>
      <c r="I41" s="257"/>
      <c r="J41" s="257"/>
      <c r="K41" s="255"/>
    </row>
    <row r="42" s="1" customFormat="1" ht="15" customHeight="1">
      <c r="B42" s="258"/>
      <c r="C42" s="259"/>
      <c r="D42" s="257"/>
      <c r="E42" s="260" t="s">
        <v>1169</v>
      </c>
      <c r="F42" s="257"/>
      <c r="G42" s="257" t="s">
        <v>1170</v>
      </c>
      <c r="H42" s="257"/>
      <c r="I42" s="257"/>
      <c r="J42" s="257"/>
      <c r="K42" s="255"/>
    </row>
    <row r="43" s="1" customFormat="1" ht="15" customHeight="1">
      <c r="B43" s="258"/>
      <c r="C43" s="259"/>
      <c r="D43" s="257"/>
      <c r="E43" s="260"/>
      <c r="F43" s="257"/>
      <c r="G43" s="257" t="s">
        <v>1171</v>
      </c>
      <c r="H43" s="257"/>
      <c r="I43" s="257"/>
      <c r="J43" s="257"/>
      <c r="K43" s="255"/>
    </row>
    <row r="44" s="1" customFormat="1" ht="15" customHeight="1">
      <c r="B44" s="258"/>
      <c r="C44" s="259"/>
      <c r="D44" s="257"/>
      <c r="E44" s="260" t="s">
        <v>1172</v>
      </c>
      <c r="F44" s="257"/>
      <c r="G44" s="257" t="s">
        <v>1173</v>
      </c>
      <c r="H44" s="257"/>
      <c r="I44" s="257"/>
      <c r="J44" s="257"/>
      <c r="K44" s="255"/>
    </row>
    <row r="45" s="1" customFormat="1" ht="15" customHeight="1">
      <c r="B45" s="258"/>
      <c r="C45" s="259"/>
      <c r="D45" s="257"/>
      <c r="E45" s="260" t="s">
        <v>127</v>
      </c>
      <c r="F45" s="257"/>
      <c r="G45" s="257" t="s">
        <v>1174</v>
      </c>
      <c r="H45" s="257"/>
      <c r="I45" s="257"/>
      <c r="J45" s="257"/>
      <c r="K45" s="255"/>
    </row>
    <row r="46" s="1" customFormat="1" ht="12.75" customHeight="1">
      <c r="B46" s="258"/>
      <c r="C46" s="259"/>
      <c r="D46" s="257"/>
      <c r="E46" s="257"/>
      <c r="F46" s="257"/>
      <c r="G46" s="257"/>
      <c r="H46" s="257"/>
      <c r="I46" s="257"/>
      <c r="J46" s="257"/>
      <c r="K46" s="255"/>
    </row>
    <row r="47" s="1" customFormat="1" ht="15" customHeight="1">
      <c r="B47" s="258"/>
      <c r="C47" s="259"/>
      <c r="D47" s="257" t="s">
        <v>1175</v>
      </c>
      <c r="E47" s="257"/>
      <c r="F47" s="257"/>
      <c r="G47" s="257"/>
      <c r="H47" s="257"/>
      <c r="I47" s="257"/>
      <c r="J47" s="257"/>
      <c r="K47" s="255"/>
    </row>
    <row r="48" s="1" customFormat="1" ht="15" customHeight="1">
      <c r="B48" s="258"/>
      <c r="C48" s="259"/>
      <c r="D48" s="259"/>
      <c r="E48" s="257" t="s">
        <v>1176</v>
      </c>
      <c r="F48" s="257"/>
      <c r="G48" s="257"/>
      <c r="H48" s="257"/>
      <c r="I48" s="257"/>
      <c r="J48" s="257"/>
      <c r="K48" s="255"/>
    </row>
    <row r="49" s="1" customFormat="1" ht="15" customHeight="1">
      <c r="B49" s="258"/>
      <c r="C49" s="259"/>
      <c r="D49" s="259"/>
      <c r="E49" s="257" t="s">
        <v>1177</v>
      </c>
      <c r="F49" s="257"/>
      <c r="G49" s="257"/>
      <c r="H49" s="257"/>
      <c r="I49" s="257"/>
      <c r="J49" s="257"/>
      <c r="K49" s="255"/>
    </row>
    <row r="50" s="1" customFormat="1" ht="15" customHeight="1">
      <c r="B50" s="258"/>
      <c r="C50" s="259"/>
      <c r="D50" s="259"/>
      <c r="E50" s="257" t="s">
        <v>1178</v>
      </c>
      <c r="F50" s="257"/>
      <c r="G50" s="257"/>
      <c r="H50" s="257"/>
      <c r="I50" s="257"/>
      <c r="J50" s="257"/>
      <c r="K50" s="255"/>
    </row>
    <row r="51" s="1" customFormat="1" ht="15" customHeight="1">
      <c r="B51" s="258"/>
      <c r="C51" s="259"/>
      <c r="D51" s="257" t="s">
        <v>1179</v>
      </c>
      <c r="E51" s="257"/>
      <c r="F51" s="257"/>
      <c r="G51" s="257"/>
      <c r="H51" s="257"/>
      <c r="I51" s="257"/>
      <c r="J51" s="257"/>
      <c r="K51" s="255"/>
    </row>
    <row r="52" s="1" customFormat="1" ht="25.5" customHeight="1">
      <c r="B52" s="253"/>
      <c r="C52" s="254" t="s">
        <v>1180</v>
      </c>
      <c r="D52" s="254"/>
      <c r="E52" s="254"/>
      <c r="F52" s="254"/>
      <c r="G52" s="254"/>
      <c r="H52" s="254"/>
      <c r="I52" s="254"/>
      <c r="J52" s="254"/>
      <c r="K52" s="255"/>
    </row>
    <row r="53" s="1" customFormat="1" ht="5.25" customHeight="1">
      <c r="B53" s="253"/>
      <c r="C53" s="256"/>
      <c r="D53" s="256"/>
      <c r="E53" s="256"/>
      <c r="F53" s="256"/>
      <c r="G53" s="256"/>
      <c r="H53" s="256"/>
      <c r="I53" s="256"/>
      <c r="J53" s="256"/>
      <c r="K53" s="255"/>
    </row>
    <row r="54" s="1" customFormat="1" ht="15" customHeight="1">
      <c r="B54" s="253"/>
      <c r="C54" s="257" t="s">
        <v>1181</v>
      </c>
      <c r="D54" s="257"/>
      <c r="E54" s="257"/>
      <c r="F54" s="257"/>
      <c r="G54" s="257"/>
      <c r="H54" s="257"/>
      <c r="I54" s="257"/>
      <c r="J54" s="257"/>
      <c r="K54" s="255"/>
    </row>
    <row r="55" s="1" customFormat="1" ht="15" customHeight="1">
      <c r="B55" s="253"/>
      <c r="C55" s="257" t="s">
        <v>1182</v>
      </c>
      <c r="D55" s="257"/>
      <c r="E55" s="257"/>
      <c r="F55" s="257"/>
      <c r="G55" s="257"/>
      <c r="H55" s="257"/>
      <c r="I55" s="257"/>
      <c r="J55" s="257"/>
      <c r="K55" s="255"/>
    </row>
    <row r="56" s="1" customFormat="1" ht="12.75" customHeight="1">
      <c r="B56" s="253"/>
      <c r="C56" s="257"/>
      <c r="D56" s="257"/>
      <c r="E56" s="257"/>
      <c r="F56" s="257"/>
      <c r="G56" s="257"/>
      <c r="H56" s="257"/>
      <c r="I56" s="257"/>
      <c r="J56" s="257"/>
      <c r="K56" s="255"/>
    </row>
    <row r="57" s="1" customFormat="1" ht="15" customHeight="1">
      <c r="B57" s="253"/>
      <c r="C57" s="257" t="s">
        <v>1183</v>
      </c>
      <c r="D57" s="257"/>
      <c r="E57" s="257"/>
      <c r="F57" s="257"/>
      <c r="G57" s="257"/>
      <c r="H57" s="257"/>
      <c r="I57" s="257"/>
      <c r="J57" s="257"/>
      <c r="K57" s="255"/>
    </row>
    <row r="58" s="1" customFormat="1" ht="15" customHeight="1">
      <c r="B58" s="253"/>
      <c r="C58" s="259"/>
      <c r="D58" s="257" t="s">
        <v>1184</v>
      </c>
      <c r="E58" s="257"/>
      <c r="F58" s="257"/>
      <c r="G58" s="257"/>
      <c r="H58" s="257"/>
      <c r="I58" s="257"/>
      <c r="J58" s="257"/>
      <c r="K58" s="255"/>
    </row>
    <row r="59" s="1" customFormat="1" ht="15" customHeight="1">
      <c r="B59" s="253"/>
      <c r="C59" s="259"/>
      <c r="D59" s="257" t="s">
        <v>1185</v>
      </c>
      <c r="E59" s="257"/>
      <c r="F59" s="257"/>
      <c r="G59" s="257"/>
      <c r="H59" s="257"/>
      <c r="I59" s="257"/>
      <c r="J59" s="257"/>
      <c r="K59" s="255"/>
    </row>
    <row r="60" s="1" customFormat="1" ht="15" customHeight="1">
      <c r="B60" s="253"/>
      <c r="C60" s="259"/>
      <c r="D60" s="257" t="s">
        <v>1186</v>
      </c>
      <c r="E60" s="257"/>
      <c r="F60" s="257"/>
      <c r="G60" s="257"/>
      <c r="H60" s="257"/>
      <c r="I60" s="257"/>
      <c r="J60" s="257"/>
      <c r="K60" s="255"/>
    </row>
    <row r="61" s="1" customFormat="1" ht="15" customHeight="1">
      <c r="B61" s="253"/>
      <c r="C61" s="259"/>
      <c r="D61" s="257" t="s">
        <v>1187</v>
      </c>
      <c r="E61" s="257"/>
      <c r="F61" s="257"/>
      <c r="G61" s="257"/>
      <c r="H61" s="257"/>
      <c r="I61" s="257"/>
      <c r="J61" s="257"/>
      <c r="K61" s="255"/>
    </row>
    <row r="62" s="1" customFormat="1" ht="15" customHeight="1">
      <c r="B62" s="253"/>
      <c r="C62" s="259"/>
      <c r="D62" s="262" t="s">
        <v>1188</v>
      </c>
      <c r="E62" s="262"/>
      <c r="F62" s="262"/>
      <c r="G62" s="262"/>
      <c r="H62" s="262"/>
      <c r="I62" s="262"/>
      <c r="J62" s="262"/>
      <c r="K62" s="255"/>
    </row>
    <row r="63" s="1" customFormat="1" ht="15" customHeight="1">
      <c r="B63" s="253"/>
      <c r="C63" s="259"/>
      <c r="D63" s="257" t="s">
        <v>1189</v>
      </c>
      <c r="E63" s="257"/>
      <c r="F63" s="257"/>
      <c r="G63" s="257"/>
      <c r="H63" s="257"/>
      <c r="I63" s="257"/>
      <c r="J63" s="257"/>
      <c r="K63" s="255"/>
    </row>
    <row r="64" s="1" customFormat="1" ht="12.75" customHeight="1">
      <c r="B64" s="253"/>
      <c r="C64" s="259"/>
      <c r="D64" s="259"/>
      <c r="E64" s="263"/>
      <c r="F64" s="259"/>
      <c r="G64" s="259"/>
      <c r="H64" s="259"/>
      <c r="I64" s="259"/>
      <c r="J64" s="259"/>
      <c r="K64" s="255"/>
    </row>
    <row r="65" s="1" customFormat="1" ht="15" customHeight="1">
      <c r="B65" s="253"/>
      <c r="C65" s="259"/>
      <c r="D65" s="257" t="s">
        <v>1190</v>
      </c>
      <c r="E65" s="257"/>
      <c r="F65" s="257"/>
      <c r="G65" s="257"/>
      <c r="H65" s="257"/>
      <c r="I65" s="257"/>
      <c r="J65" s="257"/>
      <c r="K65" s="255"/>
    </row>
    <row r="66" s="1" customFormat="1" ht="15" customHeight="1">
      <c r="B66" s="253"/>
      <c r="C66" s="259"/>
      <c r="D66" s="262" t="s">
        <v>1191</v>
      </c>
      <c r="E66" s="262"/>
      <c r="F66" s="262"/>
      <c r="G66" s="262"/>
      <c r="H66" s="262"/>
      <c r="I66" s="262"/>
      <c r="J66" s="262"/>
      <c r="K66" s="255"/>
    </row>
    <row r="67" s="1" customFormat="1" ht="15" customHeight="1">
      <c r="B67" s="253"/>
      <c r="C67" s="259"/>
      <c r="D67" s="257" t="s">
        <v>1192</v>
      </c>
      <c r="E67" s="257"/>
      <c r="F67" s="257"/>
      <c r="G67" s="257"/>
      <c r="H67" s="257"/>
      <c r="I67" s="257"/>
      <c r="J67" s="257"/>
      <c r="K67" s="255"/>
    </row>
    <row r="68" s="1" customFormat="1" ht="15" customHeight="1">
      <c r="B68" s="253"/>
      <c r="C68" s="259"/>
      <c r="D68" s="257" t="s">
        <v>1193</v>
      </c>
      <c r="E68" s="257"/>
      <c r="F68" s="257"/>
      <c r="G68" s="257"/>
      <c r="H68" s="257"/>
      <c r="I68" s="257"/>
      <c r="J68" s="257"/>
      <c r="K68" s="255"/>
    </row>
    <row r="69" s="1" customFormat="1" ht="15" customHeight="1">
      <c r="B69" s="253"/>
      <c r="C69" s="259"/>
      <c r="D69" s="257" t="s">
        <v>1194</v>
      </c>
      <c r="E69" s="257"/>
      <c r="F69" s="257"/>
      <c r="G69" s="257"/>
      <c r="H69" s="257"/>
      <c r="I69" s="257"/>
      <c r="J69" s="257"/>
      <c r="K69" s="255"/>
    </row>
    <row r="70" s="1" customFormat="1" ht="15" customHeight="1">
      <c r="B70" s="253"/>
      <c r="C70" s="259"/>
      <c r="D70" s="257" t="s">
        <v>1195</v>
      </c>
      <c r="E70" s="257"/>
      <c r="F70" s="257"/>
      <c r="G70" s="257"/>
      <c r="H70" s="257"/>
      <c r="I70" s="257"/>
      <c r="J70" s="257"/>
      <c r="K70" s="255"/>
    </row>
    <row r="71" s="1" customFormat="1" ht="12.75" customHeight="1">
      <c r="B71" s="264"/>
      <c r="C71" s="265"/>
      <c r="D71" s="265"/>
      <c r="E71" s="265"/>
      <c r="F71" s="265"/>
      <c r="G71" s="265"/>
      <c r="H71" s="265"/>
      <c r="I71" s="265"/>
      <c r="J71" s="265"/>
      <c r="K71" s="266"/>
    </row>
    <row r="72" s="1" customFormat="1" ht="18.75" customHeight="1">
      <c r="B72" s="267"/>
      <c r="C72" s="267"/>
      <c r="D72" s="267"/>
      <c r="E72" s="267"/>
      <c r="F72" s="267"/>
      <c r="G72" s="267"/>
      <c r="H72" s="267"/>
      <c r="I72" s="267"/>
      <c r="J72" s="267"/>
      <c r="K72" s="268"/>
    </row>
    <row r="73" s="1" customFormat="1" ht="18.75" customHeight="1">
      <c r="B73" s="268"/>
      <c r="C73" s="268"/>
      <c r="D73" s="268"/>
      <c r="E73" s="268"/>
      <c r="F73" s="268"/>
      <c r="G73" s="268"/>
      <c r="H73" s="268"/>
      <c r="I73" s="268"/>
      <c r="J73" s="268"/>
      <c r="K73" s="268"/>
    </row>
    <row r="74" s="1" customFormat="1" ht="7.5" customHeight="1">
      <c r="B74" s="269"/>
      <c r="C74" s="270"/>
      <c r="D74" s="270"/>
      <c r="E74" s="270"/>
      <c r="F74" s="270"/>
      <c r="G74" s="270"/>
      <c r="H74" s="270"/>
      <c r="I74" s="270"/>
      <c r="J74" s="270"/>
      <c r="K74" s="271"/>
    </row>
    <row r="75" s="1" customFormat="1" ht="45" customHeight="1">
      <c r="B75" s="272"/>
      <c r="C75" s="273" t="s">
        <v>1196</v>
      </c>
      <c r="D75" s="273"/>
      <c r="E75" s="273"/>
      <c r="F75" s="273"/>
      <c r="G75" s="273"/>
      <c r="H75" s="273"/>
      <c r="I75" s="273"/>
      <c r="J75" s="273"/>
      <c r="K75" s="274"/>
    </row>
    <row r="76" s="1" customFormat="1" ht="17.25" customHeight="1">
      <c r="B76" s="272"/>
      <c r="C76" s="275" t="s">
        <v>1197</v>
      </c>
      <c r="D76" s="275"/>
      <c r="E76" s="275"/>
      <c r="F76" s="275" t="s">
        <v>1198</v>
      </c>
      <c r="G76" s="276"/>
      <c r="H76" s="275" t="s">
        <v>51</v>
      </c>
      <c r="I76" s="275" t="s">
        <v>54</v>
      </c>
      <c r="J76" s="275" t="s">
        <v>1199</v>
      </c>
      <c r="K76" s="274"/>
    </row>
    <row r="77" s="1" customFormat="1" ht="17.25" customHeight="1">
      <c r="B77" s="272"/>
      <c r="C77" s="277" t="s">
        <v>1200</v>
      </c>
      <c r="D77" s="277"/>
      <c r="E77" s="277"/>
      <c r="F77" s="278" t="s">
        <v>1201</v>
      </c>
      <c r="G77" s="279"/>
      <c r="H77" s="277"/>
      <c r="I77" s="277"/>
      <c r="J77" s="277" t="s">
        <v>1202</v>
      </c>
      <c r="K77" s="274"/>
    </row>
    <row r="78" s="1" customFormat="1" ht="5.25" customHeight="1">
      <c r="B78" s="272"/>
      <c r="C78" s="280"/>
      <c r="D78" s="280"/>
      <c r="E78" s="280"/>
      <c r="F78" s="280"/>
      <c r="G78" s="281"/>
      <c r="H78" s="280"/>
      <c r="I78" s="280"/>
      <c r="J78" s="280"/>
      <c r="K78" s="274"/>
    </row>
    <row r="79" s="1" customFormat="1" ht="15" customHeight="1">
      <c r="B79" s="272"/>
      <c r="C79" s="260" t="s">
        <v>50</v>
      </c>
      <c r="D79" s="282"/>
      <c r="E79" s="282"/>
      <c r="F79" s="283" t="s">
        <v>1203</v>
      </c>
      <c r="G79" s="284"/>
      <c r="H79" s="260" t="s">
        <v>1204</v>
      </c>
      <c r="I79" s="260" t="s">
        <v>1205</v>
      </c>
      <c r="J79" s="260">
        <v>20</v>
      </c>
      <c r="K79" s="274"/>
    </row>
    <row r="80" s="1" customFormat="1" ht="15" customHeight="1">
      <c r="B80" s="272"/>
      <c r="C80" s="260" t="s">
        <v>1206</v>
      </c>
      <c r="D80" s="260"/>
      <c r="E80" s="260"/>
      <c r="F80" s="283" t="s">
        <v>1203</v>
      </c>
      <c r="G80" s="284"/>
      <c r="H80" s="260" t="s">
        <v>1207</v>
      </c>
      <c r="I80" s="260" t="s">
        <v>1205</v>
      </c>
      <c r="J80" s="260">
        <v>120</v>
      </c>
      <c r="K80" s="274"/>
    </row>
    <row r="81" s="1" customFormat="1" ht="15" customHeight="1">
      <c r="B81" s="285"/>
      <c r="C81" s="260" t="s">
        <v>1208</v>
      </c>
      <c r="D81" s="260"/>
      <c r="E81" s="260"/>
      <c r="F81" s="283" t="s">
        <v>1209</v>
      </c>
      <c r="G81" s="284"/>
      <c r="H81" s="260" t="s">
        <v>1210</v>
      </c>
      <c r="I81" s="260" t="s">
        <v>1205</v>
      </c>
      <c r="J81" s="260">
        <v>50</v>
      </c>
      <c r="K81" s="274"/>
    </row>
    <row r="82" s="1" customFormat="1" ht="15" customHeight="1">
      <c r="B82" s="285"/>
      <c r="C82" s="260" t="s">
        <v>1211</v>
      </c>
      <c r="D82" s="260"/>
      <c r="E82" s="260"/>
      <c r="F82" s="283" t="s">
        <v>1203</v>
      </c>
      <c r="G82" s="284"/>
      <c r="H82" s="260" t="s">
        <v>1212</v>
      </c>
      <c r="I82" s="260" t="s">
        <v>1213</v>
      </c>
      <c r="J82" s="260"/>
      <c r="K82" s="274"/>
    </row>
    <row r="83" s="1" customFormat="1" ht="15" customHeight="1">
      <c r="B83" s="285"/>
      <c r="C83" s="286" t="s">
        <v>1214</v>
      </c>
      <c r="D83" s="286"/>
      <c r="E83" s="286"/>
      <c r="F83" s="287" t="s">
        <v>1209</v>
      </c>
      <c r="G83" s="286"/>
      <c r="H83" s="286" t="s">
        <v>1215</v>
      </c>
      <c r="I83" s="286" t="s">
        <v>1205</v>
      </c>
      <c r="J83" s="286">
        <v>15</v>
      </c>
      <c r="K83" s="274"/>
    </row>
    <row r="84" s="1" customFormat="1" ht="15" customHeight="1">
      <c r="B84" s="285"/>
      <c r="C84" s="286" t="s">
        <v>1216</v>
      </c>
      <c r="D84" s="286"/>
      <c r="E84" s="286"/>
      <c r="F84" s="287" t="s">
        <v>1209</v>
      </c>
      <c r="G84" s="286"/>
      <c r="H84" s="286" t="s">
        <v>1217</v>
      </c>
      <c r="I84" s="286" t="s">
        <v>1205</v>
      </c>
      <c r="J84" s="286">
        <v>15</v>
      </c>
      <c r="K84" s="274"/>
    </row>
    <row r="85" s="1" customFormat="1" ht="15" customHeight="1">
      <c r="B85" s="285"/>
      <c r="C85" s="286" t="s">
        <v>1218</v>
      </c>
      <c r="D85" s="286"/>
      <c r="E85" s="286"/>
      <c r="F85" s="287" t="s">
        <v>1209</v>
      </c>
      <c r="G85" s="286"/>
      <c r="H85" s="286" t="s">
        <v>1219</v>
      </c>
      <c r="I85" s="286" t="s">
        <v>1205</v>
      </c>
      <c r="J85" s="286">
        <v>20</v>
      </c>
      <c r="K85" s="274"/>
    </row>
    <row r="86" s="1" customFormat="1" ht="15" customHeight="1">
      <c r="B86" s="285"/>
      <c r="C86" s="286" t="s">
        <v>1220</v>
      </c>
      <c r="D86" s="286"/>
      <c r="E86" s="286"/>
      <c r="F86" s="287" t="s">
        <v>1209</v>
      </c>
      <c r="G86" s="286"/>
      <c r="H86" s="286" t="s">
        <v>1221</v>
      </c>
      <c r="I86" s="286" t="s">
        <v>1205</v>
      </c>
      <c r="J86" s="286">
        <v>20</v>
      </c>
      <c r="K86" s="274"/>
    </row>
    <row r="87" s="1" customFormat="1" ht="15" customHeight="1">
      <c r="B87" s="285"/>
      <c r="C87" s="260" t="s">
        <v>1222</v>
      </c>
      <c r="D87" s="260"/>
      <c r="E87" s="260"/>
      <c r="F87" s="283" t="s">
        <v>1209</v>
      </c>
      <c r="G87" s="284"/>
      <c r="H87" s="260" t="s">
        <v>1223</v>
      </c>
      <c r="I87" s="260" t="s">
        <v>1205</v>
      </c>
      <c r="J87" s="260">
        <v>50</v>
      </c>
      <c r="K87" s="274"/>
    </row>
    <row r="88" s="1" customFormat="1" ht="15" customHeight="1">
      <c r="B88" s="285"/>
      <c r="C88" s="260" t="s">
        <v>1224</v>
      </c>
      <c r="D88" s="260"/>
      <c r="E88" s="260"/>
      <c r="F88" s="283" t="s">
        <v>1209</v>
      </c>
      <c r="G88" s="284"/>
      <c r="H88" s="260" t="s">
        <v>1225</v>
      </c>
      <c r="I88" s="260" t="s">
        <v>1205</v>
      </c>
      <c r="J88" s="260">
        <v>20</v>
      </c>
      <c r="K88" s="274"/>
    </row>
    <row r="89" s="1" customFormat="1" ht="15" customHeight="1">
      <c r="B89" s="285"/>
      <c r="C89" s="260" t="s">
        <v>1226</v>
      </c>
      <c r="D89" s="260"/>
      <c r="E89" s="260"/>
      <c r="F89" s="283" t="s">
        <v>1209</v>
      </c>
      <c r="G89" s="284"/>
      <c r="H89" s="260" t="s">
        <v>1227</v>
      </c>
      <c r="I89" s="260" t="s">
        <v>1205</v>
      </c>
      <c r="J89" s="260">
        <v>20</v>
      </c>
      <c r="K89" s="274"/>
    </row>
    <row r="90" s="1" customFormat="1" ht="15" customHeight="1">
      <c r="B90" s="285"/>
      <c r="C90" s="260" t="s">
        <v>1228</v>
      </c>
      <c r="D90" s="260"/>
      <c r="E90" s="260"/>
      <c r="F90" s="283" t="s">
        <v>1209</v>
      </c>
      <c r="G90" s="284"/>
      <c r="H90" s="260" t="s">
        <v>1229</v>
      </c>
      <c r="I90" s="260" t="s">
        <v>1205</v>
      </c>
      <c r="J90" s="260">
        <v>50</v>
      </c>
      <c r="K90" s="274"/>
    </row>
    <row r="91" s="1" customFormat="1" ht="15" customHeight="1">
      <c r="B91" s="285"/>
      <c r="C91" s="260" t="s">
        <v>1230</v>
      </c>
      <c r="D91" s="260"/>
      <c r="E91" s="260"/>
      <c r="F91" s="283" t="s">
        <v>1209</v>
      </c>
      <c r="G91" s="284"/>
      <c r="H91" s="260" t="s">
        <v>1230</v>
      </c>
      <c r="I91" s="260" t="s">
        <v>1205</v>
      </c>
      <c r="J91" s="260">
        <v>50</v>
      </c>
      <c r="K91" s="274"/>
    </row>
    <row r="92" s="1" customFormat="1" ht="15" customHeight="1">
      <c r="B92" s="285"/>
      <c r="C92" s="260" t="s">
        <v>1231</v>
      </c>
      <c r="D92" s="260"/>
      <c r="E92" s="260"/>
      <c r="F92" s="283" t="s">
        <v>1209</v>
      </c>
      <c r="G92" s="284"/>
      <c r="H92" s="260" t="s">
        <v>1232</v>
      </c>
      <c r="I92" s="260" t="s">
        <v>1205</v>
      </c>
      <c r="J92" s="260">
        <v>255</v>
      </c>
      <c r="K92" s="274"/>
    </row>
    <row r="93" s="1" customFormat="1" ht="15" customHeight="1">
      <c r="B93" s="285"/>
      <c r="C93" s="260" t="s">
        <v>1233</v>
      </c>
      <c r="D93" s="260"/>
      <c r="E93" s="260"/>
      <c r="F93" s="283" t="s">
        <v>1203</v>
      </c>
      <c r="G93" s="284"/>
      <c r="H93" s="260" t="s">
        <v>1234</v>
      </c>
      <c r="I93" s="260" t="s">
        <v>1235</v>
      </c>
      <c r="J93" s="260"/>
      <c r="K93" s="274"/>
    </row>
    <row r="94" s="1" customFormat="1" ht="15" customHeight="1">
      <c r="B94" s="285"/>
      <c r="C94" s="260" t="s">
        <v>1236</v>
      </c>
      <c r="D94" s="260"/>
      <c r="E94" s="260"/>
      <c r="F94" s="283" t="s">
        <v>1203</v>
      </c>
      <c r="G94" s="284"/>
      <c r="H94" s="260" t="s">
        <v>1237</v>
      </c>
      <c r="I94" s="260" t="s">
        <v>1238</v>
      </c>
      <c r="J94" s="260"/>
      <c r="K94" s="274"/>
    </row>
    <row r="95" s="1" customFormat="1" ht="15" customHeight="1">
      <c r="B95" s="285"/>
      <c r="C95" s="260" t="s">
        <v>1239</v>
      </c>
      <c r="D95" s="260"/>
      <c r="E95" s="260"/>
      <c r="F95" s="283" t="s">
        <v>1203</v>
      </c>
      <c r="G95" s="284"/>
      <c r="H95" s="260" t="s">
        <v>1239</v>
      </c>
      <c r="I95" s="260" t="s">
        <v>1238</v>
      </c>
      <c r="J95" s="260"/>
      <c r="K95" s="274"/>
    </row>
    <row r="96" s="1" customFormat="1" ht="15" customHeight="1">
      <c r="B96" s="285"/>
      <c r="C96" s="260" t="s">
        <v>35</v>
      </c>
      <c r="D96" s="260"/>
      <c r="E96" s="260"/>
      <c r="F96" s="283" t="s">
        <v>1203</v>
      </c>
      <c r="G96" s="284"/>
      <c r="H96" s="260" t="s">
        <v>1240</v>
      </c>
      <c r="I96" s="260" t="s">
        <v>1238</v>
      </c>
      <c r="J96" s="260"/>
      <c r="K96" s="274"/>
    </row>
    <row r="97" s="1" customFormat="1" ht="15" customHeight="1">
      <c r="B97" s="285"/>
      <c r="C97" s="260" t="s">
        <v>45</v>
      </c>
      <c r="D97" s="260"/>
      <c r="E97" s="260"/>
      <c r="F97" s="283" t="s">
        <v>1203</v>
      </c>
      <c r="G97" s="284"/>
      <c r="H97" s="260" t="s">
        <v>1241</v>
      </c>
      <c r="I97" s="260" t="s">
        <v>1238</v>
      </c>
      <c r="J97" s="260"/>
      <c r="K97" s="274"/>
    </row>
    <row r="98" s="1" customFormat="1" ht="15" customHeight="1">
      <c r="B98" s="288"/>
      <c r="C98" s="289"/>
      <c r="D98" s="289"/>
      <c r="E98" s="289"/>
      <c r="F98" s="289"/>
      <c r="G98" s="289"/>
      <c r="H98" s="289"/>
      <c r="I98" s="289"/>
      <c r="J98" s="289"/>
      <c r="K98" s="290"/>
    </row>
    <row r="99" s="1" customFormat="1" ht="18.75" customHeight="1">
      <c r="B99" s="291"/>
      <c r="C99" s="292"/>
      <c r="D99" s="292"/>
      <c r="E99" s="292"/>
      <c r="F99" s="292"/>
      <c r="G99" s="292"/>
      <c r="H99" s="292"/>
      <c r="I99" s="292"/>
      <c r="J99" s="292"/>
      <c r="K99" s="291"/>
    </row>
    <row r="100" s="1" customFormat="1" ht="18.75" customHeight="1">
      <c r="B100" s="268"/>
      <c r="C100" s="268"/>
      <c r="D100" s="268"/>
      <c r="E100" s="268"/>
      <c r="F100" s="268"/>
      <c r="G100" s="268"/>
      <c r="H100" s="268"/>
      <c r="I100" s="268"/>
      <c r="J100" s="268"/>
      <c r="K100" s="268"/>
    </row>
    <row r="101" s="1" customFormat="1" ht="7.5" customHeight="1">
      <c r="B101" s="269"/>
      <c r="C101" s="270"/>
      <c r="D101" s="270"/>
      <c r="E101" s="270"/>
      <c r="F101" s="270"/>
      <c r="G101" s="270"/>
      <c r="H101" s="270"/>
      <c r="I101" s="270"/>
      <c r="J101" s="270"/>
      <c r="K101" s="271"/>
    </row>
    <row r="102" s="1" customFormat="1" ht="45" customHeight="1">
      <c r="B102" s="272"/>
      <c r="C102" s="273" t="s">
        <v>1242</v>
      </c>
      <c r="D102" s="273"/>
      <c r="E102" s="273"/>
      <c r="F102" s="273"/>
      <c r="G102" s="273"/>
      <c r="H102" s="273"/>
      <c r="I102" s="273"/>
      <c r="J102" s="273"/>
      <c r="K102" s="274"/>
    </row>
    <row r="103" s="1" customFormat="1" ht="17.25" customHeight="1">
      <c r="B103" s="272"/>
      <c r="C103" s="275" t="s">
        <v>1197</v>
      </c>
      <c r="D103" s="275"/>
      <c r="E103" s="275"/>
      <c r="F103" s="275" t="s">
        <v>1198</v>
      </c>
      <c r="G103" s="276"/>
      <c r="H103" s="275" t="s">
        <v>51</v>
      </c>
      <c r="I103" s="275" t="s">
        <v>54</v>
      </c>
      <c r="J103" s="275" t="s">
        <v>1199</v>
      </c>
      <c r="K103" s="274"/>
    </row>
    <row r="104" s="1" customFormat="1" ht="17.25" customHeight="1">
      <c r="B104" s="272"/>
      <c r="C104" s="277" t="s">
        <v>1200</v>
      </c>
      <c r="D104" s="277"/>
      <c r="E104" s="277"/>
      <c r="F104" s="278" t="s">
        <v>1201</v>
      </c>
      <c r="G104" s="279"/>
      <c r="H104" s="277"/>
      <c r="I104" s="277"/>
      <c r="J104" s="277" t="s">
        <v>1202</v>
      </c>
      <c r="K104" s="274"/>
    </row>
    <row r="105" s="1" customFormat="1" ht="5.25" customHeight="1">
      <c r="B105" s="272"/>
      <c r="C105" s="275"/>
      <c r="D105" s="275"/>
      <c r="E105" s="275"/>
      <c r="F105" s="275"/>
      <c r="G105" s="293"/>
      <c r="H105" s="275"/>
      <c r="I105" s="275"/>
      <c r="J105" s="275"/>
      <c r="K105" s="274"/>
    </row>
    <row r="106" s="1" customFormat="1" ht="15" customHeight="1">
      <c r="B106" s="272"/>
      <c r="C106" s="260" t="s">
        <v>50</v>
      </c>
      <c r="D106" s="282"/>
      <c r="E106" s="282"/>
      <c r="F106" s="283" t="s">
        <v>1203</v>
      </c>
      <c r="G106" s="260"/>
      <c r="H106" s="260" t="s">
        <v>1243</v>
      </c>
      <c r="I106" s="260" t="s">
        <v>1205</v>
      </c>
      <c r="J106" s="260">
        <v>20</v>
      </c>
      <c r="K106" s="274"/>
    </row>
    <row r="107" s="1" customFormat="1" ht="15" customHeight="1">
      <c r="B107" s="272"/>
      <c r="C107" s="260" t="s">
        <v>1206</v>
      </c>
      <c r="D107" s="260"/>
      <c r="E107" s="260"/>
      <c r="F107" s="283" t="s">
        <v>1203</v>
      </c>
      <c r="G107" s="260"/>
      <c r="H107" s="260" t="s">
        <v>1243</v>
      </c>
      <c r="I107" s="260" t="s">
        <v>1205</v>
      </c>
      <c r="J107" s="260">
        <v>120</v>
      </c>
      <c r="K107" s="274"/>
    </row>
    <row r="108" s="1" customFormat="1" ht="15" customHeight="1">
      <c r="B108" s="285"/>
      <c r="C108" s="260" t="s">
        <v>1208</v>
      </c>
      <c r="D108" s="260"/>
      <c r="E108" s="260"/>
      <c r="F108" s="283" t="s">
        <v>1209</v>
      </c>
      <c r="G108" s="260"/>
      <c r="H108" s="260" t="s">
        <v>1243</v>
      </c>
      <c r="I108" s="260" t="s">
        <v>1205</v>
      </c>
      <c r="J108" s="260">
        <v>50</v>
      </c>
      <c r="K108" s="274"/>
    </row>
    <row r="109" s="1" customFormat="1" ht="15" customHeight="1">
      <c r="B109" s="285"/>
      <c r="C109" s="260" t="s">
        <v>1211</v>
      </c>
      <c r="D109" s="260"/>
      <c r="E109" s="260"/>
      <c r="F109" s="283" t="s">
        <v>1203</v>
      </c>
      <c r="G109" s="260"/>
      <c r="H109" s="260" t="s">
        <v>1243</v>
      </c>
      <c r="I109" s="260" t="s">
        <v>1213</v>
      </c>
      <c r="J109" s="260"/>
      <c r="K109" s="274"/>
    </row>
    <row r="110" s="1" customFormat="1" ht="15" customHeight="1">
      <c r="B110" s="285"/>
      <c r="C110" s="260" t="s">
        <v>1222</v>
      </c>
      <c r="D110" s="260"/>
      <c r="E110" s="260"/>
      <c r="F110" s="283" t="s">
        <v>1209</v>
      </c>
      <c r="G110" s="260"/>
      <c r="H110" s="260" t="s">
        <v>1243</v>
      </c>
      <c r="I110" s="260" t="s">
        <v>1205</v>
      </c>
      <c r="J110" s="260">
        <v>50</v>
      </c>
      <c r="K110" s="274"/>
    </row>
    <row r="111" s="1" customFormat="1" ht="15" customHeight="1">
      <c r="B111" s="285"/>
      <c r="C111" s="260" t="s">
        <v>1230</v>
      </c>
      <c r="D111" s="260"/>
      <c r="E111" s="260"/>
      <c r="F111" s="283" t="s">
        <v>1209</v>
      </c>
      <c r="G111" s="260"/>
      <c r="H111" s="260" t="s">
        <v>1243</v>
      </c>
      <c r="I111" s="260" t="s">
        <v>1205</v>
      </c>
      <c r="J111" s="260">
        <v>50</v>
      </c>
      <c r="K111" s="274"/>
    </row>
    <row r="112" s="1" customFormat="1" ht="15" customHeight="1">
      <c r="B112" s="285"/>
      <c r="C112" s="260" t="s">
        <v>1228</v>
      </c>
      <c r="D112" s="260"/>
      <c r="E112" s="260"/>
      <c r="F112" s="283" t="s">
        <v>1209</v>
      </c>
      <c r="G112" s="260"/>
      <c r="H112" s="260" t="s">
        <v>1243</v>
      </c>
      <c r="I112" s="260" t="s">
        <v>1205</v>
      </c>
      <c r="J112" s="260">
        <v>50</v>
      </c>
      <c r="K112" s="274"/>
    </row>
    <row r="113" s="1" customFormat="1" ht="15" customHeight="1">
      <c r="B113" s="285"/>
      <c r="C113" s="260" t="s">
        <v>50</v>
      </c>
      <c r="D113" s="260"/>
      <c r="E113" s="260"/>
      <c r="F113" s="283" t="s">
        <v>1203</v>
      </c>
      <c r="G113" s="260"/>
      <c r="H113" s="260" t="s">
        <v>1244</v>
      </c>
      <c r="I113" s="260" t="s">
        <v>1205</v>
      </c>
      <c r="J113" s="260">
        <v>20</v>
      </c>
      <c r="K113" s="274"/>
    </row>
    <row r="114" s="1" customFormat="1" ht="15" customHeight="1">
      <c r="B114" s="285"/>
      <c r="C114" s="260" t="s">
        <v>1245</v>
      </c>
      <c r="D114" s="260"/>
      <c r="E114" s="260"/>
      <c r="F114" s="283" t="s">
        <v>1203</v>
      </c>
      <c r="G114" s="260"/>
      <c r="H114" s="260" t="s">
        <v>1246</v>
      </c>
      <c r="I114" s="260" t="s">
        <v>1205</v>
      </c>
      <c r="J114" s="260">
        <v>120</v>
      </c>
      <c r="K114" s="274"/>
    </row>
    <row r="115" s="1" customFormat="1" ht="15" customHeight="1">
      <c r="B115" s="285"/>
      <c r="C115" s="260" t="s">
        <v>35</v>
      </c>
      <c r="D115" s="260"/>
      <c r="E115" s="260"/>
      <c r="F115" s="283" t="s">
        <v>1203</v>
      </c>
      <c r="G115" s="260"/>
      <c r="H115" s="260" t="s">
        <v>1247</v>
      </c>
      <c r="I115" s="260" t="s">
        <v>1238</v>
      </c>
      <c r="J115" s="260"/>
      <c r="K115" s="274"/>
    </row>
    <row r="116" s="1" customFormat="1" ht="15" customHeight="1">
      <c r="B116" s="285"/>
      <c r="C116" s="260" t="s">
        <v>45</v>
      </c>
      <c r="D116" s="260"/>
      <c r="E116" s="260"/>
      <c r="F116" s="283" t="s">
        <v>1203</v>
      </c>
      <c r="G116" s="260"/>
      <c r="H116" s="260" t="s">
        <v>1248</v>
      </c>
      <c r="I116" s="260" t="s">
        <v>1238</v>
      </c>
      <c r="J116" s="260"/>
      <c r="K116" s="274"/>
    </row>
    <row r="117" s="1" customFormat="1" ht="15" customHeight="1">
      <c r="B117" s="285"/>
      <c r="C117" s="260" t="s">
        <v>54</v>
      </c>
      <c r="D117" s="260"/>
      <c r="E117" s="260"/>
      <c r="F117" s="283" t="s">
        <v>1203</v>
      </c>
      <c r="G117" s="260"/>
      <c r="H117" s="260" t="s">
        <v>1249</v>
      </c>
      <c r="I117" s="260" t="s">
        <v>1250</v>
      </c>
      <c r="J117" s="260"/>
      <c r="K117" s="274"/>
    </row>
    <row r="118" s="1" customFormat="1" ht="15" customHeight="1">
      <c r="B118" s="288"/>
      <c r="C118" s="294"/>
      <c r="D118" s="294"/>
      <c r="E118" s="294"/>
      <c r="F118" s="294"/>
      <c r="G118" s="294"/>
      <c r="H118" s="294"/>
      <c r="I118" s="294"/>
      <c r="J118" s="294"/>
      <c r="K118" s="290"/>
    </row>
    <row r="119" s="1" customFormat="1" ht="18.75" customHeight="1">
      <c r="B119" s="295"/>
      <c r="C119" s="296"/>
      <c r="D119" s="296"/>
      <c r="E119" s="296"/>
      <c r="F119" s="297"/>
      <c r="G119" s="296"/>
      <c r="H119" s="296"/>
      <c r="I119" s="296"/>
      <c r="J119" s="296"/>
      <c r="K119" s="295"/>
    </row>
    <row r="120" s="1" customFormat="1" ht="18.75" customHeight="1">
      <c r="B120" s="268"/>
      <c r="C120" s="268"/>
      <c r="D120" s="268"/>
      <c r="E120" s="268"/>
      <c r="F120" s="268"/>
      <c r="G120" s="268"/>
      <c r="H120" s="268"/>
      <c r="I120" s="268"/>
      <c r="J120" s="268"/>
      <c r="K120" s="268"/>
    </row>
    <row r="121" s="1" customFormat="1" ht="7.5" customHeight="1">
      <c r="B121" s="298"/>
      <c r="C121" s="299"/>
      <c r="D121" s="299"/>
      <c r="E121" s="299"/>
      <c r="F121" s="299"/>
      <c r="G121" s="299"/>
      <c r="H121" s="299"/>
      <c r="I121" s="299"/>
      <c r="J121" s="299"/>
      <c r="K121" s="300"/>
    </row>
    <row r="122" s="1" customFormat="1" ht="45" customHeight="1">
      <c r="B122" s="301"/>
      <c r="C122" s="251" t="s">
        <v>1251</v>
      </c>
      <c r="D122" s="251"/>
      <c r="E122" s="251"/>
      <c r="F122" s="251"/>
      <c r="G122" s="251"/>
      <c r="H122" s="251"/>
      <c r="I122" s="251"/>
      <c r="J122" s="251"/>
      <c r="K122" s="302"/>
    </row>
    <row r="123" s="1" customFormat="1" ht="17.25" customHeight="1">
      <c r="B123" s="303"/>
      <c r="C123" s="275" t="s">
        <v>1197</v>
      </c>
      <c r="D123" s="275"/>
      <c r="E123" s="275"/>
      <c r="F123" s="275" t="s">
        <v>1198</v>
      </c>
      <c r="G123" s="276"/>
      <c r="H123" s="275" t="s">
        <v>51</v>
      </c>
      <c r="I123" s="275" t="s">
        <v>54</v>
      </c>
      <c r="J123" s="275" t="s">
        <v>1199</v>
      </c>
      <c r="K123" s="304"/>
    </row>
    <row r="124" s="1" customFormat="1" ht="17.25" customHeight="1">
      <c r="B124" s="303"/>
      <c r="C124" s="277" t="s">
        <v>1200</v>
      </c>
      <c r="D124" s="277"/>
      <c r="E124" s="277"/>
      <c r="F124" s="278" t="s">
        <v>1201</v>
      </c>
      <c r="G124" s="279"/>
      <c r="H124" s="277"/>
      <c r="I124" s="277"/>
      <c r="J124" s="277" t="s">
        <v>1202</v>
      </c>
      <c r="K124" s="304"/>
    </row>
    <row r="125" s="1" customFormat="1" ht="5.25" customHeight="1">
      <c r="B125" s="305"/>
      <c r="C125" s="280"/>
      <c r="D125" s="280"/>
      <c r="E125" s="280"/>
      <c r="F125" s="280"/>
      <c r="G125" s="306"/>
      <c r="H125" s="280"/>
      <c r="I125" s="280"/>
      <c r="J125" s="280"/>
      <c r="K125" s="307"/>
    </row>
    <row r="126" s="1" customFormat="1" ht="15" customHeight="1">
      <c r="B126" s="305"/>
      <c r="C126" s="260" t="s">
        <v>1206</v>
      </c>
      <c r="D126" s="282"/>
      <c r="E126" s="282"/>
      <c r="F126" s="283" t="s">
        <v>1203</v>
      </c>
      <c r="G126" s="260"/>
      <c r="H126" s="260" t="s">
        <v>1243</v>
      </c>
      <c r="I126" s="260" t="s">
        <v>1205</v>
      </c>
      <c r="J126" s="260">
        <v>120</v>
      </c>
      <c r="K126" s="308"/>
    </row>
    <row r="127" s="1" customFormat="1" ht="15" customHeight="1">
      <c r="B127" s="305"/>
      <c r="C127" s="260" t="s">
        <v>1252</v>
      </c>
      <c r="D127" s="260"/>
      <c r="E127" s="260"/>
      <c r="F127" s="283" t="s">
        <v>1203</v>
      </c>
      <c r="G127" s="260"/>
      <c r="H127" s="260" t="s">
        <v>1253</v>
      </c>
      <c r="I127" s="260" t="s">
        <v>1205</v>
      </c>
      <c r="J127" s="260" t="s">
        <v>1254</v>
      </c>
      <c r="K127" s="308"/>
    </row>
    <row r="128" s="1" customFormat="1" ht="15" customHeight="1">
      <c r="B128" s="305"/>
      <c r="C128" s="260" t="s">
        <v>1151</v>
      </c>
      <c r="D128" s="260"/>
      <c r="E128" s="260"/>
      <c r="F128" s="283" t="s">
        <v>1203</v>
      </c>
      <c r="G128" s="260"/>
      <c r="H128" s="260" t="s">
        <v>1255</v>
      </c>
      <c r="I128" s="260" t="s">
        <v>1205</v>
      </c>
      <c r="J128" s="260" t="s">
        <v>1254</v>
      </c>
      <c r="K128" s="308"/>
    </row>
    <row r="129" s="1" customFormat="1" ht="15" customHeight="1">
      <c r="B129" s="305"/>
      <c r="C129" s="260" t="s">
        <v>1214</v>
      </c>
      <c r="D129" s="260"/>
      <c r="E129" s="260"/>
      <c r="F129" s="283" t="s">
        <v>1209</v>
      </c>
      <c r="G129" s="260"/>
      <c r="H129" s="260" t="s">
        <v>1215</v>
      </c>
      <c r="I129" s="260" t="s">
        <v>1205</v>
      </c>
      <c r="J129" s="260">
        <v>15</v>
      </c>
      <c r="K129" s="308"/>
    </row>
    <row r="130" s="1" customFormat="1" ht="15" customHeight="1">
      <c r="B130" s="305"/>
      <c r="C130" s="286" t="s">
        <v>1216</v>
      </c>
      <c r="D130" s="286"/>
      <c r="E130" s="286"/>
      <c r="F130" s="287" t="s">
        <v>1209</v>
      </c>
      <c r="G130" s="286"/>
      <c r="H130" s="286" t="s">
        <v>1217</v>
      </c>
      <c r="I130" s="286" t="s">
        <v>1205</v>
      </c>
      <c r="J130" s="286">
        <v>15</v>
      </c>
      <c r="K130" s="308"/>
    </row>
    <row r="131" s="1" customFormat="1" ht="15" customHeight="1">
      <c r="B131" s="305"/>
      <c r="C131" s="286" t="s">
        <v>1218</v>
      </c>
      <c r="D131" s="286"/>
      <c r="E131" s="286"/>
      <c r="F131" s="287" t="s">
        <v>1209</v>
      </c>
      <c r="G131" s="286"/>
      <c r="H131" s="286" t="s">
        <v>1219</v>
      </c>
      <c r="I131" s="286" t="s">
        <v>1205</v>
      </c>
      <c r="J131" s="286">
        <v>20</v>
      </c>
      <c r="K131" s="308"/>
    </row>
    <row r="132" s="1" customFormat="1" ht="15" customHeight="1">
      <c r="B132" s="305"/>
      <c r="C132" s="286" t="s">
        <v>1220</v>
      </c>
      <c r="D132" s="286"/>
      <c r="E132" s="286"/>
      <c r="F132" s="287" t="s">
        <v>1209</v>
      </c>
      <c r="G132" s="286"/>
      <c r="H132" s="286" t="s">
        <v>1221</v>
      </c>
      <c r="I132" s="286" t="s">
        <v>1205</v>
      </c>
      <c r="J132" s="286">
        <v>20</v>
      </c>
      <c r="K132" s="308"/>
    </row>
    <row r="133" s="1" customFormat="1" ht="15" customHeight="1">
      <c r="B133" s="305"/>
      <c r="C133" s="260" t="s">
        <v>1208</v>
      </c>
      <c r="D133" s="260"/>
      <c r="E133" s="260"/>
      <c r="F133" s="283" t="s">
        <v>1209</v>
      </c>
      <c r="G133" s="260"/>
      <c r="H133" s="260" t="s">
        <v>1243</v>
      </c>
      <c r="I133" s="260" t="s">
        <v>1205</v>
      </c>
      <c r="J133" s="260">
        <v>50</v>
      </c>
      <c r="K133" s="308"/>
    </row>
    <row r="134" s="1" customFormat="1" ht="15" customHeight="1">
      <c r="B134" s="305"/>
      <c r="C134" s="260" t="s">
        <v>1222</v>
      </c>
      <c r="D134" s="260"/>
      <c r="E134" s="260"/>
      <c r="F134" s="283" t="s">
        <v>1209</v>
      </c>
      <c r="G134" s="260"/>
      <c r="H134" s="260" t="s">
        <v>1243</v>
      </c>
      <c r="I134" s="260" t="s">
        <v>1205</v>
      </c>
      <c r="J134" s="260">
        <v>50</v>
      </c>
      <c r="K134" s="308"/>
    </row>
    <row r="135" s="1" customFormat="1" ht="15" customHeight="1">
      <c r="B135" s="305"/>
      <c r="C135" s="260" t="s">
        <v>1228</v>
      </c>
      <c r="D135" s="260"/>
      <c r="E135" s="260"/>
      <c r="F135" s="283" t="s">
        <v>1209</v>
      </c>
      <c r="G135" s="260"/>
      <c r="H135" s="260" t="s">
        <v>1243</v>
      </c>
      <c r="I135" s="260" t="s">
        <v>1205</v>
      </c>
      <c r="J135" s="260">
        <v>50</v>
      </c>
      <c r="K135" s="308"/>
    </row>
    <row r="136" s="1" customFormat="1" ht="15" customHeight="1">
      <c r="B136" s="305"/>
      <c r="C136" s="260" t="s">
        <v>1230</v>
      </c>
      <c r="D136" s="260"/>
      <c r="E136" s="260"/>
      <c r="F136" s="283" t="s">
        <v>1209</v>
      </c>
      <c r="G136" s="260"/>
      <c r="H136" s="260" t="s">
        <v>1243</v>
      </c>
      <c r="I136" s="260" t="s">
        <v>1205</v>
      </c>
      <c r="J136" s="260">
        <v>50</v>
      </c>
      <c r="K136" s="308"/>
    </row>
    <row r="137" s="1" customFormat="1" ht="15" customHeight="1">
      <c r="B137" s="305"/>
      <c r="C137" s="260" t="s">
        <v>1231</v>
      </c>
      <c r="D137" s="260"/>
      <c r="E137" s="260"/>
      <c r="F137" s="283" t="s">
        <v>1209</v>
      </c>
      <c r="G137" s="260"/>
      <c r="H137" s="260" t="s">
        <v>1256</v>
      </c>
      <c r="I137" s="260" t="s">
        <v>1205</v>
      </c>
      <c r="J137" s="260">
        <v>255</v>
      </c>
      <c r="K137" s="308"/>
    </row>
    <row r="138" s="1" customFormat="1" ht="15" customHeight="1">
      <c r="B138" s="305"/>
      <c r="C138" s="260" t="s">
        <v>1233</v>
      </c>
      <c r="D138" s="260"/>
      <c r="E138" s="260"/>
      <c r="F138" s="283" t="s">
        <v>1203</v>
      </c>
      <c r="G138" s="260"/>
      <c r="H138" s="260" t="s">
        <v>1257</v>
      </c>
      <c r="I138" s="260" t="s">
        <v>1235</v>
      </c>
      <c r="J138" s="260"/>
      <c r="K138" s="308"/>
    </row>
    <row r="139" s="1" customFormat="1" ht="15" customHeight="1">
      <c r="B139" s="305"/>
      <c r="C139" s="260" t="s">
        <v>1236</v>
      </c>
      <c r="D139" s="260"/>
      <c r="E139" s="260"/>
      <c r="F139" s="283" t="s">
        <v>1203</v>
      </c>
      <c r="G139" s="260"/>
      <c r="H139" s="260" t="s">
        <v>1258</v>
      </c>
      <c r="I139" s="260" t="s">
        <v>1238</v>
      </c>
      <c r="J139" s="260"/>
      <c r="K139" s="308"/>
    </row>
    <row r="140" s="1" customFormat="1" ht="15" customHeight="1">
      <c r="B140" s="305"/>
      <c r="C140" s="260" t="s">
        <v>1239</v>
      </c>
      <c r="D140" s="260"/>
      <c r="E140" s="260"/>
      <c r="F140" s="283" t="s">
        <v>1203</v>
      </c>
      <c r="G140" s="260"/>
      <c r="H140" s="260" t="s">
        <v>1239</v>
      </c>
      <c r="I140" s="260" t="s">
        <v>1238</v>
      </c>
      <c r="J140" s="260"/>
      <c r="K140" s="308"/>
    </row>
    <row r="141" s="1" customFormat="1" ht="15" customHeight="1">
      <c r="B141" s="305"/>
      <c r="C141" s="260" t="s">
        <v>35</v>
      </c>
      <c r="D141" s="260"/>
      <c r="E141" s="260"/>
      <c r="F141" s="283" t="s">
        <v>1203</v>
      </c>
      <c r="G141" s="260"/>
      <c r="H141" s="260" t="s">
        <v>1259</v>
      </c>
      <c r="I141" s="260" t="s">
        <v>1238</v>
      </c>
      <c r="J141" s="260"/>
      <c r="K141" s="308"/>
    </row>
    <row r="142" s="1" customFormat="1" ht="15" customHeight="1">
      <c r="B142" s="305"/>
      <c r="C142" s="260" t="s">
        <v>1260</v>
      </c>
      <c r="D142" s="260"/>
      <c r="E142" s="260"/>
      <c r="F142" s="283" t="s">
        <v>1203</v>
      </c>
      <c r="G142" s="260"/>
      <c r="H142" s="260" t="s">
        <v>1261</v>
      </c>
      <c r="I142" s="260" t="s">
        <v>1238</v>
      </c>
      <c r="J142" s="260"/>
      <c r="K142" s="308"/>
    </row>
    <row r="143" s="1" customFormat="1" ht="15" customHeight="1">
      <c r="B143" s="309"/>
      <c r="C143" s="310"/>
      <c r="D143" s="310"/>
      <c r="E143" s="310"/>
      <c r="F143" s="310"/>
      <c r="G143" s="310"/>
      <c r="H143" s="310"/>
      <c r="I143" s="310"/>
      <c r="J143" s="310"/>
      <c r="K143" s="311"/>
    </row>
    <row r="144" s="1" customFormat="1" ht="18.75" customHeight="1">
      <c r="B144" s="296"/>
      <c r="C144" s="296"/>
      <c r="D144" s="296"/>
      <c r="E144" s="296"/>
      <c r="F144" s="297"/>
      <c r="G144" s="296"/>
      <c r="H144" s="296"/>
      <c r="I144" s="296"/>
      <c r="J144" s="296"/>
      <c r="K144" s="296"/>
    </row>
    <row r="145" s="1" customFormat="1" ht="18.75" customHeight="1">
      <c r="B145" s="268"/>
      <c r="C145" s="268"/>
      <c r="D145" s="268"/>
      <c r="E145" s="268"/>
      <c r="F145" s="268"/>
      <c r="G145" s="268"/>
      <c r="H145" s="268"/>
      <c r="I145" s="268"/>
      <c r="J145" s="268"/>
      <c r="K145" s="268"/>
    </row>
    <row r="146" s="1" customFormat="1" ht="7.5" customHeight="1">
      <c r="B146" s="269"/>
      <c r="C146" s="270"/>
      <c r="D146" s="270"/>
      <c r="E146" s="270"/>
      <c r="F146" s="270"/>
      <c r="G146" s="270"/>
      <c r="H146" s="270"/>
      <c r="I146" s="270"/>
      <c r="J146" s="270"/>
      <c r="K146" s="271"/>
    </row>
    <row r="147" s="1" customFormat="1" ht="45" customHeight="1">
      <c r="B147" s="272"/>
      <c r="C147" s="273" t="s">
        <v>1262</v>
      </c>
      <c r="D147" s="273"/>
      <c r="E147" s="273"/>
      <c r="F147" s="273"/>
      <c r="G147" s="273"/>
      <c r="H147" s="273"/>
      <c r="I147" s="273"/>
      <c r="J147" s="273"/>
      <c r="K147" s="274"/>
    </row>
    <row r="148" s="1" customFormat="1" ht="17.25" customHeight="1">
      <c r="B148" s="272"/>
      <c r="C148" s="275" t="s">
        <v>1197</v>
      </c>
      <c r="D148" s="275"/>
      <c r="E148" s="275"/>
      <c r="F148" s="275" t="s">
        <v>1198</v>
      </c>
      <c r="G148" s="276"/>
      <c r="H148" s="275" t="s">
        <v>51</v>
      </c>
      <c r="I148" s="275" t="s">
        <v>54</v>
      </c>
      <c r="J148" s="275" t="s">
        <v>1199</v>
      </c>
      <c r="K148" s="274"/>
    </row>
    <row r="149" s="1" customFormat="1" ht="17.25" customHeight="1">
      <c r="B149" s="272"/>
      <c r="C149" s="277" t="s">
        <v>1200</v>
      </c>
      <c r="D149" s="277"/>
      <c r="E149" s="277"/>
      <c r="F149" s="278" t="s">
        <v>1201</v>
      </c>
      <c r="G149" s="279"/>
      <c r="H149" s="277"/>
      <c r="I149" s="277"/>
      <c r="J149" s="277" t="s">
        <v>1202</v>
      </c>
      <c r="K149" s="274"/>
    </row>
    <row r="150" s="1" customFormat="1" ht="5.25" customHeight="1">
      <c r="B150" s="285"/>
      <c r="C150" s="280"/>
      <c r="D150" s="280"/>
      <c r="E150" s="280"/>
      <c r="F150" s="280"/>
      <c r="G150" s="281"/>
      <c r="H150" s="280"/>
      <c r="I150" s="280"/>
      <c r="J150" s="280"/>
      <c r="K150" s="308"/>
    </row>
    <row r="151" s="1" customFormat="1" ht="15" customHeight="1">
      <c r="B151" s="285"/>
      <c r="C151" s="312" t="s">
        <v>1206</v>
      </c>
      <c r="D151" s="260"/>
      <c r="E151" s="260"/>
      <c r="F151" s="313" t="s">
        <v>1203</v>
      </c>
      <c r="G151" s="260"/>
      <c r="H151" s="312" t="s">
        <v>1243</v>
      </c>
      <c r="I151" s="312" t="s">
        <v>1205</v>
      </c>
      <c r="J151" s="312">
        <v>120</v>
      </c>
      <c r="K151" s="308"/>
    </row>
    <row r="152" s="1" customFormat="1" ht="15" customHeight="1">
      <c r="B152" s="285"/>
      <c r="C152" s="312" t="s">
        <v>1252</v>
      </c>
      <c r="D152" s="260"/>
      <c r="E152" s="260"/>
      <c r="F152" s="313" t="s">
        <v>1203</v>
      </c>
      <c r="G152" s="260"/>
      <c r="H152" s="312" t="s">
        <v>1263</v>
      </c>
      <c r="I152" s="312" t="s">
        <v>1205</v>
      </c>
      <c r="J152" s="312" t="s">
        <v>1254</v>
      </c>
      <c r="K152" s="308"/>
    </row>
    <row r="153" s="1" customFormat="1" ht="15" customHeight="1">
      <c r="B153" s="285"/>
      <c r="C153" s="312" t="s">
        <v>1151</v>
      </c>
      <c r="D153" s="260"/>
      <c r="E153" s="260"/>
      <c r="F153" s="313" t="s">
        <v>1203</v>
      </c>
      <c r="G153" s="260"/>
      <c r="H153" s="312" t="s">
        <v>1264</v>
      </c>
      <c r="I153" s="312" t="s">
        <v>1205</v>
      </c>
      <c r="J153" s="312" t="s">
        <v>1254</v>
      </c>
      <c r="K153" s="308"/>
    </row>
    <row r="154" s="1" customFormat="1" ht="15" customHeight="1">
      <c r="B154" s="285"/>
      <c r="C154" s="312" t="s">
        <v>1208</v>
      </c>
      <c r="D154" s="260"/>
      <c r="E154" s="260"/>
      <c r="F154" s="313" t="s">
        <v>1209</v>
      </c>
      <c r="G154" s="260"/>
      <c r="H154" s="312" t="s">
        <v>1243</v>
      </c>
      <c r="I154" s="312" t="s">
        <v>1205</v>
      </c>
      <c r="J154" s="312">
        <v>50</v>
      </c>
      <c r="K154" s="308"/>
    </row>
    <row r="155" s="1" customFormat="1" ht="15" customHeight="1">
      <c r="B155" s="285"/>
      <c r="C155" s="312" t="s">
        <v>1211</v>
      </c>
      <c r="D155" s="260"/>
      <c r="E155" s="260"/>
      <c r="F155" s="313" t="s">
        <v>1203</v>
      </c>
      <c r="G155" s="260"/>
      <c r="H155" s="312" t="s">
        <v>1243</v>
      </c>
      <c r="I155" s="312" t="s">
        <v>1213</v>
      </c>
      <c r="J155" s="312"/>
      <c r="K155" s="308"/>
    </row>
    <row r="156" s="1" customFormat="1" ht="15" customHeight="1">
      <c r="B156" s="285"/>
      <c r="C156" s="312" t="s">
        <v>1222</v>
      </c>
      <c r="D156" s="260"/>
      <c r="E156" s="260"/>
      <c r="F156" s="313" t="s">
        <v>1209</v>
      </c>
      <c r="G156" s="260"/>
      <c r="H156" s="312" t="s">
        <v>1243</v>
      </c>
      <c r="I156" s="312" t="s">
        <v>1205</v>
      </c>
      <c r="J156" s="312">
        <v>50</v>
      </c>
      <c r="K156" s="308"/>
    </row>
    <row r="157" s="1" customFormat="1" ht="15" customHeight="1">
      <c r="B157" s="285"/>
      <c r="C157" s="312" t="s">
        <v>1230</v>
      </c>
      <c r="D157" s="260"/>
      <c r="E157" s="260"/>
      <c r="F157" s="313" t="s">
        <v>1209</v>
      </c>
      <c r="G157" s="260"/>
      <c r="H157" s="312" t="s">
        <v>1243</v>
      </c>
      <c r="I157" s="312" t="s">
        <v>1205</v>
      </c>
      <c r="J157" s="312">
        <v>50</v>
      </c>
      <c r="K157" s="308"/>
    </row>
    <row r="158" s="1" customFormat="1" ht="15" customHeight="1">
      <c r="B158" s="285"/>
      <c r="C158" s="312" t="s">
        <v>1228</v>
      </c>
      <c r="D158" s="260"/>
      <c r="E158" s="260"/>
      <c r="F158" s="313" t="s">
        <v>1209</v>
      </c>
      <c r="G158" s="260"/>
      <c r="H158" s="312" t="s">
        <v>1243</v>
      </c>
      <c r="I158" s="312" t="s">
        <v>1205</v>
      </c>
      <c r="J158" s="312">
        <v>50</v>
      </c>
      <c r="K158" s="308"/>
    </row>
    <row r="159" s="1" customFormat="1" ht="15" customHeight="1">
      <c r="B159" s="285"/>
      <c r="C159" s="312" t="s">
        <v>119</v>
      </c>
      <c r="D159" s="260"/>
      <c r="E159" s="260"/>
      <c r="F159" s="313" t="s">
        <v>1203</v>
      </c>
      <c r="G159" s="260"/>
      <c r="H159" s="312" t="s">
        <v>1265</v>
      </c>
      <c r="I159" s="312" t="s">
        <v>1205</v>
      </c>
      <c r="J159" s="312" t="s">
        <v>1266</v>
      </c>
      <c r="K159" s="308"/>
    </row>
    <row r="160" s="1" customFormat="1" ht="15" customHeight="1">
      <c r="B160" s="285"/>
      <c r="C160" s="312" t="s">
        <v>1267</v>
      </c>
      <c r="D160" s="260"/>
      <c r="E160" s="260"/>
      <c r="F160" s="313" t="s">
        <v>1203</v>
      </c>
      <c r="G160" s="260"/>
      <c r="H160" s="312" t="s">
        <v>1268</v>
      </c>
      <c r="I160" s="312" t="s">
        <v>1238</v>
      </c>
      <c r="J160" s="312"/>
      <c r="K160" s="308"/>
    </row>
    <row r="161" s="1" customFormat="1" ht="15" customHeight="1">
      <c r="B161" s="314"/>
      <c r="C161" s="294"/>
      <c r="D161" s="294"/>
      <c r="E161" s="294"/>
      <c r="F161" s="294"/>
      <c r="G161" s="294"/>
      <c r="H161" s="294"/>
      <c r="I161" s="294"/>
      <c r="J161" s="294"/>
      <c r="K161" s="315"/>
    </row>
    <row r="162" s="1" customFormat="1" ht="18.75" customHeight="1">
      <c r="B162" s="296"/>
      <c r="C162" s="306"/>
      <c r="D162" s="306"/>
      <c r="E162" s="306"/>
      <c r="F162" s="316"/>
      <c r="G162" s="306"/>
      <c r="H162" s="306"/>
      <c r="I162" s="306"/>
      <c r="J162" s="306"/>
      <c r="K162" s="296"/>
    </row>
    <row r="163" s="1" customFormat="1" ht="18.75" customHeight="1">
      <c r="B163" s="268"/>
      <c r="C163" s="268"/>
      <c r="D163" s="268"/>
      <c r="E163" s="268"/>
      <c r="F163" s="268"/>
      <c r="G163" s="268"/>
      <c r="H163" s="268"/>
      <c r="I163" s="268"/>
      <c r="J163" s="268"/>
      <c r="K163" s="268"/>
    </row>
    <row r="164" s="1" customFormat="1" ht="7.5" customHeight="1">
      <c r="B164" s="247"/>
      <c r="C164" s="248"/>
      <c r="D164" s="248"/>
      <c r="E164" s="248"/>
      <c r="F164" s="248"/>
      <c r="G164" s="248"/>
      <c r="H164" s="248"/>
      <c r="I164" s="248"/>
      <c r="J164" s="248"/>
      <c r="K164" s="249"/>
    </row>
    <row r="165" s="1" customFormat="1" ht="45" customHeight="1">
      <c r="B165" s="250"/>
      <c r="C165" s="251" t="s">
        <v>1269</v>
      </c>
      <c r="D165" s="251"/>
      <c r="E165" s="251"/>
      <c r="F165" s="251"/>
      <c r="G165" s="251"/>
      <c r="H165" s="251"/>
      <c r="I165" s="251"/>
      <c r="J165" s="251"/>
      <c r="K165" s="252"/>
    </row>
    <row r="166" s="1" customFormat="1" ht="17.25" customHeight="1">
      <c r="B166" s="250"/>
      <c r="C166" s="275" t="s">
        <v>1197</v>
      </c>
      <c r="D166" s="275"/>
      <c r="E166" s="275"/>
      <c r="F166" s="275" t="s">
        <v>1198</v>
      </c>
      <c r="G166" s="317"/>
      <c r="H166" s="318" t="s">
        <v>51</v>
      </c>
      <c r="I166" s="318" t="s">
        <v>54</v>
      </c>
      <c r="J166" s="275" t="s">
        <v>1199</v>
      </c>
      <c r="K166" s="252"/>
    </row>
    <row r="167" s="1" customFormat="1" ht="17.25" customHeight="1">
      <c r="B167" s="253"/>
      <c r="C167" s="277" t="s">
        <v>1200</v>
      </c>
      <c r="D167" s="277"/>
      <c r="E167" s="277"/>
      <c r="F167" s="278" t="s">
        <v>1201</v>
      </c>
      <c r="G167" s="319"/>
      <c r="H167" s="320"/>
      <c r="I167" s="320"/>
      <c r="J167" s="277" t="s">
        <v>1202</v>
      </c>
      <c r="K167" s="255"/>
    </row>
    <row r="168" s="1" customFormat="1" ht="5.25" customHeight="1">
      <c r="B168" s="285"/>
      <c r="C168" s="280"/>
      <c r="D168" s="280"/>
      <c r="E168" s="280"/>
      <c r="F168" s="280"/>
      <c r="G168" s="281"/>
      <c r="H168" s="280"/>
      <c r="I168" s="280"/>
      <c r="J168" s="280"/>
      <c r="K168" s="308"/>
    </row>
    <row r="169" s="1" customFormat="1" ht="15" customHeight="1">
      <c r="B169" s="285"/>
      <c r="C169" s="260" t="s">
        <v>1206</v>
      </c>
      <c r="D169" s="260"/>
      <c r="E169" s="260"/>
      <c r="F169" s="283" t="s">
        <v>1203</v>
      </c>
      <c r="G169" s="260"/>
      <c r="H169" s="260" t="s">
        <v>1243</v>
      </c>
      <c r="I169" s="260" t="s">
        <v>1205</v>
      </c>
      <c r="J169" s="260">
        <v>120</v>
      </c>
      <c r="K169" s="308"/>
    </row>
    <row r="170" s="1" customFormat="1" ht="15" customHeight="1">
      <c r="B170" s="285"/>
      <c r="C170" s="260" t="s">
        <v>1252</v>
      </c>
      <c r="D170" s="260"/>
      <c r="E170" s="260"/>
      <c r="F170" s="283" t="s">
        <v>1203</v>
      </c>
      <c r="G170" s="260"/>
      <c r="H170" s="260" t="s">
        <v>1253</v>
      </c>
      <c r="I170" s="260" t="s">
        <v>1205</v>
      </c>
      <c r="J170" s="260" t="s">
        <v>1254</v>
      </c>
      <c r="K170" s="308"/>
    </row>
    <row r="171" s="1" customFormat="1" ht="15" customHeight="1">
      <c r="B171" s="285"/>
      <c r="C171" s="260" t="s">
        <v>1151</v>
      </c>
      <c r="D171" s="260"/>
      <c r="E171" s="260"/>
      <c r="F171" s="283" t="s">
        <v>1203</v>
      </c>
      <c r="G171" s="260"/>
      <c r="H171" s="260" t="s">
        <v>1270</v>
      </c>
      <c r="I171" s="260" t="s">
        <v>1205</v>
      </c>
      <c r="J171" s="260" t="s">
        <v>1254</v>
      </c>
      <c r="K171" s="308"/>
    </row>
    <row r="172" s="1" customFormat="1" ht="15" customHeight="1">
      <c r="B172" s="285"/>
      <c r="C172" s="260" t="s">
        <v>1208</v>
      </c>
      <c r="D172" s="260"/>
      <c r="E172" s="260"/>
      <c r="F172" s="283" t="s">
        <v>1209</v>
      </c>
      <c r="G172" s="260"/>
      <c r="H172" s="260" t="s">
        <v>1270</v>
      </c>
      <c r="I172" s="260" t="s">
        <v>1205</v>
      </c>
      <c r="J172" s="260">
        <v>50</v>
      </c>
      <c r="K172" s="308"/>
    </row>
    <row r="173" s="1" customFormat="1" ht="15" customHeight="1">
      <c r="B173" s="285"/>
      <c r="C173" s="260" t="s">
        <v>1211</v>
      </c>
      <c r="D173" s="260"/>
      <c r="E173" s="260"/>
      <c r="F173" s="283" t="s">
        <v>1203</v>
      </c>
      <c r="G173" s="260"/>
      <c r="H173" s="260" t="s">
        <v>1270</v>
      </c>
      <c r="I173" s="260" t="s">
        <v>1213</v>
      </c>
      <c r="J173" s="260"/>
      <c r="K173" s="308"/>
    </row>
    <row r="174" s="1" customFormat="1" ht="15" customHeight="1">
      <c r="B174" s="285"/>
      <c r="C174" s="260" t="s">
        <v>1222</v>
      </c>
      <c r="D174" s="260"/>
      <c r="E174" s="260"/>
      <c r="F174" s="283" t="s">
        <v>1209</v>
      </c>
      <c r="G174" s="260"/>
      <c r="H174" s="260" t="s">
        <v>1270</v>
      </c>
      <c r="I174" s="260" t="s">
        <v>1205</v>
      </c>
      <c r="J174" s="260">
        <v>50</v>
      </c>
      <c r="K174" s="308"/>
    </row>
    <row r="175" s="1" customFormat="1" ht="15" customHeight="1">
      <c r="B175" s="285"/>
      <c r="C175" s="260" t="s">
        <v>1230</v>
      </c>
      <c r="D175" s="260"/>
      <c r="E175" s="260"/>
      <c r="F175" s="283" t="s">
        <v>1209</v>
      </c>
      <c r="G175" s="260"/>
      <c r="H175" s="260" t="s">
        <v>1270</v>
      </c>
      <c r="I175" s="260" t="s">
        <v>1205</v>
      </c>
      <c r="J175" s="260">
        <v>50</v>
      </c>
      <c r="K175" s="308"/>
    </row>
    <row r="176" s="1" customFormat="1" ht="15" customHeight="1">
      <c r="B176" s="285"/>
      <c r="C176" s="260" t="s">
        <v>1228</v>
      </c>
      <c r="D176" s="260"/>
      <c r="E176" s="260"/>
      <c r="F176" s="283" t="s">
        <v>1209</v>
      </c>
      <c r="G176" s="260"/>
      <c r="H176" s="260" t="s">
        <v>1270</v>
      </c>
      <c r="I176" s="260" t="s">
        <v>1205</v>
      </c>
      <c r="J176" s="260">
        <v>50</v>
      </c>
      <c r="K176" s="308"/>
    </row>
    <row r="177" s="1" customFormat="1" ht="15" customHeight="1">
      <c r="B177" s="285"/>
      <c r="C177" s="260" t="s">
        <v>123</v>
      </c>
      <c r="D177" s="260"/>
      <c r="E177" s="260"/>
      <c r="F177" s="283" t="s">
        <v>1203</v>
      </c>
      <c r="G177" s="260"/>
      <c r="H177" s="260" t="s">
        <v>1271</v>
      </c>
      <c r="I177" s="260" t="s">
        <v>1272</v>
      </c>
      <c r="J177" s="260"/>
      <c r="K177" s="308"/>
    </row>
    <row r="178" s="1" customFormat="1" ht="15" customHeight="1">
      <c r="B178" s="285"/>
      <c r="C178" s="260" t="s">
        <v>54</v>
      </c>
      <c r="D178" s="260"/>
      <c r="E178" s="260"/>
      <c r="F178" s="283" t="s">
        <v>1203</v>
      </c>
      <c r="G178" s="260"/>
      <c r="H178" s="260" t="s">
        <v>1273</v>
      </c>
      <c r="I178" s="260" t="s">
        <v>1274</v>
      </c>
      <c r="J178" s="260">
        <v>1</v>
      </c>
      <c r="K178" s="308"/>
    </row>
    <row r="179" s="1" customFormat="1" ht="15" customHeight="1">
      <c r="B179" s="285"/>
      <c r="C179" s="260" t="s">
        <v>50</v>
      </c>
      <c r="D179" s="260"/>
      <c r="E179" s="260"/>
      <c r="F179" s="283" t="s">
        <v>1203</v>
      </c>
      <c r="G179" s="260"/>
      <c r="H179" s="260" t="s">
        <v>1275</v>
      </c>
      <c r="I179" s="260" t="s">
        <v>1205</v>
      </c>
      <c r="J179" s="260">
        <v>20</v>
      </c>
      <c r="K179" s="308"/>
    </row>
    <row r="180" s="1" customFormat="1" ht="15" customHeight="1">
      <c r="B180" s="285"/>
      <c r="C180" s="260" t="s">
        <v>51</v>
      </c>
      <c r="D180" s="260"/>
      <c r="E180" s="260"/>
      <c r="F180" s="283" t="s">
        <v>1203</v>
      </c>
      <c r="G180" s="260"/>
      <c r="H180" s="260" t="s">
        <v>1276</v>
      </c>
      <c r="I180" s="260" t="s">
        <v>1205</v>
      </c>
      <c r="J180" s="260">
        <v>255</v>
      </c>
      <c r="K180" s="308"/>
    </row>
    <row r="181" s="1" customFormat="1" ht="15" customHeight="1">
      <c r="B181" s="285"/>
      <c r="C181" s="260" t="s">
        <v>124</v>
      </c>
      <c r="D181" s="260"/>
      <c r="E181" s="260"/>
      <c r="F181" s="283" t="s">
        <v>1203</v>
      </c>
      <c r="G181" s="260"/>
      <c r="H181" s="260" t="s">
        <v>1167</v>
      </c>
      <c r="I181" s="260" t="s">
        <v>1205</v>
      </c>
      <c r="J181" s="260">
        <v>10</v>
      </c>
      <c r="K181" s="308"/>
    </row>
    <row r="182" s="1" customFormat="1" ht="15" customHeight="1">
      <c r="B182" s="285"/>
      <c r="C182" s="260" t="s">
        <v>125</v>
      </c>
      <c r="D182" s="260"/>
      <c r="E182" s="260"/>
      <c r="F182" s="283" t="s">
        <v>1203</v>
      </c>
      <c r="G182" s="260"/>
      <c r="H182" s="260" t="s">
        <v>1277</v>
      </c>
      <c r="I182" s="260" t="s">
        <v>1238</v>
      </c>
      <c r="J182" s="260"/>
      <c r="K182" s="308"/>
    </row>
    <row r="183" s="1" customFormat="1" ht="15" customHeight="1">
      <c r="B183" s="285"/>
      <c r="C183" s="260" t="s">
        <v>1278</v>
      </c>
      <c r="D183" s="260"/>
      <c r="E183" s="260"/>
      <c r="F183" s="283" t="s">
        <v>1203</v>
      </c>
      <c r="G183" s="260"/>
      <c r="H183" s="260" t="s">
        <v>1279</v>
      </c>
      <c r="I183" s="260" t="s">
        <v>1238</v>
      </c>
      <c r="J183" s="260"/>
      <c r="K183" s="308"/>
    </row>
    <row r="184" s="1" customFormat="1" ht="15" customHeight="1">
      <c r="B184" s="285"/>
      <c r="C184" s="260" t="s">
        <v>1267</v>
      </c>
      <c r="D184" s="260"/>
      <c r="E184" s="260"/>
      <c r="F184" s="283" t="s">
        <v>1203</v>
      </c>
      <c r="G184" s="260"/>
      <c r="H184" s="260" t="s">
        <v>1280</v>
      </c>
      <c r="I184" s="260" t="s">
        <v>1238</v>
      </c>
      <c r="J184" s="260"/>
      <c r="K184" s="308"/>
    </row>
    <row r="185" s="1" customFormat="1" ht="15" customHeight="1">
      <c r="B185" s="285"/>
      <c r="C185" s="260" t="s">
        <v>127</v>
      </c>
      <c r="D185" s="260"/>
      <c r="E185" s="260"/>
      <c r="F185" s="283" t="s">
        <v>1209</v>
      </c>
      <c r="G185" s="260"/>
      <c r="H185" s="260" t="s">
        <v>1281</v>
      </c>
      <c r="I185" s="260" t="s">
        <v>1205</v>
      </c>
      <c r="J185" s="260">
        <v>50</v>
      </c>
      <c r="K185" s="308"/>
    </row>
    <row r="186" s="1" customFormat="1" ht="15" customHeight="1">
      <c r="B186" s="285"/>
      <c r="C186" s="260" t="s">
        <v>1282</v>
      </c>
      <c r="D186" s="260"/>
      <c r="E186" s="260"/>
      <c r="F186" s="283" t="s">
        <v>1209</v>
      </c>
      <c r="G186" s="260"/>
      <c r="H186" s="260" t="s">
        <v>1283</v>
      </c>
      <c r="I186" s="260" t="s">
        <v>1284</v>
      </c>
      <c r="J186" s="260"/>
      <c r="K186" s="308"/>
    </row>
    <row r="187" s="1" customFormat="1" ht="15" customHeight="1">
      <c r="B187" s="285"/>
      <c r="C187" s="260" t="s">
        <v>1285</v>
      </c>
      <c r="D187" s="260"/>
      <c r="E187" s="260"/>
      <c r="F187" s="283" t="s">
        <v>1209</v>
      </c>
      <c r="G187" s="260"/>
      <c r="H187" s="260" t="s">
        <v>1286</v>
      </c>
      <c r="I187" s="260" t="s">
        <v>1284</v>
      </c>
      <c r="J187" s="260"/>
      <c r="K187" s="308"/>
    </row>
    <row r="188" s="1" customFormat="1" ht="15" customHeight="1">
      <c r="B188" s="285"/>
      <c r="C188" s="260" t="s">
        <v>1287</v>
      </c>
      <c r="D188" s="260"/>
      <c r="E188" s="260"/>
      <c r="F188" s="283" t="s">
        <v>1209</v>
      </c>
      <c r="G188" s="260"/>
      <c r="H188" s="260" t="s">
        <v>1288</v>
      </c>
      <c r="I188" s="260" t="s">
        <v>1284</v>
      </c>
      <c r="J188" s="260"/>
      <c r="K188" s="308"/>
    </row>
    <row r="189" s="1" customFormat="1" ht="15" customHeight="1">
      <c r="B189" s="285"/>
      <c r="C189" s="321" t="s">
        <v>1289</v>
      </c>
      <c r="D189" s="260"/>
      <c r="E189" s="260"/>
      <c r="F189" s="283" t="s">
        <v>1209</v>
      </c>
      <c r="G189" s="260"/>
      <c r="H189" s="260" t="s">
        <v>1290</v>
      </c>
      <c r="I189" s="260" t="s">
        <v>1291</v>
      </c>
      <c r="J189" s="322" t="s">
        <v>1292</v>
      </c>
      <c r="K189" s="308"/>
    </row>
    <row r="190" s="14" customFormat="1" ht="15" customHeight="1">
      <c r="B190" s="323"/>
      <c r="C190" s="324" t="s">
        <v>1293</v>
      </c>
      <c r="D190" s="325"/>
      <c r="E190" s="325"/>
      <c r="F190" s="326" t="s">
        <v>1209</v>
      </c>
      <c r="G190" s="325"/>
      <c r="H190" s="325" t="s">
        <v>1294</v>
      </c>
      <c r="I190" s="325" t="s">
        <v>1291</v>
      </c>
      <c r="J190" s="327" t="s">
        <v>1292</v>
      </c>
      <c r="K190" s="328"/>
    </row>
    <row r="191" s="1" customFormat="1" ht="15" customHeight="1">
      <c r="B191" s="285"/>
      <c r="C191" s="321" t="s">
        <v>39</v>
      </c>
      <c r="D191" s="260"/>
      <c r="E191" s="260"/>
      <c r="F191" s="283" t="s">
        <v>1203</v>
      </c>
      <c r="G191" s="260"/>
      <c r="H191" s="257" t="s">
        <v>1295</v>
      </c>
      <c r="I191" s="260" t="s">
        <v>1296</v>
      </c>
      <c r="J191" s="260"/>
      <c r="K191" s="308"/>
    </row>
    <row r="192" s="1" customFormat="1" ht="15" customHeight="1">
      <c r="B192" s="285"/>
      <c r="C192" s="321" t="s">
        <v>1297</v>
      </c>
      <c r="D192" s="260"/>
      <c r="E192" s="260"/>
      <c r="F192" s="283" t="s">
        <v>1203</v>
      </c>
      <c r="G192" s="260"/>
      <c r="H192" s="260" t="s">
        <v>1298</v>
      </c>
      <c r="I192" s="260" t="s">
        <v>1238</v>
      </c>
      <c r="J192" s="260"/>
      <c r="K192" s="308"/>
    </row>
    <row r="193" s="1" customFormat="1" ht="15" customHeight="1">
      <c r="B193" s="285"/>
      <c r="C193" s="321" t="s">
        <v>1299</v>
      </c>
      <c r="D193" s="260"/>
      <c r="E193" s="260"/>
      <c r="F193" s="283" t="s">
        <v>1203</v>
      </c>
      <c r="G193" s="260"/>
      <c r="H193" s="260" t="s">
        <v>1300</v>
      </c>
      <c r="I193" s="260" t="s">
        <v>1238</v>
      </c>
      <c r="J193" s="260"/>
      <c r="K193" s="308"/>
    </row>
    <row r="194" s="1" customFormat="1" ht="15" customHeight="1">
      <c r="B194" s="285"/>
      <c r="C194" s="321" t="s">
        <v>1301</v>
      </c>
      <c r="D194" s="260"/>
      <c r="E194" s="260"/>
      <c r="F194" s="283" t="s">
        <v>1209</v>
      </c>
      <c r="G194" s="260"/>
      <c r="H194" s="260" t="s">
        <v>1302</v>
      </c>
      <c r="I194" s="260" t="s">
        <v>1238</v>
      </c>
      <c r="J194" s="260"/>
      <c r="K194" s="308"/>
    </row>
    <row r="195" s="1" customFormat="1" ht="15" customHeight="1">
      <c r="B195" s="314"/>
      <c r="C195" s="329"/>
      <c r="D195" s="294"/>
      <c r="E195" s="294"/>
      <c r="F195" s="294"/>
      <c r="G195" s="294"/>
      <c r="H195" s="294"/>
      <c r="I195" s="294"/>
      <c r="J195" s="294"/>
      <c r="K195" s="315"/>
    </row>
    <row r="196" s="1" customFormat="1" ht="18.75" customHeight="1">
      <c r="B196" s="296"/>
      <c r="C196" s="306"/>
      <c r="D196" s="306"/>
      <c r="E196" s="306"/>
      <c r="F196" s="316"/>
      <c r="G196" s="306"/>
      <c r="H196" s="306"/>
      <c r="I196" s="306"/>
      <c r="J196" s="306"/>
      <c r="K196" s="296"/>
    </row>
    <row r="197" s="1" customFormat="1" ht="18.75" customHeight="1">
      <c r="B197" s="296"/>
      <c r="C197" s="306"/>
      <c r="D197" s="306"/>
      <c r="E197" s="306"/>
      <c r="F197" s="316"/>
      <c r="G197" s="306"/>
      <c r="H197" s="306"/>
      <c r="I197" s="306"/>
      <c r="J197" s="306"/>
      <c r="K197" s="296"/>
    </row>
    <row r="198" s="1" customFormat="1" ht="18.75" customHeight="1">
      <c r="B198" s="268"/>
      <c r="C198" s="268"/>
      <c r="D198" s="268"/>
      <c r="E198" s="268"/>
      <c r="F198" s="268"/>
      <c r="G198" s="268"/>
      <c r="H198" s="268"/>
      <c r="I198" s="268"/>
      <c r="J198" s="268"/>
      <c r="K198" s="268"/>
    </row>
    <row r="199" s="1" customFormat="1" ht="13.5">
      <c r="B199" s="247"/>
      <c r="C199" s="248"/>
      <c r="D199" s="248"/>
      <c r="E199" s="248"/>
      <c r="F199" s="248"/>
      <c r="G199" s="248"/>
      <c r="H199" s="248"/>
      <c r="I199" s="248"/>
      <c r="J199" s="248"/>
      <c r="K199" s="249"/>
    </row>
    <row r="200" s="1" customFormat="1" ht="21">
      <c r="B200" s="250"/>
      <c r="C200" s="251" t="s">
        <v>1303</v>
      </c>
      <c r="D200" s="251"/>
      <c r="E200" s="251"/>
      <c r="F200" s="251"/>
      <c r="G200" s="251"/>
      <c r="H200" s="251"/>
      <c r="I200" s="251"/>
      <c r="J200" s="251"/>
      <c r="K200" s="252"/>
    </row>
    <row r="201" s="1" customFormat="1" ht="25.5" customHeight="1">
      <c r="B201" s="250"/>
      <c r="C201" s="330" t="s">
        <v>1304</v>
      </c>
      <c r="D201" s="330"/>
      <c r="E201" s="330"/>
      <c r="F201" s="330" t="s">
        <v>1305</v>
      </c>
      <c r="G201" s="331"/>
      <c r="H201" s="330" t="s">
        <v>1306</v>
      </c>
      <c r="I201" s="330"/>
      <c r="J201" s="330"/>
      <c r="K201" s="252"/>
    </row>
    <row r="202" s="1" customFormat="1" ht="5.25" customHeight="1">
      <c r="B202" s="285"/>
      <c r="C202" s="280"/>
      <c r="D202" s="280"/>
      <c r="E202" s="280"/>
      <c r="F202" s="280"/>
      <c r="G202" s="306"/>
      <c r="H202" s="280"/>
      <c r="I202" s="280"/>
      <c r="J202" s="280"/>
      <c r="K202" s="308"/>
    </row>
    <row r="203" s="1" customFormat="1" ht="15" customHeight="1">
      <c r="B203" s="285"/>
      <c r="C203" s="260" t="s">
        <v>1296</v>
      </c>
      <c r="D203" s="260"/>
      <c r="E203" s="260"/>
      <c r="F203" s="283" t="s">
        <v>40</v>
      </c>
      <c r="G203" s="260"/>
      <c r="H203" s="260" t="s">
        <v>1307</v>
      </c>
      <c r="I203" s="260"/>
      <c r="J203" s="260"/>
      <c r="K203" s="308"/>
    </row>
    <row r="204" s="1" customFormat="1" ht="15" customHeight="1">
      <c r="B204" s="285"/>
      <c r="C204" s="260"/>
      <c r="D204" s="260"/>
      <c r="E204" s="260"/>
      <c r="F204" s="283" t="s">
        <v>41</v>
      </c>
      <c r="G204" s="260"/>
      <c r="H204" s="260" t="s">
        <v>1308</v>
      </c>
      <c r="I204" s="260"/>
      <c r="J204" s="260"/>
      <c r="K204" s="308"/>
    </row>
    <row r="205" s="1" customFormat="1" ht="15" customHeight="1">
      <c r="B205" s="285"/>
      <c r="C205" s="260"/>
      <c r="D205" s="260"/>
      <c r="E205" s="260"/>
      <c r="F205" s="283" t="s">
        <v>44</v>
      </c>
      <c r="G205" s="260"/>
      <c r="H205" s="260" t="s">
        <v>1309</v>
      </c>
      <c r="I205" s="260"/>
      <c r="J205" s="260"/>
      <c r="K205" s="308"/>
    </row>
    <row r="206" s="1" customFormat="1" ht="15" customHeight="1">
      <c r="B206" s="285"/>
      <c r="C206" s="260"/>
      <c r="D206" s="260"/>
      <c r="E206" s="260"/>
      <c r="F206" s="283" t="s">
        <v>42</v>
      </c>
      <c r="G206" s="260"/>
      <c r="H206" s="260" t="s">
        <v>1310</v>
      </c>
      <c r="I206" s="260"/>
      <c r="J206" s="260"/>
      <c r="K206" s="308"/>
    </row>
    <row r="207" s="1" customFormat="1" ht="15" customHeight="1">
      <c r="B207" s="285"/>
      <c r="C207" s="260"/>
      <c r="D207" s="260"/>
      <c r="E207" s="260"/>
      <c r="F207" s="283" t="s">
        <v>43</v>
      </c>
      <c r="G207" s="260"/>
      <c r="H207" s="260" t="s">
        <v>1311</v>
      </c>
      <c r="I207" s="260"/>
      <c r="J207" s="260"/>
      <c r="K207" s="308"/>
    </row>
    <row r="208" s="1" customFormat="1" ht="15" customHeight="1">
      <c r="B208" s="285"/>
      <c r="C208" s="260"/>
      <c r="D208" s="260"/>
      <c r="E208" s="260"/>
      <c r="F208" s="283"/>
      <c r="G208" s="260"/>
      <c r="H208" s="260"/>
      <c r="I208" s="260"/>
      <c r="J208" s="260"/>
      <c r="K208" s="308"/>
    </row>
    <row r="209" s="1" customFormat="1" ht="15" customHeight="1">
      <c r="B209" s="285"/>
      <c r="C209" s="260" t="s">
        <v>1250</v>
      </c>
      <c r="D209" s="260"/>
      <c r="E209" s="260"/>
      <c r="F209" s="283" t="s">
        <v>76</v>
      </c>
      <c r="G209" s="260"/>
      <c r="H209" s="260" t="s">
        <v>1312</v>
      </c>
      <c r="I209" s="260"/>
      <c r="J209" s="260"/>
      <c r="K209" s="308"/>
    </row>
    <row r="210" s="1" customFormat="1" ht="15" customHeight="1">
      <c r="B210" s="285"/>
      <c r="C210" s="260"/>
      <c r="D210" s="260"/>
      <c r="E210" s="260"/>
      <c r="F210" s="283" t="s">
        <v>1146</v>
      </c>
      <c r="G210" s="260"/>
      <c r="H210" s="260" t="s">
        <v>1147</v>
      </c>
      <c r="I210" s="260"/>
      <c r="J210" s="260"/>
      <c r="K210" s="308"/>
    </row>
    <row r="211" s="1" customFormat="1" ht="15" customHeight="1">
      <c r="B211" s="285"/>
      <c r="C211" s="260"/>
      <c r="D211" s="260"/>
      <c r="E211" s="260"/>
      <c r="F211" s="283" t="s">
        <v>1144</v>
      </c>
      <c r="G211" s="260"/>
      <c r="H211" s="260" t="s">
        <v>1313</v>
      </c>
      <c r="I211" s="260"/>
      <c r="J211" s="260"/>
      <c r="K211" s="308"/>
    </row>
    <row r="212" s="1" customFormat="1" ht="15" customHeight="1">
      <c r="B212" s="332"/>
      <c r="C212" s="260"/>
      <c r="D212" s="260"/>
      <c r="E212" s="260"/>
      <c r="F212" s="283" t="s">
        <v>113</v>
      </c>
      <c r="G212" s="321"/>
      <c r="H212" s="312" t="s">
        <v>1148</v>
      </c>
      <c r="I212" s="312"/>
      <c r="J212" s="312"/>
      <c r="K212" s="333"/>
    </row>
    <row r="213" s="1" customFormat="1" ht="15" customHeight="1">
      <c r="B213" s="332"/>
      <c r="C213" s="260"/>
      <c r="D213" s="260"/>
      <c r="E213" s="260"/>
      <c r="F213" s="283" t="s">
        <v>1149</v>
      </c>
      <c r="G213" s="321"/>
      <c r="H213" s="312" t="s">
        <v>1314</v>
      </c>
      <c r="I213" s="312"/>
      <c r="J213" s="312"/>
      <c r="K213" s="333"/>
    </row>
    <row r="214" s="1" customFormat="1" ht="15" customHeight="1">
      <c r="B214" s="332"/>
      <c r="C214" s="260"/>
      <c r="D214" s="260"/>
      <c r="E214" s="260"/>
      <c r="F214" s="283"/>
      <c r="G214" s="321"/>
      <c r="H214" s="312"/>
      <c r="I214" s="312"/>
      <c r="J214" s="312"/>
      <c r="K214" s="333"/>
    </row>
    <row r="215" s="1" customFormat="1" ht="15" customHeight="1">
      <c r="B215" s="332"/>
      <c r="C215" s="260" t="s">
        <v>1274</v>
      </c>
      <c r="D215" s="260"/>
      <c r="E215" s="260"/>
      <c r="F215" s="283">
        <v>1</v>
      </c>
      <c r="G215" s="321"/>
      <c r="H215" s="312" t="s">
        <v>1315</v>
      </c>
      <c r="I215" s="312"/>
      <c r="J215" s="312"/>
      <c r="K215" s="333"/>
    </row>
    <row r="216" s="1" customFormat="1" ht="15" customHeight="1">
      <c r="B216" s="332"/>
      <c r="C216" s="260"/>
      <c r="D216" s="260"/>
      <c r="E216" s="260"/>
      <c r="F216" s="283">
        <v>2</v>
      </c>
      <c r="G216" s="321"/>
      <c r="H216" s="312" t="s">
        <v>1316</v>
      </c>
      <c r="I216" s="312"/>
      <c r="J216" s="312"/>
      <c r="K216" s="333"/>
    </row>
    <row r="217" s="1" customFormat="1" ht="15" customHeight="1">
      <c r="B217" s="332"/>
      <c r="C217" s="260"/>
      <c r="D217" s="260"/>
      <c r="E217" s="260"/>
      <c r="F217" s="283">
        <v>3</v>
      </c>
      <c r="G217" s="321"/>
      <c r="H217" s="312" t="s">
        <v>1317</v>
      </c>
      <c r="I217" s="312"/>
      <c r="J217" s="312"/>
      <c r="K217" s="333"/>
    </row>
    <row r="218" s="1" customFormat="1" ht="15" customHeight="1">
      <c r="B218" s="332"/>
      <c r="C218" s="260"/>
      <c r="D218" s="260"/>
      <c r="E218" s="260"/>
      <c r="F218" s="283">
        <v>4</v>
      </c>
      <c r="G218" s="321"/>
      <c r="H218" s="312" t="s">
        <v>1318</v>
      </c>
      <c r="I218" s="312"/>
      <c r="J218" s="312"/>
      <c r="K218" s="333"/>
    </row>
    <row r="219" s="1" customFormat="1" ht="12.75" customHeight="1">
      <c r="B219" s="334"/>
      <c r="C219" s="335"/>
      <c r="D219" s="335"/>
      <c r="E219" s="335"/>
      <c r="F219" s="335"/>
      <c r="G219" s="335"/>
      <c r="H219" s="335"/>
      <c r="I219" s="335"/>
      <c r="J219" s="335"/>
      <c r="K219" s="336"/>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78</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117</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ROUND((SUM(BE79:BE87)),  2)</f>
        <v>0</v>
      </c>
      <c r="G33" s="37"/>
      <c r="H33" s="37"/>
      <c r="I33" s="147">
        <v>0.20999999999999999</v>
      </c>
      <c r="J33" s="146">
        <f>ROUND(((SUM(BE79:BE87))*I33),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ROUND((SUM(BF79:BF87)),  2)</f>
        <v>0</v>
      </c>
      <c r="G34" s="37"/>
      <c r="H34" s="37"/>
      <c r="I34" s="147">
        <v>0.12</v>
      </c>
      <c r="J34" s="146">
        <f>ROUND(((SUM(BF79:BF87))*I34),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ROUND((SUM(BG79:BG87)),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ROUND((SUM(BH79:BH87)),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ROUND((SUM(BI79:BI87)),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PS 01 - Práce na zařízení SSZT</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PS 01 - Práce na zařízení SSZT</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SUM(P80:P87)</f>
        <v>0</v>
      </c>
      <c r="Q79" s="95"/>
      <c r="R79" s="172">
        <f>SUM(R80:R87)</f>
        <v>0</v>
      </c>
      <c r="S79" s="95"/>
      <c r="T79" s="173">
        <f>SUM(T80:T87)</f>
        <v>0</v>
      </c>
      <c r="U79" s="37"/>
      <c r="V79" s="37"/>
      <c r="W79" s="37"/>
      <c r="X79" s="37"/>
      <c r="Y79" s="37"/>
      <c r="Z79" s="37"/>
      <c r="AA79" s="37"/>
      <c r="AB79" s="37"/>
      <c r="AC79" s="37"/>
      <c r="AD79" s="37"/>
      <c r="AE79" s="37"/>
      <c r="AT79" s="16" t="s">
        <v>68</v>
      </c>
      <c r="AU79" s="16" t="s">
        <v>121</v>
      </c>
      <c r="BK79" s="174">
        <f>SUM(BK80:BK87)</f>
        <v>0</v>
      </c>
    </row>
    <row r="80" s="2" customFormat="1" ht="16.5" customHeight="1">
      <c r="A80" s="37"/>
      <c r="B80" s="38"/>
      <c r="C80" s="175" t="s">
        <v>77</v>
      </c>
      <c r="D80" s="175" t="s">
        <v>135</v>
      </c>
      <c r="E80" s="176" t="s">
        <v>136</v>
      </c>
      <c r="F80" s="177" t="s">
        <v>137</v>
      </c>
      <c r="G80" s="178" t="s">
        <v>138</v>
      </c>
      <c r="H80" s="179">
        <v>388</v>
      </c>
      <c r="I80" s="180"/>
      <c r="J80" s="181">
        <f>ROUND(I80*H80,2)</f>
        <v>0</v>
      </c>
      <c r="K80" s="177" t="s">
        <v>139</v>
      </c>
      <c r="L80" s="182"/>
      <c r="M80" s="183" t="s">
        <v>19</v>
      </c>
      <c r="N80" s="184"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140</v>
      </c>
      <c r="AT80" s="187" t="s">
        <v>135</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ht="16.5" customHeight="1">
      <c r="A81" s="37"/>
      <c r="B81" s="38"/>
      <c r="C81" s="175" t="s">
        <v>79</v>
      </c>
      <c r="D81" s="175" t="s">
        <v>135</v>
      </c>
      <c r="E81" s="176" t="s">
        <v>143</v>
      </c>
      <c r="F81" s="177" t="s">
        <v>144</v>
      </c>
      <c r="G81" s="178" t="s">
        <v>138</v>
      </c>
      <c r="H81" s="179">
        <v>40</v>
      </c>
      <c r="I81" s="180"/>
      <c r="J81" s="181">
        <f>ROUND(I81*H81,2)</f>
        <v>0</v>
      </c>
      <c r="K81" s="177" t="s">
        <v>139</v>
      </c>
      <c r="L81" s="182"/>
      <c r="M81" s="183" t="s">
        <v>19</v>
      </c>
      <c r="N81" s="184" t="s">
        <v>40</v>
      </c>
      <c r="O81" s="83"/>
      <c r="P81" s="185">
        <f>O81*H81</f>
        <v>0</v>
      </c>
      <c r="Q81" s="185">
        <v>0</v>
      </c>
      <c r="R81" s="185">
        <f>Q81*H81</f>
        <v>0</v>
      </c>
      <c r="S81" s="185">
        <v>0</v>
      </c>
      <c r="T81" s="186">
        <f>S81*H81</f>
        <v>0</v>
      </c>
      <c r="U81" s="37"/>
      <c r="V81" s="37"/>
      <c r="W81" s="37"/>
      <c r="X81" s="37"/>
      <c r="Y81" s="37"/>
      <c r="Z81" s="37"/>
      <c r="AA81" s="37"/>
      <c r="AB81" s="37"/>
      <c r="AC81" s="37"/>
      <c r="AD81" s="37"/>
      <c r="AE81" s="37"/>
      <c r="AR81" s="187" t="s">
        <v>140</v>
      </c>
      <c r="AT81" s="187" t="s">
        <v>135</v>
      </c>
      <c r="AU81" s="187" t="s">
        <v>69</v>
      </c>
      <c r="AY81" s="16" t="s">
        <v>141</v>
      </c>
      <c r="BE81" s="188">
        <f>IF(N81="základní",J81,0)</f>
        <v>0</v>
      </c>
      <c r="BF81" s="188">
        <f>IF(N81="snížená",J81,0)</f>
        <v>0</v>
      </c>
      <c r="BG81" s="188">
        <f>IF(N81="zákl. přenesená",J81,0)</f>
        <v>0</v>
      </c>
      <c r="BH81" s="188">
        <f>IF(N81="sníž. přenesená",J81,0)</f>
        <v>0</v>
      </c>
      <c r="BI81" s="188">
        <f>IF(N81="nulová",J81,0)</f>
        <v>0</v>
      </c>
      <c r="BJ81" s="16" t="s">
        <v>77</v>
      </c>
      <c r="BK81" s="188">
        <f>ROUND(I81*H81,2)</f>
        <v>0</v>
      </c>
      <c r="BL81" s="16" t="s">
        <v>142</v>
      </c>
      <c r="BM81" s="187" t="s">
        <v>142</v>
      </c>
    </row>
    <row r="82" s="2" customFormat="1" ht="21.75" customHeight="1">
      <c r="A82" s="37"/>
      <c r="B82" s="38"/>
      <c r="C82" s="175" t="s">
        <v>145</v>
      </c>
      <c r="D82" s="175" t="s">
        <v>135</v>
      </c>
      <c r="E82" s="176" t="s">
        <v>146</v>
      </c>
      <c r="F82" s="177" t="s">
        <v>147</v>
      </c>
      <c r="G82" s="178" t="s">
        <v>138</v>
      </c>
      <c r="H82" s="179">
        <v>132</v>
      </c>
      <c r="I82" s="180"/>
      <c r="J82" s="181">
        <f>ROUND(I82*H82,2)</f>
        <v>0</v>
      </c>
      <c r="K82" s="177" t="s">
        <v>139</v>
      </c>
      <c r="L82" s="182"/>
      <c r="M82" s="183" t="s">
        <v>19</v>
      </c>
      <c r="N82" s="184"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140</v>
      </c>
      <c r="AT82" s="187" t="s">
        <v>135</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148</v>
      </c>
    </row>
    <row r="83" s="2" customFormat="1" ht="16.5" customHeight="1">
      <c r="A83" s="37"/>
      <c r="B83" s="38"/>
      <c r="C83" s="189" t="s">
        <v>142</v>
      </c>
      <c r="D83" s="189" t="s">
        <v>149</v>
      </c>
      <c r="E83" s="190" t="s">
        <v>150</v>
      </c>
      <c r="F83" s="191" t="s">
        <v>151</v>
      </c>
      <c r="G83" s="192" t="s">
        <v>138</v>
      </c>
      <c r="H83" s="193">
        <v>126</v>
      </c>
      <c r="I83" s="194"/>
      <c r="J83" s="195">
        <f>ROUND(I83*H83,2)</f>
        <v>0</v>
      </c>
      <c r="K83" s="191" t="s">
        <v>139</v>
      </c>
      <c r="L83" s="43"/>
      <c r="M83" s="196" t="s">
        <v>19</v>
      </c>
      <c r="N83" s="197" t="s">
        <v>40</v>
      </c>
      <c r="O83" s="83"/>
      <c r="P83" s="185">
        <f>O83*H83</f>
        <v>0</v>
      </c>
      <c r="Q83" s="185">
        <v>0</v>
      </c>
      <c r="R83" s="185">
        <f>Q83*H83</f>
        <v>0</v>
      </c>
      <c r="S83" s="185">
        <v>0</v>
      </c>
      <c r="T83" s="186">
        <f>S83*H83</f>
        <v>0</v>
      </c>
      <c r="U83" s="37"/>
      <c r="V83" s="37"/>
      <c r="W83" s="37"/>
      <c r="X83" s="37"/>
      <c r="Y83" s="37"/>
      <c r="Z83" s="37"/>
      <c r="AA83" s="37"/>
      <c r="AB83" s="37"/>
      <c r="AC83" s="37"/>
      <c r="AD83" s="37"/>
      <c r="AE83" s="37"/>
      <c r="AR83" s="187" t="s">
        <v>142</v>
      </c>
      <c r="AT83" s="187" t="s">
        <v>149</v>
      </c>
      <c r="AU83" s="187" t="s">
        <v>69</v>
      </c>
      <c r="AY83" s="16" t="s">
        <v>141</v>
      </c>
      <c r="BE83" s="188">
        <f>IF(N83="základní",J83,0)</f>
        <v>0</v>
      </c>
      <c r="BF83" s="188">
        <f>IF(N83="snížená",J83,0)</f>
        <v>0</v>
      </c>
      <c r="BG83" s="188">
        <f>IF(N83="zákl. přenesená",J83,0)</f>
        <v>0</v>
      </c>
      <c r="BH83" s="188">
        <f>IF(N83="sníž. přenesená",J83,0)</f>
        <v>0</v>
      </c>
      <c r="BI83" s="188">
        <f>IF(N83="nulová",J83,0)</f>
        <v>0</v>
      </c>
      <c r="BJ83" s="16" t="s">
        <v>77</v>
      </c>
      <c r="BK83" s="188">
        <f>ROUND(I83*H83,2)</f>
        <v>0</v>
      </c>
      <c r="BL83" s="16" t="s">
        <v>142</v>
      </c>
      <c r="BM83" s="187" t="s">
        <v>140</v>
      </c>
    </row>
    <row r="84" s="2" customFormat="1" ht="16.5" customHeight="1">
      <c r="A84" s="37"/>
      <c r="B84" s="38"/>
      <c r="C84" s="189" t="s">
        <v>152</v>
      </c>
      <c r="D84" s="189" t="s">
        <v>149</v>
      </c>
      <c r="E84" s="190" t="s">
        <v>153</v>
      </c>
      <c r="F84" s="191" t="s">
        <v>154</v>
      </c>
      <c r="G84" s="192" t="s">
        <v>138</v>
      </c>
      <c r="H84" s="193">
        <v>60</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155</v>
      </c>
    </row>
    <row r="85" s="2" customFormat="1" ht="16.5" customHeight="1">
      <c r="A85" s="37"/>
      <c r="B85" s="38"/>
      <c r="C85" s="189" t="s">
        <v>148</v>
      </c>
      <c r="D85" s="189" t="s">
        <v>149</v>
      </c>
      <c r="E85" s="190" t="s">
        <v>156</v>
      </c>
      <c r="F85" s="191" t="s">
        <v>157</v>
      </c>
      <c r="G85" s="192" t="s">
        <v>138</v>
      </c>
      <c r="H85" s="193">
        <v>428</v>
      </c>
      <c r="I85" s="194"/>
      <c r="J85" s="195">
        <f>ROUND(I85*H85,2)</f>
        <v>0</v>
      </c>
      <c r="K85" s="191" t="s">
        <v>139</v>
      </c>
      <c r="L85" s="43"/>
      <c r="M85" s="196" t="s">
        <v>19</v>
      </c>
      <c r="N85" s="197" t="s">
        <v>40</v>
      </c>
      <c r="O85" s="83"/>
      <c r="P85" s="185">
        <f>O85*H85</f>
        <v>0</v>
      </c>
      <c r="Q85" s="185">
        <v>0</v>
      </c>
      <c r="R85" s="185">
        <f>Q85*H85</f>
        <v>0</v>
      </c>
      <c r="S85" s="185">
        <v>0</v>
      </c>
      <c r="T85" s="186">
        <f>S85*H85</f>
        <v>0</v>
      </c>
      <c r="U85" s="37"/>
      <c r="V85" s="37"/>
      <c r="W85" s="37"/>
      <c r="X85" s="37"/>
      <c r="Y85" s="37"/>
      <c r="Z85" s="37"/>
      <c r="AA85" s="37"/>
      <c r="AB85" s="37"/>
      <c r="AC85" s="37"/>
      <c r="AD85" s="37"/>
      <c r="AE85" s="37"/>
      <c r="AR85" s="187" t="s">
        <v>142</v>
      </c>
      <c r="AT85" s="187" t="s">
        <v>149</v>
      </c>
      <c r="AU85" s="187" t="s">
        <v>69</v>
      </c>
      <c r="AY85" s="16" t="s">
        <v>141</v>
      </c>
      <c r="BE85" s="188">
        <f>IF(N85="základní",J85,0)</f>
        <v>0</v>
      </c>
      <c r="BF85" s="188">
        <f>IF(N85="snížená",J85,0)</f>
        <v>0</v>
      </c>
      <c r="BG85" s="188">
        <f>IF(N85="zákl. přenesená",J85,0)</f>
        <v>0</v>
      </c>
      <c r="BH85" s="188">
        <f>IF(N85="sníž. přenesená",J85,0)</f>
        <v>0</v>
      </c>
      <c r="BI85" s="188">
        <f>IF(N85="nulová",J85,0)</f>
        <v>0</v>
      </c>
      <c r="BJ85" s="16" t="s">
        <v>77</v>
      </c>
      <c r="BK85" s="188">
        <f>ROUND(I85*H85,2)</f>
        <v>0</v>
      </c>
      <c r="BL85" s="16" t="s">
        <v>142</v>
      </c>
      <c r="BM85" s="187" t="s">
        <v>8</v>
      </c>
    </row>
    <row r="86" s="2" customFormat="1" ht="16.5" customHeight="1">
      <c r="A86" s="37"/>
      <c r="B86" s="38"/>
      <c r="C86" s="189" t="s">
        <v>158</v>
      </c>
      <c r="D86" s="189" t="s">
        <v>149</v>
      </c>
      <c r="E86" s="190" t="s">
        <v>159</v>
      </c>
      <c r="F86" s="191" t="s">
        <v>160</v>
      </c>
      <c r="G86" s="192" t="s">
        <v>138</v>
      </c>
      <c r="H86" s="193">
        <v>428</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161</v>
      </c>
    </row>
    <row r="87" s="2" customFormat="1" ht="66.75" customHeight="1">
      <c r="A87" s="37"/>
      <c r="B87" s="38"/>
      <c r="C87" s="189" t="s">
        <v>140</v>
      </c>
      <c r="D87" s="189" t="s">
        <v>149</v>
      </c>
      <c r="E87" s="190" t="s">
        <v>162</v>
      </c>
      <c r="F87" s="191" t="s">
        <v>163</v>
      </c>
      <c r="G87" s="192" t="s">
        <v>138</v>
      </c>
      <c r="H87" s="193">
        <v>186</v>
      </c>
      <c r="I87" s="194"/>
      <c r="J87" s="195">
        <f>ROUND(I87*H87,2)</f>
        <v>0</v>
      </c>
      <c r="K87" s="191" t="s">
        <v>139</v>
      </c>
      <c r="L87" s="43"/>
      <c r="M87" s="198" t="s">
        <v>19</v>
      </c>
      <c r="N87" s="199" t="s">
        <v>40</v>
      </c>
      <c r="O87" s="200"/>
      <c r="P87" s="201">
        <f>O87*H87</f>
        <v>0</v>
      </c>
      <c r="Q87" s="201">
        <v>0</v>
      </c>
      <c r="R87" s="201">
        <f>Q87*H87</f>
        <v>0</v>
      </c>
      <c r="S87" s="201">
        <v>0</v>
      </c>
      <c r="T87" s="202">
        <f>S87*H87</f>
        <v>0</v>
      </c>
      <c r="U87" s="37"/>
      <c r="V87" s="37"/>
      <c r="W87" s="37"/>
      <c r="X87" s="37"/>
      <c r="Y87" s="37"/>
      <c r="Z87" s="37"/>
      <c r="AA87" s="37"/>
      <c r="AB87" s="37"/>
      <c r="AC87" s="37"/>
      <c r="AD87" s="37"/>
      <c r="AE87" s="37"/>
      <c r="AR87" s="187" t="s">
        <v>142</v>
      </c>
      <c r="AT87" s="187" t="s">
        <v>149</v>
      </c>
      <c r="AU87" s="187" t="s">
        <v>69</v>
      </c>
      <c r="AY87" s="16" t="s">
        <v>141</v>
      </c>
      <c r="BE87" s="188">
        <f>IF(N87="základní",J87,0)</f>
        <v>0</v>
      </c>
      <c r="BF87" s="188">
        <f>IF(N87="snížená",J87,0)</f>
        <v>0</v>
      </c>
      <c r="BG87" s="188">
        <f>IF(N87="zákl. přenesená",J87,0)</f>
        <v>0</v>
      </c>
      <c r="BH87" s="188">
        <f>IF(N87="sníž. přenesená",J87,0)</f>
        <v>0</v>
      </c>
      <c r="BI87" s="188">
        <f>IF(N87="nulová",J87,0)</f>
        <v>0</v>
      </c>
      <c r="BJ87" s="16" t="s">
        <v>77</v>
      </c>
      <c r="BK87" s="188">
        <f>ROUND(I87*H87,2)</f>
        <v>0</v>
      </c>
      <c r="BL87" s="16" t="s">
        <v>142</v>
      </c>
      <c r="BM87" s="187" t="s">
        <v>164</v>
      </c>
    </row>
    <row r="88" s="2" customFormat="1" ht="6.96" customHeight="1">
      <c r="A88" s="37"/>
      <c r="B88" s="58"/>
      <c r="C88" s="59"/>
      <c r="D88" s="59"/>
      <c r="E88" s="59"/>
      <c r="F88" s="59"/>
      <c r="G88" s="59"/>
      <c r="H88" s="59"/>
      <c r="I88" s="59"/>
      <c r="J88" s="59"/>
      <c r="K88" s="59"/>
      <c r="L88" s="43"/>
      <c r="M88" s="37"/>
      <c r="O88" s="37"/>
      <c r="P88" s="37"/>
      <c r="Q88" s="37"/>
      <c r="R88" s="37"/>
      <c r="S88" s="37"/>
      <c r="T88" s="37"/>
      <c r="U88" s="37"/>
      <c r="V88" s="37"/>
      <c r="W88" s="37"/>
      <c r="X88" s="37"/>
      <c r="Y88" s="37"/>
      <c r="Z88" s="37"/>
      <c r="AA88" s="37"/>
      <c r="AB88" s="37"/>
      <c r="AC88" s="37"/>
      <c r="AD88" s="37"/>
      <c r="AE88" s="37"/>
    </row>
  </sheetData>
  <sheetProtection sheet="1" autoFilter="0" formatColumns="0" formatRows="0" objects="1" scenarios="1" spinCount="100000" saltValue="Q3IeT88ob0/PlQ91mgiNl9uioD6DbvQ6YVaA+7XXDjJYl1xSJ1WwVf5HuJb38ZuRpmyFAw6dE2dZpwuPdcDGGg==" hashValue="j0Xvz+RHrBb2d1ueLXOnkppcmZ/CEIbk7bZf9NGXbVvU9jgxciIIZvkpCKVf4ytRAWdM9zqGGRajgKd0l9iNVA==" algorithmName="SHA-512" password="CC35"/>
  <autoFilter ref="C78:K8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82</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165</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ROUND((SUM(BE79:BE167)),  2)</f>
        <v>0</v>
      </c>
      <c r="G33" s="37"/>
      <c r="H33" s="37"/>
      <c r="I33" s="147">
        <v>0.20999999999999999</v>
      </c>
      <c r="J33" s="146">
        <f>ROUND(((SUM(BE79:BE167))*I33),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ROUND((SUM(BF79:BF167)),  2)</f>
        <v>0</v>
      </c>
      <c r="G34" s="37"/>
      <c r="H34" s="37"/>
      <c r="I34" s="147">
        <v>0.12</v>
      </c>
      <c r="J34" s="146">
        <f>ROUND(((SUM(BF79:BF167))*I34),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ROUND((SUM(BG79:BG167)),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ROUND((SUM(BH79:BH167)),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ROUND((SUM(BI79:BI167)),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 xml:space="preserve">SO 01 - Práce na  žel. svršku v TÚ Pardubice - Přelouč</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 xml:space="preserve">SO 01 - Práce na  žel. svršku v TÚ Pardubice - Přelouč</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SUM(P80:P167)</f>
        <v>0</v>
      </c>
      <c r="Q79" s="95"/>
      <c r="R79" s="172">
        <f>SUM(R80:R167)</f>
        <v>0</v>
      </c>
      <c r="S79" s="95"/>
      <c r="T79" s="173">
        <f>SUM(T80:T167)</f>
        <v>0</v>
      </c>
      <c r="U79" s="37"/>
      <c r="V79" s="37"/>
      <c r="W79" s="37"/>
      <c r="X79" s="37"/>
      <c r="Y79" s="37"/>
      <c r="Z79" s="37"/>
      <c r="AA79" s="37"/>
      <c r="AB79" s="37"/>
      <c r="AC79" s="37"/>
      <c r="AD79" s="37"/>
      <c r="AE79" s="37"/>
      <c r="AT79" s="16" t="s">
        <v>68</v>
      </c>
      <c r="AU79" s="16" t="s">
        <v>121</v>
      </c>
      <c r="BK79" s="174">
        <f>SUM(BK80:BK167)</f>
        <v>0</v>
      </c>
    </row>
    <row r="80" s="2" customFormat="1" ht="24.15" customHeight="1">
      <c r="A80" s="37"/>
      <c r="B80" s="38"/>
      <c r="C80" s="189" t="s">
        <v>77</v>
      </c>
      <c r="D80" s="189" t="s">
        <v>149</v>
      </c>
      <c r="E80" s="190" t="s">
        <v>166</v>
      </c>
      <c r="F80" s="191" t="s">
        <v>167</v>
      </c>
      <c r="G80" s="192" t="s">
        <v>138</v>
      </c>
      <c r="H80" s="193">
        <v>198</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169</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170</v>
      </c>
      <c r="F82" s="191" t="s">
        <v>171</v>
      </c>
      <c r="G82" s="192" t="s">
        <v>172</v>
      </c>
      <c r="H82" s="193">
        <v>0.17799999999999999</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173</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101.25" customHeight="1">
      <c r="A84" s="37"/>
      <c r="B84" s="38"/>
      <c r="C84" s="189" t="s">
        <v>145</v>
      </c>
      <c r="D84" s="189" t="s">
        <v>149</v>
      </c>
      <c r="E84" s="190" t="s">
        <v>174</v>
      </c>
      <c r="F84" s="191" t="s">
        <v>175</v>
      </c>
      <c r="G84" s="192" t="s">
        <v>176</v>
      </c>
      <c r="H84" s="193">
        <v>500.74799999999999</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177</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905.351</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181</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4.25" customHeight="1">
      <c r="A88" s="37"/>
      <c r="B88" s="38"/>
      <c r="C88" s="189" t="s">
        <v>152</v>
      </c>
      <c r="D88" s="189" t="s">
        <v>149</v>
      </c>
      <c r="E88" s="190" t="s">
        <v>182</v>
      </c>
      <c r="F88" s="191" t="s">
        <v>183</v>
      </c>
      <c r="G88" s="192" t="s">
        <v>180</v>
      </c>
      <c r="H88" s="193">
        <v>905.351</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184</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905.351</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185</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9.05" customHeight="1">
      <c r="A92" s="37"/>
      <c r="B92" s="38"/>
      <c r="C92" s="189" t="s">
        <v>158</v>
      </c>
      <c r="D92" s="189" t="s">
        <v>149</v>
      </c>
      <c r="E92" s="190" t="s">
        <v>186</v>
      </c>
      <c r="F92" s="191" t="s">
        <v>187</v>
      </c>
      <c r="G92" s="192" t="s">
        <v>180</v>
      </c>
      <c r="H92" s="193">
        <v>905.351</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188</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189</v>
      </c>
      <c r="F94" s="191" t="s">
        <v>190</v>
      </c>
      <c r="G94" s="192" t="s">
        <v>180</v>
      </c>
      <c r="H94" s="193">
        <v>905.351</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191</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37.8" customHeight="1">
      <c r="A96" s="37"/>
      <c r="B96" s="38"/>
      <c r="C96" s="189" t="s">
        <v>192</v>
      </c>
      <c r="D96" s="189" t="s">
        <v>149</v>
      </c>
      <c r="E96" s="190" t="s">
        <v>193</v>
      </c>
      <c r="F96" s="191" t="s">
        <v>194</v>
      </c>
      <c r="G96" s="192" t="s">
        <v>172</v>
      </c>
      <c r="H96" s="193">
        <v>0.17799999999999999</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196</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90" customHeight="1">
      <c r="A98" s="37"/>
      <c r="B98" s="38"/>
      <c r="C98" s="189" t="s">
        <v>155</v>
      </c>
      <c r="D98" s="189" t="s">
        <v>149</v>
      </c>
      <c r="E98" s="190" t="s">
        <v>197</v>
      </c>
      <c r="F98" s="191" t="s">
        <v>198</v>
      </c>
      <c r="G98" s="192" t="s">
        <v>172</v>
      </c>
      <c r="H98" s="193">
        <v>20.692</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200</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66.75" customHeight="1">
      <c r="A100" s="37"/>
      <c r="B100" s="38"/>
      <c r="C100" s="189" t="s">
        <v>201</v>
      </c>
      <c r="D100" s="189" t="s">
        <v>149</v>
      </c>
      <c r="E100" s="190" t="s">
        <v>202</v>
      </c>
      <c r="F100" s="191" t="s">
        <v>203</v>
      </c>
      <c r="G100" s="192" t="s">
        <v>172</v>
      </c>
      <c r="H100" s="193">
        <v>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205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37.8" customHeight="1">
      <c r="A102" s="37"/>
      <c r="B102" s="38"/>
      <c r="C102" s="189" t="s">
        <v>8</v>
      </c>
      <c r="D102" s="189" t="s">
        <v>149</v>
      </c>
      <c r="E102" s="190" t="s">
        <v>206</v>
      </c>
      <c r="F102" s="191" t="s">
        <v>207</v>
      </c>
      <c r="G102" s="192" t="s">
        <v>176</v>
      </c>
      <c r="H102" s="193">
        <v>1758.8199999999999</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209</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16.5" customHeight="1">
      <c r="A104" s="37"/>
      <c r="B104" s="38"/>
      <c r="C104" s="175" t="s">
        <v>210</v>
      </c>
      <c r="D104" s="175" t="s">
        <v>135</v>
      </c>
      <c r="E104" s="176" t="s">
        <v>211</v>
      </c>
      <c r="F104" s="177" t="s">
        <v>212</v>
      </c>
      <c r="G104" s="178" t="s">
        <v>180</v>
      </c>
      <c r="H104" s="179">
        <v>4598.2200000000003</v>
      </c>
      <c r="I104" s="180"/>
      <c r="J104" s="181">
        <f>ROUND(I104*H104,2)</f>
        <v>0</v>
      </c>
      <c r="K104" s="177" t="s">
        <v>139</v>
      </c>
      <c r="L104" s="182"/>
      <c r="M104" s="183" t="s">
        <v>19</v>
      </c>
      <c r="N104" s="184"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140</v>
      </c>
      <c r="AT104" s="187" t="s">
        <v>135</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214</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44.25" customHeight="1">
      <c r="A106" s="37"/>
      <c r="B106" s="38"/>
      <c r="C106" s="189" t="s">
        <v>161</v>
      </c>
      <c r="D106" s="189" t="s">
        <v>149</v>
      </c>
      <c r="E106" s="190" t="s">
        <v>178</v>
      </c>
      <c r="F106" s="191" t="s">
        <v>179</v>
      </c>
      <c r="G106" s="192" t="s">
        <v>180</v>
      </c>
      <c r="H106" s="193">
        <v>4598.2200000000003</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216</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9.05" customHeight="1">
      <c r="A108" s="37"/>
      <c r="B108" s="38"/>
      <c r="C108" s="189" t="s">
        <v>217</v>
      </c>
      <c r="D108" s="189" t="s">
        <v>149</v>
      </c>
      <c r="E108" s="190" t="s">
        <v>186</v>
      </c>
      <c r="F108" s="191" t="s">
        <v>187</v>
      </c>
      <c r="G108" s="192" t="s">
        <v>180</v>
      </c>
      <c r="H108" s="193">
        <v>32187.539000000001</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219</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24.15" customHeight="1">
      <c r="A110" s="37"/>
      <c r="B110" s="38"/>
      <c r="C110" s="189" t="s">
        <v>164</v>
      </c>
      <c r="D110" s="189" t="s">
        <v>149</v>
      </c>
      <c r="E110" s="190" t="s">
        <v>220</v>
      </c>
      <c r="F110" s="191" t="s">
        <v>221</v>
      </c>
      <c r="G110" s="192" t="s">
        <v>172</v>
      </c>
      <c r="H110" s="193">
        <v>22.692</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223</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101.25" customHeight="1">
      <c r="A112" s="37"/>
      <c r="B112" s="38"/>
      <c r="C112" s="189" t="s">
        <v>224</v>
      </c>
      <c r="D112" s="189" t="s">
        <v>149</v>
      </c>
      <c r="E112" s="190" t="s">
        <v>225</v>
      </c>
      <c r="F112" s="191" t="s">
        <v>226</v>
      </c>
      <c r="G112" s="192" t="s">
        <v>227</v>
      </c>
      <c r="H112" s="193">
        <v>20692</v>
      </c>
      <c r="I112" s="194"/>
      <c r="J112" s="195">
        <f>ROUND(I112*H112,2)</f>
        <v>0</v>
      </c>
      <c r="K112" s="191" t="s">
        <v>19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200</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90" customHeight="1">
      <c r="A114" s="37"/>
      <c r="B114" s="38"/>
      <c r="C114" s="189" t="s">
        <v>195</v>
      </c>
      <c r="D114" s="189" t="s">
        <v>149</v>
      </c>
      <c r="E114" s="190" t="s">
        <v>229</v>
      </c>
      <c r="F114" s="191" t="s">
        <v>230</v>
      </c>
      <c r="G114" s="192" t="s">
        <v>138</v>
      </c>
      <c r="H114" s="193">
        <v>100</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232</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55.5" customHeight="1">
      <c r="A116" s="37"/>
      <c r="B116" s="38"/>
      <c r="C116" s="189" t="s">
        <v>233</v>
      </c>
      <c r="D116" s="189" t="s">
        <v>149</v>
      </c>
      <c r="E116" s="190" t="s">
        <v>234</v>
      </c>
      <c r="F116" s="191" t="s">
        <v>235</v>
      </c>
      <c r="G116" s="192" t="s">
        <v>180</v>
      </c>
      <c r="H116" s="193">
        <v>278.73000000000002</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237</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55.5" customHeight="1">
      <c r="A118" s="37"/>
      <c r="B118" s="38"/>
      <c r="C118" s="189" t="s">
        <v>199</v>
      </c>
      <c r="D118" s="189" t="s">
        <v>149</v>
      </c>
      <c r="E118" s="190" t="s">
        <v>238</v>
      </c>
      <c r="F118" s="191" t="s">
        <v>239</v>
      </c>
      <c r="G118" s="192" t="s">
        <v>227</v>
      </c>
      <c r="H118" s="193">
        <v>276</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241</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55.5" customHeight="1">
      <c r="A120" s="37"/>
      <c r="B120" s="38"/>
      <c r="C120" s="189" t="s">
        <v>7</v>
      </c>
      <c r="D120" s="189" t="s">
        <v>149</v>
      </c>
      <c r="E120" s="190" t="s">
        <v>234</v>
      </c>
      <c r="F120" s="191" t="s">
        <v>235</v>
      </c>
      <c r="G120" s="192" t="s">
        <v>180</v>
      </c>
      <c r="H120" s="193">
        <v>19.184000000000001</v>
      </c>
      <c r="I120" s="194"/>
      <c r="J120" s="195">
        <f>ROUND(I120*H120,2)</f>
        <v>0</v>
      </c>
      <c r="K120" s="191" t="s">
        <v>139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243</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55.5" customHeight="1">
      <c r="A122" s="37"/>
      <c r="B122" s="38"/>
      <c r="C122" s="189" t="s">
        <v>204</v>
      </c>
      <c r="D122" s="189" t="s">
        <v>149</v>
      </c>
      <c r="E122" s="190" t="s">
        <v>244</v>
      </c>
      <c r="F122" s="191" t="s">
        <v>245</v>
      </c>
      <c r="G122" s="192" t="s">
        <v>246</v>
      </c>
      <c r="H122" s="193">
        <v>156</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248</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49.05" customHeight="1">
      <c r="A124" s="37"/>
      <c r="B124" s="38"/>
      <c r="C124" s="189" t="s">
        <v>249</v>
      </c>
      <c r="D124" s="189" t="s">
        <v>149</v>
      </c>
      <c r="E124" s="190" t="s">
        <v>250</v>
      </c>
      <c r="F124" s="191" t="s">
        <v>251</v>
      </c>
      <c r="G124" s="192" t="s">
        <v>246</v>
      </c>
      <c r="H124" s="193">
        <v>73</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253</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49.05" customHeight="1">
      <c r="A126" s="37"/>
      <c r="B126" s="38"/>
      <c r="C126" s="189" t="s">
        <v>208</v>
      </c>
      <c r="D126" s="189" t="s">
        <v>149</v>
      </c>
      <c r="E126" s="190" t="s">
        <v>254</v>
      </c>
      <c r="F126" s="191" t="s">
        <v>255</v>
      </c>
      <c r="G126" s="192" t="s">
        <v>227</v>
      </c>
      <c r="H126" s="193">
        <v>3800</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257</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49.05" customHeight="1">
      <c r="A128" s="37"/>
      <c r="B128" s="38"/>
      <c r="C128" s="189" t="s">
        <v>258</v>
      </c>
      <c r="D128" s="189" t="s">
        <v>149</v>
      </c>
      <c r="E128" s="190" t="s">
        <v>259</v>
      </c>
      <c r="F128" s="191" t="s">
        <v>260</v>
      </c>
      <c r="G128" s="192" t="s">
        <v>227</v>
      </c>
      <c r="H128" s="193">
        <v>3800</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262</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33" customHeight="1">
      <c r="A130" s="37"/>
      <c r="B130" s="38"/>
      <c r="C130" s="189" t="s">
        <v>213</v>
      </c>
      <c r="D130" s="189" t="s">
        <v>149</v>
      </c>
      <c r="E130" s="190" t="s">
        <v>263</v>
      </c>
      <c r="F130" s="191" t="s">
        <v>264</v>
      </c>
      <c r="G130" s="192" t="s">
        <v>227</v>
      </c>
      <c r="H130" s="193">
        <v>7.2000000000000002</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266</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37.8" customHeight="1">
      <c r="A132" s="37"/>
      <c r="B132" s="38"/>
      <c r="C132" s="189" t="s">
        <v>267</v>
      </c>
      <c r="D132" s="189" t="s">
        <v>149</v>
      </c>
      <c r="E132" s="190" t="s">
        <v>268</v>
      </c>
      <c r="F132" s="191" t="s">
        <v>269</v>
      </c>
      <c r="G132" s="192" t="s">
        <v>227</v>
      </c>
      <c r="H132" s="193">
        <v>7.2000000000000002</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266</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33" customHeight="1">
      <c r="A134" s="37"/>
      <c r="B134" s="38"/>
      <c r="C134" s="189" t="s">
        <v>215</v>
      </c>
      <c r="D134" s="189" t="s">
        <v>149</v>
      </c>
      <c r="E134" s="190" t="s">
        <v>263</v>
      </c>
      <c r="F134" s="191" t="s">
        <v>264</v>
      </c>
      <c r="G134" s="192" t="s">
        <v>227</v>
      </c>
      <c r="H134" s="193">
        <v>14.4</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272</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37.8" customHeight="1">
      <c r="A136" s="37"/>
      <c r="B136" s="38"/>
      <c r="C136" s="189" t="s">
        <v>273</v>
      </c>
      <c r="D136" s="189" t="s">
        <v>149</v>
      </c>
      <c r="E136" s="190" t="s">
        <v>268</v>
      </c>
      <c r="F136" s="191" t="s">
        <v>269</v>
      </c>
      <c r="G136" s="192" t="s">
        <v>227</v>
      </c>
      <c r="H136" s="193">
        <v>14.4</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275</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33" customHeight="1">
      <c r="A138" s="37"/>
      <c r="B138" s="38"/>
      <c r="C138" s="189" t="s">
        <v>218</v>
      </c>
      <c r="D138" s="189" t="s">
        <v>149</v>
      </c>
      <c r="E138" s="190" t="s">
        <v>276</v>
      </c>
      <c r="F138" s="191" t="s">
        <v>277</v>
      </c>
      <c r="G138" s="192" t="s">
        <v>138</v>
      </c>
      <c r="H138" s="193">
        <v>400</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279</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16.5" customHeight="1">
      <c r="A140" s="37"/>
      <c r="B140" s="38"/>
      <c r="C140" s="189" t="s">
        <v>280</v>
      </c>
      <c r="D140" s="189" t="s">
        <v>149</v>
      </c>
      <c r="E140" s="190" t="s">
        <v>281</v>
      </c>
      <c r="F140" s="191" t="s">
        <v>282</v>
      </c>
      <c r="G140" s="192" t="s">
        <v>138</v>
      </c>
      <c r="H140" s="193">
        <v>400</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284</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16.5" customHeight="1">
      <c r="A142" s="37"/>
      <c r="B142" s="38"/>
      <c r="C142" s="189" t="s">
        <v>222</v>
      </c>
      <c r="D142" s="189" t="s">
        <v>149</v>
      </c>
      <c r="E142" s="190" t="s">
        <v>285</v>
      </c>
      <c r="F142" s="191" t="s">
        <v>286</v>
      </c>
      <c r="G142" s="192" t="s">
        <v>138</v>
      </c>
      <c r="H142" s="193">
        <v>15</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288</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16.5" customHeight="1">
      <c r="A144" s="37"/>
      <c r="B144" s="38"/>
      <c r="C144" s="189" t="s">
        <v>289</v>
      </c>
      <c r="D144" s="189" t="s">
        <v>149</v>
      </c>
      <c r="E144" s="190" t="s">
        <v>290</v>
      </c>
      <c r="F144" s="191" t="s">
        <v>291</v>
      </c>
      <c r="G144" s="192" t="s">
        <v>138</v>
      </c>
      <c r="H144" s="193">
        <v>15</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288</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16.5" customHeight="1">
      <c r="A146" s="37"/>
      <c r="B146" s="38"/>
      <c r="C146" s="189" t="s">
        <v>228</v>
      </c>
      <c r="D146" s="189" t="s">
        <v>149</v>
      </c>
      <c r="E146" s="190" t="s">
        <v>293</v>
      </c>
      <c r="F146" s="191" t="s">
        <v>294</v>
      </c>
      <c r="G146" s="192" t="s">
        <v>138</v>
      </c>
      <c r="H146" s="193">
        <v>32</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296</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89" t="s">
        <v>297</v>
      </c>
      <c r="D148" s="189" t="s">
        <v>149</v>
      </c>
      <c r="E148" s="190" t="s">
        <v>298</v>
      </c>
      <c r="F148" s="191" t="s">
        <v>299</v>
      </c>
      <c r="G148" s="192" t="s">
        <v>138</v>
      </c>
      <c r="H148" s="193">
        <v>32</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296</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24.15" customHeight="1">
      <c r="A150" s="37"/>
      <c r="B150" s="38"/>
      <c r="C150" s="189" t="s">
        <v>231</v>
      </c>
      <c r="D150" s="189" t="s">
        <v>149</v>
      </c>
      <c r="E150" s="190" t="s">
        <v>301</v>
      </c>
      <c r="F150" s="191" t="s">
        <v>302</v>
      </c>
      <c r="G150" s="192" t="s">
        <v>138</v>
      </c>
      <c r="H150" s="193">
        <v>8</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304</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37.8" customHeight="1">
      <c r="A152" s="37"/>
      <c r="B152" s="38"/>
      <c r="C152" s="189" t="s">
        <v>305</v>
      </c>
      <c r="D152" s="189" t="s">
        <v>149</v>
      </c>
      <c r="E152" s="190" t="s">
        <v>306</v>
      </c>
      <c r="F152" s="191" t="s">
        <v>307</v>
      </c>
      <c r="G152" s="192" t="s">
        <v>138</v>
      </c>
      <c r="H152" s="193">
        <v>8</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304</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16.5" customHeight="1">
      <c r="A154" s="37"/>
      <c r="B154" s="38"/>
      <c r="C154" s="189" t="s">
        <v>236</v>
      </c>
      <c r="D154" s="189" t="s">
        <v>149</v>
      </c>
      <c r="E154" s="190" t="s">
        <v>159</v>
      </c>
      <c r="F154" s="191" t="s">
        <v>160</v>
      </c>
      <c r="G154" s="192" t="s">
        <v>138</v>
      </c>
      <c r="H154" s="193">
        <v>30</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310</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44.25" customHeight="1">
      <c r="A156" s="37"/>
      <c r="B156" s="38"/>
      <c r="C156" s="189" t="s">
        <v>311</v>
      </c>
      <c r="D156" s="189" t="s">
        <v>149</v>
      </c>
      <c r="E156" s="190" t="s">
        <v>156</v>
      </c>
      <c r="F156" s="191" t="s">
        <v>312</v>
      </c>
      <c r="G156" s="192" t="s">
        <v>138</v>
      </c>
      <c r="H156" s="193">
        <v>30</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310</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44.25" customHeight="1">
      <c r="A158" s="37"/>
      <c r="B158" s="38"/>
      <c r="C158" s="189" t="s">
        <v>240</v>
      </c>
      <c r="D158" s="189" t="s">
        <v>149</v>
      </c>
      <c r="E158" s="190" t="s">
        <v>314</v>
      </c>
      <c r="F158" s="191" t="s">
        <v>315</v>
      </c>
      <c r="G158" s="192" t="s">
        <v>180</v>
      </c>
      <c r="H158" s="193">
        <v>149.56999999999999</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317</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24.15" customHeight="1">
      <c r="A160" s="37"/>
      <c r="B160" s="38"/>
      <c r="C160" s="189" t="s">
        <v>318</v>
      </c>
      <c r="D160" s="189" t="s">
        <v>149</v>
      </c>
      <c r="E160" s="190" t="s">
        <v>319</v>
      </c>
      <c r="F160" s="191" t="s">
        <v>320</v>
      </c>
      <c r="G160" s="192" t="s">
        <v>180</v>
      </c>
      <c r="H160" s="193">
        <v>149.56999999999999</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317</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55.5" customHeight="1">
      <c r="A162" s="37"/>
      <c r="B162" s="38"/>
      <c r="C162" s="189" t="s">
        <v>242</v>
      </c>
      <c r="D162" s="189" t="s">
        <v>149</v>
      </c>
      <c r="E162" s="190" t="s">
        <v>234</v>
      </c>
      <c r="F162" s="191" t="s">
        <v>235</v>
      </c>
      <c r="G162" s="192" t="s">
        <v>180</v>
      </c>
      <c r="H162" s="193">
        <v>149.56999999999999</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317</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44.25" customHeight="1">
      <c r="A164" s="37"/>
      <c r="B164" s="38"/>
      <c r="C164" s="189" t="s">
        <v>323</v>
      </c>
      <c r="D164" s="189" t="s">
        <v>149</v>
      </c>
      <c r="E164" s="190" t="s">
        <v>324</v>
      </c>
      <c r="F164" s="191" t="s">
        <v>325</v>
      </c>
      <c r="G164" s="192" t="s">
        <v>138</v>
      </c>
      <c r="H164" s="193">
        <v>8</v>
      </c>
      <c r="I164" s="194"/>
      <c r="J164" s="195">
        <f>ROUND(I164*H164,2)</f>
        <v>0</v>
      </c>
      <c r="K164" s="191" t="s">
        <v>139</v>
      </c>
      <c r="L164" s="43"/>
      <c r="M164" s="196" t="s">
        <v>19</v>
      </c>
      <c r="N164" s="197"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142</v>
      </c>
      <c r="AT164" s="187" t="s">
        <v>149</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327</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44.25" customHeight="1">
      <c r="A166" s="37"/>
      <c r="B166" s="38"/>
      <c r="C166" s="189" t="s">
        <v>247</v>
      </c>
      <c r="D166" s="189" t="s">
        <v>149</v>
      </c>
      <c r="E166" s="190" t="s">
        <v>328</v>
      </c>
      <c r="F166" s="191" t="s">
        <v>329</v>
      </c>
      <c r="G166" s="192" t="s">
        <v>138</v>
      </c>
      <c r="H166" s="193">
        <v>11</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331</v>
      </c>
      <c r="G167" s="39"/>
      <c r="H167" s="39"/>
      <c r="I167" s="205"/>
      <c r="J167" s="39"/>
      <c r="K167" s="39"/>
      <c r="L167" s="43"/>
      <c r="M167" s="208"/>
      <c r="N167" s="209"/>
      <c r="O167" s="200"/>
      <c r="P167" s="200"/>
      <c r="Q167" s="200"/>
      <c r="R167" s="200"/>
      <c r="S167" s="200"/>
      <c r="T167" s="210"/>
      <c r="U167" s="37"/>
      <c r="V167" s="37"/>
      <c r="W167" s="37"/>
      <c r="X167" s="37"/>
      <c r="Y167" s="37"/>
      <c r="Z167" s="37"/>
      <c r="AA167" s="37"/>
      <c r="AB167" s="37"/>
      <c r="AC167" s="37"/>
      <c r="AD167" s="37"/>
      <c r="AE167" s="37"/>
      <c r="AT167" s="16" t="s">
        <v>168</v>
      </c>
      <c r="AU167" s="16" t="s">
        <v>69</v>
      </c>
    </row>
    <row r="168" s="2" customFormat="1" ht="6.96" customHeight="1">
      <c r="A168" s="37"/>
      <c r="B168" s="58"/>
      <c r="C168" s="59"/>
      <c r="D168" s="59"/>
      <c r="E168" s="59"/>
      <c r="F168" s="59"/>
      <c r="G168" s="59"/>
      <c r="H168" s="59"/>
      <c r="I168" s="59"/>
      <c r="J168" s="59"/>
      <c r="K168" s="59"/>
      <c r="L168" s="43"/>
      <c r="M168" s="37"/>
      <c r="O168" s="37"/>
      <c r="P168" s="37"/>
      <c r="Q168" s="37"/>
      <c r="R168" s="37"/>
      <c r="S168" s="37"/>
      <c r="T168" s="37"/>
      <c r="U168" s="37"/>
      <c r="V168" s="37"/>
      <c r="W168" s="37"/>
      <c r="X168" s="37"/>
      <c r="Y168" s="37"/>
      <c r="Z168" s="37"/>
      <c r="AA168" s="37"/>
      <c r="AB168" s="37"/>
      <c r="AC168" s="37"/>
      <c r="AD168" s="37"/>
      <c r="AE168" s="37"/>
    </row>
  </sheetData>
  <sheetProtection sheet="1" autoFilter="0" formatColumns="0" formatRows="0" objects="1" scenarios="1" spinCount="100000" saltValue="qIycKz3/aDx0KIQmtg6hUGoVkr9QUZw5itj5X6fecGbQUCJldyeVyjPF5yA7bjDABpFJjPTOFvfyQSoCTSdCEA==" hashValue="II5nrcI/7K9C+0FSbPeZD0zoZAFD/MM4XREmPCXPZbBKEsB4C1tT09ioWxPuj7+9n0m4miD7pSoMiZqN0bBjIg==" algorithmName="SHA-512" password="CC35"/>
  <autoFilter ref="C78:K167"/>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332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ROUND((SUM(BE79:BE236)),  2)</f>
        <v>0</v>
      </c>
      <c r="G33" s="37"/>
      <c r="H33" s="37"/>
      <c r="I33" s="147">
        <v>0.20999999999999999</v>
      </c>
      <c r="J33" s="146">
        <f>ROUND(((SUM(BE79:BE236))*I33),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ROUND((SUM(BF79:BF236)),  2)</f>
        <v>0</v>
      </c>
      <c r="G34" s="37"/>
      <c r="H34" s="37"/>
      <c r="I34" s="147">
        <v>0.12</v>
      </c>
      <c r="J34" s="146">
        <f>ROUND(((SUM(BF79:BF236))*I34),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ROUND((SUM(BG79:BG236)),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ROUND((SUM(BH79:BH236)),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ROUND((SUM(BI79:BI236)),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02 - Práce na žel. svršku v žst. Přelouč</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02 - Práce na žel. svršku v žst. Přelouč</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SUM(P80:P236)</f>
        <v>0</v>
      </c>
      <c r="Q79" s="95"/>
      <c r="R79" s="172">
        <f>SUM(R80:R236)</f>
        <v>2.6040000000000001</v>
      </c>
      <c r="S79" s="95"/>
      <c r="T79" s="173">
        <f>SUM(T80:T236)</f>
        <v>0</v>
      </c>
      <c r="U79" s="37"/>
      <c r="V79" s="37"/>
      <c r="W79" s="37"/>
      <c r="X79" s="37"/>
      <c r="Y79" s="37"/>
      <c r="Z79" s="37"/>
      <c r="AA79" s="37"/>
      <c r="AB79" s="37"/>
      <c r="AC79" s="37"/>
      <c r="AD79" s="37"/>
      <c r="AE79" s="37"/>
      <c r="AT79" s="16" t="s">
        <v>68</v>
      </c>
      <c r="AU79" s="16" t="s">
        <v>121</v>
      </c>
      <c r="BK79" s="174">
        <f>SUM(BK80:BK236)</f>
        <v>0</v>
      </c>
    </row>
    <row r="80" s="2" customFormat="1" ht="37.8" customHeight="1">
      <c r="A80" s="37"/>
      <c r="B80" s="38"/>
      <c r="C80" s="189" t="s">
        <v>77</v>
      </c>
      <c r="D80" s="189" t="s">
        <v>149</v>
      </c>
      <c r="E80" s="190" t="s">
        <v>333</v>
      </c>
      <c r="F80" s="191" t="s">
        <v>334</v>
      </c>
      <c r="G80" s="192" t="s">
        <v>176</v>
      </c>
      <c r="H80" s="193">
        <v>300</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335</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178</v>
      </c>
      <c r="F82" s="191" t="s">
        <v>179</v>
      </c>
      <c r="G82" s="192" t="s">
        <v>180</v>
      </c>
      <c r="H82" s="193">
        <v>450</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336</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24.15" customHeight="1">
      <c r="A84" s="37"/>
      <c r="B84" s="38"/>
      <c r="C84" s="189" t="s">
        <v>145</v>
      </c>
      <c r="D84" s="189" t="s">
        <v>149</v>
      </c>
      <c r="E84" s="190" t="s">
        <v>337</v>
      </c>
      <c r="F84" s="191" t="s">
        <v>338</v>
      </c>
      <c r="G84" s="192" t="s">
        <v>339</v>
      </c>
      <c r="H84" s="193">
        <v>2400</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340</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24.15" customHeight="1">
      <c r="A86" s="37"/>
      <c r="B86" s="38"/>
      <c r="C86" s="189" t="s">
        <v>142</v>
      </c>
      <c r="D86" s="189" t="s">
        <v>149</v>
      </c>
      <c r="E86" s="190" t="s">
        <v>166</v>
      </c>
      <c r="F86" s="191" t="s">
        <v>167</v>
      </c>
      <c r="G86" s="192" t="s">
        <v>138</v>
      </c>
      <c r="H86" s="193">
        <v>256</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341</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101.25" customHeight="1">
      <c r="A88" s="37"/>
      <c r="B88" s="38"/>
      <c r="C88" s="189" t="s">
        <v>152</v>
      </c>
      <c r="D88" s="189" t="s">
        <v>149</v>
      </c>
      <c r="E88" s="190" t="s">
        <v>174</v>
      </c>
      <c r="F88" s="191" t="s">
        <v>175</v>
      </c>
      <c r="G88" s="192" t="s">
        <v>176</v>
      </c>
      <c r="H88" s="193">
        <v>437.43799999999999</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342</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790.88699999999994</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343</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158</v>
      </c>
      <c r="D92" s="189" t="s">
        <v>149</v>
      </c>
      <c r="E92" s="190" t="s">
        <v>182</v>
      </c>
      <c r="F92" s="191" t="s">
        <v>183</v>
      </c>
      <c r="G92" s="192" t="s">
        <v>180</v>
      </c>
      <c r="H92" s="193">
        <v>395.44400000000002</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344</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4.25" customHeight="1">
      <c r="A94" s="37"/>
      <c r="B94" s="38"/>
      <c r="C94" s="189" t="s">
        <v>140</v>
      </c>
      <c r="D94" s="189" t="s">
        <v>149</v>
      </c>
      <c r="E94" s="190" t="s">
        <v>178</v>
      </c>
      <c r="F94" s="191" t="s">
        <v>179</v>
      </c>
      <c r="G94" s="192" t="s">
        <v>180</v>
      </c>
      <c r="H94" s="193">
        <v>395.44400000000002</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345</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9.05" customHeight="1">
      <c r="A96" s="37"/>
      <c r="B96" s="38"/>
      <c r="C96" s="189" t="s">
        <v>192</v>
      </c>
      <c r="D96" s="189" t="s">
        <v>149</v>
      </c>
      <c r="E96" s="190" t="s">
        <v>186</v>
      </c>
      <c r="F96" s="191" t="s">
        <v>187</v>
      </c>
      <c r="G96" s="192" t="s">
        <v>180</v>
      </c>
      <c r="H96" s="193">
        <v>395.44400000000002</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346</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49.05" customHeight="1">
      <c r="A98" s="37"/>
      <c r="B98" s="38"/>
      <c r="C98" s="189" t="s">
        <v>155</v>
      </c>
      <c r="D98" s="189" t="s">
        <v>149</v>
      </c>
      <c r="E98" s="190" t="s">
        <v>189</v>
      </c>
      <c r="F98" s="191" t="s">
        <v>190</v>
      </c>
      <c r="G98" s="192" t="s">
        <v>180</v>
      </c>
      <c r="H98" s="193">
        <v>395.44400000000002</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347</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90" customHeight="1">
      <c r="A100" s="37"/>
      <c r="B100" s="38"/>
      <c r="C100" s="189" t="s">
        <v>201</v>
      </c>
      <c r="D100" s="189" t="s">
        <v>149</v>
      </c>
      <c r="E100" s="190" t="s">
        <v>197</v>
      </c>
      <c r="F100" s="191" t="s">
        <v>198</v>
      </c>
      <c r="G100" s="192" t="s">
        <v>172</v>
      </c>
      <c r="H100" s="193">
        <v>4.1420000000000003</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348</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90" customHeight="1">
      <c r="A102" s="37"/>
      <c r="B102" s="38"/>
      <c r="C102" s="189" t="s">
        <v>8</v>
      </c>
      <c r="D102" s="189" t="s">
        <v>149</v>
      </c>
      <c r="E102" s="190" t="s">
        <v>349</v>
      </c>
      <c r="F102" s="191" t="s">
        <v>350</v>
      </c>
      <c r="G102" s="192" t="s">
        <v>227</v>
      </c>
      <c r="H102" s="193">
        <v>1331</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351</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66.75" customHeight="1">
      <c r="A104" s="37"/>
      <c r="B104" s="38"/>
      <c r="C104" s="189" t="s">
        <v>210</v>
      </c>
      <c r="D104" s="189" t="s">
        <v>149</v>
      </c>
      <c r="E104" s="190" t="s">
        <v>352</v>
      </c>
      <c r="F104" s="191" t="s">
        <v>353</v>
      </c>
      <c r="G104" s="192" t="s">
        <v>227</v>
      </c>
      <c r="H104" s="193">
        <v>150</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354</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66.75" customHeight="1">
      <c r="A106" s="37"/>
      <c r="B106" s="38"/>
      <c r="C106" s="189" t="s">
        <v>161</v>
      </c>
      <c r="D106" s="189" t="s">
        <v>149</v>
      </c>
      <c r="E106" s="190" t="s">
        <v>202</v>
      </c>
      <c r="F106" s="191" t="s">
        <v>203</v>
      </c>
      <c r="G106" s="192" t="s">
        <v>172</v>
      </c>
      <c r="H106" s="193">
        <v>0.10000000000000001</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355</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37.8" customHeight="1">
      <c r="A108" s="37"/>
      <c r="B108" s="38"/>
      <c r="C108" s="189" t="s">
        <v>217</v>
      </c>
      <c r="D108" s="189" t="s">
        <v>149</v>
      </c>
      <c r="E108" s="190" t="s">
        <v>206</v>
      </c>
      <c r="F108" s="191" t="s">
        <v>207</v>
      </c>
      <c r="G108" s="192" t="s">
        <v>176</v>
      </c>
      <c r="H108" s="193">
        <v>352.06999999999999</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356</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37.8" customHeight="1">
      <c r="A110" s="37"/>
      <c r="B110" s="38"/>
      <c r="C110" s="189" t="s">
        <v>164</v>
      </c>
      <c r="D110" s="189" t="s">
        <v>149</v>
      </c>
      <c r="E110" s="190" t="s">
        <v>357</v>
      </c>
      <c r="F110" s="191" t="s">
        <v>358</v>
      </c>
      <c r="G110" s="192" t="s">
        <v>176</v>
      </c>
      <c r="H110" s="193">
        <v>146.41</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359</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16.5" customHeight="1">
      <c r="A112" s="37"/>
      <c r="B112" s="38"/>
      <c r="C112" s="175" t="s">
        <v>224</v>
      </c>
      <c r="D112" s="175" t="s">
        <v>135</v>
      </c>
      <c r="E112" s="176" t="s">
        <v>211</v>
      </c>
      <c r="F112" s="177" t="s">
        <v>212</v>
      </c>
      <c r="G112" s="178" t="s">
        <v>180</v>
      </c>
      <c r="H112" s="179">
        <v>1904.5920000000001</v>
      </c>
      <c r="I112" s="180"/>
      <c r="J112" s="181">
        <f>ROUND(I112*H112,2)</f>
        <v>0</v>
      </c>
      <c r="K112" s="177" t="s">
        <v>139</v>
      </c>
      <c r="L112" s="182"/>
      <c r="M112" s="183" t="s">
        <v>19</v>
      </c>
      <c r="N112" s="184"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140</v>
      </c>
      <c r="AT112" s="187" t="s">
        <v>135</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360</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44.25" customHeight="1">
      <c r="A114" s="37"/>
      <c r="B114" s="38"/>
      <c r="C114" s="189" t="s">
        <v>195</v>
      </c>
      <c r="D114" s="189" t="s">
        <v>149</v>
      </c>
      <c r="E114" s="190" t="s">
        <v>178</v>
      </c>
      <c r="F114" s="191" t="s">
        <v>179</v>
      </c>
      <c r="G114" s="192" t="s">
        <v>180</v>
      </c>
      <c r="H114" s="193">
        <v>1904.5920000000001</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361</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9.05" customHeight="1">
      <c r="A116" s="37"/>
      <c r="B116" s="38"/>
      <c r="C116" s="189" t="s">
        <v>233</v>
      </c>
      <c r="D116" s="189" t="s">
        <v>149</v>
      </c>
      <c r="E116" s="190" t="s">
        <v>186</v>
      </c>
      <c r="F116" s="191" t="s">
        <v>187</v>
      </c>
      <c r="G116" s="192" t="s">
        <v>180</v>
      </c>
      <c r="H116" s="193">
        <v>9522.9609999999993</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362</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24.15" customHeight="1">
      <c r="A118" s="37"/>
      <c r="B118" s="38"/>
      <c r="C118" s="189" t="s">
        <v>199</v>
      </c>
      <c r="D118" s="189" t="s">
        <v>149</v>
      </c>
      <c r="E118" s="190" t="s">
        <v>220</v>
      </c>
      <c r="F118" s="191" t="s">
        <v>221</v>
      </c>
      <c r="G118" s="192" t="s">
        <v>172</v>
      </c>
      <c r="H118" s="193">
        <v>4.3419999999999996</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363</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24.15" customHeight="1">
      <c r="A120" s="37"/>
      <c r="B120" s="38"/>
      <c r="C120" s="189" t="s">
        <v>7</v>
      </c>
      <c r="D120" s="189" t="s">
        <v>149</v>
      </c>
      <c r="E120" s="190" t="s">
        <v>364</v>
      </c>
      <c r="F120" s="191" t="s">
        <v>365</v>
      </c>
      <c r="G120" s="192" t="s">
        <v>227</v>
      </c>
      <c r="H120" s="193">
        <v>1631</v>
      </c>
      <c r="I120" s="194"/>
      <c r="J120" s="195">
        <f>ROUND(I120*H120,2)</f>
        <v>0</v>
      </c>
      <c r="K120" s="191" t="s">
        <v>139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366</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90" customHeight="1">
      <c r="A122" s="37"/>
      <c r="B122" s="38"/>
      <c r="C122" s="189" t="s">
        <v>204</v>
      </c>
      <c r="D122" s="189" t="s">
        <v>149</v>
      </c>
      <c r="E122" s="190" t="s">
        <v>229</v>
      </c>
      <c r="F122" s="191" t="s">
        <v>230</v>
      </c>
      <c r="G122" s="192" t="s">
        <v>138</v>
      </c>
      <c r="H122" s="193">
        <v>90</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367</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90" customHeight="1">
      <c r="A124" s="37"/>
      <c r="B124" s="38"/>
      <c r="C124" s="189" t="s">
        <v>249</v>
      </c>
      <c r="D124" s="189" t="s">
        <v>149</v>
      </c>
      <c r="E124" s="190" t="s">
        <v>368</v>
      </c>
      <c r="F124" s="191" t="s">
        <v>369</v>
      </c>
      <c r="G124" s="192" t="s">
        <v>138</v>
      </c>
      <c r="H124" s="193">
        <v>79</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370</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37.8" customHeight="1">
      <c r="A126" s="37"/>
      <c r="B126" s="38"/>
      <c r="C126" s="189" t="s">
        <v>208</v>
      </c>
      <c r="D126" s="189" t="s">
        <v>149</v>
      </c>
      <c r="E126" s="190" t="s">
        <v>371</v>
      </c>
      <c r="F126" s="191" t="s">
        <v>372</v>
      </c>
      <c r="G126" s="192" t="s">
        <v>138</v>
      </c>
      <c r="H126" s="193">
        <v>7408</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373</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55.5" customHeight="1">
      <c r="A128" s="37"/>
      <c r="B128" s="38"/>
      <c r="C128" s="189" t="s">
        <v>258</v>
      </c>
      <c r="D128" s="189" t="s">
        <v>149</v>
      </c>
      <c r="E128" s="190" t="s">
        <v>234</v>
      </c>
      <c r="F128" s="191" t="s">
        <v>235</v>
      </c>
      <c r="G128" s="192" t="s">
        <v>180</v>
      </c>
      <c r="H128" s="193">
        <v>78.923000000000002</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374</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55.5" customHeight="1">
      <c r="A130" s="37"/>
      <c r="B130" s="38"/>
      <c r="C130" s="189" t="s">
        <v>213</v>
      </c>
      <c r="D130" s="189" t="s">
        <v>149</v>
      </c>
      <c r="E130" s="190" t="s">
        <v>238</v>
      </c>
      <c r="F130" s="191" t="s">
        <v>239</v>
      </c>
      <c r="G130" s="192" t="s">
        <v>227</v>
      </c>
      <c r="H130" s="193">
        <v>372</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375</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55.5" customHeight="1">
      <c r="A132" s="37"/>
      <c r="B132" s="38"/>
      <c r="C132" s="189" t="s">
        <v>267</v>
      </c>
      <c r="D132" s="189" t="s">
        <v>149</v>
      </c>
      <c r="E132" s="190" t="s">
        <v>376</v>
      </c>
      <c r="F132" s="191" t="s">
        <v>377</v>
      </c>
      <c r="G132" s="192" t="s">
        <v>227</v>
      </c>
      <c r="H132" s="193">
        <v>150</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378</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215</v>
      </c>
      <c r="D134" s="189" t="s">
        <v>149</v>
      </c>
      <c r="E134" s="190" t="s">
        <v>379</v>
      </c>
      <c r="F134" s="191" t="s">
        <v>380</v>
      </c>
      <c r="G134" s="192" t="s">
        <v>227</v>
      </c>
      <c r="H134" s="193">
        <v>130</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381</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55.5" customHeight="1">
      <c r="A136" s="37"/>
      <c r="B136" s="38"/>
      <c r="C136" s="189" t="s">
        <v>273</v>
      </c>
      <c r="D136" s="189" t="s">
        <v>149</v>
      </c>
      <c r="E136" s="190" t="s">
        <v>382</v>
      </c>
      <c r="F136" s="191" t="s">
        <v>383</v>
      </c>
      <c r="G136" s="192" t="s">
        <v>227</v>
      </c>
      <c r="H136" s="193">
        <v>410.30000000000001</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384</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66.75" customHeight="1">
      <c r="A138" s="37"/>
      <c r="B138" s="38"/>
      <c r="C138" s="189" t="s">
        <v>218</v>
      </c>
      <c r="D138" s="189" t="s">
        <v>149</v>
      </c>
      <c r="E138" s="190" t="s">
        <v>385</v>
      </c>
      <c r="F138" s="191" t="s">
        <v>386</v>
      </c>
      <c r="G138" s="192" t="s">
        <v>227</v>
      </c>
      <c r="H138" s="193">
        <v>292.11200000000002</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387</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49.05" customHeight="1">
      <c r="A140" s="37"/>
      <c r="B140" s="38"/>
      <c r="C140" s="189" t="s">
        <v>280</v>
      </c>
      <c r="D140" s="189" t="s">
        <v>149</v>
      </c>
      <c r="E140" s="190" t="s">
        <v>388</v>
      </c>
      <c r="F140" s="191" t="s">
        <v>389</v>
      </c>
      <c r="G140" s="192" t="s">
        <v>180</v>
      </c>
      <c r="H140" s="193">
        <v>23.745000000000001</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390</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24.15" customHeight="1">
      <c r="A142" s="37"/>
      <c r="B142" s="38"/>
      <c r="C142" s="189" t="s">
        <v>222</v>
      </c>
      <c r="D142" s="189" t="s">
        <v>149</v>
      </c>
      <c r="E142" s="190" t="s">
        <v>391</v>
      </c>
      <c r="F142" s="191" t="s">
        <v>392</v>
      </c>
      <c r="G142" s="192" t="s">
        <v>393</v>
      </c>
      <c r="H142" s="193">
        <v>7</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394</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24.15" customHeight="1">
      <c r="A144" s="37"/>
      <c r="B144" s="38"/>
      <c r="C144" s="189" t="s">
        <v>289</v>
      </c>
      <c r="D144" s="189" t="s">
        <v>149</v>
      </c>
      <c r="E144" s="190" t="s">
        <v>395</v>
      </c>
      <c r="F144" s="191" t="s">
        <v>396</v>
      </c>
      <c r="G144" s="192" t="s">
        <v>393</v>
      </c>
      <c r="H144" s="193">
        <v>7</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394</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37.8" customHeight="1">
      <c r="A146" s="37"/>
      <c r="B146" s="38"/>
      <c r="C146" s="189" t="s">
        <v>228</v>
      </c>
      <c r="D146" s="189" t="s">
        <v>149</v>
      </c>
      <c r="E146" s="190" t="s">
        <v>397</v>
      </c>
      <c r="F146" s="191" t="s">
        <v>398</v>
      </c>
      <c r="G146" s="192" t="s">
        <v>138</v>
      </c>
      <c r="H146" s="193">
        <v>26</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399</v>
      </c>
    </row>
    <row r="147" s="2" customFormat="1" ht="16.5" customHeight="1">
      <c r="A147" s="37"/>
      <c r="B147" s="38"/>
      <c r="C147" s="175" t="s">
        <v>297</v>
      </c>
      <c r="D147" s="175" t="s">
        <v>135</v>
      </c>
      <c r="E147" s="176" t="s">
        <v>400</v>
      </c>
      <c r="F147" s="177" t="s">
        <v>401</v>
      </c>
      <c r="G147" s="178" t="s">
        <v>138</v>
      </c>
      <c r="H147" s="179">
        <v>26</v>
      </c>
      <c r="I147" s="180"/>
      <c r="J147" s="181">
        <f>ROUND(I147*H147,2)</f>
        <v>0</v>
      </c>
      <c r="K147" s="177" t="s">
        <v>139</v>
      </c>
      <c r="L147" s="182"/>
      <c r="M147" s="183" t="s">
        <v>19</v>
      </c>
      <c r="N147" s="184" t="s">
        <v>40</v>
      </c>
      <c r="O147" s="83"/>
      <c r="P147" s="185">
        <f>O147*H147</f>
        <v>0</v>
      </c>
      <c r="Q147" s="185">
        <v>0.014</v>
      </c>
      <c r="R147" s="185">
        <f>Q147*H147</f>
        <v>0.36399999999999999</v>
      </c>
      <c r="S147" s="185">
        <v>0</v>
      </c>
      <c r="T147" s="186">
        <f>S147*H147</f>
        <v>0</v>
      </c>
      <c r="U147" s="37"/>
      <c r="V147" s="37"/>
      <c r="W147" s="37"/>
      <c r="X147" s="37"/>
      <c r="Y147" s="37"/>
      <c r="Z147" s="37"/>
      <c r="AA147" s="37"/>
      <c r="AB147" s="37"/>
      <c r="AC147" s="37"/>
      <c r="AD147" s="37"/>
      <c r="AE147" s="37"/>
      <c r="AR147" s="187" t="s">
        <v>140</v>
      </c>
      <c r="AT147" s="187" t="s">
        <v>135</v>
      </c>
      <c r="AU147" s="187" t="s">
        <v>69</v>
      </c>
      <c r="AY147" s="16" t="s">
        <v>141</v>
      </c>
      <c r="BE147" s="188">
        <f>IF(N147="základní",J147,0)</f>
        <v>0</v>
      </c>
      <c r="BF147" s="188">
        <f>IF(N147="snížená",J147,0)</f>
        <v>0</v>
      </c>
      <c r="BG147" s="188">
        <f>IF(N147="zákl. přenesená",J147,0)</f>
        <v>0</v>
      </c>
      <c r="BH147" s="188">
        <f>IF(N147="sníž. přenesená",J147,0)</f>
        <v>0</v>
      </c>
      <c r="BI147" s="188">
        <f>IF(N147="nulová",J147,0)</f>
        <v>0</v>
      </c>
      <c r="BJ147" s="16" t="s">
        <v>77</v>
      </c>
      <c r="BK147" s="188">
        <f>ROUND(I147*H147,2)</f>
        <v>0</v>
      </c>
      <c r="BL147" s="16" t="s">
        <v>142</v>
      </c>
      <c r="BM147" s="187" t="s">
        <v>402</v>
      </c>
    </row>
    <row r="148" s="2" customFormat="1" ht="37.8" customHeight="1">
      <c r="A148" s="37"/>
      <c r="B148" s="38"/>
      <c r="C148" s="189" t="s">
        <v>231</v>
      </c>
      <c r="D148" s="189" t="s">
        <v>149</v>
      </c>
      <c r="E148" s="190" t="s">
        <v>403</v>
      </c>
      <c r="F148" s="191" t="s">
        <v>404</v>
      </c>
      <c r="G148" s="192" t="s">
        <v>138</v>
      </c>
      <c r="H148" s="193">
        <v>68</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295</v>
      </c>
    </row>
    <row r="149" s="2" customFormat="1">
      <c r="A149" s="37"/>
      <c r="B149" s="38"/>
      <c r="C149" s="39"/>
      <c r="D149" s="203" t="s">
        <v>168</v>
      </c>
      <c r="E149" s="39"/>
      <c r="F149" s="204" t="s">
        <v>405</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16.5" customHeight="1">
      <c r="A150" s="37"/>
      <c r="B150" s="38"/>
      <c r="C150" s="175" t="s">
        <v>305</v>
      </c>
      <c r="D150" s="175" t="s">
        <v>135</v>
      </c>
      <c r="E150" s="176" t="s">
        <v>406</v>
      </c>
      <c r="F150" s="177" t="s">
        <v>407</v>
      </c>
      <c r="G150" s="178" t="s">
        <v>138</v>
      </c>
      <c r="H150" s="179">
        <v>68</v>
      </c>
      <c r="I150" s="180"/>
      <c r="J150" s="181">
        <f>ROUND(I150*H150,2)</f>
        <v>0</v>
      </c>
      <c r="K150" s="177" t="s">
        <v>139</v>
      </c>
      <c r="L150" s="182"/>
      <c r="M150" s="183" t="s">
        <v>19</v>
      </c>
      <c r="N150" s="184"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140</v>
      </c>
      <c r="AT150" s="187" t="s">
        <v>135</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300</v>
      </c>
    </row>
    <row r="151" s="2" customFormat="1" ht="16.5" customHeight="1">
      <c r="A151" s="37"/>
      <c r="B151" s="38"/>
      <c r="C151" s="175" t="s">
        <v>236</v>
      </c>
      <c r="D151" s="175" t="s">
        <v>135</v>
      </c>
      <c r="E151" s="176" t="s">
        <v>408</v>
      </c>
      <c r="F151" s="177" t="s">
        <v>409</v>
      </c>
      <c r="G151" s="178" t="s">
        <v>410</v>
      </c>
      <c r="H151" s="179">
        <v>20</v>
      </c>
      <c r="I151" s="180"/>
      <c r="J151" s="181">
        <f>ROUND(I151*H151,2)</f>
        <v>0</v>
      </c>
      <c r="K151" s="177" t="s">
        <v>139</v>
      </c>
      <c r="L151" s="182"/>
      <c r="M151" s="183" t="s">
        <v>19</v>
      </c>
      <c r="N151" s="184" t="s">
        <v>40</v>
      </c>
      <c r="O151" s="83"/>
      <c r="P151" s="185">
        <f>O151*H151</f>
        <v>0</v>
      </c>
      <c r="Q151" s="185">
        <v>0</v>
      </c>
      <c r="R151" s="185">
        <f>Q151*H151</f>
        <v>0</v>
      </c>
      <c r="S151" s="185">
        <v>0</v>
      </c>
      <c r="T151" s="186">
        <f>S151*H151</f>
        <v>0</v>
      </c>
      <c r="U151" s="37"/>
      <c r="V151" s="37"/>
      <c r="W151" s="37"/>
      <c r="X151" s="37"/>
      <c r="Y151" s="37"/>
      <c r="Z151" s="37"/>
      <c r="AA151" s="37"/>
      <c r="AB151" s="37"/>
      <c r="AC151" s="37"/>
      <c r="AD151" s="37"/>
      <c r="AE151" s="37"/>
      <c r="AR151" s="187" t="s">
        <v>140</v>
      </c>
      <c r="AT151" s="187" t="s">
        <v>135</v>
      </c>
      <c r="AU151" s="187" t="s">
        <v>69</v>
      </c>
      <c r="AY151" s="16" t="s">
        <v>141</v>
      </c>
      <c r="BE151" s="188">
        <f>IF(N151="základní",J151,0)</f>
        <v>0</v>
      </c>
      <c r="BF151" s="188">
        <f>IF(N151="snížená",J151,0)</f>
        <v>0</v>
      </c>
      <c r="BG151" s="188">
        <f>IF(N151="zákl. přenesená",J151,0)</f>
        <v>0</v>
      </c>
      <c r="BH151" s="188">
        <f>IF(N151="sníž. přenesená",J151,0)</f>
        <v>0</v>
      </c>
      <c r="BI151" s="188">
        <f>IF(N151="nulová",J151,0)</f>
        <v>0</v>
      </c>
      <c r="BJ151" s="16" t="s">
        <v>77</v>
      </c>
      <c r="BK151" s="188">
        <f>ROUND(I151*H151,2)</f>
        <v>0</v>
      </c>
      <c r="BL151" s="16" t="s">
        <v>142</v>
      </c>
      <c r="BM151" s="187" t="s">
        <v>303</v>
      </c>
    </row>
    <row r="152" s="2" customFormat="1" ht="44.25" customHeight="1">
      <c r="A152" s="37"/>
      <c r="B152" s="38"/>
      <c r="C152" s="189" t="s">
        <v>311</v>
      </c>
      <c r="D152" s="189" t="s">
        <v>149</v>
      </c>
      <c r="E152" s="190" t="s">
        <v>178</v>
      </c>
      <c r="F152" s="191" t="s">
        <v>179</v>
      </c>
      <c r="G152" s="192" t="s">
        <v>180</v>
      </c>
      <c r="H152" s="193">
        <v>3.7400000000000002</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411</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49.05" customHeight="1">
      <c r="A154" s="37"/>
      <c r="B154" s="38"/>
      <c r="C154" s="189" t="s">
        <v>240</v>
      </c>
      <c r="D154" s="189" t="s">
        <v>149</v>
      </c>
      <c r="E154" s="190" t="s">
        <v>186</v>
      </c>
      <c r="F154" s="191" t="s">
        <v>187</v>
      </c>
      <c r="G154" s="192" t="s">
        <v>180</v>
      </c>
      <c r="H154" s="193">
        <v>18.699999999999999</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412</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33" customHeight="1">
      <c r="A156" s="37"/>
      <c r="B156" s="38"/>
      <c r="C156" s="189" t="s">
        <v>318</v>
      </c>
      <c r="D156" s="189" t="s">
        <v>149</v>
      </c>
      <c r="E156" s="190" t="s">
        <v>413</v>
      </c>
      <c r="F156" s="191" t="s">
        <v>414</v>
      </c>
      <c r="G156" s="192" t="s">
        <v>138</v>
      </c>
      <c r="H156" s="193">
        <v>68</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415</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16.5" customHeight="1">
      <c r="A158" s="37"/>
      <c r="B158" s="38"/>
      <c r="C158" s="189" t="s">
        <v>242</v>
      </c>
      <c r="D158" s="189" t="s">
        <v>149</v>
      </c>
      <c r="E158" s="190" t="s">
        <v>416</v>
      </c>
      <c r="F158" s="191" t="s">
        <v>417</v>
      </c>
      <c r="G158" s="192" t="s">
        <v>138</v>
      </c>
      <c r="H158" s="193">
        <v>60</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418</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37.8" customHeight="1">
      <c r="A160" s="37"/>
      <c r="B160" s="38"/>
      <c r="C160" s="189" t="s">
        <v>323</v>
      </c>
      <c r="D160" s="189" t="s">
        <v>149</v>
      </c>
      <c r="E160" s="190" t="s">
        <v>419</v>
      </c>
      <c r="F160" s="191" t="s">
        <v>420</v>
      </c>
      <c r="G160" s="192" t="s">
        <v>138</v>
      </c>
      <c r="H160" s="193">
        <v>40</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421</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37.8" customHeight="1">
      <c r="A162" s="37"/>
      <c r="B162" s="38"/>
      <c r="C162" s="189" t="s">
        <v>247</v>
      </c>
      <c r="D162" s="189" t="s">
        <v>149</v>
      </c>
      <c r="E162" s="190" t="s">
        <v>422</v>
      </c>
      <c r="F162" s="191" t="s">
        <v>423</v>
      </c>
      <c r="G162" s="192" t="s">
        <v>138</v>
      </c>
      <c r="H162" s="193">
        <v>20</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424</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55.5" customHeight="1">
      <c r="A164" s="37"/>
      <c r="B164" s="38"/>
      <c r="C164" s="189" t="s">
        <v>425</v>
      </c>
      <c r="D164" s="189" t="s">
        <v>149</v>
      </c>
      <c r="E164" s="190" t="s">
        <v>234</v>
      </c>
      <c r="F164" s="191" t="s">
        <v>235</v>
      </c>
      <c r="G164" s="192" t="s">
        <v>180</v>
      </c>
      <c r="H164" s="193">
        <v>107.831</v>
      </c>
      <c r="I164" s="194"/>
      <c r="J164" s="195">
        <f>ROUND(I164*H164,2)</f>
        <v>0</v>
      </c>
      <c r="K164" s="191" t="s">
        <v>139</v>
      </c>
      <c r="L164" s="43"/>
      <c r="M164" s="196" t="s">
        <v>19</v>
      </c>
      <c r="N164" s="197"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142</v>
      </c>
      <c r="AT164" s="187" t="s">
        <v>149</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426</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55.5" customHeight="1">
      <c r="A166" s="37"/>
      <c r="B166" s="38"/>
      <c r="C166" s="189" t="s">
        <v>252</v>
      </c>
      <c r="D166" s="189" t="s">
        <v>149</v>
      </c>
      <c r="E166" s="190" t="s">
        <v>244</v>
      </c>
      <c r="F166" s="191" t="s">
        <v>245</v>
      </c>
      <c r="G166" s="192" t="s">
        <v>246</v>
      </c>
      <c r="H166" s="193">
        <v>256</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341</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49.05" customHeight="1">
      <c r="A168" s="37"/>
      <c r="B168" s="38"/>
      <c r="C168" s="189" t="s">
        <v>427</v>
      </c>
      <c r="D168" s="189" t="s">
        <v>149</v>
      </c>
      <c r="E168" s="190" t="s">
        <v>250</v>
      </c>
      <c r="F168" s="191" t="s">
        <v>251</v>
      </c>
      <c r="G168" s="192" t="s">
        <v>246</v>
      </c>
      <c r="H168" s="193">
        <v>40</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429</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49.05" customHeight="1">
      <c r="A170" s="37"/>
      <c r="B170" s="38"/>
      <c r="C170" s="189" t="s">
        <v>256</v>
      </c>
      <c r="D170" s="189" t="s">
        <v>149</v>
      </c>
      <c r="E170" s="190" t="s">
        <v>254</v>
      </c>
      <c r="F170" s="191" t="s">
        <v>255</v>
      </c>
      <c r="G170" s="192" t="s">
        <v>227</v>
      </c>
      <c r="H170" s="193">
        <v>200</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431</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49.05" customHeight="1">
      <c r="A172" s="37"/>
      <c r="B172" s="38"/>
      <c r="C172" s="189" t="s">
        <v>432</v>
      </c>
      <c r="D172" s="189" t="s">
        <v>149</v>
      </c>
      <c r="E172" s="190" t="s">
        <v>259</v>
      </c>
      <c r="F172" s="191" t="s">
        <v>260</v>
      </c>
      <c r="G172" s="192" t="s">
        <v>227</v>
      </c>
      <c r="H172" s="193">
        <v>200</v>
      </c>
      <c r="I172" s="194"/>
      <c r="J172" s="195">
        <f>ROUND(I172*H172,2)</f>
        <v>0</v>
      </c>
      <c r="K172" s="191" t="s">
        <v>139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431</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37.8" customHeight="1">
      <c r="A174" s="37"/>
      <c r="B174" s="38"/>
      <c r="C174" s="189" t="s">
        <v>261</v>
      </c>
      <c r="D174" s="189" t="s">
        <v>149</v>
      </c>
      <c r="E174" s="190" t="s">
        <v>434</v>
      </c>
      <c r="F174" s="191" t="s">
        <v>435</v>
      </c>
      <c r="G174" s="192" t="s">
        <v>227</v>
      </c>
      <c r="H174" s="193">
        <v>2670</v>
      </c>
      <c r="I174" s="194"/>
      <c r="J174" s="195">
        <f>ROUND(I174*H174,2)</f>
        <v>0</v>
      </c>
      <c r="K174" s="191" t="s">
        <v>139</v>
      </c>
      <c r="L174" s="43"/>
      <c r="M174" s="196" t="s">
        <v>19</v>
      </c>
      <c r="N174" s="197"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142</v>
      </c>
      <c r="AT174" s="187" t="s">
        <v>149</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437</v>
      </c>
      <c r="G175" s="39"/>
      <c r="H175" s="39"/>
      <c r="I175" s="205"/>
      <c r="J175" s="39"/>
      <c r="K175" s="39"/>
      <c r="L175" s="43"/>
      <c r="M175" s="206"/>
      <c r="N175" s="207"/>
      <c r="O175" s="83"/>
      <c r="P175" s="83"/>
      <c r="Q175" s="83"/>
      <c r="R175" s="83"/>
      <c r="S175" s="83"/>
      <c r="T175" s="84"/>
      <c r="U175" s="37"/>
      <c r="V175" s="37"/>
      <c r="W175" s="37"/>
      <c r="X175" s="37"/>
      <c r="Y175" s="37"/>
      <c r="Z175" s="37"/>
      <c r="AA175" s="37"/>
      <c r="AB175" s="37"/>
      <c r="AC175" s="37"/>
      <c r="AD175" s="37"/>
      <c r="AE175" s="37"/>
      <c r="AT175" s="16" t="s">
        <v>168</v>
      </c>
      <c r="AU175" s="16" t="s">
        <v>69</v>
      </c>
    </row>
    <row r="176" s="2" customFormat="1" ht="37.8" customHeight="1">
      <c r="A176" s="37"/>
      <c r="B176" s="38"/>
      <c r="C176" s="189" t="s">
        <v>438</v>
      </c>
      <c r="D176" s="189" t="s">
        <v>149</v>
      </c>
      <c r="E176" s="190" t="s">
        <v>439</v>
      </c>
      <c r="F176" s="191" t="s">
        <v>440</v>
      </c>
      <c r="G176" s="192" t="s">
        <v>227</v>
      </c>
      <c r="H176" s="193">
        <v>2670</v>
      </c>
      <c r="I176" s="194"/>
      <c r="J176" s="195">
        <f>ROUND(I176*H176,2)</f>
        <v>0</v>
      </c>
      <c r="K176" s="191" t="s">
        <v>139</v>
      </c>
      <c r="L176" s="43"/>
      <c r="M176" s="196" t="s">
        <v>19</v>
      </c>
      <c r="N176" s="197"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142</v>
      </c>
      <c r="AT176" s="187" t="s">
        <v>149</v>
      </c>
      <c r="AU176" s="187" t="s">
        <v>69</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441</v>
      </c>
    </row>
    <row r="177" s="2" customFormat="1">
      <c r="A177" s="37"/>
      <c r="B177" s="38"/>
      <c r="C177" s="39"/>
      <c r="D177" s="203" t="s">
        <v>168</v>
      </c>
      <c r="E177" s="39"/>
      <c r="F177" s="204" t="s">
        <v>437</v>
      </c>
      <c r="G177" s="39"/>
      <c r="H177" s="39"/>
      <c r="I177" s="205"/>
      <c r="J177" s="39"/>
      <c r="K177" s="39"/>
      <c r="L177" s="43"/>
      <c r="M177" s="206"/>
      <c r="N177" s="207"/>
      <c r="O177" s="83"/>
      <c r="P177" s="83"/>
      <c r="Q177" s="83"/>
      <c r="R177" s="83"/>
      <c r="S177" s="83"/>
      <c r="T177" s="84"/>
      <c r="U177" s="37"/>
      <c r="V177" s="37"/>
      <c r="W177" s="37"/>
      <c r="X177" s="37"/>
      <c r="Y177" s="37"/>
      <c r="Z177" s="37"/>
      <c r="AA177" s="37"/>
      <c r="AB177" s="37"/>
      <c r="AC177" s="37"/>
      <c r="AD177" s="37"/>
      <c r="AE177" s="37"/>
      <c r="AT177" s="16" t="s">
        <v>168</v>
      </c>
      <c r="AU177" s="16" t="s">
        <v>69</v>
      </c>
    </row>
    <row r="178" s="2" customFormat="1" ht="101.25" customHeight="1">
      <c r="A178" s="37"/>
      <c r="B178" s="38"/>
      <c r="C178" s="189" t="s">
        <v>265</v>
      </c>
      <c r="D178" s="189" t="s">
        <v>149</v>
      </c>
      <c r="E178" s="190" t="s">
        <v>442</v>
      </c>
      <c r="F178" s="191" t="s">
        <v>443</v>
      </c>
      <c r="G178" s="192" t="s">
        <v>227</v>
      </c>
      <c r="H178" s="193">
        <v>2660.7240000000002</v>
      </c>
      <c r="I178" s="194"/>
      <c r="J178" s="195">
        <f>ROUND(I178*H178,2)</f>
        <v>0</v>
      </c>
      <c r="K178" s="191" t="s">
        <v>139</v>
      </c>
      <c r="L178" s="43"/>
      <c r="M178" s="196" t="s">
        <v>19</v>
      </c>
      <c r="N178" s="197"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142</v>
      </c>
      <c r="AT178" s="187" t="s">
        <v>149</v>
      </c>
      <c r="AU178" s="187" t="s">
        <v>69</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444</v>
      </c>
    </row>
    <row r="179" s="2" customFormat="1">
      <c r="A179" s="37"/>
      <c r="B179" s="38"/>
      <c r="C179" s="39"/>
      <c r="D179" s="203" t="s">
        <v>168</v>
      </c>
      <c r="E179" s="39"/>
      <c r="F179" s="204" t="s">
        <v>445</v>
      </c>
      <c r="G179" s="39"/>
      <c r="H179" s="39"/>
      <c r="I179" s="205"/>
      <c r="J179" s="39"/>
      <c r="K179" s="39"/>
      <c r="L179" s="43"/>
      <c r="M179" s="206"/>
      <c r="N179" s="207"/>
      <c r="O179" s="83"/>
      <c r="P179" s="83"/>
      <c r="Q179" s="83"/>
      <c r="R179" s="83"/>
      <c r="S179" s="83"/>
      <c r="T179" s="84"/>
      <c r="U179" s="37"/>
      <c r="V179" s="37"/>
      <c r="W179" s="37"/>
      <c r="X179" s="37"/>
      <c r="Y179" s="37"/>
      <c r="Z179" s="37"/>
      <c r="AA179" s="37"/>
      <c r="AB179" s="37"/>
      <c r="AC179" s="37"/>
      <c r="AD179" s="37"/>
      <c r="AE179" s="37"/>
      <c r="AT179" s="16" t="s">
        <v>168</v>
      </c>
      <c r="AU179" s="16" t="s">
        <v>69</v>
      </c>
    </row>
    <row r="180" s="2" customFormat="1" ht="101.25" customHeight="1">
      <c r="A180" s="37"/>
      <c r="B180" s="38"/>
      <c r="C180" s="189" t="s">
        <v>446</v>
      </c>
      <c r="D180" s="189" t="s">
        <v>149</v>
      </c>
      <c r="E180" s="190" t="s">
        <v>225</v>
      </c>
      <c r="F180" s="191" t="s">
        <v>226</v>
      </c>
      <c r="G180" s="192" t="s">
        <v>227</v>
      </c>
      <c r="H180" s="193">
        <v>2071</v>
      </c>
      <c r="I180" s="194"/>
      <c r="J180" s="195">
        <f>ROUND(I180*H180,2)</f>
        <v>0</v>
      </c>
      <c r="K180" s="191" t="s">
        <v>19</v>
      </c>
      <c r="L180" s="43"/>
      <c r="M180" s="196" t="s">
        <v>19</v>
      </c>
      <c r="N180" s="197"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142</v>
      </c>
      <c r="AT180" s="187" t="s">
        <v>149</v>
      </c>
      <c r="AU180" s="187" t="s">
        <v>69</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447</v>
      </c>
    </row>
    <row r="181" s="2" customFormat="1">
      <c r="A181" s="37"/>
      <c r="B181" s="38"/>
      <c r="C181" s="39"/>
      <c r="D181" s="203" t="s">
        <v>168</v>
      </c>
      <c r="E181" s="39"/>
      <c r="F181" s="204" t="s">
        <v>448</v>
      </c>
      <c r="G181" s="39"/>
      <c r="H181" s="39"/>
      <c r="I181" s="205"/>
      <c r="J181" s="39"/>
      <c r="K181" s="39"/>
      <c r="L181" s="43"/>
      <c r="M181" s="206"/>
      <c r="N181" s="207"/>
      <c r="O181" s="83"/>
      <c r="P181" s="83"/>
      <c r="Q181" s="83"/>
      <c r="R181" s="83"/>
      <c r="S181" s="83"/>
      <c r="T181" s="84"/>
      <c r="U181" s="37"/>
      <c r="V181" s="37"/>
      <c r="W181" s="37"/>
      <c r="X181" s="37"/>
      <c r="Y181" s="37"/>
      <c r="Z181" s="37"/>
      <c r="AA181" s="37"/>
      <c r="AB181" s="37"/>
      <c r="AC181" s="37"/>
      <c r="AD181" s="37"/>
      <c r="AE181" s="37"/>
      <c r="AT181" s="16" t="s">
        <v>168</v>
      </c>
      <c r="AU181" s="16" t="s">
        <v>69</v>
      </c>
    </row>
    <row r="182" s="2" customFormat="1" ht="33" customHeight="1">
      <c r="A182" s="37"/>
      <c r="B182" s="38"/>
      <c r="C182" s="189" t="s">
        <v>270</v>
      </c>
      <c r="D182" s="189" t="s">
        <v>149</v>
      </c>
      <c r="E182" s="190" t="s">
        <v>276</v>
      </c>
      <c r="F182" s="191" t="s">
        <v>277</v>
      </c>
      <c r="G182" s="192" t="s">
        <v>138</v>
      </c>
      <c r="H182" s="193">
        <v>30</v>
      </c>
      <c r="I182" s="194"/>
      <c r="J182" s="195">
        <f>ROUND(I182*H182,2)</f>
        <v>0</v>
      </c>
      <c r="K182" s="191" t="s">
        <v>139</v>
      </c>
      <c r="L182" s="43"/>
      <c r="M182" s="196" t="s">
        <v>19</v>
      </c>
      <c r="N182" s="197"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142</v>
      </c>
      <c r="AT182" s="187" t="s">
        <v>149</v>
      </c>
      <c r="AU182" s="187" t="s">
        <v>69</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449</v>
      </c>
    </row>
    <row r="183" s="2" customFormat="1">
      <c r="A183" s="37"/>
      <c r="B183" s="38"/>
      <c r="C183" s="39"/>
      <c r="D183" s="203" t="s">
        <v>168</v>
      </c>
      <c r="E183" s="39"/>
      <c r="F183" s="204" t="s">
        <v>450</v>
      </c>
      <c r="G183" s="39"/>
      <c r="H183" s="39"/>
      <c r="I183" s="205"/>
      <c r="J183" s="39"/>
      <c r="K183" s="39"/>
      <c r="L183" s="43"/>
      <c r="M183" s="206"/>
      <c r="N183" s="207"/>
      <c r="O183" s="83"/>
      <c r="P183" s="83"/>
      <c r="Q183" s="83"/>
      <c r="R183" s="83"/>
      <c r="S183" s="83"/>
      <c r="T183" s="84"/>
      <c r="U183" s="37"/>
      <c r="V183" s="37"/>
      <c r="W183" s="37"/>
      <c r="X183" s="37"/>
      <c r="Y183" s="37"/>
      <c r="Z183" s="37"/>
      <c r="AA183" s="37"/>
      <c r="AB183" s="37"/>
      <c r="AC183" s="37"/>
      <c r="AD183" s="37"/>
      <c r="AE183" s="37"/>
      <c r="AT183" s="16" t="s">
        <v>168</v>
      </c>
      <c r="AU183" s="16" t="s">
        <v>69</v>
      </c>
    </row>
    <row r="184" s="2" customFormat="1" ht="16.5" customHeight="1">
      <c r="A184" s="37"/>
      <c r="B184" s="38"/>
      <c r="C184" s="189" t="s">
        <v>451</v>
      </c>
      <c r="D184" s="189" t="s">
        <v>149</v>
      </c>
      <c r="E184" s="190" t="s">
        <v>281</v>
      </c>
      <c r="F184" s="191" t="s">
        <v>282</v>
      </c>
      <c r="G184" s="192" t="s">
        <v>138</v>
      </c>
      <c r="H184" s="193">
        <v>30</v>
      </c>
      <c r="I184" s="194"/>
      <c r="J184" s="195">
        <f>ROUND(I184*H184,2)</f>
        <v>0</v>
      </c>
      <c r="K184" s="191" t="s">
        <v>139</v>
      </c>
      <c r="L184" s="43"/>
      <c r="M184" s="196" t="s">
        <v>19</v>
      </c>
      <c r="N184" s="197"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142</v>
      </c>
      <c r="AT184" s="187" t="s">
        <v>149</v>
      </c>
      <c r="AU184" s="187" t="s">
        <v>69</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452</v>
      </c>
    </row>
    <row r="185" s="2" customFormat="1">
      <c r="A185" s="37"/>
      <c r="B185" s="38"/>
      <c r="C185" s="39"/>
      <c r="D185" s="203" t="s">
        <v>168</v>
      </c>
      <c r="E185" s="39"/>
      <c r="F185" s="204" t="s">
        <v>450</v>
      </c>
      <c r="G185" s="39"/>
      <c r="H185" s="39"/>
      <c r="I185" s="205"/>
      <c r="J185" s="39"/>
      <c r="K185" s="39"/>
      <c r="L185" s="43"/>
      <c r="M185" s="206"/>
      <c r="N185" s="207"/>
      <c r="O185" s="83"/>
      <c r="P185" s="83"/>
      <c r="Q185" s="83"/>
      <c r="R185" s="83"/>
      <c r="S185" s="83"/>
      <c r="T185" s="84"/>
      <c r="U185" s="37"/>
      <c r="V185" s="37"/>
      <c r="W185" s="37"/>
      <c r="X185" s="37"/>
      <c r="Y185" s="37"/>
      <c r="Z185" s="37"/>
      <c r="AA185" s="37"/>
      <c r="AB185" s="37"/>
      <c r="AC185" s="37"/>
      <c r="AD185" s="37"/>
      <c r="AE185" s="37"/>
      <c r="AT185" s="16" t="s">
        <v>168</v>
      </c>
      <c r="AU185" s="16" t="s">
        <v>69</v>
      </c>
    </row>
    <row r="186" s="2" customFormat="1" ht="24.15" customHeight="1">
      <c r="A186" s="37"/>
      <c r="B186" s="38"/>
      <c r="C186" s="189" t="s">
        <v>271</v>
      </c>
      <c r="D186" s="189" t="s">
        <v>149</v>
      </c>
      <c r="E186" s="190" t="s">
        <v>453</v>
      </c>
      <c r="F186" s="191" t="s">
        <v>454</v>
      </c>
      <c r="G186" s="192" t="s">
        <v>339</v>
      </c>
      <c r="H186" s="193">
        <v>13</v>
      </c>
      <c r="I186" s="194"/>
      <c r="J186" s="195">
        <f>ROUND(I186*H186,2)</f>
        <v>0</v>
      </c>
      <c r="K186" s="191" t="s">
        <v>139</v>
      </c>
      <c r="L186" s="43"/>
      <c r="M186" s="196" t="s">
        <v>19</v>
      </c>
      <c r="N186" s="197" t="s">
        <v>40</v>
      </c>
      <c r="O186" s="83"/>
      <c r="P186" s="185">
        <f>O186*H186</f>
        <v>0</v>
      </c>
      <c r="Q186" s="185">
        <v>0</v>
      </c>
      <c r="R186" s="185">
        <f>Q186*H186</f>
        <v>0</v>
      </c>
      <c r="S186" s="185">
        <v>0</v>
      </c>
      <c r="T186" s="186">
        <f>S186*H186</f>
        <v>0</v>
      </c>
      <c r="U186" s="37"/>
      <c r="V186" s="37"/>
      <c r="W186" s="37"/>
      <c r="X186" s="37"/>
      <c r="Y186" s="37"/>
      <c r="Z186" s="37"/>
      <c r="AA186" s="37"/>
      <c r="AB186" s="37"/>
      <c r="AC186" s="37"/>
      <c r="AD186" s="37"/>
      <c r="AE186" s="37"/>
      <c r="AR186" s="187" t="s">
        <v>142</v>
      </c>
      <c r="AT186" s="187" t="s">
        <v>149</v>
      </c>
      <c r="AU186" s="187" t="s">
        <v>69</v>
      </c>
      <c r="AY186" s="16" t="s">
        <v>141</v>
      </c>
      <c r="BE186" s="188">
        <f>IF(N186="základní",J186,0)</f>
        <v>0</v>
      </c>
      <c r="BF186" s="188">
        <f>IF(N186="snížená",J186,0)</f>
        <v>0</v>
      </c>
      <c r="BG186" s="188">
        <f>IF(N186="zákl. přenesená",J186,0)</f>
        <v>0</v>
      </c>
      <c r="BH186" s="188">
        <f>IF(N186="sníž. přenesená",J186,0)</f>
        <v>0</v>
      </c>
      <c r="BI186" s="188">
        <f>IF(N186="nulová",J186,0)</f>
        <v>0</v>
      </c>
      <c r="BJ186" s="16" t="s">
        <v>77</v>
      </c>
      <c r="BK186" s="188">
        <f>ROUND(I186*H186,2)</f>
        <v>0</v>
      </c>
      <c r="BL186" s="16" t="s">
        <v>142</v>
      </c>
      <c r="BM186" s="187" t="s">
        <v>455</v>
      </c>
    </row>
    <row r="187" s="2" customFormat="1">
      <c r="A187" s="37"/>
      <c r="B187" s="38"/>
      <c r="C187" s="39"/>
      <c r="D187" s="203" t="s">
        <v>168</v>
      </c>
      <c r="E187" s="39"/>
      <c r="F187" s="204" t="s">
        <v>456</v>
      </c>
      <c r="G187" s="39"/>
      <c r="H187" s="39"/>
      <c r="I187" s="205"/>
      <c r="J187" s="39"/>
      <c r="K187" s="39"/>
      <c r="L187" s="43"/>
      <c r="M187" s="206"/>
      <c r="N187" s="207"/>
      <c r="O187" s="83"/>
      <c r="P187" s="83"/>
      <c r="Q187" s="83"/>
      <c r="R187" s="83"/>
      <c r="S187" s="83"/>
      <c r="T187" s="84"/>
      <c r="U187" s="37"/>
      <c r="V187" s="37"/>
      <c r="W187" s="37"/>
      <c r="X187" s="37"/>
      <c r="Y187" s="37"/>
      <c r="Z187" s="37"/>
      <c r="AA187" s="37"/>
      <c r="AB187" s="37"/>
      <c r="AC187" s="37"/>
      <c r="AD187" s="37"/>
      <c r="AE187" s="37"/>
      <c r="AT187" s="16" t="s">
        <v>168</v>
      </c>
      <c r="AU187" s="16" t="s">
        <v>69</v>
      </c>
    </row>
    <row r="188" s="2" customFormat="1" ht="24.15" customHeight="1">
      <c r="A188" s="37"/>
      <c r="B188" s="38"/>
      <c r="C188" s="189" t="s">
        <v>457</v>
      </c>
      <c r="D188" s="189" t="s">
        <v>149</v>
      </c>
      <c r="E188" s="190" t="s">
        <v>458</v>
      </c>
      <c r="F188" s="191" t="s">
        <v>459</v>
      </c>
      <c r="G188" s="192" t="s">
        <v>339</v>
      </c>
      <c r="H188" s="193">
        <v>13</v>
      </c>
      <c r="I188" s="194"/>
      <c r="J188" s="195">
        <f>ROUND(I188*H188,2)</f>
        <v>0</v>
      </c>
      <c r="K188" s="191" t="s">
        <v>139</v>
      </c>
      <c r="L188" s="43"/>
      <c r="M188" s="196" t="s">
        <v>19</v>
      </c>
      <c r="N188" s="197" t="s">
        <v>40</v>
      </c>
      <c r="O188" s="83"/>
      <c r="P188" s="185">
        <f>O188*H188</f>
        <v>0</v>
      </c>
      <c r="Q188" s="185">
        <v>0</v>
      </c>
      <c r="R188" s="185">
        <f>Q188*H188</f>
        <v>0</v>
      </c>
      <c r="S188" s="185">
        <v>0</v>
      </c>
      <c r="T188" s="186">
        <f>S188*H188</f>
        <v>0</v>
      </c>
      <c r="U188" s="37"/>
      <c r="V188" s="37"/>
      <c r="W188" s="37"/>
      <c r="X188" s="37"/>
      <c r="Y188" s="37"/>
      <c r="Z188" s="37"/>
      <c r="AA188" s="37"/>
      <c r="AB188" s="37"/>
      <c r="AC188" s="37"/>
      <c r="AD188" s="37"/>
      <c r="AE188" s="37"/>
      <c r="AR188" s="187" t="s">
        <v>142</v>
      </c>
      <c r="AT188" s="187" t="s">
        <v>149</v>
      </c>
      <c r="AU188" s="187" t="s">
        <v>69</v>
      </c>
      <c r="AY188" s="16" t="s">
        <v>141</v>
      </c>
      <c r="BE188" s="188">
        <f>IF(N188="základní",J188,0)</f>
        <v>0</v>
      </c>
      <c r="BF188" s="188">
        <f>IF(N188="snížená",J188,0)</f>
        <v>0</v>
      </c>
      <c r="BG188" s="188">
        <f>IF(N188="zákl. přenesená",J188,0)</f>
        <v>0</v>
      </c>
      <c r="BH188" s="188">
        <f>IF(N188="sníž. přenesená",J188,0)</f>
        <v>0</v>
      </c>
      <c r="BI188" s="188">
        <f>IF(N188="nulová",J188,0)</f>
        <v>0</v>
      </c>
      <c r="BJ188" s="16" t="s">
        <v>77</v>
      </c>
      <c r="BK188" s="188">
        <f>ROUND(I188*H188,2)</f>
        <v>0</v>
      </c>
      <c r="BL188" s="16" t="s">
        <v>142</v>
      </c>
      <c r="BM188" s="187" t="s">
        <v>460</v>
      </c>
    </row>
    <row r="189" s="2" customFormat="1">
      <c r="A189" s="37"/>
      <c r="B189" s="38"/>
      <c r="C189" s="39"/>
      <c r="D189" s="203" t="s">
        <v>168</v>
      </c>
      <c r="E189" s="39"/>
      <c r="F189" s="204" t="s">
        <v>456</v>
      </c>
      <c r="G189" s="39"/>
      <c r="H189" s="39"/>
      <c r="I189" s="205"/>
      <c r="J189" s="39"/>
      <c r="K189" s="39"/>
      <c r="L189" s="43"/>
      <c r="M189" s="206"/>
      <c r="N189" s="207"/>
      <c r="O189" s="83"/>
      <c r="P189" s="83"/>
      <c r="Q189" s="83"/>
      <c r="R189" s="83"/>
      <c r="S189" s="83"/>
      <c r="T189" s="84"/>
      <c r="U189" s="37"/>
      <c r="V189" s="37"/>
      <c r="W189" s="37"/>
      <c r="X189" s="37"/>
      <c r="Y189" s="37"/>
      <c r="Z189" s="37"/>
      <c r="AA189" s="37"/>
      <c r="AB189" s="37"/>
      <c r="AC189" s="37"/>
      <c r="AD189" s="37"/>
      <c r="AE189" s="37"/>
      <c r="AT189" s="16" t="s">
        <v>168</v>
      </c>
      <c r="AU189" s="16" t="s">
        <v>69</v>
      </c>
    </row>
    <row r="190" s="2" customFormat="1" ht="44.25" customHeight="1">
      <c r="A190" s="37"/>
      <c r="B190" s="38"/>
      <c r="C190" s="189" t="s">
        <v>274</v>
      </c>
      <c r="D190" s="189" t="s">
        <v>149</v>
      </c>
      <c r="E190" s="190" t="s">
        <v>461</v>
      </c>
      <c r="F190" s="191" t="s">
        <v>462</v>
      </c>
      <c r="G190" s="192" t="s">
        <v>138</v>
      </c>
      <c r="H190" s="193">
        <v>10</v>
      </c>
      <c r="I190" s="194"/>
      <c r="J190" s="195">
        <f>ROUND(I190*H190,2)</f>
        <v>0</v>
      </c>
      <c r="K190" s="191" t="s">
        <v>139</v>
      </c>
      <c r="L190" s="43"/>
      <c r="M190" s="196" t="s">
        <v>19</v>
      </c>
      <c r="N190" s="197" t="s">
        <v>40</v>
      </c>
      <c r="O190" s="83"/>
      <c r="P190" s="185">
        <f>O190*H190</f>
        <v>0</v>
      </c>
      <c r="Q190" s="185">
        <v>0</v>
      </c>
      <c r="R190" s="185">
        <f>Q190*H190</f>
        <v>0</v>
      </c>
      <c r="S190" s="185">
        <v>0</v>
      </c>
      <c r="T190" s="186">
        <f>S190*H190</f>
        <v>0</v>
      </c>
      <c r="U190" s="37"/>
      <c r="V190" s="37"/>
      <c r="W190" s="37"/>
      <c r="X190" s="37"/>
      <c r="Y190" s="37"/>
      <c r="Z190" s="37"/>
      <c r="AA190" s="37"/>
      <c r="AB190" s="37"/>
      <c r="AC190" s="37"/>
      <c r="AD190" s="37"/>
      <c r="AE190" s="37"/>
      <c r="AR190" s="187" t="s">
        <v>142</v>
      </c>
      <c r="AT190" s="187" t="s">
        <v>149</v>
      </c>
      <c r="AU190" s="187" t="s">
        <v>69</v>
      </c>
      <c r="AY190" s="16" t="s">
        <v>141</v>
      </c>
      <c r="BE190" s="188">
        <f>IF(N190="základní",J190,0)</f>
        <v>0</v>
      </c>
      <c r="BF190" s="188">
        <f>IF(N190="snížená",J190,0)</f>
        <v>0</v>
      </c>
      <c r="BG190" s="188">
        <f>IF(N190="zákl. přenesená",J190,0)</f>
        <v>0</v>
      </c>
      <c r="BH190" s="188">
        <f>IF(N190="sníž. přenesená",J190,0)</f>
        <v>0</v>
      </c>
      <c r="BI190" s="188">
        <f>IF(N190="nulová",J190,0)</f>
        <v>0</v>
      </c>
      <c r="BJ190" s="16" t="s">
        <v>77</v>
      </c>
      <c r="BK190" s="188">
        <f>ROUND(I190*H190,2)</f>
        <v>0</v>
      </c>
      <c r="BL190" s="16" t="s">
        <v>142</v>
      </c>
      <c r="BM190" s="187" t="s">
        <v>463</v>
      </c>
    </row>
    <row r="191" s="2" customFormat="1" ht="16.5" customHeight="1">
      <c r="A191" s="37"/>
      <c r="B191" s="38"/>
      <c r="C191" s="175" t="s">
        <v>464</v>
      </c>
      <c r="D191" s="175" t="s">
        <v>135</v>
      </c>
      <c r="E191" s="176" t="s">
        <v>465</v>
      </c>
      <c r="F191" s="177" t="s">
        <v>466</v>
      </c>
      <c r="G191" s="178" t="s">
        <v>138</v>
      </c>
      <c r="H191" s="179">
        <v>1</v>
      </c>
      <c r="I191" s="180"/>
      <c r="J191" s="181">
        <f>ROUND(I191*H191,2)</f>
        <v>0</v>
      </c>
      <c r="K191" s="177" t="s">
        <v>19</v>
      </c>
      <c r="L191" s="182"/>
      <c r="M191" s="183" t="s">
        <v>19</v>
      </c>
      <c r="N191" s="184" t="s">
        <v>40</v>
      </c>
      <c r="O191" s="83"/>
      <c r="P191" s="185">
        <f>O191*H191</f>
        <v>0</v>
      </c>
      <c r="Q191" s="185">
        <v>0.080000000000000002</v>
      </c>
      <c r="R191" s="185">
        <f>Q191*H191</f>
        <v>0.080000000000000002</v>
      </c>
      <c r="S191" s="185">
        <v>0</v>
      </c>
      <c r="T191" s="186">
        <f>S191*H191</f>
        <v>0</v>
      </c>
      <c r="U191" s="37"/>
      <c r="V191" s="37"/>
      <c r="W191" s="37"/>
      <c r="X191" s="37"/>
      <c r="Y191" s="37"/>
      <c r="Z191" s="37"/>
      <c r="AA191" s="37"/>
      <c r="AB191" s="37"/>
      <c r="AC191" s="37"/>
      <c r="AD191" s="37"/>
      <c r="AE191" s="37"/>
      <c r="AR191" s="187" t="s">
        <v>140</v>
      </c>
      <c r="AT191" s="187" t="s">
        <v>135</v>
      </c>
      <c r="AU191" s="187" t="s">
        <v>69</v>
      </c>
      <c r="AY191" s="16" t="s">
        <v>141</v>
      </c>
      <c r="BE191" s="188">
        <f>IF(N191="základní",J191,0)</f>
        <v>0</v>
      </c>
      <c r="BF191" s="188">
        <f>IF(N191="snížená",J191,0)</f>
        <v>0</v>
      </c>
      <c r="BG191" s="188">
        <f>IF(N191="zákl. přenesená",J191,0)</f>
        <v>0</v>
      </c>
      <c r="BH191" s="188">
        <f>IF(N191="sníž. přenesená",J191,0)</f>
        <v>0</v>
      </c>
      <c r="BI191" s="188">
        <f>IF(N191="nulová",J191,0)</f>
        <v>0</v>
      </c>
      <c r="BJ191" s="16" t="s">
        <v>77</v>
      </c>
      <c r="BK191" s="188">
        <f>ROUND(I191*H191,2)</f>
        <v>0</v>
      </c>
      <c r="BL191" s="16" t="s">
        <v>142</v>
      </c>
      <c r="BM191" s="187" t="s">
        <v>467</v>
      </c>
    </row>
    <row r="192" s="2" customFormat="1" ht="16.5" customHeight="1">
      <c r="A192" s="37"/>
      <c r="B192" s="38"/>
      <c r="C192" s="175" t="s">
        <v>278</v>
      </c>
      <c r="D192" s="175" t="s">
        <v>135</v>
      </c>
      <c r="E192" s="176" t="s">
        <v>468</v>
      </c>
      <c r="F192" s="177" t="s">
        <v>469</v>
      </c>
      <c r="G192" s="178" t="s">
        <v>138</v>
      </c>
      <c r="H192" s="179">
        <v>5</v>
      </c>
      <c r="I192" s="180"/>
      <c r="J192" s="181">
        <f>ROUND(I192*H192,2)</f>
        <v>0</v>
      </c>
      <c r="K192" s="177" t="s">
        <v>19</v>
      </c>
      <c r="L192" s="182"/>
      <c r="M192" s="183" t="s">
        <v>19</v>
      </c>
      <c r="N192" s="184" t="s">
        <v>40</v>
      </c>
      <c r="O192" s="83"/>
      <c r="P192" s="185">
        <f>O192*H192</f>
        <v>0</v>
      </c>
      <c r="Q192" s="185">
        <v>0.23999999999999999</v>
      </c>
      <c r="R192" s="185">
        <f>Q192*H192</f>
        <v>1.2</v>
      </c>
      <c r="S192" s="185">
        <v>0</v>
      </c>
      <c r="T192" s="186">
        <f>S192*H192</f>
        <v>0</v>
      </c>
      <c r="U192" s="37"/>
      <c r="V192" s="37"/>
      <c r="W192" s="37"/>
      <c r="X192" s="37"/>
      <c r="Y192" s="37"/>
      <c r="Z192" s="37"/>
      <c r="AA192" s="37"/>
      <c r="AB192" s="37"/>
      <c r="AC192" s="37"/>
      <c r="AD192" s="37"/>
      <c r="AE192" s="37"/>
      <c r="AR192" s="187" t="s">
        <v>140</v>
      </c>
      <c r="AT192" s="187" t="s">
        <v>135</v>
      </c>
      <c r="AU192" s="187" t="s">
        <v>69</v>
      </c>
      <c r="AY192" s="16" t="s">
        <v>141</v>
      </c>
      <c r="BE192" s="188">
        <f>IF(N192="základní",J192,0)</f>
        <v>0</v>
      </c>
      <c r="BF192" s="188">
        <f>IF(N192="snížená",J192,0)</f>
        <v>0</v>
      </c>
      <c r="BG192" s="188">
        <f>IF(N192="zákl. přenesená",J192,0)</f>
        <v>0</v>
      </c>
      <c r="BH192" s="188">
        <f>IF(N192="sníž. přenesená",J192,0)</f>
        <v>0</v>
      </c>
      <c r="BI192" s="188">
        <f>IF(N192="nulová",J192,0)</f>
        <v>0</v>
      </c>
      <c r="BJ192" s="16" t="s">
        <v>77</v>
      </c>
      <c r="BK192" s="188">
        <f>ROUND(I192*H192,2)</f>
        <v>0</v>
      </c>
      <c r="BL192" s="16" t="s">
        <v>142</v>
      </c>
      <c r="BM192" s="187" t="s">
        <v>470</v>
      </c>
    </row>
    <row r="193" s="2" customFormat="1" ht="16.5" customHeight="1">
      <c r="A193" s="37"/>
      <c r="B193" s="38"/>
      <c r="C193" s="175" t="s">
        <v>471</v>
      </c>
      <c r="D193" s="175" t="s">
        <v>135</v>
      </c>
      <c r="E193" s="176" t="s">
        <v>472</v>
      </c>
      <c r="F193" s="177" t="s">
        <v>473</v>
      </c>
      <c r="G193" s="178" t="s">
        <v>138</v>
      </c>
      <c r="H193" s="179">
        <v>4</v>
      </c>
      <c r="I193" s="180"/>
      <c r="J193" s="181">
        <f>ROUND(I193*H193,2)</f>
        <v>0</v>
      </c>
      <c r="K193" s="177" t="s">
        <v>19</v>
      </c>
      <c r="L193" s="182"/>
      <c r="M193" s="183" t="s">
        <v>19</v>
      </c>
      <c r="N193" s="184" t="s">
        <v>40</v>
      </c>
      <c r="O193" s="83"/>
      <c r="P193" s="185">
        <f>O193*H193</f>
        <v>0</v>
      </c>
      <c r="Q193" s="185">
        <v>0.23999999999999999</v>
      </c>
      <c r="R193" s="185">
        <f>Q193*H193</f>
        <v>0.95999999999999996</v>
      </c>
      <c r="S193" s="185">
        <v>0</v>
      </c>
      <c r="T193" s="186">
        <f>S193*H193</f>
        <v>0</v>
      </c>
      <c r="U193" s="37"/>
      <c r="V193" s="37"/>
      <c r="W193" s="37"/>
      <c r="X193" s="37"/>
      <c r="Y193" s="37"/>
      <c r="Z193" s="37"/>
      <c r="AA193" s="37"/>
      <c r="AB193" s="37"/>
      <c r="AC193" s="37"/>
      <c r="AD193" s="37"/>
      <c r="AE193" s="37"/>
      <c r="AR193" s="187" t="s">
        <v>140</v>
      </c>
      <c r="AT193" s="187" t="s">
        <v>135</v>
      </c>
      <c r="AU193" s="187" t="s">
        <v>69</v>
      </c>
      <c r="AY193" s="16" t="s">
        <v>141</v>
      </c>
      <c r="BE193" s="188">
        <f>IF(N193="základní",J193,0)</f>
        <v>0</v>
      </c>
      <c r="BF193" s="188">
        <f>IF(N193="snížená",J193,0)</f>
        <v>0</v>
      </c>
      <c r="BG193" s="188">
        <f>IF(N193="zákl. přenesená",J193,0)</f>
        <v>0</v>
      </c>
      <c r="BH193" s="188">
        <f>IF(N193="sníž. přenesená",J193,0)</f>
        <v>0</v>
      </c>
      <c r="BI193" s="188">
        <f>IF(N193="nulová",J193,0)</f>
        <v>0</v>
      </c>
      <c r="BJ193" s="16" t="s">
        <v>77</v>
      </c>
      <c r="BK193" s="188">
        <f>ROUND(I193*H193,2)</f>
        <v>0</v>
      </c>
      <c r="BL193" s="16" t="s">
        <v>142</v>
      </c>
      <c r="BM193" s="187" t="s">
        <v>474</v>
      </c>
    </row>
    <row r="194" s="2" customFormat="1" ht="37.8" customHeight="1">
      <c r="A194" s="37"/>
      <c r="B194" s="38"/>
      <c r="C194" s="189" t="s">
        <v>283</v>
      </c>
      <c r="D194" s="189" t="s">
        <v>149</v>
      </c>
      <c r="E194" s="190" t="s">
        <v>475</v>
      </c>
      <c r="F194" s="191" t="s">
        <v>476</v>
      </c>
      <c r="G194" s="192" t="s">
        <v>477</v>
      </c>
      <c r="H194" s="193">
        <v>10</v>
      </c>
      <c r="I194" s="194"/>
      <c r="J194" s="195">
        <f>ROUND(I194*H194,2)</f>
        <v>0</v>
      </c>
      <c r="K194" s="191" t="s">
        <v>139</v>
      </c>
      <c r="L194" s="43"/>
      <c r="M194" s="196" t="s">
        <v>19</v>
      </c>
      <c r="N194" s="197" t="s">
        <v>40</v>
      </c>
      <c r="O194" s="83"/>
      <c r="P194" s="185">
        <f>O194*H194</f>
        <v>0</v>
      </c>
      <c r="Q194" s="185">
        <v>0</v>
      </c>
      <c r="R194" s="185">
        <f>Q194*H194</f>
        <v>0</v>
      </c>
      <c r="S194" s="185">
        <v>0</v>
      </c>
      <c r="T194" s="186">
        <f>S194*H194</f>
        <v>0</v>
      </c>
      <c r="U194" s="37"/>
      <c r="V194" s="37"/>
      <c r="W194" s="37"/>
      <c r="X194" s="37"/>
      <c r="Y194" s="37"/>
      <c r="Z194" s="37"/>
      <c r="AA194" s="37"/>
      <c r="AB194" s="37"/>
      <c r="AC194" s="37"/>
      <c r="AD194" s="37"/>
      <c r="AE194" s="37"/>
      <c r="AR194" s="187" t="s">
        <v>142</v>
      </c>
      <c r="AT194" s="187" t="s">
        <v>149</v>
      </c>
      <c r="AU194" s="187" t="s">
        <v>69</v>
      </c>
      <c r="AY194" s="16" t="s">
        <v>141</v>
      </c>
      <c r="BE194" s="188">
        <f>IF(N194="základní",J194,0)</f>
        <v>0</v>
      </c>
      <c r="BF194" s="188">
        <f>IF(N194="snížená",J194,0)</f>
        <v>0</v>
      </c>
      <c r="BG194" s="188">
        <f>IF(N194="zákl. přenesená",J194,0)</f>
        <v>0</v>
      </c>
      <c r="BH194" s="188">
        <f>IF(N194="sníž. přenesená",J194,0)</f>
        <v>0</v>
      </c>
      <c r="BI194" s="188">
        <f>IF(N194="nulová",J194,0)</f>
        <v>0</v>
      </c>
      <c r="BJ194" s="16" t="s">
        <v>77</v>
      </c>
      <c r="BK194" s="188">
        <f>ROUND(I194*H194,2)</f>
        <v>0</v>
      </c>
      <c r="BL194" s="16" t="s">
        <v>142</v>
      </c>
      <c r="BM194" s="187" t="s">
        <v>478</v>
      </c>
    </row>
    <row r="195" s="2" customFormat="1">
      <c r="A195" s="37"/>
      <c r="B195" s="38"/>
      <c r="C195" s="39"/>
      <c r="D195" s="203" t="s">
        <v>168</v>
      </c>
      <c r="E195" s="39"/>
      <c r="F195" s="204" t="s">
        <v>479</v>
      </c>
      <c r="G195" s="39"/>
      <c r="H195" s="39"/>
      <c r="I195" s="205"/>
      <c r="J195" s="39"/>
      <c r="K195" s="39"/>
      <c r="L195" s="43"/>
      <c r="M195" s="206"/>
      <c r="N195" s="207"/>
      <c r="O195" s="83"/>
      <c r="P195" s="83"/>
      <c r="Q195" s="83"/>
      <c r="R195" s="83"/>
      <c r="S195" s="83"/>
      <c r="T195" s="84"/>
      <c r="U195" s="37"/>
      <c r="V195" s="37"/>
      <c r="W195" s="37"/>
      <c r="X195" s="37"/>
      <c r="Y195" s="37"/>
      <c r="Z195" s="37"/>
      <c r="AA195" s="37"/>
      <c r="AB195" s="37"/>
      <c r="AC195" s="37"/>
      <c r="AD195" s="37"/>
      <c r="AE195" s="37"/>
      <c r="AT195" s="16" t="s">
        <v>168</v>
      </c>
      <c r="AU195" s="16" t="s">
        <v>69</v>
      </c>
    </row>
    <row r="196" s="2" customFormat="1" ht="16.5" customHeight="1">
      <c r="A196" s="37"/>
      <c r="B196" s="38"/>
      <c r="C196" s="189" t="s">
        <v>480</v>
      </c>
      <c r="D196" s="189" t="s">
        <v>149</v>
      </c>
      <c r="E196" s="190" t="s">
        <v>481</v>
      </c>
      <c r="F196" s="191" t="s">
        <v>482</v>
      </c>
      <c r="G196" s="192" t="s">
        <v>477</v>
      </c>
      <c r="H196" s="193">
        <v>20</v>
      </c>
      <c r="I196" s="194"/>
      <c r="J196" s="195">
        <f>ROUND(I196*H196,2)</f>
        <v>0</v>
      </c>
      <c r="K196" s="191" t="s">
        <v>139</v>
      </c>
      <c r="L196" s="43"/>
      <c r="M196" s="196" t="s">
        <v>19</v>
      </c>
      <c r="N196" s="197" t="s">
        <v>40</v>
      </c>
      <c r="O196" s="83"/>
      <c r="P196" s="185">
        <f>O196*H196</f>
        <v>0</v>
      </c>
      <c r="Q196" s="185">
        <v>0</v>
      </c>
      <c r="R196" s="185">
        <f>Q196*H196</f>
        <v>0</v>
      </c>
      <c r="S196" s="185">
        <v>0</v>
      </c>
      <c r="T196" s="186">
        <f>S196*H196</f>
        <v>0</v>
      </c>
      <c r="U196" s="37"/>
      <c r="V196" s="37"/>
      <c r="W196" s="37"/>
      <c r="X196" s="37"/>
      <c r="Y196" s="37"/>
      <c r="Z196" s="37"/>
      <c r="AA196" s="37"/>
      <c r="AB196" s="37"/>
      <c r="AC196" s="37"/>
      <c r="AD196" s="37"/>
      <c r="AE196" s="37"/>
      <c r="AR196" s="187" t="s">
        <v>142</v>
      </c>
      <c r="AT196" s="187" t="s">
        <v>149</v>
      </c>
      <c r="AU196" s="187" t="s">
        <v>69</v>
      </c>
      <c r="AY196" s="16" t="s">
        <v>141</v>
      </c>
      <c r="BE196" s="188">
        <f>IF(N196="základní",J196,0)</f>
        <v>0</v>
      </c>
      <c r="BF196" s="188">
        <f>IF(N196="snížená",J196,0)</f>
        <v>0</v>
      </c>
      <c r="BG196" s="188">
        <f>IF(N196="zákl. přenesená",J196,0)</f>
        <v>0</v>
      </c>
      <c r="BH196" s="188">
        <f>IF(N196="sníž. přenesená",J196,0)</f>
        <v>0</v>
      </c>
      <c r="BI196" s="188">
        <f>IF(N196="nulová",J196,0)</f>
        <v>0</v>
      </c>
      <c r="BJ196" s="16" t="s">
        <v>77</v>
      </c>
      <c r="BK196" s="188">
        <f>ROUND(I196*H196,2)</f>
        <v>0</v>
      </c>
      <c r="BL196" s="16" t="s">
        <v>142</v>
      </c>
      <c r="BM196" s="187" t="s">
        <v>483</v>
      </c>
    </row>
    <row r="197" s="2" customFormat="1">
      <c r="A197" s="37"/>
      <c r="B197" s="38"/>
      <c r="C197" s="39"/>
      <c r="D197" s="203" t="s">
        <v>168</v>
      </c>
      <c r="E197" s="39"/>
      <c r="F197" s="204" t="s">
        <v>484</v>
      </c>
      <c r="G197" s="39"/>
      <c r="H197" s="39"/>
      <c r="I197" s="205"/>
      <c r="J197" s="39"/>
      <c r="K197" s="39"/>
      <c r="L197" s="43"/>
      <c r="M197" s="206"/>
      <c r="N197" s="207"/>
      <c r="O197" s="83"/>
      <c r="P197" s="83"/>
      <c r="Q197" s="83"/>
      <c r="R197" s="83"/>
      <c r="S197" s="83"/>
      <c r="T197" s="84"/>
      <c r="U197" s="37"/>
      <c r="V197" s="37"/>
      <c r="W197" s="37"/>
      <c r="X197" s="37"/>
      <c r="Y197" s="37"/>
      <c r="Z197" s="37"/>
      <c r="AA197" s="37"/>
      <c r="AB197" s="37"/>
      <c r="AC197" s="37"/>
      <c r="AD197" s="37"/>
      <c r="AE197" s="37"/>
      <c r="AT197" s="16" t="s">
        <v>168</v>
      </c>
      <c r="AU197" s="16" t="s">
        <v>69</v>
      </c>
    </row>
    <row r="198" s="2" customFormat="1" ht="16.5" customHeight="1">
      <c r="A198" s="37"/>
      <c r="B198" s="38"/>
      <c r="C198" s="189" t="s">
        <v>287</v>
      </c>
      <c r="D198" s="189" t="s">
        <v>149</v>
      </c>
      <c r="E198" s="190" t="s">
        <v>485</v>
      </c>
      <c r="F198" s="191" t="s">
        <v>486</v>
      </c>
      <c r="G198" s="192" t="s">
        <v>477</v>
      </c>
      <c r="H198" s="193">
        <v>20</v>
      </c>
      <c r="I198" s="194"/>
      <c r="J198" s="195">
        <f>ROUND(I198*H198,2)</f>
        <v>0</v>
      </c>
      <c r="K198" s="191" t="s">
        <v>139</v>
      </c>
      <c r="L198" s="43"/>
      <c r="M198" s="196" t="s">
        <v>19</v>
      </c>
      <c r="N198" s="197" t="s">
        <v>40</v>
      </c>
      <c r="O198" s="83"/>
      <c r="P198" s="185">
        <f>O198*H198</f>
        <v>0</v>
      </c>
      <c r="Q198" s="185">
        <v>0</v>
      </c>
      <c r="R198" s="185">
        <f>Q198*H198</f>
        <v>0</v>
      </c>
      <c r="S198" s="185">
        <v>0</v>
      </c>
      <c r="T198" s="186">
        <f>S198*H198</f>
        <v>0</v>
      </c>
      <c r="U198" s="37"/>
      <c r="V198" s="37"/>
      <c r="W198" s="37"/>
      <c r="X198" s="37"/>
      <c r="Y198" s="37"/>
      <c r="Z198" s="37"/>
      <c r="AA198" s="37"/>
      <c r="AB198" s="37"/>
      <c r="AC198" s="37"/>
      <c r="AD198" s="37"/>
      <c r="AE198" s="37"/>
      <c r="AR198" s="187" t="s">
        <v>142</v>
      </c>
      <c r="AT198" s="187" t="s">
        <v>149</v>
      </c>
      <c r="AU198" s="187" t="s">
        <v>69</v>
      </c>
      <c r="AY198" s="16" t="s">
        <v>141</v>
      </c>
      <c r="BE198" s="188">
        <f>IF(N198="základní",J198,0)</f>
        <v>0</v>
      </c>
      <c r="BF198" s="188">
        <f>IF(N198="snížená",J198,0)</f>
        <v>0</v>
      </c>
      <c r="BG198" s="188">
        <f>IF(N198="zákl. přenesená",J198,0)</f>
        <v>0</v>
      </c>
      <c r="BH198" s="188">
        <f>IF(N198="sníž. přenesená",J198,0)</f>
        <v>0</v>
      </c>
      <c r="BI198" s="188">
        <f>IF(N198="nulová",J198,0)</f>
        <v>0</v>
      </c>
      <c r="BJ198" s="16" t="s">
        <v>77</v>
      </c>
      <c r="BK198" s="188">
        <f>ROUND(I198*H198,2)</f>
        <v>0</v>
      </c>
      <c r="BL198" s="16" t="s">
        <v>142</v>
      </c>
      <c r="BM198" s="187" t="s">
        <v>487</v>
      </c>
    </row>
    <row r="199" s="2" customFormat="1" ht="16.5" customHeight="1">
      <c r="A199" s="37"/>
      <c r="B199" s="38"/>
      <c r="C199" s="189" t="s">
        <v>488</v>
      </c>
      <c r="D199" s="189" t="s">
        <v>149</v>
      </c>
      <c r="E199" s="190" t="s">
        <v>489</v>
      </c>
      <c r="F199" s="191" t="s">
        <v>490</v>
      </c>
      <c r="G199" s="192" t="s">
        <v>477</v>
      </c>
      <c r="H199" s="193">
        <v>20</v>
      </c>
      <c r="I199" s="194"/>
      <c r="J199" s="195">
        <f>ROUND(I199*H199,2)</f>
        <v>0</v>
      </c>
      <c r="K199" s="191" t="s">
        <v>139</v>
      </c>
      <c r="L199" s="43"/>
      <c r="M199" s="196" t="s">
        <v>19</v>
      </c>
      <c r="N199" s="197" t="s">
        <v>40</v>
      </c>
      <c r="O199" s="83"/>
      <c r="P199" s="185">
        <f>O199*H199</f>
        <v>0</v>
      </c>
      <c r="Q199" s="185">
        <v>0</v>
      </c>
      <c r="R199" s="185">
        <f>Q199*H199</f>
        <v>0</v>
      </c>
      <c r="S199" s="185">
        <v>0</v>
      </c>
      <c r="T199" s="186">
        <f>S199*H199</f>
        <v>0</v>
      </c>
      <c r="U199" s="37"/>
      <c r="V199" s="37"/>
      <c r="W199" s="37"/>
      <c r="X199" s="37"/>
      <c r="Y199" s="37"/>
      <c r="Z199" s="37"/>
      <c r="AA199" s="37"/>
      <c r="AB199" s="37"/>
      <c r="AC199" s="37"/>
      <c r="AD199" s="37"/>
      <c r="AE199" s="37"/>
      <c r="AR199" s="187" t="s">
        <v>142</v>
      </c>
      <c r="AT199" s="187" t="s">
        <v>149</v>
      </c>
      <c r="AU199" s="187" t="s">
        <v>69</v>
      </c>
      <c r="AY199" s="16" t="s">
        <v>141</v>
      </c>
      <c r="BE199" s="188">
        <f>IF(N199="základní",J199,0)</f>
        <v>0</v>
      </c>
      <c r="BF199" s="188">
        <f>IF(N199="snížená",J199,0)</f>
        <v>0</v>
      </c>
      <c r="BG199" s="188">
        <f>IF(N199="zákl. přenesená",J199,0)</f>
        <v>0</v>
      </c>
      <c r="BH199" s="188">
        <f>IF(N199="sníž. přenesená",J199,0)</f>
        <v>0</v>
      </c>
      <c r="BI199" s="188">
        <f>IF(N199="nulová",J199,0)</f>
        <v>0</v>
      </c>
      <c r="BJ199" s="16" t="s">
        <v>77</v>
      </c>
      <c r="BK199" s="188">
        <f>ROUND(I199*H199,2)</f>
        <v>0</v>
      </c>
      <c r="BL199" s="16" t="s">
        <v>142</v>
      </c>
      <c r="BM199" s="187" t="s">
        <v>491</v>
      </c>
    </row>
    <row r="200" s="2" customFormat="1" ht="16.5" customHeight="1">
      <c r="A200" s="37"/>
      <c r="B200" s="38"/>
      <c r="C200" s="189" t="s">
        <v>292</v>
      </c>
      <c r="D200" s="189" t="s">
        <v>149</v>
      </c>
      <c r="E200" s="190" t="s">
        <v>492</v>
      </c>
      <c r="F200" s="191" t="s">
        <v>493</v>
      </c>
      <c r="G200" s="192" t="s">
        <v>477</v>
      </c>
      <c r="H200" s="193">
        <v>20</v>
      </c>
      <c r="I200" s="194"/>
      <c r="J200" s="195">
        <f>ROUND(I200*H200,2)</f>
        <v>0</v>
      </c>
      <c r="K200" s="191" t="s">
        <v>139</v>
      </c>
      <c r="L200" s="43"/>
      <c r="M200" s="196" t="s">
        <v>19</v>
      </c>
      <c r="N200" s="197" t="s">
        <v>40</v>
      </c>
      <c r="O200" s="83"/>
      <c r="P200" s="185">
        <f>O200*H200</f>
        <v>0</v>
      </c>
      <c r="Q200" s="185">
        <v>0</v>
      </c>
      <c r="R200" s="185">
        <f>Q200*H200</f>
        <v>0</v>
      </c>
      <c r="S200" s="185">
        <v>0</v>
      </c>
      <c r="T200" s="186">
        <f>S200*H200</f>
        <v>0</v>
      </c>
      <c r="U200" s="37"/>
      <c r="V200" s="37"/>
      <c r="W200" s="37"/>
      <c r="X200" s="37"/>
      <c r="Y200" s="37"/>
      <c r="Z200" s="37"/>
      <c r="AA200" s="37"/>
      <c r="AB200" s="37"/>
      <c r="AC200" s="37"/>
      <c r="AD200" s="37"/>
      <c r="AE200" s="37"/>
      <c r="AR200" s="187" t="s">
        <v>142</v>
      </c>
      <c r="AT200" s="187" t="s">
        <v>149</v>
      </c>
      <c r="AU200" s="187" t="s">
        <v>69</v>
      </c>
      <c r="AY200" s="16" t="s">
        <v>141</v>
      </c>
      <c r="BE200" s="188">
        <f>IF(N200="základní",J200,0)</f>
        <v>0</v>
      </c>
      <c r="BF200" s="188">
        <f>IF(N200="snížená",J200,0)</f>
        <v>0</v>
      </c>
      <c r="BG200" s="188">
        <f>IF(N200="zákl. přenesená",J200,0)</f>
        <v>0</v>
      </c>
      <c r="BH200" s="188">
        <f>IF(N200="sníž. přenesená",J200,0)</f>
        <v>0</v>
      </c>
      <c r="BI200" s="188">
        <f>IF(N200="nulová",J200,0)</f>
        <v>0</v>
      </c>
      <c r="BJ200" s="16" t="s">
        <v>77</v>
      </c>
      <c r="BK200" s="188">
        <f>ROUND(I200*H200,2)</f>
        <v>0</v>
      </c>
      <c r="BL200" s="16" t="s">
        <v>142</v>
      </c>
      <c r="BM200" s="187" t="s">
        <v>494</v>
      </c>
    </row>
    <row r="201" s="2" customFormat="1" ht="16.5" customHeight="1">
      <c r="A201" s="37"/>
      <c r="B201" s="38"/>
      <c r="C201" s="189" t="s">
        <v>495</v>
      </c>
      <c r="D201" s="189" t="s">
        <v>149</v>
      </c>
      <c r="E201" s="190" t="s">
        <v>496</v>
      </c>
      <c r="F201" s="191" t="s">
        <v>497</v>
      </c>
      <c r="G201" s="192" t="s">
        <v>477</v>
      </c>
      <c r="H201" s="193">
        <v>20</v>
      </c>
      <c r="I201" s="194"/>
      <c r="J201" s="195">
        <f>ROUND(I201*H201,2)</f>
        <v>0</v>
      </c>
      <c r="K201" s="191" t="s">
        <v>139</v>
      </c>
      <c r="L201" s="43"/>
      <c r="M201" s="196" t="s">
        <v>19</v>
      </c>
      <c r="N201" s="197" t="s">
        <v>40</v>
      </c>
      <c r="O201" s="83"/>
      <c r="P201" s="185">
        <f>O201*H201</f>
        <v>0</v>
      </c>
      <c r="Q201" s="185">
        <v>0</v>
      </c>
      <c r="R201" s="185">
        <f>Q201*H201</f>
        <v>0</v>
      </c>
      <c r="S201" s="185">
        <v>0</v>
      </c>
      <c r="T201" s="186">
        <f>S201*H201</f>
        <v>0</v>
      </c>
      <c r="U201" s="37"/>
      <c r="V201" s="37"/>
      <c r="W201" s="37"/>
      <c r="X201" s="37"/>
      <c r="Y201" s="37"/>
      <c r="Z201" s="37"/>
      <c r="AA201" s="37"/>
      <c r="AB201" s="37"/>
      <c r="AC201" s="37"/>
      <c r="AD201" s="37"/>
      <c r="AE201" s="37"/>
      <c r="AR201" s="187" t="s">
        <v>142</v>
      </c>
      <c r="AT201" s="187" t="s">
        <v>149</v>
      </c>
      <c r="AU201" s="187" t="s">
        <v>69</v>
      </c>
      <c r="AY201" s="16" t="s">
        <v>141</v>
      </c>
      <c r="BE201" s="188">
        <f>IF(N201="základní",J201,0)</f>
        <v>0</v>
      </c>
      <c r="BF201" s="188">
        <f>IF(N201="snížená",J201,0)</f>
        <v>0</v>
      </c>
      <c r="BG201" s="188">
        <f>IF(N201="zákl. přenesená",J201,0)</f>
        <v>0</v>
      </c>
      <c r="BH201" s="188">
        <f>IF(N201="sníž. přenesená",J201,0)</f>
        <v>0</v>
      </c>
      <c r="BI201" s="188">
        <f>IF(N201="nulová",J201,0)</f>
        <v>0</v>
      </c>
      <c r="BJ201" s="16" t="s">
        <v>77</v>
      </c>
      <c r="BK201" s="188">
        <f>ROUND(I201*H201,2)</f>
        <v>0</v>
      </c>
      <c r="BL201" s="16" t="s">
        <v>142</v>
      </c>
      <c r="BM201" s="187" t="s">
        <v>498</v>
      </c>
    </row>
    <row r="202" s="2" customFormat="1" ht="16.5" customHeight="1">
      <c r="A202" s="37"/>
      <c r="B202" s="38"/>
      <c r="C202" s="189" t="s">
        <v>295</v>
      </c>
      <c r="D202" s="189" t="s">
        <v>149</v>
      </c>
      <c r="E202" s="190" t="s">
        <v>499</v>
      </c>
      <c r="F202" s="191" t="s">
        <v>500</v>
      </c>
      <c r="G202" s="192" t="s">
        <v>477</v>
      </c>
      <c r="H202" s="193">
        <v>10</v>
      </c>
      <c r="I202" s="194"/>
      <c r="J202" s="195">
        <f>ROUND(I202*H202,2)</f>
        <v>0</v>
      </c>
      <c r="K202" s="191" t="s">
        <v>139</v>
      </c>
      <c r="L202" s="43"/>
      <c r="M202" s="196" t="s">
        <v>19</v>
      </c>
      <c r="N202" s="197" t="s">
        <v>40</v>
      </c>
      <c r="O202" s="83"/>
      <c r="P202" s="185">
        <f>O202*H202</f>
        <v>0</v>
      </c>
      <c r="Q202" s="185">
        <v>0</v>
      </c>
      <c r="R202" s="185">
        <f>Q202*H202</f>
        <v>0</v>
      </c>
      <c r="S202" s="185">
        <v>0</v>
      </c>
      <c r="T202" s="186">
        <f>S202*H202</f>
        <v>0</v>
      </c>
      <c r="U202" s="37"/>
      <c r="V202" s="37"/>
      <c r="W202" s="37"/>
      <c r="X202" s="37"/>
      <c r="Y202" s="37"/>
      <c r="Z202" s="37"/>
      <c r="AA202" s="37"/>
      <c r="AB202" s="37"/>
      <c r="AC202" s="37"/>
      <c r="AD202" s="37"/>
      <c r="AE202" s="37"/>
      <c r="AR202" s="187" t="s">
        <v>142</v>
      </c>
      <c r="AT202" s="187" t="s">
        <v>149</v>
      </c>
      <c r="AU202" s="187" t="s">
        <v>69</v>
      </c>
      <c r="AY202" s="16" t="s">
        <v>141</v>
      </c>
      <c r="BE202" s="188">
        <f>IF(N202="základní",J202,0)</f>
        <v>0</v>
      </c>
      <c r="BF202" s="188">
        <f>IF(N202="snížená",J202,0)</f>
        <v>0</v>
      </c>
      <c r="BG202" s="188">
        <f>IF(N202="zákl. přenesená",J202,0)</f>
        <v>0</v>
      </c>
      <c r="BH202" s="188">
        <f>IF(N202="sníž. přenesená",J202,0)</f>
        <v>0</v>
      </c>
      <c r="BI202" s="188">
        <f>IF(N202="nulová",J202,0)</f>
        <v>0</v>
      </c>
      <c r="BJ202" s="16" t="s">
        <v>77</v>
      </c>
      <c r="BK202" s="188">
        <f>ROUND(I202*H202,2)</f>
        <v>0</v>
      </c>
      <c r="BL202" s="16" t="s">
        <v>142</v>
      </c>
      <c r="BM202" s="187" t="s">
        <v>501</v>
      </c>
    </row>
    <row r="203" s="2" customFormat="1" ht="16.5" customHeight="1">
      <c r="A203" s="37"/>
      <c r="B203" s="38"/>
      <c r="C203" s="189" t="s">
        <v>502</v>
      </c>
      <c r="D203" s="189" t="s">
        <v>149</v>
      </c>
      <c r="E203" s="190" t="s">
        <v>503</v>
      </c>
      <c r="F203" s="191" t="s">
        <v>504</v>
      </c>
      <c r="G203" s="192" t="s">
        <v>477</v>
      </c>
      <c r="H203" s="193">
        <v>10</v>
      </c>
      <c r="I203" s="194"/>
      <c r="J203" s="195">
        <f>ROUND(I203*H203,2)</f>
        <v>0</v>
      </c>
      <c r="K203" s="191" t="s">
        <v>139</v>
      </c>
      <c r="L203" s="43"/>
      <c r="M203" s="196" t="s">
        <v>19</v>
      </c>
      <c r="N203" s="197" t="s">
        <v>40</v>
      </c>
      <c r="O203" s="83"/>
      <c r="P203" s="185">
        <f>O203*H203</f>
        <v>0</v>
      </c>
      <c r="Q203" s="185">
        <v>0</v>
      </c>
      <c r="R203" s="185">
        <f>Q203*H203</f>
        <v>0</v>
      </c>
      <c r="S203" s="185">
        <v>0</v>
      </c>
      <c r="T203" s="186">
        <f>S203*H203</f>
        <v>0</v>
      </c>
      <c r="U203" s="37"/>
      <c r="V203" s="37"/>
      <c r="W203" s="37"/>
      <c r="X203" s="37"/>
      <c r="Y203" s="37"/>
      <c r="Z203" s="37"/>
      <c r="AA203" s="37"/>
      <c r="AB203" s="37"/>
      <c r="AC203" s="37"/>
      <c r="AD203" s="37"/>
      <c r="AE203" s="37"/>
      <c r="AR203" s="187" t="s">
        <v>142</v>
      </c>
      <c r="AT203" s="187" t="s">
        <v>149</v>
      </c>
      <c r="AU203" s="187" t="s">
        <v>69</v>
      </c>
      <c r="AY203" s="16" t="s">
        <v>141</v>
      </c>
      <c r="BE203" s="188">
        <f>IF(N203="základní",J203,0)</f>
        <v>0</v>
      </c>
      <c r="BF203" s="188">
        <f>IF(N203="snížená",J203,0)</f>
        <v>0</v>
      </c>
      <c r="BG203" s="188">
        <f>IF(N203="zákl. přenesená",J203,0)</f>
        <v>0</v>
      </c>
      <c r="BH203" s="188">
        <f>IF(N203="sníž. přenesená",J203,0)</f>
        <v>0</v>
      </c>
      <c r="BI203" s="188">
        <f>IF(N203="nulová",J203,0)</f>
        <v>0</v>
      </c>
      <c r="BJ203" s="16" t="s">
        <v>77</v>
      </c>
      <c r="BK203" s="188">
        <f>ROUND(I203*H203,2)</f>
        <v>0</v>
      </c>
      <c r="BL203" s="16" t="s">
        <v>142</v>
      </c>
      <c r="BM203" s="187" t="s">
        <v>505</v>
      </c>
    </row>
    <row r="204" s="2" customFormat="1" ht="16.5" customHeight="1">
      <c r="A204" s="37"/>
      <c r="B204" s="38"/>
      <c r="C204" s="189" t="s">
        <v>300</v>
      </c>
      <c r="D204" s="189" t="s">
        <v>149</v>
      </c>
      <c r="E204" s="190" t="s">
        <v>506</v>
      </c>
      <c r="F204" s="191" t="s">
        <v>507</v>
      </c>
      <c r="G204" s="192" t="s">
        <v>138</v>
      </c>
      <c r="H204" s="193">
        <v>40</v>
      </c>
      <c r="I204" s="194"/>
      <c r="J204" s="195">
        <f>ROUND(I204*H204,2)</f>
        <v>0</v>
      </c>
      <c r="K204" s="191" t="s">
        <v>139</v>
      </c>
      <c r="L204" s="43"/>
      <c r="M204" s="196" t="s">
        <v>19</v>
      </c>
      <c r="N204" s="197" t="s">
        <v>40</v>
      </c>
      <c r="O204" s="83"/>
      <c r="P204" s="185">
        <f>O204*H204</f>
        <v>0</v>
      </c>
      <c r="Q204" s="185">
        <v>0</v>
      </c>
      <c r="R204" s="185">
        <f>Q204*H204</f>
        <v>0</v>
      </c>
      <c r="S204" s="185">
        <v>0</v>
      </c>
      <c r="T204" s="186">
        <f>S204*H204</f>
        <v>0</v>
      </c>
      <c r="U204" s="37"/>
      <c r="V204" s="37"/>
      <c r="W204" s="37"/>
      <c r="X204" s="37"/>
      <c r="Y204" s="37"/>
      <c r="Z204" s="37"/>
      <c r="AA204" s="37"/>
      <c r="AB204" s="37"/>
      <c r="AC204" s="37"/>
      <c r="AD204" s="37"/>
      <c r="AE204" s="37"/>
      <c r="AR204" s="187" t="s">
        <v>142</v>
      </c>
      <c r="AT204" s="187" t="s">
        <v>149</v>
      </c>
      <c r="AU204" s="187" t="s">
        <v>69</v>
      </c>
      <c r="AY204" s="16" t="s">
        <v>141</v>
      </c>
      <c r="BE204" s="188">
        <f>IF(N204="základní",J204,0)</f>
        <v>0</v>
      </c>
      <c r="BF204" s="188">
        <f>IF(N204="snížená",J204,0)</f>
        <v>0</v>
      </c>
      <c r="BG204" s="188">
        <f>IF(N204="zákl. přenesená",J204,0)</f>
        <v>0</v>
      </c>
      <c r="BH204" s="188">
        <f>IF(N204="sníž. přenesená",J204,0)</f>
        <v>0</v>
      </c>
      <c r="BI204" s="188">
        <f>IF(N204="nulová",J204,0)</f>
        <v>0</v>
      </c>
      <c r="BJ204" s="16" t="s">
        <v>77</v>
      </c>
      <c r="BK204" s="188">
        <f>ROUND(I204*H204,2)</f>
        <v>0</v>
      </c>
      <c r="BL204" s="16" t="s">
        <v>142</v>
      </c>
      <c r="BM204" s="187" t="s">
        <v>508</v>
      </c>
    </row>
    <row r="205" s="2" customFormat="1" ht="16.5" customHeight="1">
      <c r="A205" s="37"/>
      <c r="B205" s="38"/>
      <c r="C205" s="189" t="s">
        <v>509</v>
      </c>
      <c r="D205" s="189" t="s">
        <v>149</v>
      </c>
      <c r="E205" s="190" t="s">
        <v>510</v>
      </c>
      <c r="F205" s="191" t="s">
        <v>511</v>
      </c>
      <c r="G205" s="192" t="s">
        <v>138</v>
      </c>
      <c r="H205" s="193">
        <v>40</v>
      </c>
      <c r="I205" s="194"/>
      <c r="J205" s="195">
        <f>ROUND(I205*H205,2)</f>
        <v>0</v>
      </c>
      <c r="K205" s="191" t="s">
        <v>139</v>
      </c>
      <c r="L205" s="43"/>
      <c r="M205" s="196" t="s">
        <v>19</v>
      </c>
      <c r="N205" s="197" t="s">
        <v>40</v>
      </c>
      <c r="O205" s="83"/>
      <c r="P205" s="185">
        <f>O205*H205</f>
        <v>0</v>
      </c>
      <c r="Q205" s="185">
        <v>0</v>
      </c>
      <c r="R205" s="185">
        <f>Q205*H205</f>
        <v>0</v>
      </c>
      <c r="S205" s="185">
        <v>0</v>
      </c>
      <c r="T205" s="186">
        <f>S205*H205</f>
        <v>0</v>
      </c>
      <c r="U205" s="37"/>
      <c r="V205" s="37"/>
      <c r="W205" s="37"/>
      <c r="X205" s="37"/>
      <c r="Y205" s="37"/>
      <c r="Z205" s="37"/>
      <c r="AA205" s="37"/>
      <c r="AB205" s="37"/>
      <c r="AC205" s="37"/>
      <c r="AD205" s="37"/>
      <c r="AE205" s="37"/>
      <c r="AR205" s="187" t="s">
        <v>142</v>
      </c>
      <c r="AT205" s="187" t="s">
        <v>149</v>
      </c>
      <c r="AU205" s="187" t="s">
        <v>69</v>
      </c>
      <c r="AY205" s="16" t="s">
        <v>141</v>
      </c>
      <c r="BE205" s="188">
        <f>IF(N205="základní",J205,0)</f>
        <v>0</v>
      </c>
      <c r="BF205" s="188">
        <f>IF(N205="snížená",J205,0)</f>
        <v>0</v>
      </c>
      <c r="BG205" s="188">
        <f>IF(N205="zákl. přenesená",J205,0)</f>
        <v>0</v>
      </c>
      <c r="BH205" s="188">
        <f>IF(N205="sníž. přenesená",J205,0)</f>
        <v>0</v>
      </c>
      <c r="BI205" s="188">
        <f>IF(N205="nulová",J205,0)</f>
        <v>0</v>
      </c>
      <c r="BJ205" s="16" t="s">
        <v>77</v>
      </c>
      <c r="BK205" s="188">
        <f>ROUND(I205*H205,2)</f>
        <v>0</v>
      </c>
      <c r="BL205" s="16" t="s">
        <v>142</v>
      </c>
      <c r="BM205" s="187" t="s">
        <v>512</v>
      </c>
    </row>
    <row r="206" s="2" customFormat="1" ht="16.5" customHeight="1">
      <c r="A206" s="37"/>
      <c r="B206" s="38"/>
      <c r="C206" s="175" t="s">
        <v>303</v>
      </c>
      <c r="D206" s="175" t="s">
        <v>135</v>
      </c>
      <c r="E206" s="176" t="s">
        <v>513</v>
      </c>
      <c r="F206" s="177" t="s">
        <v>514</v>
      </c>
      <c r="G206" s="178" t="s">
        <v>138</v>
      </c>
      <c r="H206" s="179">
        <v>10</v>
      </c>
      <c r="I206" s="180"/>
      <c r="J206" s="181">
        <f>ROUND(I206*H206,2)</f>
        <v>0</v>
      </c>
      <c r="K206" s="177" t="s">
        <v>139</v>
      </c>
      <c r="L206" s="182"/>
      <c r="M206" s="183" t="s">
        <v>19</v>
      </c>
      <c r="N206" s="184" t="s">
        <v>40</v>
      </c>
      <c r="O206" s="83"/>
      <c r="P206" s="185">
        <f>O206*H206</f>
        <v>0</v>
      </c>
      <c r="Q206" s="185">
        <v>0</v>
      </c>
      <c r="R206" s="185">
        <f>Q206*H206</f>
        <v>0</v>
      </c>
      <c r="S206" s="185">
        <v>0</v>
      </c>
      <c r="T206" s="186">
        <f>S206*H206</f>
        <v>0</v>
      </c>
      <c r="U206" s="37"/>
      <c r="V206" s="37"/>
      <c r="W206" s="37"/>
      <c r="X206" s="37"/>
      <c r="Y206" s="37"/>
      <c r="Z206" s="37"/>
      <c r="AA206" s="37"/>
      <c r="AB206" s="37"/>
      <c r="AC206" s="37"/>
      <c r="AD206" s="37"/>
      <c r="AE206" s="37"/>
      <c r="AR206" s="187" t="s">
        <v>140</v>
      </c>
      <c r="AT206" s="187" t="s">
        <v>135</v>
      </c>
      <c r="AU206" s="187" t="s">
        <v>69</v>
      </c>
      <c r="AY206" s="16" t="s">
        <v>141</v>
      </c>
      <c r="BE206" s="188">
        <f>IF(N206="základní",J206,0)</f>
        <v>0</v>
      </c>
      <c r="BF206" s="188">
        <f>IF(N206="snížená",J206,0)</f>
        <v>0</v>
      </c>
      <c r="BG206" s="188">
        <f>IF(N206="zákl. přenesená",J206,0)</f>
        <v>0</v>
      </c>
      <c r="BH206" s="188">
        <f>IF(N206="sníž. přenesená",J206,0)</f>
        <v>0</v>
      </c>
      <c r="BI206" s="188">
        <f>IF(N206="nulová",J206,0)</f>
        <v>0</v>
      </c>
      <c r="BJ206" s="16" t="s">
        <v>77</v>
      </c>
      <c r="BK206" s="188">
        <f>ROUND(I206*H206,2)</f>
        <v>0</v>
      </c>
      <c r="BL206" s="16" t="s">
        <v>142</v>
      </c>
      <c r="BM206" s="187" t="s">
        <v>515</v>
      </c>
    </row>
    <row r="207" s="2" customFormat="1" ht="16.5" customHeight="1">
      <c r="A207" s="37"/>
      <c r="B207" s="38"/>
      <c r="C207" s="175" t="s">
        <v>516</v>
      </c>
      <c r="D207" s="175" t="s">
        <v>135</v>
      </c>
      <c r="E207" s="176" t="s">
        <v>517</v>
      </c>
      <c r="F207" s="177" t="s">
        <v>518</v>
      </c>
      <c r="G207" s="178" t="s">
        <v>138</v>
      </c>
      <c r="H207" s="179">
        <v>10</v>
      </c>
      <c r="I207" s="180"/>
      <c r="J207" s="181">
        <f>ROUND(I207*H207,2)</f>
        <v>0</v>
      </c>
      <c r="K207" s="177" t="s">
        <v>139</v>
      </c>
      <c r="L207" s="182"/>
      <c r="M207" s="183" t="s">
        <v>19</v>
      </c>
      <c r="N207" s="184" t="s">
        <v>40</v>
      </c>
      <c r="O207" s="83"/>
      <c r="P207" s="185">
        <f>O207*H207</f>
        <v>0</v>
      </c>
      <c r="Q207" s="185">
        <v>0</v>
      </c>
      <c r="R207" s="185">
        <f>Q207*H207</f>
        <v>0</v>
      </c>
      <c r="S207" s="185">
        <v>0</v>
      </c>
      <c r="T207" s="186">
        <f>S207*H207</f>
        <v>0</v>
      </c>
      <c r="U207" s="37"/>
      <c r="V207" s="37"/>
      <c r="W207" s="37"/>
      <c r="X207" s="37"/>
      <c r="Y207" s="37"/>
      <c r="Z207" s="37"/>
      <c r="AA207" s="37"/>
      <c r="AB207" s="37"/>
      <c r="AC207" s="37"/>
      <c r="AD207" s="37"/>
      <c r="AE207" s="37"/>
      <c r="AR207" s="187" t="s">
        <v>140</v>
      </c>
      <c r="AT207" s="187" t="s">
        <v>135</v>
      </c>
      <c r="AU207" s="187" t="s">
        <v>69</v>
      </c>
      <c r="AY207" s="16" t="s">
        <v>141</v>
      </c>
      <c r="BE207" s="188">
        <f>IF(N207="základní",J207,0)</f>
        <v>0</v>
      </c>
      <c r="BF207" s="188">
        <f>IF(N207="snížená",J207,0)</f>
        <v>0</v>
      </c>
      <c r="BG207" s="188">
        <f>IF(N207="zákl. přenesená",J207,0)</f>
        <v>0</v>
      </c>
      <c r="BH207" s="188">
        <f>IF(N207="sníž. přenesená",J207,0)</f>
        <v>0</v>
      </c>
      <c r="BI207" s="188">
        <f>IF(N207="nulová",J207,0)</f>
        <v>0</v>
      </c>
      <c r="BJ207" s="16" t="s">
        <v>77</v>
      </c>
      <c r="BK207" s="188">
        <f>ROUND(I207*H207,2)</f>
        <v>0</v>
      </c>
      <c r="BL207" s="16" t="s">
        <v>142</v>
      </c>
      <c r="BM207" s="187" t="s">
        <v>519</v>
      </c>
    </row>
    <row r="208" s="2" customFormat="1" ht="16.5" customHeight="1">
      <c r="A208" s="37"/>
      <c r="B208" s="38"/>
      <c r="C208" s="175" t="s">
        <v>308</v>
      </c>
      <c r="D208" s="175" t="s">
        <v>135</v>
      </c>
      <c r="E208" s="176" t="s">
        <v>520</v>
      </c>
      <c r="F208" s="177" t="s">
        <v>521</v>
      </c>
      <c r="G208" s="178" t="s">
        <v>138</v>
      </c>
      <c r="H208" s="179">
        <v>10</v>
      </c>
      <c r="I208" s="180"/>
      <c r="J208" s="181">
        <f>ROUND(I208*H208,2)</f>
        <v>0</v>
      </c>
      <c r="K208" s="177" t="s">
        <v>139</v>
      </c>
      <c r="L208" s="182"/>
      <c r="M208" s="183" t="s">
        <v>19</v>
      </c>
      <c r="N208" s="184" t="s">
        <v>40</v>
      </c>
      <c r="O208" s="83"/>
      <c r="P208" s="185">
        <f>O208*H208</f>
        <v>0</v>
      </c>
      <c r="Q208" s="185">
        <v>0</v>
      </c>
      <c r="R208" s="185">
        <f>Q208*H208</f>
        <v>0</v>
      </c>
      <c r="S208" s="185">
        <v>0</v>
      </c>
      <c r="T208" s="186">
        <f>S208*H208</f>
        <v>0</v>
      </c>
      <c r="U208" s="37"/>
      <c r="V208" s="37"/>
      <c r="W208" s="37"/>
      <c r="X208" s="37"/>
      <c r="Y208" s="37"/>
      <c r="Z208" s="37"/>
      <c r="AA208" s="37"/>
      <c r="AB208" s="37"/>
      <c r="AC208" s="37"/>
      <c r="AD208" s="37"/>
      <c r="AE208" s="37"/>
      <c r="AR208" s="187" t="s">
        <v>140</v>
      </c>
      <c r="AT208" s="187" t="s">
        <v>135</v>
      </c>
      <c r="AU208" s="187" t="s">
        <v>69</v>
      </c>
      <c r="AY208" s="16" t="s">
        <v>141</v>
      </c>
      <c r="BE208" s="188">
        <f>IF(N208="základní",J208,0)</f>
        <v>0</v>
      </c>
      <c r="BF208" s="188">
        <f>IF(N208="snížená",J208,0)</f>
        <v>0</v>
      </c>
      <c r="BG208" s="188">
        <f>IF(N208="zákl. přenesená",J208,0)</f>
        <v>0</v>
      </c>
      <c r="BH208" s="188">
        <f>IF(N208="sníž. přenesená",J208,0)</f>
        <v>0</v>
      </c>
      <c r="BI208" s="188">
        <f>IF(N208="nulová",J208,0)</f>
        <v>0</v>
      </c>
      <c r="BJ208" s="16" t="s">
        <v>77</v>
      </c>
      <c r="BK208" s="188">
        <f>ROUND(I208*H208,2)</f>
        <v>0</v>
      </c>
      <c r="BL208" s="16" t="s">
        <v>142</v>
      </c>
      <c r="BM208" s="187" t="s">
        <v>522</v>
      </c>
    </row>
    <row r="209" s="2" customFormat="1" ht="66.75" customHeight="1">
      <c r="A209" s="37"/>
      <c r="B209" s="38"/>
      <c r="C209" s="189" t="s">
        <v>523</v>
      </c>
      <c r="D209" s="189" t="s">
        <v>149</v>
      </c>
      <c r="E209" s="190" t="s">
        <v>524</v>
      </c>
      <c r="F209" s="191" t="s">
        <v>525</v>
      </c>
      <c r="G209" s="192" t="s">
        <v>138</v>
      </c>
      <c r="H209" s="193">
        <v>1</v>
      </c>
      <c r="I209" s="194"/>
      <c r="J209" s="195">
        <f>ROUND(I209*H209,2)</f>
        <v>0</v>
      </c>
      <c r="K209" s="191" t="s">
        <v>139</v>
      </c>
      <c r="L209" s="43"/>
      <c r="M209" s="196" t="s">
        <v>19</v>
      </c>
      <c r="N209" s="197" t="s">
        <v>40</v>
      </c>
      <c r="O209" s="83"/>
      <c r="P209" s="185">
        <f>O209*H209</f>
        <v>0</v>
      </c>
      <c r="Q209" s="185">
        <v>0</v>
      </c>
      <c r="R209" s="185">
        <f>Q209*H209</f>
        <v>0</v>
      </c>
      <c r="S209" s="185">
        <v>0</v>
      </c>
      <c r="T209" s="186">
        <f>S209*H209</f>
        <v>0</v>
      </c>
      <c r="U209" s="37"/>
      <c r="V209" s="37"/>
      <c r="W209" s="37"/>
      <c r="X209" s="37"/>
      <c r="Y209" s="37"/>
      <c r="Z209" s="37"/>
      <c r="AA209" s="37"/>
      <c r="AB209" s="37"/>
      <c r="AC209" s="37"/>
      <c r="AD209" s="37"/>
      <c r="AE209" s="37"/>
      <c r="AR209" s="187" t="s">
        <v>142</v>
      </c>
      <c r="AT209" s="187" t="s">
        <v>149</v>
      </c>
      <c r="AU209" s="187" t="s">
        <v>69</v>
      </c>
      <c r="AY209" s="16" t="s">
        <v>141</v>
      </c>
      <c r="BE209" s="188">
        <f>IF(N209="základní",J209,0)</f>
        <v>0</v>
      </c>
      <c r="BF209" s="188">
        <f>IF(N209="snížená",J209,0)</f>
        <v>0</v>
      </c>
      <c r="BG209" s="188">
        <f>IF(N209="zákl. přenesená",J209,0)</f>
        <v>0</v>
      </c>
      <c r="BH209" s="188">
        <f>IF(N209="sníž. přenesená",J209,0)</f>
        <v>0</v>
      </c>
      <c r="BI209" s="188">
        <f>IF(N209="nulová",J209,0)</f>
        <v>0</v>
      </c>
      <c r="BJ209" s="16" t="s">
        <v>77</v>
      </c>
      <c r="BK209" s="188">
        <f>ROUND(I209*H209,2)</f>
        <v>0</v>
      </c>
      <c r="BL209" s="16" t="s">
        <v>142</v>
      </c>
      <c r="BM209" s="187" t="s">
        <v>526</v>
      </c>
    </row>
    <row r="210" s="2" customFormat="1">
      <c r="A210" s="37"/>
      <c r="B210" s="38"/>
      <c r="C210" s="39"/>
      <c r="D210" s="203" t="s">
        <v>168</v>
      </c>
      <c r="E210" s="39"/>
      <c r="F210" s="204" t="s">
        <v>527</v>
      </c>
      <c r="G210" s="39"/>
      <c r="H210" s="39"/>
      <c r="I210" s="205"/>
      <c r="J210" s="39"/>
      <c r="K210" s="39"/>
      <c r="L210" s="43"/>
      <c r="M210" s="206"/>
      <c r="N210" s="207"/>
      <c r="O210" s="83"/>
      <c r="P210" s="83"/>
      <c r="Q210" s="83"/>
      <c r="R210" s="83"/>
      <c r="S210" s="83"/>
      <c r="T210" s="84"/>
      <c r="U210" s="37"/>
      <c r="V210" s="37"/>
      <c r="W210" s="37"/>
      <c r="X210" s="37"/>
      <c r="Y210" s="37"/>
      <c r="Z210" s="37"/>
      <c r="AA210" s="37"/>
      <c r="AB210" s="37"/>
      <c r="AC210" s="37"/>
      <c r="AD210" s="37"/>
      <c r="AE210" s="37"/>
      <c r="AT210" s="16" t="s">
        <v>168</v>
      </c>
      <c r="AU210" s="16" t="s">
        <v>69</v>
      </c>
    </row>
    <row r="211" s="2" customFormat="1" ht="66.75" customHeight="1">
      <c r="A211" s="37"/>
      <c r="B211" s="38"/>
      <c r="C211" s="189" t="s">
        <v>309</v>
      </c>
      <c r="D211" s="189" t="s">
        <v>149</v>
      </c>
      <c r="E211" s="190" t="s">
        <v>528</v>
      </c>
      <c r="F211" s="191" t="s">
        <v>529</v>
      </c>
      <c r="G211" s="192" t="s">
        <v>138</v>
      </c>
      <c r="H211" s="193">
        <v>3</v>
      </c>
      <c r="I211" s="194"/>
      <c r="J211" s="195">
        <f>ROUND(I211*H211,2)</f>
        <v>0</v>
      </c>
      <c r="K211" s="191" t="s">
        <v>139</v>
      </c>
      <c r="L211" s="43"/>
      <c r="M211" s="196" t="s">
        <v>19</v>
      </c>
      <c r="N211" s="197" t="s">
        <v>40</v>
      </c>
      <c r="O211" s="83"/>
      <c r="P211" s="185">
        <f>O211*H211</f>
        <v>0</v>
      </c>
      <c r="Q211" s="185">
        <v>0</v>
      </c>
      <c r="R211" s="185">
        <f>Q211*H211</f>
        <v>0</v>
      </c>
      <c r="S211" s="185">
        <v>0</v>
      </c>
      <c r="T211" s="186">
        <f>S211*H211</f>
        <v>0</v>
      </c>
      <c r="U211" s="37"/>
      <c r="V211" s="37"/>
      <c r="W211" s="37"/>
      <c r="X211" s="37"/>
      <c r="Y211" s="37"/>
      <c r="Z211" s="37"/>
      <c r="AA211" s="37"/>
      <c r="AB211" s="37"/>
      <c r="AC211" s="37"/>
      <c r="AD211" s="37"/>
      <c r="AE211" s="37"/>
      <c r="AR211" s="187" t="s">
        <v>142</v>
      </c>
      <c r="AT211" s="187" t="s">
        <v>149</v>
      </c>
      <c r="AU211" s="187" t="s">
        <v>69</v>
      </c>
      <c r="AY211" s="16" t="s">
        <v>141</v>
      </c>
      <c r="BE211" s="188">
        <f>IF(N211="základní",J211,0)</f>
        <v>0</v>
      </c>
      <c r="BF211" s="188">
        <f>IF(N211="snížená",J211,0)</f>
        <v>0</v>
      </c>
      <c r="BG211" s="188">
        <f>IF(N211="zákl. přenesená",J211,0)</f>
        <v>0</v>
      </c>
      <c r="BH211" s="188">
        <f>IF(N211="sníž. přenesená",J211,0)</f>
        <v>0</v>
      </c>
      <c r="BI211" s="188">
        <f>IF(N211="nulová",J211,0)</f>
        <v>0</v>
      </c>
      <c r="BJ211" s="16" t="s">
        <v>77</v>
      </c>
      <c r="BK211" s="188">
        <f>ROUND(I211*H211,2)</f>
        <v>0</v>
      </c>
      <c r="BL211" s="16" t="s">
        <v>142</v>
      </c>
      <c r="BM211" s="187" t="s">
        <v>530</v>
      </c>
    </row>
    <row r="212" s="2" customFormat="1">
      <c r="A212" s="37"/>
      <c r="B212" s="38"/>
      <c r="C212" s="39"/>
      <c r="D212" s="203" t="s">
        <v>168</v>
      </c>
      <c r="E212" s="39"/>
      <c r="F212" s="204" t="s">
        <v>531</v>
      </c>
      <c r="G212" s="39"/>
      <c r="H212" s="39"/>
      <c r="I212" s="205"/>
      <c r="J212" s="39"/>
      <c r="K212" s="39"/>
      <c r="L212" s="43"/>
      <c r="M212" s="206"/>
      <c r="N212" s="207"/>
      <c r="O212" s="83"/>
      <c r="P212" s="83"/>
      <c r="Q212" s="83"/>
      <c r="R212" s="83"/>
      <c r="S212" s="83"/>
      <c r="T212" s="84"/>
      <c r="U212" s="37"/>
      <c r="V212" s="37"/>
      <c r="W212" s="37"/>
      <c r="X212" s="37"/>
      <c r="Y212" s="37"/>
      <c r="Z212" s="37"/>
      <c r="AA212" s="37"/>
      <c r="AB212" s="37"/>
      <c r="AC212" s="37"/>
      <c r="AD212" s="37"/>
      <c r="AE212" s="37"/>
      <c r="AT212" s="16" t="s">
        <v>168</v>
      </c>
      <c r="AU212" s="16" t="s">
        <v>69</v>
      </c>
    </row>
    <row r="213" s="2" customFormat="1" ht="37.8" customHeight="1">
      <c r="A213" s="37"/>
      <c r="B213" s="38"/>
      <c r="C213" s="189" t="s">
        <v>532</v>
      </c>
      <c r="D213" s="189" t="s">
        <v>149</v>
      </c>
      <c r="E213" s="190" t="s">
        <v>533</v>
      </c>
      <c r="F213" s="191" t="s">
        <v>534</v>
      </c>
      <c r="G213" s="192" t="s">
        <v>138</v>
      </c>
      <c r="H213" s="193">
        <v>1</v>
      </c>
      <c r="I213" s="194"/>
      <c r="J213" s="195">
        <f>ROUND(I213*H213,2)</f>
        <v>0</v>
      </c>
      <c r="K213" s="191" t="s">
        <v>139</v>
      </c>
      <c r="L213" s="43"/>
      <c r="M213" s="196" t="s">
        <v>19</v>
      </c>
      <c r="N213" s="197" t="s">
        <v>40</v>
      </c>
      <c r="O213" s="83"/>
      <c r="P213" s="185">
        <f>O213*H213</f>
        <v>0</v>
      </c>
      <c r="Q213" s="185">
        <v>0</v>
      </c>
      <c r="R213" s="185">
        <f>Q213*H213</f>
        <v>0</v>
      </c>
      <c r="S213" s="185">
        <v>0</v>
      </c>
      <c r="T213" s="186">
        <f>S213*H213</f>
        <v>0</v>
      </c>
      <c r="U213" s="37"/>
      <c r="V213" s="37"/>
      <c r="W213" s="37"/>
      <c r="X213" s="37"/>
      <c r="Y213" s="37"/>
      <c r="Z213" s="37"/>
      <c r="AA213" s="37"/>
      <c r="AB213" s="37"/>
      <c r="AC213" s="37"/>
      <c r="AD213" s="37"/>
      <c r="AE213" s="37"/>
      <c r="AR213" s="187" t="s">
        <v>142</v>
      </c>
      <c r="AT213" s="187" t="s">
        <v>149</v>
      </c>
      <c r="AU213" s="187" t="s">
        <v>69</v>
      </c>
      <c r="AY213" s="16" t="s">
        <v>141</v>
      </c>
      <c r="BE213" s="188">
        <f>IF(N213="základní",J213,0)</f>
        <v>0</v>
      </c>
      <c r="BF213" s="188">
        <f>IF(N213="snížená",J213,0)</f>
        <v>0</v>
      </c>
      <c r="BG213" s="188">
        <f>IF(N213="zákl. přenesená",J213,0)</f>
        <v>0</v>
      </c>
      <c r="BH213" s="188">
        <f>IF(N213="sníž. přenesená",J213,0)</f>
        <v>0</v>
      </c>
      <c r="BI213" s="188">
        <f>IF(N213="nulová",J213,0)</f>
        <v>0</v>
      </c>
      <c r="BJ213" s="16" t="s">
        <v>77</v>
      </c>
      <c r="BK213" s="188">
        <f>ROUND(I213*H213,2)</f>
        <v>0</v>
      </c>
      <c r="BL213" s="16" t="s">
        <v>142</v>
      </c>
      <c r="BM213" s="187" t="s">
        <v>535</v>
      </c>
    </row>
    <row r="214" s="2" customFormat="1">
      <c r="A214" s="37"/>
      <c r="B214" s="38"/>
      <c r="C214" s="39"/>
      <c r="D214" s="203" t="s">
        <v>168</v>
      </c>
      <c r="E214" s="39"/>
      <c r="F214" s="204" t="s">
        <v>527</v>
      </c>
      <c r="G214" s="39"/>
      <c r="H214" s="39"/>
      <c r="I214" s="205"/>
      <c r="J214" s="39"/>
      <c r="K214" s="39"/>
      <c r="L214" s="43"/>
      <c r="M214" s="206"/>
      <c r="N214" s="207"/>
      <c r="O214" s="83"/>
      <c r="P214" s="83"/>
      <c r="Q214" s="83"/>
      <c r="R214" s="83"/>
      <c r="S214" s="83"/>
      <c r="T214" s="84"/>
      <c r="U214" s="37"/>
      <c r="V214" s="37"/>
      <c r="W214" s="37"/>
      <c r="X214" s="37"/>
      <c r="Y214" s="37"/>
      <c r="Z214" s="37"/>
      <c r="AA214" s="37"/>
      <c r="AB214" s="37"/>
      <c r="AC214" s="37"/>
      <c r="AD214" s="37"/>
      <c r="AE214" s="37"/>
      <c r="AT214" s="16" t="s">
        <v>168</v>
      </c>
      <c r="AU214" s="16" t="s">
        <v>69</v>
      </c>
    </row>
    <row r="215" s="2" customFormat="1" ht="37.8" customHeight="1">
      <c r="A215" s="37"/>
      <c r="B215" s="38"/>
      <c r="C215" s="189" t="s">
        <v>313</v>
      </c>
      <c r="D215" s="189" t="s">
        <v>149</v>
      </c>
      <c r="E215" s="190" t="s">
        <v>536</v>
      </c>
      <c r="F215" s="191" t="s">
        <v>537</v>
      </c>
      <c r="G215" s="192" t="s">
        <v>138</v>
      </c>
      <c r="H215" s="193">
        <v>3</v>
      </c>
      <c r="I215" s="194"/>
      <c r="J215" s="195">
        <f>ROUND(I215*H215,2)</f>
        <v>0</v>
      </c>
      <c r="K215" s="191" t="s">
        <v>139</v>
      </c>
      <c r="L215" s="43"/>
      <c r="M215" s="196" t="s">
        <v>19</v>
      </c>
      <c r="N215" s="197" t="s">
        <v>40</v>
      </c>
      <c r="O215" s="83"/>
      <c r="P215" s="185">
        <f>O215*H215</f>
        <v>0</v>
      </c>
      <c r="Q215" s="185">
        <v>0</v>
      </c>
      <c r="R215" s="185">
        <f>Q215*H215</f>
        <v>0</v>
      </c>
      <c r="S215" s="185">
        <v>0</v>
      </c>
      <c r="T215" s="186">
        <f>S215*H215</f>
        <v>0</v>
      </c>
      <c r="U215" s="37"/>
      <c r="V215" s="37"/>
      <c r="W215" s="37"/>
      <c r="X215" s="37"/>
      <c r="Y215" s="37"/>
      <c r="Z215" s="37"/>
      <c r="AA215" s="37"/>
      <c r="AB215" s="37"/>
      <c r="AC215" s="37"/>
      <c r="AD215" s="37"/>
      <c r="AE215" s="37"/>
      <c r="AR215" s="187" t="s">
        <v>142</v>
      </c>
      <c r="AT215" s="187" t="s">
        <v>149</v>
      </c>
      <c r="AU215" s="187" t="s">
        <v>69</v>
      </c>
      <c r="AY215" s="16" t="s">
        <v>141</v>
      </c>
      <c r="BE215" s="188">
        <f>IF(N215="základní",J215,0)</f>
        <v>0</v>
      </c>
      <c r="BF215" s="188">
        <f>IF(N215="snížená",J215,0)</f>
        <v>0</v>
      </c>
      <c r="BG215" s="188">
        <f>IF(N215="zákl. přenesená",J215,0)</f>
        <v>0</v>
      </c>
      <c r="BH215" s="188">
        <f>IF(N215="sníž. přenesená",J215,0)</f>
        <v>0</v>
      </c>
      <c r="BI215" s="188">
        <f>IF(N215="nulová",J215,0)</f>
        <v>0</v>
      </c>
      <c r="BJ215" s="16" t="s">
        <v>77</v>
      </c>
      <c r="BK215" s="188">
        <f>ROUND(I215*H215,2)</f>
        <v>0</v>
      </c>
      <c r="BL215" s="16" t="s">
        <v>142</v>
      </c>
      <c r="BM215" s="187" t="s">
        <v>538</v>
      </c>
    </row>
    <row r="216" s="2" customFormat="1">
      <c r="A216" s="37"/>
      <c r="B216" s="38"/>
      <c r="C216" s="39"/>
      <c r="D216" s="203" t="s">
        <v>168</v>
      </c>
      <c r="E216" s="39"/>
      <c r="F216" s="204" t="s">
        <v>531</v>
      </c>
      <c r="G216" s="39"/>
      <c r="H216" s="39"/>
      <c r="I216" s="205"/>
      <c r="J216" s="39"/>
      <c r="K216" s="39"/>
      <c r="L216" s="43"/>
      <c r="M216" s="206"/>
      <c r="N216" s="207"/>
      <c r="O216" s="83"/>
      <c r="P216" s="83"/>
      <c r="Q216" s="83"/>
      <c r="R216" s="83"/>
      <c r="S216" s="83"/>
      <c r="T216" s="84"/>
      <c r="U216" s="37"/>
      <c r="V216" s="37"/>
      <c r="W216" s="37"/>
      <c r="X216" s="37"/>
      <c r="Y216" s="37"/>
      <c r="Z216" s="37"/>
      <c r="AA216" s="37"/>
      <c r="AB216" s="37"/>
      <c r="AC216" s="37"/>
      <c r="AD216" s="37"/>
      <c r="AE216" s="37"/>
      <c r="AT216" s="16" t="s">
        <v>168</v>
      </c>
      <c r="AU216" s="16" t="s">
        <v>69</v>
      </c>
    </row>
    <row r="217" s="2" customFormat="1" ht="16.5" customHeight="1">
      <c r="A217" s="37"/>
      <c r="B217" s="38"/>
      <c r="C217" s="189" t="s">
        <v>539</v>
      </c>
      <c r="D217" s="189" t="s">
        <v>149</v>
      </c>
      <c r="E217" s="190" t="s">
        <v>285</v>
      </c>
      <c r="F217" s="191" t="s">
        <v>286</v>
      </c>
      <c r="G217" s="192" t="s">
        <v>138</v>
      </c>
      <c r="H217" s="193">
        <v>4</v>
      </c>
      <c r="I217" s="194"/>
      <c r="J217" s="195">
        <f>ROUND(I217*H217,2)</f>
        <v>0</v>
      </c>
      <c r="K217" s="191" t="s">
        <v>139</v>
      </c>
      <c r="L217" s="43"/>
      <c r="M217" s="196" t="s">
        <v>19</v>
      </c>
      <c r="N217" s="197" t="s">
        <v>40</v>
      </c>
      <c r="O217" s="83"/>
      <c r="P217" s="185">
        <f>O217*H217</f>
        <v>0</v>
      </c>
      <c r="Q217" s="185">
        <v>0</v>
      </c>
      <c r="R217" s="185">
        <f>Q217*H217</f>
        <v>0</v>
      </c>
      <c r="S217" s="185">
        <v>0</v>
      </c>
      <c r="T217" s="186">
        <f>S217*H217</f>
        <v>0</v>
      </c>
      <c r="U217" s="37"/>
      <c r="V217" s="37"/>
      <c r="W217" s="37"/>
      <c r="X217" s="37"/>
      <c r="Y217" s="37"/>
      <c r="Z217" s="37"/>
      <c r="AA217" s="37"/>
      <c r="AB217" s="37"/>
      <c r="AC217" s="37"/>
      <c r="AD217" s="37"/>
      <c r="AE217" s="37"/>
      <c r="AR217" s="187" t="s">
        <v>142</v>
      </c>
      <c r="AT217" s="187" t="s">
        <v>149</v>
      </c>
      <c r="AU217" s="187" t="s">
        <v>69</v>
      </c>
      <c r="AY217" s="16" t="s">
        <v>141</v>
      </c>
      <c r="BE217" s="188">
        <f>IF(N217="základní",J217,0)</f>
        <v>0</v>
      </c>
      <c r="BF217" s="188">
        <f>IF(N217="snížená",J217,0)</f>
        <v>0</v>
      </c>
      <c r="BG217" s="188">
        <f>IF(N217="zákl. přenesená",J217,0)</f>
        <v>0</v>
      </c>
      <c r="BH217" s="188">
        <f>IF(N217="sníž. přenesená",J217,0)</f>
        <v>0</v>
      </c>
      <c r="BI217" s="188">
        <f>IF(N217="nulová",J217,0)</f>
        <v>0</v>
      </c>
      <c r="BJ217" s="16" t="s">
        <v>77</v>
      </c>
      <c r="BK217" s="188">
        <f>ROUND(I217*H217,2)</f>
        <v>0</v>
      </c>
      <c r="BL217" s="16" t="s">
        <v>142</v>
      </c>
      <c r="BM217" s="187" t="s">
        <v>540</v>
      </c>
    </row>
    <row r="218" s="2" customFormat="1">
      <c r="A218" s="37"/>
      <c r="B218" s="38"/>
      <c r="C218" s="39"/>
      <c r="D218" s="203" t="s">
        <v>168</v>
      </c>
      <c r="E218" s="39"/>
      <c r="F218" s="204" t="s">
        <v>541</v>
      </c>
      <c r="G218" s="39"/>
      <c r="H218" s="39"/>
      <c r="I218" s="205"/>
      <c r="J218" s="39"/>
      <c r="K218" s="39"/>
      <c r="L218" s="43"/>
      <c r="M218" s="206"/>
      <c r="N218" s="207"/>
      <c r="O218" s="83"/>
      <c r="P218" s="83"/>
      <c r="Q218" s="83"/>
      <c r="R218" s="83"/>
      <c r="S218" s="83"/>
      <c r="T218" s="84"/>
      <c r="U218" s="37"/>
      <c r="V218" s="37"/>
      <c r="W218" s="37"/>
      <c r="X218" s="37"/>
      <c r="Y218" s="37"/>
      <c r="Z218" s="37"/>
      <c r="AA218" s="37"/>
      <c r="AB218" s="37"/>
      <c r="AC218" s="37"/>
      <c r="AD218" s="37"/>
      <c r="AE218" s="37"/>
      <c r="AT218" s="16" t="s">
        <v>168</v>
      </c>
      <c r="AU218" s="16" t="s">
        <v>69</v>
      </c>
    </row>
    <row r="219" s="2" customFormat="1" ht="16.5" customHeight="1">
      <c r="A219" s="37"/>
      <c r="B219" s="38"/>
      <c r="C219" s="189" t="s">
        <v>316</v>
      </c>
      <c r="D219" s="189" t="s">
        <v>149</v>
      </c>
      <c r="E219" s="190" t="s">
        <v>290</v>
      </c>
      <c r="F219" s="191" t="s">
        <v>291</v>
      </c>
      <c r="G219" s="192" t="s">
        <v>138</v>
      </c>
      <c r="H219" s="193">
        <v>4</v>
      </c>
      <c r="I219" s="194"/>
      <c r="J219" s="195">
        <f>ROUND(I219*H219,2)</f>
        <v>0</v>
      </c>
      <c r="K219" s="191" t="s">
        <v>139</v>
      </c>
      <c r="L219" s="43"/>
      <c r="M219" s="196" t="s">
        <v>19</v>
      </c>
      <c r="N219" s="197" t="s">
        <v>40</v>
      </c>
      <c r="O219" s="83"/>
      <c r="P219" s="185">
        <f>O219*H219</f>
        <v>0</v>
      </c>
      <c r="Q219" s="185">
        <v>0</v>
      </c>
      <c r="R219" s="185">
        <f>Q219*H219</f>
        <v>0</v>
      </c>
      <c r="S219" s="185">
        <v>0</v>
      </c>
      <c r="T219" s="186">
        <f>S219*H219</f>
        <v>0</v>
      </c>
      <c r="U219" s="37"/>
      <c r="V219" s="37"/>
      <c r="W219" s="37"/>
      <c r="X219" s="37"/>
      <c r="Y219" s="37"/>
      <c r="Z219" s="37"/>
      <c r="AA219" s="37"/>
      <c r="AB219" s="37"/>
      <c r="AC219" s="37"/>
      <c r="AD219" s="37"/>
      <c r="AE219" s="37"/>
      <c r="AR219" s="187" t="s">
        <v>142</v>
      </c>
      <c r="AT219" s="187" t="s">
        <v>149</v>
      </c>
      <c r="AU219" s="187" t="s">
        <v>69</v>
      </c>
      <c r="AY219" s="16" t="s">
        <v>141</v>
      </c>
      <c r="BE219" s="188">
        <f>IF(N219="základní",J219,0)</f>
        <v>0</v>
      </c>
      <c r="BF219" s="188">
        <f>IF(N219="snížená",J219,0)</f>
        <v>0</v>
      </c>
      <c r="BG219" s="188">
        <f>IF(N219="zákl. přenesená",J219,0)</f>
        <v>0</v>
      </c>
      <c r="BH219" s="188">
        <f>IF(N219="sníž. přenesená",J219,0)</f>
        <v>0</v>
      </c>
      <c r="BI219" s="188">
        <f>IF(N219="nulová",J219,0)</f>
        <v>0</v>
      </c>
      <c r="BJ219" s="16" t="s">
        <v>77</v>
      </c>
      <c r="BK219" s="188">
        <f>ROUND(I219*H219,2)</f>
        <v>0</v>
      </c>
      <c r="BL219" s="16" t="s">
        <v>142</v>
      </c>
      <c r="BM219" s="187" t="s">
        <v>542</v>
      </c>
    </row>
    <row r="220" s="2" customFormat="1">
      <c r="A220" s="37"/>
      <c r="B220" s="38"/>
      <c r="C220" s="39"/>
      <c r="D220" s="203" t="s">
        <v>168</v>
      </c>
      <c r="E220" s="39"/>
      <c r="F220" s="204" t="s">
        <v>541</v>
      </c>
      <c r="G220" s="39"/>
      <c r="H220" s="39"/>
      <c r="I220" s="205"/>
      <c r="J220" s="39"/>
      <c r="K220" s="39"/>
      <c r="L220" s="43"/>
      <c r="M220" s="206"/>
      <c r="N220" s="207"/>
      <c r="O220" s="83"/>
      <c r="P220" s="83"/>
      <c r="Q220" s="83"/>
      <c r="R220" s="83"/>
      <c r="S220" s="83"/>
      <c r="T220" s="84"/>
      <c r="U220" s="37"/>
      <c r="V220" s="37"/>
      <c r="W220" s="37"/>
      <c r="X220" s="37"/>
      <c r="Y220" s="37"/>
      <c r="Z220" s="37"/>
      <c r="AA220" s="37"/>
      <c r="AB220" s="37"/>
      <c r="AC220" s="37"/>
      <c r="AD220" s="37"/>
      <c r="AE220" s="37"/>
      <c r="AT220" s="16" t="s">
        <v>168</v>
      </c>
      <c r="AU220" s="16" t="s">
        <v>69</v>
      </c>
    </row>
    <row r="221" s="2" customFormat="1" ht="16.5" customHeight="1">
      <c r="A221" s="37"/>
      <c r="B221" s="38"/>
      <c r="C221" s="189" t="s">
        <v>543</v>
      </c>
      <c r="D221" s="189" t="s">
        <v>149</v>
      </c>
      <c r="E221" s="190" t="s">
        <v>293</v>
      </c>
      <c r="F221" s="191" t="s">
        <v>294</v>
      </c>
      <c r="G221" s="192" t="s">
        <v>138</v>
      </c>
      <c r="H221" s="193">
        <v>11</v>
      </c>
      <c r="I221" s="194"/>
      <c r="J221" s="195">
        <f>ROUND(I221*H221,2)</f>
        <v>0</v>
      </c>
      <c r="K221" s="191" t="s">
        <v>139</v>
      </c>
      <c r="L221" s="43"/>
      <c r="M221" s="196" t="s">
        <v>19</v>
      </c>
      <c r="N221" s="197" t="s">
        <v>40</v>
      </c>
      <c r="O221" s="83"/>
      <c r="P221" s="185">
        <f>O221*H221</f>
        <v>0</v>
      </c>
      <c r="Q221" s="185">
        <v>0</v>
      </c>
      <c r="R221" s="185">
        <f>Q221*H221</f>
        <v>0</v>
      </c>
      <c r="S221" s="185">
        <v>0</v>
      </c>
      <c r="T221" s="186">
        <f>S221*H221</f>
        <v>0</v>
      </c>
      <c r="U221" s="37"/>
      <c r="V221" s="37"/>
      <c r="W221" s="37"/>
      <c r="X221" s="37"/>
      <c r="Y221" s="37"/>
      <c r="Z221" s="37"/>
      <c r="AA221" s="37"/>
      <c r="AB221" s="37"/>
      <c r="AC221" s="37"/>
      <c r="AD221" s="37"/>
      <c r="AE221" s="37"/>
      <c r="AR221" s="187" t="s">
        <v>142</v>
      </c>
      <c r="AT221" s="187" t="s">
        <v>149</v>
      </c>
      <c r="AU221" s="187" t="s">
        <v>69</v>
      </c>
      <c r="AY221" s="16" t="s">
        <v>141</v>
      </c>
      <c r="BE221" s="188">
        <f>IF(N221="základní",J221,0)</f>
        <v>0</v>
      </c>
      <c r="BF221" s="188">
        <f>IF(N221="snížená",J221,0)</f>
        <v>0</v>
      </c>
      <c r="BG221" s="188">
        <f>IF(N221="zákl. přenesená",J221,0)</f>
        <v>0</v>
      </c>
      <c r="BH221" s="188">
        <f>IF(N221="sníž. přenesená",J221,0)</f>
        <v>0</v>
      </c>
      <c r="BI221" s="188">
        <f>IF(N221="nulová",J221,0)</f>
        <v>0</v>
      </c>
      <c r="BJ221" s="16" t="s">
        <v>77</v>
      </c>
      <c r="BK221" s="188">
        <f>ROUND(I221*H221,2)</f>
        <v>0</v>
      </c>
      <c r="BL221" s="16" t="s">
        <v>142</v>
      </c>
      <c r="BM221" s="187" t="s">
        <v>544</v>
      </c>
    </row>
    <row r="222" s="2" customFormat="1">
      <c r="A222" s="37"/>
      <c r="B222" s="38"/>
      <c r="C222" s="39"/>
      <c r="D222" s="203" t="s">
        <v>168</v>
      </c>
      <c r="E222" s="39"/>
      <c r="F222" s="204" t="s">
        <v>545</v>
      </c>
      <c r="G222" s="39"/>
      <c r="H222" s="39"/>
      <c r="I222" s="205"/>
      <c r="J222" s="39"/>
      <c r="K222" s="39"/>
      <c r="L222" s="43"/>
      <c r="M222" s="206"/>
      <c r="N222" s="207"/>
      <c r="O222" s="83"/>
      <c r="P222" s="83"/>
      <c r="Q222" s="83"/>
      <c r="R222" s="83"/>
      <c r="S222" s="83"/>
      <c r="T222" s="84"/>
      <c r="U222" s="37"/>
      <c r="V222" s="37"/>
      <c r="W222" s="37"/>
      <c r="X222" s="37"/>
      <c r="Y222" s="37"/>
      <c r="Z222" s="37"/>
      <c r="AA222" s="37"/>
      <c r="AB222" s="37"/>
      <c r="AC222" s="37"/>
      <c r="AD222" s="37"/>
      <c r="AE222" s="37"/>
      <c r="AT222" s="16" t="s">
        <v>168</v>
      </c>
      <c r="AU222" s="16" t="s">
        <v>69</v>
      </c>
    </row>
    <row r="223" s="2" customFormat="1" ht="16.5" customHeight="1">
      <c r="A223" s="37"/>
      <c r="B223" s="38"/>
      <c r="C223" s="189" t="s">
        <v>321</v>
      </c>
      <c r="D223" s="189" t="s">
        <v>149</v>
      </c>
      <c r="E223" s="190" t="s">
        <v>298</v>
      </c>
      <c r="F223" s="191" t="s">
        <v>299</v>
      </c>
      <c r="G223" s="192" t="s">
        <v>138</v>
      </c>
      <c r="H223" s="193">
        <v>11</v>
      </c>
      <c r="I223" s="194"/>
      <c r="J223" s="195">
        <f>ROUND(I223*H223,2)</f>
        <v>0</v>
      </c>
      <c r="K223" s="191" t="s">
        <v>139</v>
      </c>
      <c r="L223" s="43"/>
      <c r="M223" s="196" t="s">
        <v>19</v>
      </c>
      <c r="N223" s="197" t="s">
        <v>40</v>
      </c>
      <c r="O223" s="83"/>
      <c r="P223" s="185">
        <f>O223*H223</f>
        <v>0</v>
      </c>
      <c r="Q223" s="185">
        <v>0</v>
      </c>
      <c r="R223" s="185">
        <f>Q223*H223</f>
        <v>0</v>
      </c>
      <c r="S223" s="185">
        <v>0</v>
      </c>
      <c r="T223" s="186">
        <f>S223*H223</f>
        <v>0</v>
      </c>
      <c r="U223" s="37"/>
      <c r="V223" s="37"/>
      <c r="W223" s="37"/>
      <c r="X223" s="37"/>
      <c r="Y223" s="37"/>
      <c r="Z223" s="37"/>
      <c r="AA223" s="37"/>
      <c r="AB223" s="37"/>
      <c r="AC223" s="37"/>
      <c r="AD223" s="37"/>
      <c r="AE223" s="37"/>
      <c r="AR223" s="187" t="s">
        <v>142</v>
      </c>
      <c r="AT223" s="187" t="s">
        <v>149</v>
      </c>
      <c r="AU223" s="187" t="s">
        <v>69</v>
      </c>
      <c r="AY223" s="16" t="s">
        <v>141</v>
      </c>
      <c r="BE223" s="188">
        <f>IF(N223="základní",J223,0)</f>
        <v>0</v>
      </c>
      <c r="BF223" s="188">
        <f>IF(N223="snížená",J223,0)</f>
        <v>0</v>
      </c>
      <c r="BG223" s="188">
        <f>IF(N223="zákl. přenesená",J223,0)</f>
        <v>0</v>
      </c>
      <c r="BH223" s="188">
        <f>IF(N223="sníž. přenesená",J223,0)</f>
        <v>0</v>
      </c>
      <c r="BI223" s="188">
        <f>IF(N223="nulová",J223,0)</f>
        <v>0</v>
      </c>
      <c r="BJ223" s="16" t="s">
        <v>77</v>
      </c>
      <c r="BK223" s="188">
        <f>ROUND(I223*H223,2)</f>
        <v>0</v>
      </c>
      <c r="BL223" s="16" t="s">
        <v>142</v>
      </c>
      <c r="BM223" s="187" t="s">
        <v>546</v>
      </c>
    </row>
    <row r="224" s="2" customFormat="1">
      <c r="A224" s="37"/>
      <c r="B224" s="38"/>
      <c r="C224" s="39"/>
      <c r="D224" s="203" t="s">
        <v>168</v>
      </c>
      <c r="E224" s="39"/>
      <c r="F224" s="204" t="s">
        <v>545</v>
      </c>
      <c r="G224" s="39"/>
      <c r="H224" s="39"/>
      <c r="I224" s="205"/>
      <c r="J224" s="39"/>
      <c r="K224" s="39"/>
      <c r="L224" s="43"/>
      <c r="M224" s="206"/>
      <c r="N224" s="207"/>
      <c r="O224" s="83"/>
      <c r="P224" s="83"/>
      <c r="Q224" s="83"/>
      <c r="R224" s="83"/>
      <c r="S224" s="83"/>
      <c r="T224" s="84"/>
      <c r="U224" s="37"/>
      <c r="V224" s="37"/>
      <c r="W224" s="37"/>
      <c r="X224" s="37"/>
      <c r="Y224" s="37"/>
      <c r="Z224" s="37"/>
      <c r="AA224" s="37"/>
      <c r="AB224" s="37"/>
      <c r="AC224" s="37"/>
      <c r="AD224" s="37"/>
      <c r="AE224" s="37"/>
      <c r="AT224" s="16" t="s">
        <v>168</v>
      </c>
      <c r="AU224" s="16" t="s">
        <v>69</v>
      </c>
    </row>
    <row r="225" s="2" customFormat="1" ht="24.15" customHeight="1">
      <c r="A225" s="37"/>
      <c r="B225" s="38"/>
      <c r="C225" s="189" t="s">
        <v>547</v>
      </c>
      <c r="D225" s="189" t="s">
        <v>149</v>
      </c>
      <c r="E225" s="190" t="s">
        <v>548</v>
      </c>
      <c r="F225" s="191" t="s">
        <v>549</v>
      </c>
      <c r="G225" s="192" t="s">
        <v>138</v>
      </c>
      <c r="H225" s="193">
        <v>96</v>
      </c>
      <c r="I225" s="194"/>
      <c r="J225" s="195">
        <f>ROUND(I225*H225,2)</f>
        <v>0</v>
      </c>
      <c r="K225" s="191" t="s">
        <v>139</v>
      </c>
      <c r="L225" s="43"/>
      <c r="M225" s="196" t="s">
        <v>19</v>
      </c>
      <c r="N225" s="197" t="s">
        <v>40</v>
      </c>
      <c r="O225" s="83"/>
      <c r="P225" s="185">
        <f>O225*H225</f>
        <v>0</v>
      </c>
      <c r="Q225" s="185">
        <v>0</v>
      </c>
      <c r="R225" s="185">
        <f>Q225*H225</f>
        <v>0</v>
      </c>
      <c r="S225" s="185">
        <v>0</v>
      </c>
      <c r="T225" s="186">
        <f>S225*H225</f>
        <v>0</v>
      </c>
      <c r="U225" s="37"/>
      <c r="V225" s="37"/>
      <c r="W225" s="37"/>
      <c r="X225" s="37"/>
      <c r="Y225" s="37"/>
      <c r="Z225" s="37"/>
      <c r="AA225" s="37"/>
      <c r="AB225" s="37"/>
      <c r="AC225" s="37"/>
      <c r="AD225" s="37"/>
      <c r="AE225" s="37"/>
      <c r="AR225" s="187" t="s">
        <v>142</v>
      </c>
      <c r="AT225" s="187" t="s">
        <v>149</v>
      </c>
      <c r="AU225" s="187" t="s">
        <v>69</v>
      </c>
      <c r="AY225" s="16" t="s">
        <v>141</v>
      </c>
      <c r="BE225" s="188">
        <f>IF(N225="základní",J225,0)</f>
        <v>0</v>
      </c>
      <c r="BF225" s="188">
        <f>IF(N225="snížená",J225,0)</f>
        <v>0</v>
      </c>
      <c r="BG225" s="188">
        <f>IF(N225="zákl. přenesená",J225,0)</f>
        <v>0</v>
      </c>
      <c r="BH225" s="188">
        <f>IF(N225="sníž. přenesená",J225,0)</f>
        <v>0</v>
      </c>
      <c r="BI225" s="188">
        <f>IF(N225="nulová",J225,0)</f>
        <v>0</v>
      </c>
      <c r="BJ225" s="16" t="s">
        <v>77</v>
      </c>
      <c r="BK225" s="188">
        <f>ROUND(I225*H225,2)</f>
        <v>0</v>
      </c>
      <c r="BL225" s="16" t="s">
        <v>142</v>
      </c>
      <c r="BM225" s="187" t="s">
        <v>550</v>
      </c>
    </row>
    <row r="226" s="2" customFormat="1">
      <c r="A226" s="37"/>
      <c r="B226" s="38"/>
      <c r="C226" s="39"/>
      <c r="D226" s="203" t="s">
        <v>168</v>
      </c>
      <c r="E226" s="39"/>
      <c r="F226" s="204" t="s">
        <v>551</v>
      </c>
      <c r="G226" s="39"/>
      <c r="H226" s="39"/>
      <c r="I226" s="205"/>
      <c r="J226" s="39"/>
      <c r="K226" s="39"/>
      <c r="L226" s="43"/>
      <c r="M226" s="206"/>
      <c r="N226" s="207"/>
      <c r="O226" s="83"/>
      <c r="P226" s="83"/>
      <c r="Q226" s="83"/>
      <c r="R226" s="83"/>
      <c r="S226" s="83"/>
      <c r="T226" s="84"/>
      <c r="U226" s="37"/>
      <c r="V226" s="37"/>
      <c r="W226" s="37"/>
      <c r="X226" s="37"/>
      <c r="Y226" s="37"/>
      <c r="Z226" s="37"/>
      <c r="AA226" s="37"/>
      <c r="AB226" s="37"/>
      <c r="AC226" s="37"/>
      <c r="AD226" s="37"/>
      <c r="AE226" s="37"/>
      <c r="AT226" s="16" t="s">
        <v>168</v>
      </c>
      <c r="AU226" s="16" t="s">
        <v>69</v>
      </c>
    </row>
    <row r="227" s="2" customFormat="1" ht="44.25" customHeight="1">
      <c r="A227" s="37"/>
      <c r="B227" s="38"/>
      <c r="C227" s="189" t="s">
        <v>322</v>
      </c>
      <c r="D227" s="189" t="s">
        <v>149</v>
      </c>
      <c r="E227" s="190" t="s">
        <v>314</v>
      </c>
      <c r="F227" s="191" t="s">
        <v>315</v>
      </c>
      <c r="G227" s="192" t="s">
        <v>180</v>
      </c>
      <c r="H227" s="193">
        <v>206.49000000000001</v>
      </c>
      <c r="I227" s="194"/>
      <c r="J227" s="195">
        <f>ROUND(I227*H227,2)</f>
        <v>0</v>
      </c>
      <c r="K227" s="191" t="s">
        <v>139</v>
      </c>
      <c r="L227" s="43"/>
      <c r="M227" s="196" t="s">
        <v>19</v>
      </c>
      <c r="N227" s="197" t="s">
        <v>40</v>
      </c>
      <c r="O227" s="83"/>
      <c r="P227" s="185">
        <f>O227*H227</f>
        <v>0</v>
      </c>
      <c r="Q227" s="185">
        <v>0</v>
      </c>
      <c r="R227" s="185">
        <f>Q227*H227</f>
        <v>0</v>
      </c>
      <c r="S227" s="185">
        <v>0</v>
      </c>
      <c r="T227" s="186">
        <f>S227*H227</f>
        <v>0</v>
      </c>
      <c r="U227" s="37"/>
      <c r="V227" s="37"/>
      <c r="W227" s="37"/>
      <c r="X227" s="37"/>
      <c r="Y227" s="37"/>
      <c r="Z227" s="37"/>
      <c r="AA227" s="37"/>
      <c r="AB227" s="37"/>
      <c r="AC227" s="37"/>
      <c r="AD227" s="37"/>
      <c r="AE227" s="37"/>
      <c r="AR227" s="187" t="s">
        <v>142</v>
      </c>
      <c r="AT227" s="187" t="s">
        <v>149</v>
      </c>
      <c r="AU227" s="187" t="s">
        <v>69</v>
      </c>
      <c r="AY227" s="16" t="s">
        <v>141</v>
      </c>
      <c r="BE227" s="188">
        <f>IF(N227="základní",J227,0)</f>
        <v>0</v>
      </c>
      <c r="BF227" s="188">
        <f>IF(N227="snížená",J227,0)</f>
        <v>0</v>
      </c>
      <c r="BG227" s="188">
        <f>IF(N227="zákl. přenesená",J227,0)</f>
        <v>0</v>
      </c>
      <c r="BH227" s="188">
        <f>IF(N227="sníž. přenesená",J227,0)</f>
        <v>0</v>
      </c>
      <c r="BI227" s="188">
        <f>IF(N227="nulová",J227,0)</f>
        <v>0</v>
      </c>
      <c r="BJ227" s="16" t="s">
        <v>77</v>
      </c>
      <c r="BK227" s="188">
        <f>ROUND(I227*H227,2)</f>
        <v>0</v>
      </c>
      <c r="BL227" s="16" t="s">
        <v>142</v>
      </c>
      <c r="BM227" s="187" t="s">
        <v>552</v>
      </c>
    </row>
    <row r="228" s="2" customFormat="1">
      <c r="A228" s="37"/>
      <c r="B228" s="38"/>
      <c r="C228" s="39"/>
      <c r="D228" s="203" t="s">
        <v>168</v>
      </c>
      <c r="E228" s="39"/>
      <c r="F228" s="204" t="s">
        <v>553</v>
      </c>
      <c r="G228" s="39"/>
      <c r="H228" s="39"/>
      <c r="I228" s="205"/>
      <c r="J228" s="39"/>
      <c r="K228" s="39"/>
      <c r="L228" s="43"/>
      <c r="M228" s="206"/>
      <c r="N228" s="207"/>
      <c r="O228" s="83"/>
      <c r="P228" s="83"/>
      <c r="Q228" s="83"/>
      <c r="R228" s="83"/>
      <c r="S228" s="83"/>
      <c r="T228" s="84"/>
      <c r="U228" s="37"/>
      <c r="V228" s="37"/>
      <c r="W228" s="37"/>
      <c r="X228" s="37"/>
      <c r="Y228" s="37"/>
      <c r="Z228" s="37"/>
      <c r="AA228" s="37"/>
      <c r="AB228" s="37"/>
      <c r="AC228" s="37"/>
      <c r="AD228" s="37"/>
      <c r="AE228" s="37"/>
      <c r="AT228" s="16" t="s">
        <v>168</v>
      </c>
      <c r="AU228" s="16" t="s">
        <v>69</v>
      </c>
    </row>
    <row r="229" s="2" customFormat="1" ht="24.15" customHeight="1">
      <c r="A229" s="37"/>
      <c r="B229" s="38"/>
      <c r="C229" s="189" t="s">
        <v>554</v>
      </c>
      <c r="D229" s="189" t="s">
        <v>149</v>
      </c>
      <c r="E229" s="190" t="s">
        <v>319</v>
      </c>
      <c r="F229" s="191" t="s">
        <v>320</v>
      </c>
      <c r="G229" s="192" t="s">
        <v>180</v>
      </c>
      <c r="H229" s="193">
        <v>206.49000000000001</v>
      </c>
      <c r="I229" s="194"/>
      <c r="J229" s="195">
        <f>ROUND(I229*H229,2)</f>
        <v>0</v>
      </c>
      <c r="K229" s="191" t="s">
        <v>139</v>
      </c>
      <c r="L229" s="43"/>
      <c r="M229" s="196" t="s">
        <v>19</v>
      </c>
      <c r="N229" s="197" t="s">
        <v>40</v>
      </c>
      <c r="O229" s="83"/>
      <c r="P229" s="185">
        <f>O229*H229</f>
        <v>0</v>
      </c>
      <c r="Q229" s="185">
        <v>0</v>
      </c>
      <c r="R229" s="185">
        <f>Q229*H229</f>
        <v>0</v>
      </c>
      <c r="S229" s="185">
        <v>0</v>
      </c>
      <c r="T229" s="186">
        <f>S229*H229</f>
        <v>0</v>
      </c>
      <c r="U229" s="37"/>
      <c r="V229" s="37"/>
      <c r="W229" s="37"/>
      <c r="X229" s="37"/>
      <c r="Y229" s="37"/>
      <c r="Z229" s="37"/>
      <c r="AA229" s="37"/>
      <c r="AB229" s="37"/>
      <c r="AC229" s="37"/>
      <c r="AD229" s="37"/>
      <c r="AE229" s="37"/>
      <c r="AR229" s="187" t="s">
        <v>142</v>
      </c>
      <c r="AT229" s="187" t="s">
        <v>149</v>
      </c>
      <c r="AU229" s="187" t="s">
        <v>69</v>
      </c>
      <c r="AY229" s="16" t="s">
        <v>141</v>
      </c>
      <c r="BE229" s="188">
        <f>IF(N229="základní",J229,0)</f>
        <v>0</v>
      </c>
      <c r="BF229" s="188">
        <f>IF(N229="snížená",J229,0)</f>
        <v>0</v>
      </c>
      <c r="BG229" s="188">
        <f>IF(N229="zákl. přenesená",J229,0)</f>
        <v>0</v>
      </c>
      <c r="BH229" s="188">
        <f>IF(N229="sníž. přenesená",J229,0)</f>
        <v>0</v>
      </c>
      <c r="BI229" s="188">
        <f>IF(N229="nulová",J229,0)</f>
        <v>0</v>
      </c>
      <c r="BJ229" s="16" t="s">
        <v>77</v>
      </c>
      <c r="BK229" s="188">
        <f>ROUND(I229*H229,2)</f>
        <v>0</v>
      </c>
      <c r="BL229" s="16" t="s">
        <v>142</v>
      </c>
      <c r="BM229" s="187" t="s">
        <v>555</v>
      </c>
    </row>
    <row r="230" s="2" customFormat="1">
      <c r="A230" s="37"/>
      <c r="B230" s="38"/>
      <c r="C230" s="39"/>
      <c r="D230" s="203" t="s">
        <v>168</v>
      </c>
      <c r="E230" s="39"/>
      <c r="F230" s="204" t="s">
        <v>553</v>
      </c>
      <c r="G230" s="39"/>
      <c r="H230" s="39"/>
      <c r="I230" s="205"/>
      <c r="J230" s="39"/>
      <c r="K230" s="39"/>
      <c r="L230" s="43"/>
      <c r="M230" s="206"/>
      <c r="N230" s="207"/>
      <c r="O230" s="83"/>
      <c r="P230" s="83"/>
      <c r="Q230" s="83"/>
      <c r="R230" s="83"/>
      <c r="S230" s="83"/>
      <c r="T230" s="84"/>
      <c r="U230" s="37"/>
      <c r="V230" s="37"/>
      <c r="W230" s="37"/>
      <c r="X230" s="37"/>
      <c r="Y230" s="37"/>
      <c r="Z230" s="37"/>
      <c r="AA230" s="37"/>
      <c r="AB230" s="37"/>
      <c r="AC230" s="37"/>
      <c r="AD230" s="37"/>
      <c r="AE230" s="37"/>
      <c r="AT230" s="16" t="s">
        <v>168</v>
      </c>
      <c r="AU230" s="16" t="s">
        <v>69</v>
      </c>
    </row>
    <row r="231" s="2" customFormat="1" ht="55.5" customHeight="1">
      <c r="A231" s="37"/>
      <c r="B231" s="38"/>
      <c r="C231" s="189" t="s">
        <v>326</v>
      </c>
      <c r="D231" s="189" t="s">
        <v>149</v>
      </c>
      <c r="E231" s="190" t="s">
        <v>234</v>
      </c>
      <c r="F231" s="191" t="s">
        <v>235</v>
      </c>
      <c r="G231" s="192" t="s">
        <v>180</v>
      </c>
      <c r="H231" s="193">
        <v>206.49000000000001</v>
      </c>
      <c r="I231" s="194"/>
      <c r="J231" s="195">
        <f>ROUND(I231*H231,2)</f>
        <v>0</v>
      </c>
      <c r="K231" s="191" t="s">
        <v>139</v>
      </c>
      <c r="L231" s="43"/>
      <c r="M231" s="196" t="s">
        <v>19</v>
      </c>
      <c r="N231" s="197" t="s">
        <v>40</v>
      </c>
      <c r="O231" s="83"/>
      <c r="P231" s="185">
        <f>O231*H231</f>
        <v>0</v>
      </c>
      <c r="Q231" s="185">
        <v>0</v>
      </c>
      <c r="R231" s="185">
        <f>Q231*H231</f>
        <v>0</v>
      </c>
      <c r="S231" s="185">
        <v>0</v>
      </c>
      <c r="T231" s="186">
        <f>S231*H231</f>
        <v>0</v>
      </c>
      <c r="U231" s="37"/>
      <c r="V231" s="37"/>
      <c r="W231" s="37"/>
      <c r="X231" s="37"/>
      <c r="Y231" s="37"/>
      <c r="Z231" s="37"/>
      <c r="AA231" s="37"/>
      <c r="AB231" s="37"/>
      <c r="AC231" s="37"/>
      <c r="AD231" s="37"/>
      <c r="AE231" s="37"/>
      <c r="AR231" s="187" t="s">
        <v>142</v>
      </c>
      <c r="AT231" s="187" t="s">
        <v>149</v>
      </c>
      <c r="AU231" s="187" t="s">
        <v>69</v>
      </c>
      <c r="AY231" s="16" t="s">
        <v>141</v>
      </c>
      <c r="BE231" s="188">
        <f>IF(N231="základní",J231,0)</f>
        <v>0</v>
      </c>
      <c r="BF231" s="188">
        <f>IF(N231="snížená",J231,0)</f>
        <v>0</v>
      </c>
      <c r="BG231" s="188">
        <f>IF(N231="zákl. přenesená",J231,0)</f>
        <v>0</v>
      </c>
      <c r="BH231" s="188">
        <f>IF(N231="sníž. přenesená",J231,0)</f>
        <v>0</v>
      </c>
      <c r="BI231" s="188">
        <f>IF(N231="nulová",J231,0)</f>
        <v>0</v>
      </c>
      <c r="BJ231" s="16" t="s">
        <v>77</v>
      </c>
      <c r="BK231" s="188">
        <f>ROUND(I231*H231,2)</f>
        <v>0</v>
      </c>
      <c r="BL231" s="16" t="s">
        <v>142</v>
      </c>
      <c r="BM231" s="187" t="s">
        <v>556</v>
      </c>
    </row>
    <row r="232" s="2" customFormat="1">
      <c r="A232" s="37"/>
      <c r="B232" s="38"/>
      <c r="C232" s="39"/>
      <c r="D232" s="203" t="s">
        <v>168</v>
      </c>
      <c r="E232" s="39"/>
      <c r="F232" s="204" t="s">
        <v>553</v>
      </c>
      <c r="G232" s="39"/>
      <c r="H232" s="39"/>
      <c r="I232" s="205"/>
      <c r="J232" s="39"/>
      <c r="K232" s="39"/>
      <c r="L232" s="43"/>
      <c r="M232" s="206"/>
      <c r="N232" s="207"/>
      <c r="O232" s="83"/>
      <c r="P232" s="83"/>
      <c r="Q232" s="83"/>
      <c r="R232" s="83"/>
      <c r="S232" s="83"/>
      <c r="T232" s="84"/>
      <c r="U232" s="37"/>
      <c r="V232" s="37"/>
      <c r="W232" s="37"/>
      <c r="X232" s="37"/>
      <c r="Y232" s="37"/>
      <c r="Z232" s="37"/>
      <c r="AA232" s="37"/>
      <c r="AB232" s="37"/>
      <c r="AC232" s="37"/>
      <c r="AD232" s="37"/>
      <c r="AE232" s="37"/>
      <c r="AT232" s="16" t="s">
        <v>168</v>
      </c>
      <c r="AU232" s="16" t="s">
        <v>69</v>
      </c>
    </row>
    <row r="233" s="2" customFormat="1" ht="44.25" customHeight="1">
      <c r="A233" s="37"/>
      <c r="B233" s="38"/>
      <c r="C233" s="189" t="s">
        <v>557</v>
      </c>
      <c r="D233" s="189" t="s">
        <v>149</v>
      </c>
      <c r="E233" s="190" t="s">
        <v>324</v>
      </c>
      <c r="F233" s="191" t="s">
        <v>325</v>
      </c>
      <c r="G233" s="192" t="s">
        <v>138</v>
      </c>
      <c r="H233" s="193">
        <v>8</v>
      </c>
      <c r="I233" s="194"/>
      <c r="J233" s="195">
        <f>ROUND(I233*H233,2)</f>
        <v>0</v>
      </c>
      <c r="K233" s="191" t="s">
        <v>139</v>
      </c>
      <c r="L233" s="43"/>
      <c r="M233" s="196" t="s">
        <v>19</v>
      </c>
      <c r="N233" s="197" t="s">
        <v>40</v>
      </c>
      <c r="O233" s="83"/>
      <c r="P233" s="185">
        <f>O233*H233</f>
        <v>0</v>
      </c>
      <c r="Q233" s="185">
        <v>0</v>
      </c>
      <c r="R233" s="185">
        <f>Q233*H233</f>
        <v>0</v>
      </c>
      <c r="S233" s="185">
        <v>0</v>
      </c>
      <c r="T233" s="186">
        <f>S233*H233</f>
        <v>0</v>
      </c>
      <c r="U233" s="37"/>
      <c r="V233" s="37"/>
      <c r="W233" s="37"/>
      <c r="X233" s="37"/>
      <c r="Y233" s="37"/>
      <c r="Z233" s="37"/>
      <c r="AA233" s="37"/>
      <c r="AB233" s="37"/>
      <c r="AC233" s="37"/>
      <c r="AD233" s="37"/>
      <c r="AE233" s="37"/>
      <c r="AR233" s="187" t="s">
        <v>142</v>
      </c>
      <c r="AT233" s="187" t="s">
        <v>149</v>
      </c>
      <c r="AU233" s="187" t="s">
        <v>69</v>
      </c>
      <c r="AY233" s="16" t="s">
        <v>141</v>
      </c>
      <c r="BE233" s="188">
        <f>IF(N233="základní",J233,0)</f>
        <v>0</v>
      </c>
      <c r="BF233" s="188">
        <f>IF(N233="snížená",J233,0)</f>
        <v>0</v>
      </c>
      <c r="BG233" s="188">
        <f>IF(N233="zákl. přenesená",J233,0)</f>
        <v>0</v>
      </c>
      <c r="BH233" s="188">
        <f>IF(N233="sníž. přenesená",J233,0)</f>
        <v>0</v>
      </c>
      <c r="BI233" s="188">
        <f>IF(N233="nulová",J233,0)</f>
        <v>0</v>
      </c>
      <c r="BJ233" s="16" t="s">
        <v>77</v>
      </c>
      <c r="BK233" s="188">
        <f>ROUND(I233*H233,2)</f>
        <v>0</v>
      </c>
      <c r="BL233" s="16" t="s">
        <v>142</v>
      </c>
      <c r="BM233" s="187" t="s">
        <v>558</v>
      </c>
    </row>
    <row r="234" s="2" customFormat="1">
      <c r="A234" s="37"/>
      <c r="B234" s="38"/>
      <c r="C234" s="39"/>
      <c r="D234" s="203" t="s">
        <v>168</v>
      </c>
      <c r="E234" s="39"/>
      <c r="F234" s="204" t="s">
        <v>327</v>
      </c>
      <c r="G234" s="39"/>
      <c r="H234" s="39"/>
      <c r="I234" s="205"/>
      <c r="J234" s="39"/>
      <c r="K234" s="39"/>
      <c r="L234" s="43"/>
      <c r="M234" s="206"/>
      <c r="N234" s="207"/>
      <c r="O234" s="83"/>
      <c r="P234" s="83"/>
      <c r="Q234" s="83"/>
      <c r="R234" s="83"/>
      <c r="S234" s="83"/>
      <c r="T234" s="84"/>
      <c r="U234" s="37"/>
      <c r="V234" s="37"/>
      <c r="W234" s="37"/>
      <c r="X234" s="37"/>
      <c r="Y234" s="37"/>
      <c r="Z234" s="37"/>
      <c r="AA234" s="37"/>
      <c r="AB234" s="37"/>
      <c r="AC234" s="37"/>
      <c r="AD234" s="37"/>
      <c r="AE234" s="37"/>
      <c r="AT234" s="16" t="s">
        <v>168</v>
      </c>
      <c r="AU234" s="16" t="s">
        <v>69</v>
      </c>
    </row>
    <row r="235" s="2" customFormat="1" ht="44.25" customHeight="1">
      <c r="A235" s="37"/>
      <c r="B235" s="38"/>
      <c r="C235" s="189" t="s">
        <v>330</v>
      </c>
      <c r="D235" s="189" t="s">
        <v>149</v>
      </c>
      <c r="E235" s="190" t="s">
        <v>328</v>
      </c>
      <c r="F235" s="191" t="s">
        <v>329</v>
      </c>
      <c r="G235" s="192" t="s">
        <v>138</v>
      </c>
      <c r="H235" s="193">
        <v>11</v>
      </c>
      <c r="I235" s="194"/>
      <c r="J235" s="195">
        <f>ROUND(I235*H235,2)</f>
        <v>0</v>
      </c>
      <c r="K235" s="191" t="s">
        <v>139</v>
      </c>
      <c r="L235" s="43"/>
      <c r="M235" s="196" t="s">
        <v>19</v>
      </c>
      <c r="N235" s="197" t="s">
        <v>40</v>
      </c>
      <c r="O235" s="83"/>
      <c r="P235" s="185">
        <f>O235*H235</f>
        <v>0</v>
      </c>
      <c r="Q235" s="185">
        <v>0</v>
      </c>
      <c r="R235" s="185">
        <f>Q235*H235</f>
        <v>0</v>
      </c>
      <c r="S235" s="185">
        <v>0</v>
      </c>
      <c r="T235" s="186">
        <f>S235*H235</f>
        <v>0</v>
      </c>
      <c r="U235" s="37"/>
      <c r="V235" s="37"/>
      <c r="W235" s="37"/>
      <c r="X235" s="37"/>
      <c r="Y235" s="37"/>
      <c r="Z235" s="37"/>
      <c r="AA235" s="37"/>
      <c r="AB235" s="37"/>
      <c r="AC235" s="37"/>
      <c r="AD235" s="37"/>
      <c r="AE235" s="37"/>
      <c r="AR235" s="187" t="s">
        <v>142</v>
      </c>
      <c r="AT235" s="187" t="s">
        <v>149</v>
      </c>
      <c r="AU235" s="187" t="s">
        <v>69</v>
      </c>
      <c r="AY235" s="16" t="s">
        <v>141</v>
      </c>
      <c r="BE235" s="188">
        <f>IF(N235="základní",J235,0)</f>
        <v>0</v>
      </c>
      <c r="BF235" s="188">
        <f>IF(N235="snížená",J235,0)</f>
        <v>0</v>
      </c>
      <c r="BG235" s="188">
        <f>IF(N235="zákl. přenesená",J235,0)</f>
        <v>0</v>
      </c>
      <c r="BH235" s="188">
        <f>IF(N235="sníž. přenesená",J235,0)</f>
        <v>0</v>
      </c>
      <c r="BI235" s="188">
        <f>IF(N235="nulová",J235,0)</f>
        <v>0</v>
      </c>
      <c r="BJ235" s="16" t="s">
        <v>77</v>
      </c>
      <c r="BK235" s="188">
        <f>ROUND(I235*H235,2)</f>
        <v>0</v>
      </c>
      <c r="BL235" s="16" t="s">
        <v>142</v>
      </c>
      <c r="BM235" s="187" t="s">
        <v>559</v>
      </c>
    </row>
    <row r="236" s="2" customFormat="1">
      <c r="A236" s="37"/>
      <c r="B236" s="38"/>
      <c r="C236" s="39"/>
      <c r="D236" s="203" t="s">
        <v>168</v>
      </c>
      <c r="E236" s="39"/>
      <c r="F236" s="204" t="s">
        <v>560</v>
      </c>
      <c r="G236" s="39"/>
      <c r="H236" s="39"/>
      <c r="I236" s="205"/>
      <c r="J236" s="39"/>
      <c r="K236" s="39"/>
      <c r="L236" s="43"/>
      <c r="M236" s="208"/>
      <c r="N236" s="209"/>
      <c r="O236" s="200"/>
      <c r="P236" s="200"/>
      <c r="Q236" s="200"/>
      <c r="R236" s="200"/>
      <c r="S236" s="200"/>
      <c r="T236" s="210"/>
      <c r="U236" s="37"/>
      <c r="V236" s="37"/>
      <c r="W236" s="37"/>
      <c r="X236" s="37"/>
      <c r="Y236" s="37"/>
      <c r="Z236" s="37"/>
      <c r="AA236" s="37"/>
      <c r="AB236" s="37"/>
      <c r="AC236" s="37"/>
      <c r="AD236" s="37"/>
      <c r="AE236" s="37"/>
      <c r="AT236" s="16" t="s">
        <v>168</v>
      </c>
      <c r="AU236" s="16" t="s">
        <v>69</v>
      </c>
    </row>
    <row r="237" s="2" customFormat="1" ht="6.96" customHeight="1">
      <c r="A237" s="37"/>
      <c r="B237" s="58"/>
      <c r="C237" s="59"/>
      <c r="D237" s="59"/>
      <c r="E237" s="59"/>
      <c r="F237" s="59"/>
      <c r="G237" s="59"/>
      <c r="H237" s="59"/>
      <c r="I237" s="59"/>
      <c r="J237" s="59"/>
      <c r="K237" s="59"/>
      <c r="L237" s="43"/>
      <c r="M237" s="37"/>
      <c r="O237" s="37"/>
      <c r="P237" s="37"/>
      <c r="Q237" s="37"/>
      <c r="R237" s="37"/>
      <c r="S237" s="37"/>
      <c r="T237" s="37"/>
      <c r="U237" s="37"/>
      <c r="V237" s="37"/>
      <c r="W237" s="37"/>
      <c r="X237" s="37"/>
      <c r="Y237" s="37"/>
      <c r="Z237" s="37"/>
      <c r="AA237" s="37"/>
      <c r="AB237" s="37"/>
      <c r="AC237" s="37"/>
      <c r="AD237" s="37"/>
      <c r="AE237" s="37"/>
    </row>
  </sheetData>
  <sheetProtection sheet="1" autoFilter="0" formatColumns="0" formatRows="0" objects="1" scenarios="1" spinCount="100000" saltValue="FeTJ+8goRmXwqxKeJewKsb5g0xdby1YxZkdgCpUCzKNGLkDg1+BXWFsCq25+lwtLhiBl/k/O3tWBgCBXs/CSog==" hashValue="vkrlMy9mk5u7B5kqO0ird6kr8IREpDhKrJb3qpsVP4WrhOIaPuLi66EyA2p4etGzqeaofWGBjKtdBFNq+E9qgA==" algorithmName="SHA-512" password="CC35"/>
  <autoFilter ref="C78:K23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561</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ROUND((SUM(BE79:BE173)),  2)</f>
        <v>0</v>
      </c>
      <c r="G33" s="37"/>
      <c r="H33" s="37"/>
      <c r="I33" s="147">
        <v>0.20999999999999999</v>
      </c>
      <c r="J33" s="146">
        <f>ROUND(((SUM(BE79:BE173))*I33),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ROUND((SUM(BF79:BF173)),  2)</f>
        <v>0</v>
      </c>
      <c r="G34" s="37"/>
      <c r="H34" s="37"/>
      <c r="I34" s="147">
        <v>0.12</v>
      </c>
      <c r="J34" s="146">
        <f>ROUND(((SUM(BF79:BF173))*I34),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ROUND((SUM(BG79:BG173)),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ROUND((SUM(BH79:BH173)),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ROUND((SUM(BI79:BI173)),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03 - Práce na žel. svršku v TÚ Přelouč - Řečany nad Labem</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03 - Práce na žel. svršku v TÚ Přelouč - Řečany nad Labem</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SUM(P80:P173)</f>
        <v>0</v>
      </c>
      <c r="Q79" s="95"/>
      <c r="R79" s="172">
        <f>SUM(R80:R173)</f>
        <v>0</v>
      </c>
      <c r="S79" s="95"/>
      <c r="T79" s="173">
        <f>SUM(T80:T173)</f>
        <v>0</v>
      </c>
      <c r="U79" s="37"/>
      <c r="V79" s="37"/>
      <c r="W79" s="37"/>
      <c r="X79" s="37"/>
      <c r="Y79" s="37"/>
      <c r="Z79" s="37"/>
      <c r="AA79" s="37"/>
      <c r="AB79" s="37"/>
      <c r="AC79" s="37"/>
      <c r="AD79" s="37"/>
      <c r="AE79" s="37"/>
      <c r="AT79" s="16" t="s">
        <v>68</v>
      </c>
      <c r="AU79" s="16" t="s">
        <v>121</v>
      </c>
      <c r="BK79" s="174">
        <f>SUM(BK80:BK173)</f>
        <v>0</v>
      </c>
    </row>
    <row r="80" s="2" customFormat="1" ht="24.15" customHeight="1">
      <c r="A80" s="37"/>
      <c r="B80" s="38"/>
      <c r="C80" s="189" t="s">
        <v>77</v>
      </c>
      <c r="D80" s="189" t="s">
        <v>149</v>
      </c>
      <c r="E80" s="190" t="s">
        <v>166</v>
      </c>
      <c r="F80" s="191" t="s">
        <v>167</v>
      </c>
      <c r="G80" s="192" t="s">
        <v>138</v>
      </c>
      <c r="H80" s="193">
        <v>190</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562</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170</v>
      </c>
      <c r="F82" s="191" t="s">
        <v>171</v>
      </c>
      <c r="G82" s="192" t="s">
        <v>172</v>
      </c>
      <c r="H82" s="193">
        <v>0.122</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563</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101.25" customHeight="1">
      <c r="A84" s="37"/>
      <c r="B84" s="38"/>
      <c r="C84" s="189" t="s">
        <v>145</v>
      </c>
      <c r="D84" s="189" t="s">
        <v>149</v>
      </c>
      <c r="E84" s="190" t="s">
        <v>174</v>
      </c>
      <c r="F84" s="191" t="s">
        <v>175</v>
      </c>
      <c r="G84" s="192" t="s">
        <v>176</v>
      </c>
      <c r="H84" s="193">
        <v>294.38799999999998</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564</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532.25300000000004</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565</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4.25" customHeight="1">
      <c r="A88" s="37"/>
      <c r="B88" s="38"/>
      <c r="C88" s="189" t="s">
        <v>152</v>
      </c>
      <c r="D88" s="189" t="s">
        <v>149</v>
      </c>
      <c r="E88" s="190" t="s">
        <v>182</v>
      </c>
      <c r="F88" s="191" t="s">
        <v>183</v>
      </c>
      <c r="G88" s="192" t="s">
        <v>180</v>
      </c>
      <c r="H88" s="193">
        <v>532.25300000000004</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566</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532.25300000000004</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567</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9.05" customHeight="1">
      <c r="A92" s="37"/>
      <c r="B92" s="38"/>
      <c r="C92" s="189" t="s">
        <v>158</v>
      </c>
      <c r="D92" s="189" t="s">
        <v>149</v>
      </c>
      <c r="E92" s="190" t="s">
        <v>186</v>
      </c>
      <c r="F92" s="191" t="s">
        <v>187</v>
      </c>
      <c r="G92" s="192" t="s">
        <v>180</v>
      </c>
      <c r="H92" s="193">
        <v>532.25300000000004</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568</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189</v>
      </c>
      <c r="F94" s="191" t="s">
        <v>190</v>
      </c>
      <c r="G94" s="192" t="s">
        <v>180</v>
      </c>
      <c r="H94" s="193">
        <v>532.25300000000004</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569</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37.8" customHeight="1">
      <c r="A96" s="37"/>
      <c r="B96" s="38"/>
      <c r="C96" s="189" t="s">
        <v>192</v>
      </c>
      <c r="D96" s="189" t="s">
        <v>149</v>
      </c>
      <c r="E96" s="190" t="s">
        <v>193</v>
      </c>
      <c r="F96" s="191" t="s">
        <v>194</v>
      </c>
      <c r="G96" s="192" t="s">
        <v>172</v>
      </c>
      <c r="H96" s="193">
        <v>0.122</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563</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90" customHeight="1">
      <c r="A98" s="37"/>
      <c r="B98" s="38"/>
      <c r="C98" s="189" t="s">
        <v>155</v>
      </c>
      <c r="D98" s="189" t="s">
        <v>149</v>
      </c>
      <c r="E98" s="190" t="s">
        <v>197</v>
      </c>
      <c r="F98" s="191" t="s">
        <v>198</v>
      </c>
      <c r="G98" s="192" t="s">
        <v>172</v>
      </c>
      <c r="H98" s="193">
        <v>11.864000000000001</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570</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66.75" customHeight="1">
      <c r="A100" s="37"/>
      <c r="B100" s="38"/>
      <c r="C100" s="189" t="s">
        <v>201</v>
      </c>
      <c r="D100" s="189" t="s">
        <v>149</v>
      </c>
      <c r="E100" s="190" t="s">
        <v>202</v>
      </c>
      <c r="F100" s="191" t="s">
        <v>203</v>
      </c>
      <c r="G100" s="192" t="s">
        <v>172</v>
      </c>
      <c r="H100" s="193">
        <v>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205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37.8" customHeight="1">
      <c r="A102" s="37"/>
      <c r="B102" s="38"/>
      <c r="C102" s="189" t="s">
        <v>8</v>
      </c>
      <c r="D102" s="189" t="s">
        <v>149</v>
      </c>
      <c r="E102" s="190" t="s">
        <v>206</v>
      </c>
      <c r="F102" s="191" t="s">
        <v>207</v>
      </c>
      <c r="G102" s="192" t="s">
        <v>176</v>
      </c>
      <c r="H102" s="193">
        <v>1008.4400000000001</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571</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16.5" customHeight="1">
      <c r="A104" s="37"/>
      <c r="B104" s="38"/>
      <c r="C104" s="175" t="s">
        <v>210</v>
      </c>
      <c r="D104" s="175" t="s">
        <v>135</v>
      </c>
      <c r="E104" s="176" t="s">
        <v>211</v>
      </c>
      <c r="F104" s="177" t="s">
        <v>212</v>
      </c>
      <c r="G104" s="178" t="s">
        <v>180</v>
      </c>
      <c r="H104" s="179">
        <v>2651.2539999999999</v>
      </c>
      <c r="I104" s="180"/>
      <c r="J104" s="181">
        <f>ROUND(I104*H104,2)</f>
        <v>0</v>
      </c>
      <c r="K104" s="177" t="s">
        <v>139</v>
      </c>
      <c r="L104" s="182"/>
      <c r="M104" s="183" t="s">
        <v>19</v>
      </c>
      <c r="N104" s="184"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140</v>
      </c>
      <c r="AT104" s="187" t="s">
        <v>135</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572</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44.25" customHeight="1">
      <c r="A106" s="37"/>
      <c r="B106" s="38"/>
      <c r="C106" s="189" t="s">
        <v>161</v>
      </c>
      <c r="D106" s="189" t="s">
        <v>149</v>
      </c>
      <c r="E106" s="190" t="s">
        <v>178</v>
      </c>
      <c r="F106" s="191" t="s">
        <v>179</v>
      </c>
      <c r="G106" s="192" t="s">
        <v>180</v>
      </c>
      <c r="H106" s="193">
        <v>2651.2539999999999</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573</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9.05" customHeight="1">
      <c r="A108" s="37"/>
      <c r="B108" s="38"/>
      <c r="C108" s="189" t="s">
        <v>217</v>
      </c>
      <c r="D108" s="189" t="s">
        <v>149</v>
      </c>
      <c r="E108" s="190" t="s">
        <v>186</v>
      </c>
      <c r="F108" s="191" t="s">
        <v>187</v>
      </c>
      <c r="G108" s="192" t="s">
        <v>180</v>
      </c>
      <c r="H108" s="193">
        <v>18558.777999999998</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574</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24.15" customHeight="1">
      <c r="A110" s="37"/>
      <c r="B110" s="38"/>
      <c r="C110" s="189" t="s">
        <v>164</v>
      </c>
      <c r="D110" s="189" t="s">
        <v>149</v>
      </c>
      <c r="E110" s="190" t="s">
        <v>220</v>
      </c>
      <c r="F110" s="191" t="s">
        <v>221</v>
      </c>
      <c r="G110" s="192" t="s">
        <v>172</v>
      </c>
      <c r="H110" s="193">
        <v>13.864000000000001</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575</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24.15" customHeight="1">
      <c r="A112" s="37"/>
      <c r="B112" s="38"/>
      <c r="C112" s="189" t="s">
        <v>224</v>
      </c>
      <c r="D112" s="189" t="s">
        <v>149</v>
      </c>
      <c r="E112" s="190" t="s">
        <v>576</v>
      </c>
      <c r="F112" s="191" t="s">
        <v>577</v>
      </c>
      <c r="G112" s="192" t="s">
        <v>227</v>
      </c>
      <c r="H112" s="193">
        <v>40</v>
      </c>
      <c r="I112" s="194"/>
      <c r="J112" s="195">
        <f>ROUND(I112*H112,2)</f>
        <v>0</v>
      </c>
      <c r="K112" s="191" t="s">
        <v>139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578</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33" customHeight="1">
      <c r="A114" s="37"/>
      <c r="B114" s="38"/>
      <c r="C114" s="189" t="s">
        <v>195</v>
      </c>
      <c r="D114" s="189" t="s">
        <v>149</v>
      </c>
      <c r="E114" s="190" t="s">
        <v>579</v>
      </c>
      <c r="F114" s="191" t="s">
        <v>580</v>
      </c>
      <c r="G114" s="192" t="s">
        <v>227</v>
      </c>
      <c r="H114" s="193">
        <v>40</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578</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16.5" customHeight="1">
      <c r="A116" s="37"/>
      <c r="B116" s="38"/>
      <c r="C116" s="175" t="s">
        <v>233</v>
      </c>
      <c r="D116" s="175" t="s">
        <v>135</v>
      </c>
      <c r="E116" s="176" t="s">
        <v>581</v>
      </c>
      <c r="F116" s="177" t="s">
        <v>582</v>
      </c>
      <c r="G116" s="178" t="s">
        <v>176</v>
      </c>
      <c r="H116" s="179">
        <v>0.59999999999999998</v>
      </c>
      <c r="I116" s="180"/>
      <c r="J116" s="181">
        <f>ROUND(I116*H116,2)</f>
        <v>0</v>
      </c>
      <c r="K116" s="177" t="s">
        <v>139</v>
      </c>
      <c r="L116" s="182"/>
      <c r="M116" s="183" t="s">
        <v>19</v>
      </c>
      <c r="N116" s="184"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140</v>
      </c>
      <c r="AT116" s="187" t="s">
        <v>135</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583</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44.25" customHeight="1">
      <c r="A118" s="37"/>
      <c r="B118" s="38"/>
      <c r="C118" s="189" t="s">
        <v>199</v>
      </c>
      <c r="D118" s="189" t="s">
        <v>149</v>
      </c>
      <c r="E118" s="190" t="s">
        <v>178</v>
      </c>
      <c r="F118" s="191" t="s">
        <v>179</v>
      </c>
      <c r="G118" s="192" t="s">
        <v>180</v>
      </c>
      <c r="H118" s="193">
        <v>1.5</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584</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101.25" customHeight="1">
      <c r="A120" s="37"/>
      <c r="B120" s="38"/>
      <c r="C120" s="189" t="s">
        <v>7</v>
      </c>
      <c r="D120" s="189" t="s">
        <v>149</v>
      </c>
      <c r="E120" s="190" t="s">
        <v>225</v>
      </c>
      <c r="F120" s="191" t="s">
        <v>226</v>
      </c>
      <c r="G120" s="192" t="s">
        <v>227</v>
      </c>
      <c r="H120" s="193">
        <v>11864</v>
      </c>
      <c r="I120" s="194"/>
      <c r="J120" s="195">
        <f>ROUND(I120*H120,2)</f>
        <v>0</v>
      </c>
      <c r="K120" s="191" t="s">
        <v>19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570</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90" customHeight="1">
      <c r="A122" s="37"/>
      <c r="B122" s="38"/>
      <c r="C122" s="189" t="s">
        <v>204</v>
      </c>
      <c r="D122" s="189" t="s">
        <v>149</v>
      </c>
      <c r="E122" s="190" t="s">
        <v>229</v>
      </c>
      <c r="F122" s="191" t="s">
        <v>230</v>
      </c>
      <c r="G122" s="192" t="s">
        <v>138</v>
      </c>
      <c r="H122" s="193">
        <v>213</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585</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55.5" customHeight="1">
      <c r="A124" s="37"/>
      <c r="B124" s="38"/>
      <c r="C124" s="189" t="s">
        <v>249</v>
      </c>
      <c r="D124" s="189" t="s">
        <v>149</v>
      </c>
      <c r="E124" s="190" t="s">
        <v>234</v>
      </c>
      <c r="F124" s="191" t="s">
        <v>235</v>
      </c>
      <c r="G124" s="192" t="s">
        <v>180</v>
      </c>
      <c r="H124" s="193">
        <v>287.79599999999999</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586</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238</v>
      </c>
      <c r="F126" s="191" t="s">
        <v>239</v>
      </c>
      <c r="G126" s="192" t="s">
        <v>227</v>
      </c>
      <c r="H126" s="193">
        <v>195.59999999999999</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587</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55.5" customHeight="1">
      <c r="A128" s="37"/>
      <c r="B128" s="38"/>
      <c r="C128" s="189" t="s">
        <v>258</v>
      </c>
      <c r="D128" s="189" t="s">
        <v>149</v>
      </c>
      <c r="E128" s="190" t="s">
        <v>376</v>
      </c>
      <c r="F128" s="191" t="s">
        <v>377</v>
      </c>
      <c r="G128" s="192" t="s">
        <v>227</v>
      </c>
      <c r="H128" s="193">
        <v>40</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588</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55.5" customHeight="1">
      <c r="A130" s="37"/>
      <c r="B130" s="38"/>
      <c r="C130" s="189" t="s">
        <v>213</v>
      </c>
      <c r="D130" s="189" t="s">
        <v>149</v>
      </c>
      <c r="E130" s="190" t="s">
        <v>234</v>
      </c>
      <c r="F130" s="191" t="s">
        <v>235</v>
      </c>
      <c r="G130" s="192" t="s">
        <v>180</v>
      </c>
      <c r="H130" s="193">
        <v>16.858000000000001</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589</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55.5" customHeight="1">
      <c r="A132" s="37"/>
      <c r="B132" s="38"/>
      <c r="C132" s="189" t="s">
        <v>267</v>
      </c>
      <c r="D132" s="189" t="s">
        <v>149</v>
      </c>
      <c r="E132" s="190" t="s">
        <v>244</v>
      </c>
      <c r="F132" s="191" t="s">
        <v>245</v>
      </c>
      <c r="G132" s="192" t="s">
        <v>246</v>
      </c>
      <c r="H132" s="193">
        <v>144</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590</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49.05" customHeight="1">
      <c r="A134" s="37"/>
      <c r="B134" s="38"/>
      <c r="C134" s="189" t="s">
        <v>215</v>
      </c>
      <c r="D134" s="189" t="s">
        <v>149</v>
      </c>
      <c r="E134" s="190" t="s">
        <v>250</v>
      </c>
      <c r="F134" s="191" t="s">
        <v>251</v>
      </c>
      <c r="G134" s="192" t="s">
        <v>246</v>
      </c>
      <c r="H134" s="193">
        <v>70</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591</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49.05" customHeight="1">
      <c r="A136" s="37"/>
      <c r="B136" s="38"/>
      <c r="C136" s="189" t="s">
        <v>273</v>
      </c>
      <c r="D136" s="189" t="s">
        <v>149</v>
      </c>
      <c r="E136" s="190" t="s">
        <v>254</v>
      </c>
      <c r="F136" s="191" t="s">
        <v>255</v>
      </c>
      <c r="G136" s="192" t="s">
        <v>227</v>
      </c>
      <c r="H136" s="193">
        <v>5500</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592</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49.05" customHeight="1">
      <c r="A138" s="37"/>
      <c r="B138" s="38"/>
      <c r="C138" s="189" t="s">
        <v>218</v>
      </c>
      <c r="D138" s="189" t="s">
        <v>149</v>
      </c>
      <c r="E138" s="190" t="s">
        <v>259</v>
      </c>
      <c r="F138" s="191" t="s">
        <v>260</v>
      </c>
      <c r="G138" s="192" t="s">
        <v>227</v>
      </c>
      <c r="H138" s="193">
        <v>5500</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592</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33" customHeight="1">
      <c r="A140" s="37"/>
      <c r="B140" s="38"/>
      <c r="C140" s="189" t="s">
        <v>280</v>
      </c>
      <c r="D140" s="189" t="s">
        <v>149</v>
      </c>
      <c r="E140" s="190" t="s">
        <v>276</v>
      </c>
      <c r="F140" s="191" t="s">
        <v>277</v>
      </c>
      <c r="G140" s="192" t="s">
        <v>138</v>
      </c>
      <c r="H140" s="193">
        <v>238</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593</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24.15" customHeight="1">
      <c r="A142" s="37"/>
      <c r="B142" s="38"/>
      <c r="C142" s="189" t="s">
        <v>222</v>
      </c>
      <c r="D142" s="189" t="s">
        <v>149</v>
      </c>
      <c r="E142" s="190" t="s">
        <v>594</v>
      </c>
      <c r="F142" s="191" t="s">
        <v>595</v>
      </c>
      <c r="G142" s="192" t="s">
        <v>227</v>
      </c>
      <c r="H142" s="193">
        <v>57.600000000000001</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596</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33" customHeight="1">
      <c r="A144" s="37"/>
      <c r="B144" s="38"/>
      <c r="C144" s="189" t="s">
        <v>289</v>
      </c>
      <c r="D144" s="189" t="s">
        <v>149</v>
      </c>
      <c r="E144" s="190" t="s">
        <v>597</v>
      </c>
      <c r="F144" s="191" t="s">
        <v>598</v>
      </c>
      <c r="G144" s="192" t="s">
        <v>227</v>
      </c>
      <c r="H144" s="193">
        <v>57.600000000000001</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599</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16.5" customHeight="1">
      <c r="A146" s="37"/>
      <c r="B146" s="38"/>
      <c r="C146" s="189" t="s">
        <v>228</v>
      </c>
      <c r="D146" s="189" t="s">
        <v>149</v>
      </c>
      <c r="E146" s="190" t="s">
        <v>281</v>
      </c>
      <c r="F146" s="191" t="s">
        <v>282</v>
      </c>
      <c r="G146" s="192" t="s">
        <v>138</v>
      </c>
      <c r="H146" s="193">
        <v>238</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593</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89" t="s">
        <v>297</v>
      </c>
      <c r="D148" s="189" t="s">
        <v>149</v>
      </c>
      <c r="E148" s="190" t="s">
        <v>285</v>
      </c>
      <c r="F148" s="191" t="s">
        <v>286</v>
      </c>
      <c r="G148" s="192" t="s">
        <v>138</v>
      </c>
      <c r="H148" s="193">
        <v>11</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600</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16.5" customHeight="1">
      <c r="A150" s="37"/>
      <c r="B150" s="38"/>
      <c r="C150" s="189" t="s">
        <v>231</v>
      </c>
      <c r="D150" s="189" t="s">
        <v>149</v>
      </c>
      <c r="E150" s="190" t="s">
        <v>290</v>
      </c>
      <c r="F150" s="191" t="s">
        <v>291</v>
      </c>
      <c r="G150" s="192" t="s">
        <v>138</v>
      </c>
      <c r="H150" s="193">
        <v>11</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600</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16.5" customHeight="1">
      <c r="A152" s="37"/>
      <c r="B152" s="38"/>
      <c r="C152" s="189" t="s">
        <v>305</v>
      </c>
      <c r="D152" s="189" t="s">
        <v>149</v>
      </c>
      <c r="E152" s="190" t="s">
        <v>293</v>
      </c>
      <c r="F152" s="191" t="s">
        <v>294</v>
      </c>
      <c r="G152" s="192" t="s">
        <v>138</v>
      </c>
      <c r="H152" s="193">
        <v>28</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601</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16.5" customHeight="1">
      <c r="A154" s="37"/>
      <c r="B154" s="38"/>
      <c r="C154" s="189" t="s">
        <v>236</v>
      </c>
      <c r="D154" s="189" t="s">
        <v>149</v>
      </c>
      <c r="E154" s="190" t="s">
        <v>298</v>
      </c>
      <c r="F154" s="191" t="s">
        <v>299</v>
      </c>
      <c r="G154" s="192" t="s">
        <v>138</v>
      </c>
      <c r="H154" s="193">
        <v>28</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601</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24.15" customHeight="1">
      <c r="A156" s="37"/>
      <c r="B156" s="38"/>
      <c r="C156" s="189" t="s">
        <v>311</v>
      </c>
      <c r="D156" s="189" t="s">
        <v>149</v>
      </c>
      <c r="E156" s="190" t="s">
        <v>301</v>
      </c>
      <c r="F156" s="191" t="s">
        <v>302</v>
      </c>
      <c r="G156" s="192" t="s">
        <v>138</v>
      </c>
      <c r="H156" s="193">
        <v>4</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602</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37.8" customHeight="1">
      <c r="A158" s="37"/>
      <c r="B158" s="38"/>
      <c r="C158" s="189" t="s">
        <v>240</v>
      </c>
      <c r="D158" s="189" t="s">
        <v>149</v>
      </c>
      <c r="E158" s="190" t="s">
        <v>306</v>
      </c>
      <c r="F158" s="191" t="s">
        <v>307</v>
      </c>
      <c r="G158" s="192" t="s">
        <v>138</v>
      </c>
      <c r="H158" s="193">
        <v>4</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602</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16.5" customHeight="1">
      <c r="A160" s="37"/>
      <c r="B160" s="38"/>
      <c r="C160" s="189" t="s">
        <v>318</v>
      </c>
      <c r="D160" s="189" t="s">
        <v>149</v>
      </c>
      <c r="E160" s="190" t="s">
        <v>159</v>
      </c>
      <c r="F160" s="191" t="s">
        <v>160</v>
      </c>
      <c r="G160" s="192" t="s">
        <v>138</v>
      </c>
      <c r="H160" s="193">
        <v>20</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603</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44.25" customHeight="1">
      <c r="A162" s="37"/>
      <c r="B162" s="38"/>
      <c r="C162" s="189" t="s">
        <v>242</v>
      </c>
      <c r="D162" s="189" t="s">
        <v>149</v>
      </c>
      <c r="E162" s="190" t="s">
        <v>156</v>
      </c>
      <c r="F162" s="191" t="s">
        <v>312</v>
      </c>
      <c r="G162" s="192" t="s">
        <v>138</v>
      </c>
      <c r="H162" s="193">
        <v>20</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603</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44.25" customHeight="1">
      <c r="A164" s="37"/>
      <c r="B164" s="38"/>
      <c r="C164" s="189" t="s">
        <v>323</v>
      </c>
      <c r="D164" s="189" t="s">
        <v>149</v>
      </c>
      <c r="E164" s="190" t="s">
        <v>314</v>
      </c>
      <c r="F164" s="191" t="s">
        <v>315</v>
      </c>
      <c r="G164" s="192" t="s">
        <v>180</v>
      </c>
      <c r="H164" s="193">
        <v>152.41999999999999</v>
      </c>
      <c r="I164" s="194"/>
      <c r="J164" s="195">
        <f>ROUND(I164*H164,2)</f>
        <v>0</v>
      </c>
      <c r="K164" s="191" t="s">
        <v>139</v>
      </c>
      <c r="L164" s="43"/>
      <c r="M164" s="196" t="s">
        <v>19</v>
      </c>
      <c r="N164" s="197"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142</v>
      </c>
      <c r="AT164" s="187" t="s">
        <v>149</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317</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24.15" customHeight="1">
      <c r="A166" s="37"/>
      <c r="B166" s="38"/>
      <c r="C166" s="189" t="s">
        <v>247</v>
      </c>
      <c r="D166" s="189" t="s">
        <v>149</v>
      </c>
      <c r="E166" s="190" t="s">
        <v>319</v>
      </c>
      <c r="F166" s="191" t="s">
        <v>320</v>
      </c>
      <c r="G166" s="192" t="s">
        <v>180</v>
      </c>
      <c r="H166" s="193">
        <v>152.41999999999999</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317</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55.5" customHeight="1">
      <c r="A168" s="37"/>
      <c r="B168" s="38"/>
      <c r="C168" s="189" t="s">
        <v>425</v>
      </c>
      <c r="D168" s="189" t="s">
        <v>149</v>
      </c>
      <c r="E168" s="190" t="s">
        <v>234</v>
      </c>
      <c r="F168" s="191" t="s">
        <v>235</v>
      </c>
      <c r="G168" s="192" t="s">
        <v>180</v>
      </c>
      <c r="H168" s="193">
        <v>152.41999999999999</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317</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44.25" customHeight="1">
      <c r="A170" s="37"/>
      <c r="B170" s="38"/>
      <c r="C170" s="189" t="s">
        <v>252</v>
      </c>
      <c r="D170" s="189" t="s">
        <v>149</v>
      </c>
      <c r="E170" s="190" t="s">
        <v>324</v>
      </c>
      <c r="F170" s="191" t="s">
        <v>325</v>
      </c>
      <c r="G170" s="192" t="s">
        <v>138</v>
      </c>
      <c r="H170" s="193">
        <v>8</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327</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44.25" customHeight="1">
      <c r="A172" s="37"/>
      <c r="B172" s="38"/>
      <c r="C172" s="189" t="s">
        <v>427</v>
      </c>
      <c r="D172" s="189" t="s">
        <v>149</v>
      </c>
      <c r="E172" s="190" t="s">
        <v>328</v>
      </c>
      <c r="F172" s="191" t="s">
        <v>329</v>
      </c>
      <c r="G172" s="192" t="s">
        <v>138</v>
      </c>
      <c r="H172" s="193">
        <v>11</v>
      </c>
      <c r="I172" s="194"/>
      <c r="J172" s="195">
        <f>ROUND(I172*H172,2)</f>
        <v>0</v>
      </c>
      <c r="K172" s="191" t="s">
        <v>139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331</v>
      </c>
      <c r="G173" s="39"/>
      <c r="H173" s="39"/>
      <c r="I173" s="205"/>
      <c r="J173" s="39"/>
      <c r="K173" s="39"/>
      <c r="L173" s="43"/>
      <c r="M173" s="208"/>
      <c r="N173" s="209"/>
      <c r="O173" s="200"/>
      <c r="P173" s="200"/>
      <c r="Q173" s="200"/>
      <c r="R173" s="200"/>
      <c r="S173" s="200"/>
      <c r="T173" s="210"/>
      <c r="U173" s="37"/>
      <c r="V173" s="37"/>
      <c r="W173" s="37"/>
      <c r="X173" s="37"/>
      <c r="Y173" s="37"/>
      <c r="Z173" s="37"/>
      <c r="AA173" s="37"/>
      <c r="AB173" s="37"/>
      <c r="AC173" s="37"/>
      <c r="AD173" s="37"/>
      <c r="AE173" s="37"/>
      <c r="AT173" s="16" t="s">
        <v>168</v>
      </c>
      <c r="AU173" s="16" t="s">
        <v>69</v>
      </c>
    </row>
    <row r="174" s="2" customFormat="1" ht="6.96" customHeight="1">
      <c r="A174" s="37"/>
      <c r="B174" s="58"/>
      <c r="C174" s="59"/>
      <c r="D174" s="59"/>
      <c r="E174" s="59"/>
      <c r="F174" s="59"/>
      <c r="G174" s="59"/>
      <c r="H174" s="59"/>
      <c r="I174" s="59"/>
      <c r="J174" s="59"/>
      <c r="K174" s="59"/>
      <c r="L174" s="43"/>
      <c r="M174" s="37"/>
      <c r="O174" s="37"/>
      <c r="P174" s="37"/>
      <c r="Q174" s="37"/>
      <c r="R174" s="37"/>
      <c r="S174" s="37"/>
      <c r="T174" s="37"/>
      <c r="U174" s="37"/>
      <c r="V174" s="37"/>
      <c r="W174" s="37"/>
      <c r="X174" s="37"/>
      <c r="Y174" s="37"/>
      <c r="Z174" s="37"/>
      <c r="AA174" s="37"/>
      <c r="AB174" s="37"/>
      <c r="AC174" s="37"/>
      <c r="AD174" s="37"/>
      <c r="AE174" s="37"/>
    </row>
  </sheetData>
  <sheetProtection sheet="1" autoFilter="0" formatColumns="0" formatRows="0" objects="1" scenarios="1" spinCount="100000" saltValue="jtDddd+qUbX5IjJxpEZMzvi/314pqeoSj6CkB/FRaKS6aE8OYiVPIac24WqCNKAXSmh10p8Je+8dOOSJP4YcKg==" hashValue="qntsNcb6vRLA9Ht4sK4CY0+BBosn0F52TUhPSDsRXh6ogXs3n9uMhbjgHZ+xvf/ht9jOkzh/7f8mYVQrsvpKYw==" algorithmName="SHA-512" password="CC35"/>
  <autoFilter ref="C78:K17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604</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ROUND((SUM(BE79:BE235)),  2)</f>
        <v>0</v>
      </c>
      <c r="G33" s="37"/>
      <c r="H33" s="37"/>
      <c r="I33" s="147">
        <v>0.20999999999999999</v>
      </c>
      <c r="J33" s="146">
        <f>ROUND(((SUM(BE79:BE235))*I33),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ROUND((SUM(BF79:BF235)),  2)</f>
        <v>0</v>
      </c>
      <c r="G34" s="37"/>
      <c r="H34" s="37"/>
      <c r="I34" s="147">
        <v>0.12</v>
      </c>
      <c r="J34" s="146">
        <f>ROUND(((SUM(BF79:BF235))*I34),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ROUND((SUM(BG79:BG235)),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ROUND((SUM(BH79:BH235)),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ROUND((SUM(BI79:BI235)),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04 - Práce na žel. svršku v žst. Řečany nad Labem</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04 - Práce na žel. svršku v žst. Řečany nad Labem</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SUM(P80:P235)</f>
        <v>0</v>
      </c>
      <c r="Q79" s="95"/>
      <c r="R79" s="172">
        <f>SUM(R80:R235)</f>
        <v>0.39200000000000002</v>
      </c>
      <c r="S79" s="95"/>
      <c r="T79" s="173">
        <f>SUM(T80:T235)</f>
        <v>0</v>
      </c>
      <c r="U79" s="37"/>
      <c r="V79" s="37"/>
      <c r="W79" s="37"/>
      <c r="X79" s="37"/>
      <c r="Y79" s="37"/>
      <c r="Z79" s="37"/>
      <c r="AA79" s="37"/>
      <c r="AB79" s="37"/>
      <c r="AC79" s="37"/>
      <c r="AD79" s="37"/>
      <c r="AE79" s="37"/>
      <c r="AT79" s="16" t="s">
        <v>68</v>
      </c>
      <c r="AU79" s="16" t="s">
        <v>121</v>
      </c>
      <c r="BK79" s="174">
        <f>SUM(BK80:BK235)</f>
        <v>0</v>
      </c>
    </row>
    <row r="80" s="2" customFormat="1" ht="37.8" customHeight="1">
      <c r="A80" s="37"/>
      <c r="B80" s="38"/>
      <c r="C80" s="189" t="s">
        <v>77</v>
      </c>
      <c r="D80" s="189" t="s">
        <v>149</v>
      </c>
      <c r="E80" s="190" t="s">
        <v>333</v>
      </c>
      <c r="F80" s="191" t="s">
        <v>334</v>
      </c>
      <c r="G80" s="192" t="s">
        <v>176</v>
      </c>
      <c r="H80" s="193">
        <v>300</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335</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178</v>
      </c>
      <c r="F82" s="191" t="s">
        <v>179</v>
      </c>
      <c r="G82" s="192" t="s">
        <v>180</v>
      </c>
      <c r="H82" s="193">
        <v>450</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336</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24.15" customHeight="1">
      <c r="A84" s="37"/>
      <c r="B84" s="38"/>
      <c r="C84" s="189" t="s">
        <v>145</v>
      </c>
      <c r="D84" s="189" t="s">
        <v>149</v>
      </c>
      <c r="E84" s="190" t="s">
        <v>337</v>
      </c>
      <c r="F84" s="191" t="s">
        <v>338</v>
      </c>
      <c r="G84" s="192" t="s">
        <v>339</v>
      </c>
      <c r="H84" s="193">
        <v>2400</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340</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24.15" customHeight="1">
      <c r="A86" s="37"/>
      <c r="B86" s="38"/>
      <c r="C86" s="189" t="s">
        <v>142</v>
      </c>
      <c r="D86" s="189" t="s">
        <v>149</v>
      </c>
      <c r="E86" s="190" t="s">
        <v>166</v>
      </c>
      <c r="F86" s="191" t="s">
        <v>167</v>
      </c>
      <c r="G86" s="192" t="s">
        <v>138</v>
      </c>
      <c r="H86" s="193">
        <v>222</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605</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101.25" customHeight="1">
      <c r="A88" s="37"/>
      <c r="B88" s="38"/>
      <c r="C88" s="189" t="s">
        <v>152</v>
      </c>
      <c r="D88" s="189" t="s">
        <v>149</v>
      </c>
      <c r="E88" s="190" t="s">
        <v>174</v>
      </c>
      <c r="F88" s="191" t="s">
        <v>175</v>
      </c>
      <c r="G88" s="192" t="s">
        <v>176</v>
      </c>
      <c r="H88" s="193">
        <v>325.75</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606</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588.95600000000002</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607</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158</v>
      </c>
      <c r="D92" s="189" t="s">
        <v>149</v>
      </c>
      <c r="E92" s="190" t="s">
        <v>182</v>
      </c>
      <c r="F92" s="191" t="s">
        <v>183</v>
      </c>
      <c r="G92" s="192" t="s">
        <v>180</v>
      </c>
      <c r="H92" s="193">
        <v>294.47800000000001</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608</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4.25" customHeight="1">
      <c r="A94" s="37"/>
      <c r="B94" s="38"/>
      <c r="C94" s="189" t="s">
        <v>140</v>
      </c>
      <c r="D94" s="189" t="s">
        <v>149</v>
      </c>
      <c r="E94" s="190" t="s">
        <v>178</v>
      </c>
      <c r="F94" s="191" t="s">
        <v>179</v>
      </c>
      <c r="G94" s="192" t="s">
        <v>180</v>
      </c>
      <c r="H94" s="193">
        <v>294.47800000000001</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609</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9.05" customHeight="1">
      <c r="A96" s="37"/>
      <c r="B96" s="38"/>
      <c r="C96" s="189" t="s">
        <v>192</v>
      </c>
      <c r="D96" s="189" t="s">
        <v>149</v>
      </c>
      <c r="E96" s="190" t="s">
        <v>186</v>
      </c>
      <c r="F96" s="191" t="s">
        <v>187</v>
      </c>
      <c r="G96" s="192" t="s">
        <v>180</v>
      </c>
      <c r="H96" s="193">
        <v>588.95600000000002</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610</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49.05" customHeight="1">
      <c r="A98" s="37"/>
      <c r="B98" s="38"/>
      <c r="C98" s="189" t="s">
        <v>155</v>
      </c>
      <c r="D98" s="189" t="s">
        <v>149</v>
      </c>
      <c r="E98" s="190" t="s">
        <v>189</v>
      </c>
      <c r="F98" s="191" t="s">
        <v>190</v>
      </c>
      <c r="G98" s="192" t="s">
        <v>180</v>
      </c>
      <c r="H98" s="193">
        <v>294.47800000000001</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611</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90" customHeight="1">
      <c r="A100" s="37"/>
      <c r="B100" s="38"/>
      <c r="C100" s="189" t="s">
        <v>201</v>
      </c>
      <c r="D100" s="189" t="s">
        <v>149</v>
      </c>
      <c r="E100" s="190" t="s">
        <v>197</v>
      </c>
      <c r="F100" s="191" t="s">
        <v>198</v>
      </c>
      <c r="G100" s="192" t="s">
        <v>172</v>
      </c>
      <c r="H100" s="193">
        <v>1.252</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612</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90" customHeight="1">
      <c r="A102" s="37"/>
      <c r="B102" s="38"/>
      <c r="C102" s="189" t="s">
        <v>8</v>
      </c>
      <c r="D102" s="189" t="s">
        <v>149</v>
      </c>
      <c r="E102" s="190" t="s">
        <v>349</v>
      </c>
      <c r="F102" s="191" t="s">
        <v>350</v>
      </c>
      <c r="G102" s="192" t="s">
        <v>227</v>
      </c>
      <c r="H102" s="193">
        <v>920</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613</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66.75" customHeight="1">
      <c r="A104" s="37"/>
      <c r="B104" s="38"/>
      <c r="C104" s="189" t="s">
        <v>210</v>
      </c>
      <c r="D104" s="189" t="s">
        <v>149</v>
      </c>
      <c r="E104" s="190" t="s">
        <v>352</v>
      </c>
      <c r="F104" s="191" t="s">
        <v>353</v>
      </c>
      <c r="G104" s="192" t="s">
        <v>227</v>
      </c>
      <c r="H104" s="193">
        <v>150</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354</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66.75" customHeight="1">
      <c r="A106" s="37"/>
      <c r="B106" s="38"/>
      <c r="C106" s="189" t="s">
        <v>161</v>
      </c>
      <c r="D106" s="189" t="s">
        <v>149</v>
      </c>
      <c r="E106" s="190" t="s">
        <v>202</v>
      </c>
      <c r="F106" s="191" t="s">
        <v>203</v>
      </c>
      <c r="G106" s="192" t="s">
        <v>172</v>
      </c>
      <c r="H106" s="193">
        <v>0.10000000000000001</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355</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37.8" customHeight="1">
      <c r="A108" s="37"/>
      <c r="B108" s="38"/>
      <c r="C108" s="189" t="s">
        <v>217</v>
      </c>
      <c r="D108" s="189" t="s">
        <v>149</v>
      </c>
      <c r="E108" s="190" t="s">
        <v>206</v>
      </c>
      <c r="F108" s="191" t="s">
        <v>207</v>
      </c>
      <c r="G108" s="192" t="s">
        <v>176</v>
      </c>
      <c r="H108" s="193">
        <v>106.42</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614</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37.8" customHeight="1">
      <c r="A110" s="37"/>
      <c r="B110" s="38"/>
      <c r="C110" s="189" t="s">
        <v>164</v>
      </c>
      <c r="D110" s="189" t="s">
        <v>149</v>
      </c>
      <c r="E110" s="190" t="s">
        <v>357</v>
      </c>
      <c r="F110" s="191" t="s">
        <v>358</v>
      </c>
      <c r="G110" s="192" t="s">
        <v>176</v>
      </c>
      <c r="H110" s="193">
        <v>101.2</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615</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16.5" customHeight="1">
      <c r="A112" s="37"/>
      <c r="B112" s="38"/>
      <c r="C112" s="175" t="s">
        <v>224</v>
      </c>
      <c r="D112" s="175" t="s">
        <v>135</v>
      </c>
      <c r="E112" s="176" t="s">
        <v>211</v>
      </c>
      <c r="F112" s="177" t="s">
        <v>212</v>
      </c>
      <c r="G112" s="178" t="s">
        <v>180</v>
      </c>
      <c r="H112" s="179">
        <v>1085.4079999999999</v>
      </c>
      <c r="I112" s="180"/>
      <c r="J112" s="181">
        <f>ROUND(I112*H112,2)</f>
        <v>0</v>
      </c>
      <c r="K112" s="177" t="s">
        <v>139</v>
      </c>
      <c r="L112" s="182"/>
      <c r="M112" s="183" t="s">
        <v>19</v>
      </c>
      <c r="N112" s="184"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140</v>
      </c>
      <c r="AT112" s="187" t="s">
        <v>135</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616</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44.25" customHeight="1">
      <c r="A114" s="37"/>
      <c r="B114" s="38"/>
      <c r="C114" s="189" t="s">
        <v>195</v>
      </c>
      <c r="D114" s="189" t="s">
        <v>149</v>
      </c>
      <c r="E114" s="190" t="s">
        <v>178</v>
      </c>
      <c r="F114" s="191" t="s">
        <v>179</v>
      </c>
      <c r="G114" s="192" t="s">
        <v>180</v>
      </c>
      <c r="H114" s="193">
        <v>1085.4079999999999</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617</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9.05" customHeight="1">
      <c r="A116" s="37"/>
      <c r="B116" s="38"/>
      <c r="C116" s="189" t="s">
        <v>233</v>
      </c>
      <c r="D116" s="189" t="s">
        <v>149</v>
      </c>
      <c r="E116" s="190" t="s">
        <v>186</v>
      </c>
      <c r="F116" s="191" t="s">
        <v>187</v>
      </c>
      <c r="G116" s="192" t="s">
        <v>180</v>
      </c>
      <c r="H116" s="193">
        <v>5427.04</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618</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24.15" customHeight="1">
      <c r="A118" s="37"/>
      <c r="B118" s="38"/>
      <c r="C118" s="189" t="s">
        <v>199</v>
      </c>
      <c r="D118" s="189" t="s">
        <v>149</v>
      </c>
      <c r="E118" s="190" t="s">
        <v>220</v>
      </c>
      <c r="F118" s="191" t="s">
        <v>221</v>
      </c>
      <c r="G118" s="192" t="s">
        <v>172</v>
      </c>
      <c r="H118" s="193">
        <v>1.452</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619</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24.15" customHeight="1">
      <c r="A120" s="37"/>
      <c r="B120" s="38"/>
      <c r="C120" s="189" t="s">
        <v>7</v>
      </c>
      <c r="D120" s="189" t="s">
        <v>149</v>
      </c>
      <c r="E120" s="190" t="s">
        <v>364</v>
      </c>
      <c r="F120" s="191" t="s">
        <v>365</v>
      </c>
      <c r="G120" s="192" t="s">
        <v>227</v>
      </c>
      <c r="H120" s="193">
        <v>1220</v>
      </c>
      <c r="I120" s="194"/>
      <c r="J120" s="195">
        <f>ROUND(I120*H120,2)</f>
        <v>0</v>
      </c>
      <c r="K120" s="191" t="s">
        <v>139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620</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90" customHeight="1">
      <c r="A122" s="37"/>
      <c r="B122" s="38"/>
      <c r="C122" s="189" t="s">
        <v>204</v>
      </c>
      <c r="D122" s="189" t="s">
        <v>149</v>
      </c>
      <c r="E122" s="190" t="s">
        <v>229</v>
      </c>
      <c r="F122" s="191" t="s">
        <v>230</v>
      </c>
      <c r="G122" s="192" t="s">
        <v>138</v>
      </c>
      <c r="H122" s="193">
        <v>48</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621</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90" customHeight="1">
      <c r="A124" s="37"/>
      <c r="B124" s="38"/>
      <c r="C124" s="189" t="s">
        <v>249</v>
      </c>
      <c r="D124" s="189" t="s">
        <v>149</v>
      </c>
      <c r="E124" s="190" t="s">
        <v>368</v>
      </c>
      <c r="F124" s="191" t="s">
        <v>369</v>
      </c>
      <c r="G124" s="192" t="s">
        <v>138</v>
      </c>
      <c r="H124" s="193">
        <v>51</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622</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37.8" customHeight="1">
      <c r="A126" s="37"/>
      <c r="B126" s="38"/>
      <c r="C126" s="189" t="s">
        <v>208</v>
      </c>
      <c r="D126" s="189" t="s">
        <v>149</v>
      </c>
      <c r="E126" s="190" t="s">
        <v>371</v>
      </c>
      <c r="F126" s="191" t="s">
        <v>372</v>
      </c>
      <c r="G126" s="192" t="s">
        <v>138</v>
      </c>
      <c r="H126" s="193">
        <v>5136</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623</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55.5" customHeight="1">
      <c r="A128" s="37"/>
      <c r="B128" s="38"/>
      <c r="C128" s="189" t="s">
        <v>258</v>
      </c>
      <c r="D128" s="189" t="s">
        <v>149</v>
      </c>
      <c r="E128" s="190" t="s">
        <v>234</v>
      </c>
      <c r="F128" s="191" t="s">
        <v>235</v>
      </c>
      <c r="G128" s="192" t="s">
        <v>180</v>
      </c>
      <c r="H128" s="193">
        <v>47.636000000000003</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624</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55.5" customHeight="1">
      <c r="A130" s="37"/>
      <c r="B130" s="38"/>
      <c r="C130" s="189" t="s">
        <v>213</v>
      </c>
      <c r="D130" s="189" t="s">
        <v>149</v>
      </c>
      <c r="E130" s="190" t="s">
        <v>238</v>
      </c>
      <c r="F130" s="191" t="s">
        <v>239</v>
      </c>
      <c r="G130" s="192" t="s">
        <v>227</v>
      </c>
      <c r="H130" s="193">
        <v>388</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625</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55.5" customHeight="1">
      <c r="A132" s="37"/>
      <c r="B132" s="38"/>
      <c r="C132" s="189" t="s">
        <v>267</v>
      </c>
      <c r="D132" s="189" t="s">
        <v>149</v>
      </c>
      <c r="E132" s="190" t="s">
        <v>376</v>
      </c>
      <c r="F132" s="191" t="s">
        <v>377</v>
      </c>
      <c r="G132" s="192" t="s">
        <v>227</v>
      </c>
      <c r="H132" s="193">
        <v>70</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626</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215</v>
      </c>
      <c r="D134" s="189" t="s">
        <v>149</v>
      </c>
      <c r="E134" s="190" t="s">
        <v>379</v>
      </c>
      <c r="F134" s="191" t="s">
        <v>380</v>
      </c>
      <c r="G134" s="192" t="s">
        <v>227</v>
      </c>
      <c r="H134" s="193">
        <v>76</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627</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55.5" customHeight="1">
      <c r="A136" s="37"/>
      <c r="B136" s="38"/>
      <c r="C136" s="189" t="s">
        <v>273</v>
      </c>
      <c r="D136" s="189" t="s">
        <v>149</v>
      </c>
      <c r="E136" s="190" t="s">
        <v>382</v>
      </c>
      <c r="F136" s="191" t="s">
        <v>383</v>
      </c>
      <c r="G136" s="192" t="s">
        <v>227</v>
      </c>
      <c r="H136" s="193">
        <v>193.5</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628</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66.75" customHeight="1">
      <c r="A138" s="37"/>
      <c r="B138" s="38"/>
      <c r="C138" s="189" t="s">
        <v>218</v>
      </c>
      <c r="D138" s="189" t="s">
        <v>149</v>
      </c>
      <c r="E138" s="190" t="s">
        <v>385</v>
      </c>
      <c r="F138" s="191" t="s">
        <v>386</v>
      </c>
      <c r="G138" s="192" t="s">
        <v>227</v>
      </c>
      <c r="H138" s="193">
        <v>520.40599999999995</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629</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49.05" customHeight="1">
      <c r="A140" s="37"/>
      <c r="B140" s="38"/>
      <c r="C140" s="189" t="s">
        <v>280</v>
      </c>
      <c r="D140" s="189" t="s">
        <v>149</v>
      </c>
      <c r="E140" s="190" t="s">
        <v>388</v>
      </c>
      <c r="F140" s="191" t="s">
        <v>389</v>
      </c>
      <c r="G140" s="192" t="s">
        <v>180</v>
      </c>
      <c r="H140" s="193">
        <v>14.212999999999999</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630</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62.7" customHeight="1">
      <c r="A142" s="37"/>
      <c r="B142" s="38"/>
      <c r="C142" s="189" t="s">
        <v>222</v>
      </c>
      <c r="D142" s="189" t="s">
        <v>149</v>
      </c>
      <c r="E142" s="190" t="s">
        <v>631</v>
      </c>
      <c r="F142" s="191" t="s">
        <v>632</v>
      </c>
      <c r="G142" s="192" t="s">
        <v>138</v>
      </c>
      <c r="H142" s="193">
        <v>1</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633</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24.15" customHeight="1">
      <c r="A144" s="37"/>
      <c r="B144" s="38"/>
      <c r="C144" s="189" t="s">
        <v>289</v>
      </c>
      <c r="D144" s="189" t="s">
        <v>149</v>
      </c>
      <c r="E144" s="190" t="s">
        <v>391</v>
      </c>
      <c r="F144" s="191" t="s">
        <v>392</v>
      </c>
      <c r="G144" s="192" t="s">
        <v>393</v>
      </c>
      <c r="H144" s="193">
        <v>13</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634</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24.15" customHeight="1">
      <c r="A146" s="37"/>
      <c r="B146" s="38"/>
      <c r="C146" s="189" t="s">
        <v>228</v>
      </c>
      <c r="D146" s="189" t="s">
        <v>149</v>
      </c>
      <c r="E146" s="190" t="s">
        <v>395</v>
      </c>
      <c r="F146" s="191" t="s">
        <v>396</v>
      </c>
      <c r="G146" s="192" t="s">
        <v>393</v>
      </c>
      <c r="H146" s="193">
        <v>13</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634</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37.8" customHeight="1">
      <c r="A148" s="37"/>
      <c r="B148" s="38"/>
      <c r="C148" s="189" t="s">
        <v>297</v>
      </c>
      <c r="D148" s="189" t="s">
        <v>149</v>
      </c>
      <c r="E148" s="190" t="s">
        <v>397</v>
      </c>
      <c r="F148" s="191" t="s">
        <v>398</v>
      </c>
      <c r="G148" s="192" t="s">
        <v>138</v>
      </c>
      <c r="H148" s="193">
        <v>28</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635</v>
      </c>
    </row>
    <row r="149" s="2" customFormat="1" ht="16.5" customHeight="1">
      <c r="A149" s="37"/>
      <c r="B149" s="38"/>
      <c r="C149" s="175" t="s">
        <v>231</v>
      </c>
      <c r="D149" s="175" t="s">
        <v>135</v>
      </c>
      <c r="E149" s="176" t="s">
        <v>400</v>
      </c>
      <c r="F149" s="177" t="s">
        <v>401</v>
      </c>
      <c r="G149" s="178" t="s">
        <v>138</v>
      </c>
      <c r="H149" s="179">
        <v>28</v>
      </c>
      <c r="I149" s="180"/>
      <c r="J149" s="181">
        <f>ROUND(I149*H149,2)</f>
        <v>0</v>
      </c>
      <c r="K149" s="177" t="s">
        <v>139</v>
      </c>
      <c r="L149" s="182"/>
      <c r="M149" s="183" t="s">
        <v>19</v>
      </c>
      <c r="N149" s="184" t="s">
        <v>40</v>
      </c>
      <c r="O149" s="83"/>
      <c r="P149" s="185">
        <f>O149*H149</f>
        <v>0</v>
      </c>
      <c r="Q149" s="185">
        <v>0.014</v>
      </c>
      <c r="R149" s="185">
        <f>Q149*H149</f>
        <v>0.39200000000000002</v>
      </c>
      <c r="S149" s="185">
        <v>0</v>
      </c>
      <c r="T149" s="186">
        <f>S149*H149</f>
        <v>0</v>
      </c>
      <c r="U149" s="37"/>
      <c r="V149" s="37"/>
      <c r="W149" s="37"/>
      <c r="X149" s="37"/>
      <c r="Y149" s="37"/>
      <c r="Z149" s="37"/>
      <c r="AA149" s="37"/>
      <c r="AB149" s="37"/>
      <c r="AC149" s="37"/>
      <c r="AD149" s="37"/>
      <c r="AE149" s="37"/>
      <c r="AR149" s="187" t="s">
        <v>140</v>
      </c>
      <c r="AT149" s="187" t="s">
        <v>135</v>
      </c>
      <c r="AU149" s="187" t="s">
        <v>69</v>
      </c>
      <c r="AY149" s="16" t="s">
        <v>141</v>
      </c>
      <c r="BE149" s="188">
        <f>IF(N149="základní",J149,0)</f>
        <v>0</v>
      </c>
      <c r="BF149" s="188">
        <f>IF(N149="snížená",J149,0)</f>
        <v>0</v>
      </c>
      <c r="BG149" s="188">
        <f>IF(N149="zákl. přenesená",J149,0)</f>
        <v>0</v>
      </c>
      <c r="BH149" s="188">
        <f>IF(N149="sníž. přenesená",J149,0)</f>
        <v>0</v>
      </c>
      <c r="BI149" s="188">
        <f>IF(N149="nulová",J149,0)</f>
        <v>0</v>
      </c>
      <c r="BJ149" s="16" t="s">
        <v>77</v>
      </c>
      <c r="BK149" s="188">
        <f>ROUND(I149*H149,2)</f>
        <v>0</v>
      </c>
      <c r="BL149" s="16" t="s">
        <v>142</v>
      </c>
      <c r="BM149" s="187" t="s">
        <v>636</v>
      </c>
    </row>
    <row r="150" s="2" customFormat="1" ht="37.8" customHeight="1">
      <c r="A150" s="37"/>
      <c r="B150" s="38"/>
      <c r="C150" s="189" t="s">
        <v>305</v>
      </c>
      <c r="D150" s="189" t="s">
        <v>149</v>
      </c>
      <c r="E150" s="190" t="s">
        <v>403</v>
      </c>
      <c r="F150" s="191" t="s">
        <v>404</v>
      </c>
      <c r="G150" s="192" t="s">
        <v>138</v>
      </c>
      <c r="H150" s="193">
        <v>80</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300</v>
      </c>
    </row>
    <row r="151" s="2" customFormat="1">
      <c r="A151" s="37"/>
      <c r="B151" s="38"/>
      <c r="C151" s="39"/>
      <c r="D151" s="203" t="s">
        <v>168</v>
      </c>
      <c r="E151" s="39"/>
      <c r="F151" s="204" t="s">
        <v>637</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16.5" customHeight="1">
      <c r="A152" s="37"/>
      <c r="B152" s="38"/>
      <c r="C152" s="175" t="s">
        <v>236</v>
      </c>
      <c r="D152" s="175" t="s">
        <v>135</v>
      </c>
      <c r="E152" s="176" t="s">
        <v>406</v>
      </c>
      <c r="F152" s="177" t="s">
        <v>407</v>
      </c>
      <c r="G152" s="178" t="s">
        <v>138</v>
      </c>
      <c r="H152" s="179">
        <v>80</v>
      </c>
      <c r="I152" s="180"/>
      <c r="J152" s="181">
        <f>ROUND(I152*H152,2)</f>
        <v>0</v>
      </c>
      <c r="K152" s="177" t="s">
        <v>139</v>
      </c>
      <c r="L152" s="182"/>
      <c r="M152" s="183" t="s">
        <v>19</v>
      </c>
      <c r="N152" s="184"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140</v>
      </c>
      <c r="AT152" s="187" t="s">
        <v>135</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303</v>
      </c>
    </row>
    <row r="153" s="2" customFormat="1" ht="16.5" customHeight="1">
      <c r="A153" s="37"/>
      <c r="B153" s="38"/>
      <c r="C153" s="175" t="s">
        <v>311</v>
      </c>
      <c r="D153" s="175" t="s">
        <v>135</v>
      </c>
      <c r="E153" s="176" t="s">
        <v>408</v>
      </c>
      <c r="F153" s="177" t="s">
        <v>409</v>
      </c>
      <c r="G153" s="178" t="s">
        <v>410</v>
      </c>
      <c r="H153" s="179">
        <v>12</v>
      </c>
      <c r="I153" s="180"/>
      <c r="J153" s="181">
        <f>ROUND(I153*H153,2)</f>
        <v>0</v>
      </c>
      <c r="K153" s="177" t="s">
        <v>19</v>
      </c>
      <c r="L153" s="182"/>
      <c r="M153" s="183" t="s">
        <v>19</v>
      </c>
      <c r="N153" s="184" t="s">
        <v>40</v>
      </c>
      <c r="O153" s="83"/>
      <c r="P153" s="185">
        <f>O153*H153</f>
        <v>0</v>
      </c>
      <c r="Q153" s="185">
        <v>0</v>
      </c>
      <c r="R153" s="185">
        <f>Q153*H153</f>
        <v>0</v>
      </c>
      <c r="S153" s="185">
        <v>0</v>
      </c>
      <c r="T153" s="186">
        <f>S153*H153</f>
        <v>0</v>
      </c>
      <c r="U153" s="37"/>
      <c r="V153" s="37"/>
      <c r="W153" s="37"/>
      <c r="X153" s="37"/>
      <c r="Y153" s="37"/>
      <c r="Z153" s="37"/>
      <c r="AA153" s="37"/>
      <c r="AB153" s="37"/>
      <c r="AC153" s="37"/>
      <c r="AD153" s="37"/>
      <c r="AE153" s="37"/>
      <c r="AR153" s="187" t="s">
        <v>140</v>
      </c>
      <c r="AT153" s="187" t="s">
        <v>135</v>
      </c>
      <c r="AU153" s="187" t="s">
        <v>69</v>
      </c>
      <c r="AY153" s="16" t="s">
        <v>141</v>
      </c>
      <c r="BE153" s="188">
        <f>IF(N153="základní",J153,0)</f>
        <v>0</v>
      </c>
      <c r="BF153" s="188">
        <f>IF(N153="snížená",J153,0)</f>
        <v>0</v>
      </c>
      <c r="BG153" s="188">
        <f>IF(N153="zákl. přenesená",J153,0)</f>
        <v>0</v>
      </c>
      <c r="BH153" s="188">
        <f>IF(N153="sníž. přenesená",J153,0)</f>
        <v>0</v>
      </c>
      <c r="BI153" s="188">
        <f>IF(N153="nulová",J153,0)</f>
        <v>0</v>
      </c>
      <c r="BJ153" s="16" t="s">
        <v>77</v>
      </c>
      <c r="BK153" s="188">
        <f>ROUND(I153*H153,2)</f>
        <v>0</v>
      </c>
      <c r="BL153" s="16" t="s">
        <v>142</v>
      </c>
      <c r="BM153" s="187" t="s">
        <v>308</v>
      </c>
    </row>
    <row r="154" s="2" customFormat="1" ht="44.25" customHeight="1">
      <c r="A154" s="37"/>
      <c r="B154" s="38"/>
      <c r="C154" s="189" t="s">
        <v>240</v>
      </c>
      <c r="D154" s="189" t="s">
        <v>149</v>
      </c>
      <c r="E154" s="190" t="s">
        <v>178</v>
      </c>
      <c r="F154" s="191" t="s">
        <v>179</v>
      </c>
      <c r="G154" s="192" t="s">
        <v>180</v>
      </c>
      <c r="H154" s="193">
        <v>1.992</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638</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49.05" customHeight="1">
      <c r="A156" s="37"/>
      <c r="B156" s="38"/>
      <c r="C156" s="189" t="s">
        <v>318</v>
      </c>
      <c r="D156" s="189" t="s">
        <v>149</v>
      </c>
      <c r="E156" s="190" t="s">
        <v>186</v>
      </c>
      <c r="F156" s="191" t="s">
        <v>187</v>
      </c>
      <c r="G156" s="192" t="s">
        <v>180</v>
      </c>
      <c r="H156" s="193">
        <v>9.9600000000000009</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412</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33" customHeight="1">
      <c r="A158" s="37"/>
      <c r="B158" s="38"/>
      <c r="C158" s="189" t="s">
        <v>242</v>
      </c>
      <c r="D158" s="189" t="s">
        <v>149</v>
      </c>
      <c r="E158" s="190" t="s">
        <v>413</v>
      </c>
      <c r="F158" s="191" t="s">
        <v>414</v>
      </c>
      <c r="G158" s="192" t="s">
        <v>138</v>
      </c>
      <c r="H158" s="193">
        <v>146</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639</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16.5" customHeight="1">
      <c r="A160" s="37"/>
      <c r="B160" s="38"/>
      <c r="C160" s="189" t="s">
        <v>323</v>
      </c>
      <c r="D160" s="189" t="s">
        <v>149</v>
      </c>
      <c r="E160" s="190" t="s">
        <v>416</v>
      </c>
      <c r="F160" s="191" t="s">
        <v>417</v>
      </c>
      <c r="G160" s="192" t="s">
        <v>138</v>
      </c>
      <c r="H160" s="193">
        <v>36</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640</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37.8" customHeight="1">
      <c r="A162" s="37"/>
      <c r="B162" s="38"/>
      <c r="C162" s="189" t="s">
        <v>247</v>
      </c>
      <c r="D162" s="189" t="s">
        <v>149</v>
      </c>
      <c r="E162" s="190" t="s">
        <v>419</v>
      </c>
      <c r="F162" s="191" t="s">
        <v>420</v>
      </c>
      <c r="G162" s="192" t="s">
        <v>138</v>
      </c>
      <c r="H162" s="193">
        <v>24</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641</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37.8" customHeight="1">
      <c r="A164" s="37"/>
      <c r="B164" s="38"/>
      <c r="C164" s="189" t="s">
        <v>425</v>
      </c>
      <c r="D164" s="189" t="s">
        <v>149</v>
      </c>
      <c r="E164" s="190" t="s">
        <v>422</v>
      </c>
      <c r="F164" s="191" t="s">
        <v>423</v>
      </c>
      <c r="G164" s="192" t="s">
        <v>138</v>
      </c>
      <c r="H164" s="193">
        <v>12</v>
      </c>
      <c r="I164" s="194"/>
      <c r="J164" s="195">
        <f>ROUND(I164*H164,2)</f>
        <v>0</v>
      </c>
      <c r="K164" s="191" t="s">
        <v>139</v>
      </c>
      <c r="L164" s="43"/>
      <c r="M164" s="196" t="s">
        <v>19</v>
      </c>
      <c r="N164" s="197"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142</v>
      </c>
      <c r="AT164" s="187" t="s">
        <v>149</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642</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55.5" customHeight="1">
      <c r="A166" s="37"/>
      <c r="B166" s="38"/>
      <c r="C166" s="189" t="s">
        <v>252</v>
      </c>
      <c r="D166" s="189" t="s">
        <v>149</v>
      </c>
      <c r="E166" s="190" t="s">
        <v>234</v>
      </c>
      <c r="F166" s="191" t="s">
        <v>235</v>
      </c>
      <c r="G166" s="192" t="s">
        <v>180</v>
      </c>
      <c r="H166" s="193">
        <v>90.206000000000003</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643</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55.5" customHeight="1">
      <c r="A168" s="37"/>
      <c r="B168" s="38"/>
      <c r="C168" s="189" t="s">
        <v>427</v>
      </c>
      <c r="D168" s="189" t="s">
        <v>149</v>
      </c>
      <c r="E168" s="190" t="s">
        <v>244</v>
      </c>
      <c r="F168" s="191" t="s">
        <v>245</v>
      </c>
      <c r="G168" s="192" t="s">
        <v>246</v>
      </c>
      <c r="H168" s="193">
        <v>222</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605</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49.05" customHeight="1">
      <c r="A170" s="37"/>
      <c r="B170" s="38"/>
      <c r="C170" s="189" t="s">
        <v>256</v>
      </c>
      <c r="D170" s="189" t="s">
        <v>149</v>
      </c>
      <c r="E170" s="190" t="s">
        <v>250</v>
      </c>
      <c r="F170" s="191" t="s">
        <v>251</v>
      </c>
      <c r="G170" s="192" t="s">
        <v>246</v>
      </c>
      <c r="H170" s="193">
        <v>24</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644</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49.05" customHeight="1">
      <c r="A172" s="37"/>
      <c r="B172" s="38"/>
      <c r="C172" s="189" t="s">
        <v>432</v>
      </c>
      <c r="D172" s="189" t="s">
        <v>149</v>
      </c>
      <c r="E172" s="190" t="s">
        <v>254</v>
      </c>
      <c r="F172" s="191" t="s">
        <v>255</v>
      </c>
      <c r="G172" s="192" t="s">
        <v>227</v>
      </c>
      <c r="H172" s="193">
        <v>150</v>
      </c>
      <c r="I172" s="194"/>
      <c r="J172" s="195">
        <f>ROUND(I172*H172,2)</f>
        <v>0</v>
      </c>
      <c r="K172" s="191" t="s">
        <v>139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645</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49.05" customHeight="1">
      <c r="A174" s="37"/>
      <c r="B174" s="38"/>
      <c r="C174" s="189" t="s">
        <v>261</v>
      </c>
      <c r="D174" s="189" t="s">
        <v>149</v>
      </c>
      <c r="E174" s="190" t="s">
        <v>259</v>
      </c>
      <c r="F174" s="191" t="s">
        <v>260</v>
      </c>
      <c r="G174" s="192" t="s">
        <v>227</v>
      </c>
      <c r="H174" s="193">
        <v>150</v>
      </c>
      <c r="I174" s="194"/>
      <c r="J174" s="195">
        <f>ROUND(I174*H174,2)</f>
        <v>0</v>
      </c>
      <c r="K174" s="191" t="s">
        <v>139</v>
      </c>
      <c r="L174" s="43"/>
      <c r="M174" s="196" t="s">
        <v>19</v>
      </c>
      <c r="N174" s="197"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142</v>
      </c>
      <c r="AT174" s="187" t="s">
        <v>149</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645</v>
      </c>
      <c r="G175" s="39"/>
      <c r="H175" s="39"/>
      <c r="I175" s="205"/>
      <c r="J175" s="39"/>
      <c r="K175" s="39"/>
      <c r="L175" s="43"/>
      <c r="M175" s="206"/>
      <c r="N175" s="207"/>
      <c r="O175" s="83"/>
      <c r="P175" s="83"/>
      <c r="Q175" s="83"/>
      <c r="R175" s="83"/>
      <c r="S175" s="83"/>
      <c r="T175" s="84"/>
      <c r="U175" s="37"/>
      <c r="V175" s="37"/>
      <c r="W175" s="37"/>
      <c r="X175" s="37"/>
      <c r="Y175" s="37"/>
      <c r="Z175" s="37"/>
      <c r="AA175" s="37"/>
      <c r="AB175" s="37"/>
      <c r="AC175" s="37"/>
      <c r="AD175" s="37"/>
      <c r="AE175" s="37"/>
      <c r="AT175" s="16" t="s">
        <v>168</v>
      </c>
      <c r="AU175" s="16" t="s">
        <v>69</v>
      </c>
    </row>
    <row r="176" s="2" customFormat="1" ht="37.8" customHeight="1">
      <c r="A176" s="37"/>
      <c r="B176" s="38"/>
      <c r="C176" s="189" t="s">
        <v>438</v>
      </c>
      <c r="D176" s="189" t="s">
        <v>149</v>
      </c>
      <c r="E176" s="190" t="s">
        <v>434</v>
      </c>
      <c r="F176" s="191" t="s">
        <v>435</v>
      </c>
      <c r="G176" s="192" t="s">
        <v>227</v>
      </c>
      <c r="H176" s="193">
        <v>2160</v>
      </c>
      <c r="I176" s="194"/>
      <c r="J176" s="195">
        <f>ROUND(I176*H176,2)</f>
        <v>0</v>
      </c>
      <c r="K176" s="191" t="s">
        <v>139</v>
      </c>
      <c r="L176" s="43"/>
      <c r="M176" s="196" t="s">
        <v>19</v>
      </c>
      <c r="N176" s="197" t="s">
        <v>40</v>
      </c>
      <c r="O176" s="83"/>
      <c r="P176" s="185">
        <f>O176*H176</f>
        <v>0</v>
      </c>
      <c r="Q176" s="185">
        <v>0</v>
      </c>
      <c r="R176" s="185">
        <f>Q176*H176</f>
        <v>0</v>
      </c>
      <c r="S176" s="185">
        <v>0</v>
      </c>
      <c r="T176" s="186">
        <f>S176*H176</f>
        <v>0</v>
      </c>
      <c r="U176" s="37"/>
      <c r="V176" s="37"/>
      <c r="W176" s="37"/>
      <c r="X176" s="37"/>
      <c r="Y176" s="37"/>
      <c r="Z176" s="37"/>
      <c r="AA176" s="37"/>
      <c r="AB176" s="37"/>
      <c r="AC176" s="37"/>
      <c r="AD176" s="37"/>
      <c r="AE176" s="37"/>
      <c r="AR176" s="187" t="s">
        <v>142</v>
      </c>
      <c r="AT176" s="187" t="s">
        <v>149</v>
      </c>
      <c r="AU176" s="187" t="s">
        <v>69</v>
      </c>
      <c r="AY176" s="16" t="s">
        <v>141</v>
      </c>
      <c r="BE176" s="188">
        <f>IF(N176="základní",J176,0)</f>
        <v>0</v>
      </c>
      <c r="BF176" s="188">
        <f>IF(N176="snížená",J176,0)</f>
        <v>0</v>
      </c>
      <c r="BG176" s="188">
        <f>IF(N176="zákl. přenesená",J176,0)</f>
        <v>0</v>
      </c>
      <c r="BH176" s="188">
        <f>IF(N176="sníž. přenesená",J176,0)</f>
        <v>0</v>
      </c>
      <c r="BI176" s="188">
        <f>IF(N176="nulová",J176,0)</f>
        <v>0</v>
      </c>
      <c r="BJ176" s="16" t="s">
        <v>77</v>
      </c>
      <c r="BK176" s="188">
        <f>ROUND(I176*H176,2)</f>
        <v>0</v>
      </c>
      <c r="BL176" s="16" t="s">
        <v>142</v>
      </c>
      <c r="BM176" s="187" t="s">
        <v>441</v>
      </c>
    </row>
    <row r="177" s="2" customFormat="1">
      <c r="A177" s="37"/>
      <c r="B177" s="38"/>
      <c r="C177" s="39"/>
      <c r="D177" s="203" t="s">
        <v>168</v>
      </c>
      <c r="E177" s="39"/>
      <c r="F177" s="204" t="s">
        <v>646</v>
      </c>
      <c r="G177" s="39"/>
      <c r="H177" s="39"/>
      <c r="I177" s="205"/>
      <c r="J177" s="39"/>
      <c r="K177" s="39"/>
      <c r="L177" s="43"/>
      <c r="M177" s="206"/>
      <c r="N177" s="207"/>
      <c r="O177" s="83"/>
      <c r="P177" s="83"/>
      <c r="Q177" s="83"/>
      <c r="R177" s="83"/>
      <c r="S177" s="83"/>
      <c r="T177" s="84"/>
      <c r="U177" s="37"/>
      <c r="V177" s="37"/>
      <c r="W177" s="37"/>
      <c r="X177" s="37"/>
      <c r="Y177" s="37"/>
      <c r="Z177" s="37"/>
      <c r="AA177" s="37"/>
      <c r="AB177" s="37"/>
      <c r="AC177" s="37"/>
      <c r="AD177" s="37"/>
      <c r="AE177" s="37"/>
      <c r="AT177" s="16" t="s">
        <v>168</v>
      </c>
      <c r="AU177" s="16" t="s">
        <v>69</v>
      </c>
    </row>
    <row r="178" s="2" customFormat="1" ht="37.8" customHeight="1">
      <c r="A178" s="37"/>
      <c r="B178" s="38"/>
      <c r="C178" s="189" t="s">
        <v>265</v>
      </c>
      <c r="D178" s="189" t="s">
        <v>149</v>
      </c>
      <c r="E178" s="190" t="s">
        <v>439</v>
      </c>
      <c r="F178" s="191" t="s">
        <v>440</v>
      </c>
      <c r="G178" s="192" t="s">
        <v>227</v>
      </c>
      <c r="H178" s="193">
        <v>2160</v>
      </c>
      <c r="I178" s="194"/>
      <c r="J178" s="195">
        <f>ROUND(I178*H178,2)</f>
        <v>0</v>
      </c>
      <c r="K178" s="191" t="s">
        <v>139</v>
      </c>
      <c r="L178" s="43"/>
      <c r="M178" s="196" t="s">
        <v>19</v>
      </c>
      <c r="N178" s="197" t="s">
        <v>40</v>
      </c>
      <c r="O178" s="83"/>
      <c r="P178" s="185">
        <f>O178*H178</f>
        <v>0</v>
      </c>
      <c r="Q178" s="185">
        <v>0</v>
      </c>
      <c r="R178" s="185">
        <f>Q178*H178</f>
        <v>0</v>
      </c>
      <c r="S178" s="185">
        <v>0</v>
      </c>
      <c r="T178" s="186">
        <f>S178*H178</f>
        <v>0</v>
      </c>
      <c r="U178" s="37"/>
      <c r="V178" s="37"/>
      <c r="W178" s="37"/>
      <c r="X178" s="37"/>
      <c r="Y178" s="37"/>
      <c r="Z178" s="37"/>
      <c r="AA178" s="37"/>
      <c r="AB178" s="37"/>
      <c r="AC178" s="37"/>
      <c r="AD178" s="37"/>
      <c r="AE178" s="37"/>
      <c r="AR178" s="187" t="s">
        <v>142</v>
      </c>
      <c r="AT178" s="187" t="s">
        <v>149</v>
      </c>
      <c r="AU178" s="187" t="s">
        <v>69</v>
      </c>
      <c r="AY178" s="16" t="s">
        <v>141</v>
      </c>
      <c r="BE178" s="188">
        <f>IF(N178="základní",J178,0)</f>
        <v>0</v>
      </c>
      <c r="BF178" s="188">
        <f>IF(N178="snížená",J178,0)</f>
        <v>0</v>
      </c>
      <c r="BG178" s="188">
        <f>IF(N178="zákl. přenesená",J178,0)</f>
        <v>0</v>
      </c>
      <c r="BH178" s="188">
        <f>IF(N178="sníž. přenesená",J178,0)</f>
        <v>0</v>
      </c>
      <c r="BI178" s="188">
        <f>IF(N178="nulová",J178,0)</f>
        <v>0</v>
      </c>
      <c r="BJ178" s="16" t="s">
        <v>77</v>
      </c>
      <c r="BK178" s="188">
        <f>ROUND(I178*H178,2)</f>
        <v>0</v>
      </c>
      <c r="BL178" s="16" t="s">
        <v>142</v>
      </c>
      <c r="BM178" s="187" t="s">
        <v>444</v>
      </c>
    </row>
    <row r="179" s="2" customFormat="1">
      <c r="A179" s="37"/>
      <c r="B179" s="38"/>
      <c r="C179" s="39"/>
      <c r="D179" s="203" t="s">
        <v>168</v>
      </c>
      <c r="E179" s="39"/>
      <c r="F179" s="204" t="s">
        <v>646</v>
      </c>
      <c r="G179" s="39"/>
      <c r="H179" s="39"/>
      <c r="I179" s="205"/>
      <c r="J179" s="39"/>
      <c r="K179" s="39"/>
      <c r="L179" s="43"/>
      <c r="M179" s="206"/>
      <c r="N179" s="207"/>
      <c r="O179" s="83"/>
      <c r="P179" s="83"/>
      <c r="Q179" s="83"/>
      <c r="R179" s="83"/>
      <c r="S179" s="83"/>
      <c r="T179" s="84"/>
      <c r="U179" s="37"/>
      <c r="V179" s="37"/>
      <c r="W179" s="37"/>
      <c r="X179" s="37"/>
      <c r="Y179" s="37"/>
      <c r="Z179" s="37"/>
      <c r="AA179" s="37"/>
      <c r="AB179" s="37"/>
      <c r="AC179" s="37"/>
      <c r="AD179" s="37"/>
      <c r="AE179" s="37"/>
      <c r="AT179" s="16" t="s">
        <v>168</v>
      </c>
      <c r="AU179" s="16" t="s">
        <v>69</v>
      </c>
    </row>
    <row r="180" s="2" customFormat="1" ht="101.25" customHeight="1">
      <c r="A180" s="37"/>
      <c r="B180" s="38"/>
      <c r="C180" s="189" t="s">
        <v>446</v>
      </c>
      <c r="D180" s="189" t="s">
        <v>149</v>
      </c>
      <c r="E180" s="190" t="s">
        <v>442</v>
      </c>
      <c r="F180" s="191" t="s">
        <v>443</v>
      </c>
      <c r="G180" s="192" t="s">
        <v>227</v>
      </c>
      <c r="H180" s="193">
        <v>1833.672</v>
      </c>
      <c r="I180" s="194"/>
      <c r="J180" s="195">
        <f>ROUND(I180*H180,2)</f>
        <v>0</v>
      </c>
      <c r="K180" s="191" t="s">
        <v>139</v>
      </c>
      <c r="L180" s="43"/>
      <c r="M180" s="196" t="s">
        <v>19</v>
      </c>
      <c r="N180" s="197" t="s">
        <v>40</v>
      </c>
      <c r="O180" s="83"/>
      <c r="P180" s="185">
        <f>O180*H180</f>
        <v>0</v>
      </c>
      <c r="Q180" s="185">
        <v>0</v>
      </c>
      <c r="R180" s="185">
        <f>Q180*H180</f>
        <v>0</v>
      </c>
      <c r="S180" s="185">
        <v>0</v>
      </c>
      <c r="T180" s="186">
        <f>S180*H180</f>
        <v>0</v>
      </c>
      <c r="U180" s="37"/>
      <c r="V180" s="37"/>
      <c r="W180" s="37"/>
      <c r="X180" s="37"/>
      <c r="Y180" s="37"/>
      <c r="Z180" s="37"/>
      <c r="AA180" s="37"/>
      <c r="AB180" s="37"/>
      <c r="AC180" s="37"/>
      <c r="AD180" s="37"/>
      <c r="AE180" s="37"/>
      <c r="AR180" s="187" t="s">
        <v>142</v>
      </c>
      <c r="AT180" s="187" t="s">
        <v>149</v>
      </c>
      <c r="AU180" s="187" t="s">
        <v>69</v>
      </c>
      <c r="AY180" s="16" t="s">
        <v>141</v>
      </c>
      <c r="BE180" s="188">
        <f>IF(N180="základní",J180,0)</f>
        <v>0</v>
      </c>
      <c r="BF180" s="188">
        <f>IF(N180="snížená",J180,0)</f>
        <v>0</v>
      </c>
      <c r="BG180" s="188">
        <f>IF(N180="zákl. přenesená",J180,0)</f>
        <v>0</v>
      </c>
      <c r="BH180" s="188">
        <f>IF(N180="sníž. přenesená",J180,0)</f>
        <v>0</v>
      </c>
      <c r="BI180" s="188">
        <f>IF(N180="nulová",J180,0)</f>
        <v>0</v>
      </c>
      <c r="BJ180" s="16" t="s">
        <v>77</v>
      </c>
      <c r="BK180" s="188">
        <f>ROUND(I180*H180,2)</f>
        <v>0</v>
      </c>
      <c r="BL180" s="16" t="s">
        <v>142</v>
      </c>
      <c r="BM180" s="187" t="s">
        <v>447</v>
      </c>
    </row>
    <row r="181" s="2" customFormat="1">
      <c r="A181" s="37"/>
      <c r="B181" s="38"/>
      <c r="C181" s="39"/>
      <c r="D181" s="203" t="s">
        <v>168</v>
      </c>
      <c r="E181" s="39"/>
      <c r="F181" s="204" t="s">
        <v>647</v>
      </c>
      <c r="G181" s="39"/>
      <c r="H181" s="39"/>
      <c r="I181" s="205"/>
      <c r="J181" s="39"/>
      <c r="K181" s="39"/>
      <c r="L181" s="43"/>
      <c r="M181" s="206"/>
      <c r="N181" s="207"/>
      <c r="O181" s="83"/>
      <c r="P181" s="83"/>
      <c r="Q181" s="83"/>
      <c r="R181" s="83"/>
      <c r="S181" s="83"/>
      <c r="T181" s="84"/>
      <c r="U181" s="37"/>
      <c r="V181" s="37"/>
      <c r="W181" s="37"/>
      <c r="X181" s="37"/>
      <c r="Y181" s="37"/>
      <c r="Z181" s="37"/>
      <c r="AA181" s="37"/>
      <c r="AB181" s="37"/>
      <c r="AC181" s="37"/>
      <c r="AD181" s="37"/>
      <c r="AE181" s="37"/>
      <c r="AT181" s="16" t="s">
        <v>168</v>
      </c>
      <c r="AU181" s="16" t="s">
        <v>69</v>
      </c>
    </row>
    <row r="182" s="2" customFormat="1" ht="101.25" customHeight="1">
      <c r="A182" s="37"/>
      <c r="B182" s="38"/>
      <c r="C182" s="189" t="s">
        <v>270</v>
      </c>
      <c r="D182" s="189" t="s">
        <v>149</v>
      </c>
      <c r="E182" s="190" t="s">
        <v>225</v>
      </c>
      <c r="F182" s="191" t="s">
        <v>226</v>
      </c>
      <c r="G182" s="192" t="s">
        <v>227</v>
      </c>
      <c r="H182" s="193">
        <v>1252</v>
      </c>
      <c r="I182" s="194"/>
      <c r="J182" s="195">
        <f>ROUND(I182*H182,2)</f>
        <v>0</v>
      </c>
      <c r="K182" s="191" t="s">
        <v>19</v>
      </c>
      <c r="L182" s="43"/>
      <c r="M182" s="196" t="s">
        <v>19</v>
      </c>
      <c r="N182" s="197" t="s">
        <v>40</v>
      </c>
      <c r="O182" s="83"/>
      <c r="P182" s="185">
        <f>O182*H182</f>
        <v>0</v>
      </c>
      <c r="Q182" s="185">
        <v>0</v>
      </c>
      <c r="R182" s="185">
        <f>Q182*H182</f>
        <v>0</v>
      </c>
      <c r="S182" s="185">
        <v>0</v>
      </c>
      <c r="T182" s="186">
        <f>S182*H182</f>
        <v>0</v>
      </c>
      <c r="U182" s="37"/>
      <c r="V182" s="37"/>
      <c r="W182" s="37"/>
      <c r="X182" s="37"/>
      <c r="Y182" s="37"/>
      <c r="Z182" s="37"/>
      <c r="AA182" s="37"/>
      <c r="AB182" s="37"/>
      <c r="AC182" s="37"/>
      <c r="AD182" s="37"/>
      <c r="AE182" s="37"/>
      <c r="AR182" s="187" t="s">
        <v>142</v>
      </c>
      <c r="AT182" s="187" t="s">
        <v>149</v>
      </c>
      <c r="AU182" s="187" t="s">
        <v>69</v>
      </c>
      <c r="AY182" s="16" t="s">
        <v>141</v>
      </c>
      <c r="BE182" s="188">
        <f>IF(N182="základní",J182,0)</f>
        <v>0</v>
      </c>
      <c r="BF182" s="188">
        <f>IF(N182="snížená",J182,0)</f>
        <v>0</v>
      </c>
      <c r="BG182" s="188">
        <f>IF(N182="zákl. přenesená",J182,0)</f>
        <v>0</v>
      </c>
      <c r="BH182" s="188">
        <f>IF(N182="sníž. přenesená",J182,0)</f>
        <v>0</v>
      </c>
      <c r="BI182" s="188">
        <f>IF(N182="nulová",J182,0)</f>
        <v>0</v>
      </c>
      <c r="BJ182" s="16" t="s">
        <v>77</v>
      </c>
      <c r="BK182" s="188">
        <f>ROUND(I182*H182,2)</f>
        <v>0</v>
      </c>
      <c r="BL182" s="16" t="s">
        <v>142</v>
      </c>
      <c r="BM182" s="187" t="s">
        <v>449</v>
      </c>
    </row>
    <row r="183" s="2" customFormat="1">
      <c r="A183" s="37"/>
      <c r="B183" s="38"/>
      <c r="C183" s="39"/>
      <c r="D183" s="203" t="s">
        <v>168</v>
      </c>
      <c r="E183" s="39"/>
      <c r="F183" s="204" t="s">
        <v>648</v>
      </c>
      <c r="G183" s="39"/>
      <c r="H183" s="39"/>
      <c r="I183" s="205"/>
      <c r="J183" s="39"/>
      <c r="K183" s="39"/>
      <c r="L183" s="43"/>
      <c r="M183" s="206"/>
      <c r="N183" s="207"/>
      <c r="O183" s="83"/>
      <c r="P183" s="83"/>
      <c r="Q183" s="83"/>
      <c r="R183" s="83"/>
      <c r="S183" s="83"/>
      <c r="T183" s="84"/>
      <c r="U183" s="37"/>
      <c r="V183" s="37"/>
      <c r="W183" s="37"/>
      <c r="X183" s="37"/>
      <c r="Y183" s="37"/>
      <c r="Z183" s="37"/>
      <c r="AA183" s="37"/>
      <c r="AB183" s="37"/>
      <c r="AC183" s="37"/>
      <c r="AD183" s="37"/>
      <c r="AE183" s="37"/>
      <c r="AT183" s="16" t="s">
        <v>168</v>
      </c>
      <c r="AU183" s="16" t="s">
        <v>69</v>
      </c>
    </row>
    <row r="184" s="2" customFormat="1" ht="33" customHeight="1">
      <c r="A184" s="37"/>
      <c r="B184" s="38"/>
      <c r="C184" s="189" t="s">
        <v>451</v>
      </c>
      <c r="D184" s="189" t="s">
        <v>149</v>
      </c>
      <c r="E184" s="190" t="s">
        <v>276</v>
      </c>
      <c r="F184" s="191" t="s">
        <v>277</v>
      </c>
      <c r="G184" s="192" t="s">
        <v>138</v>
      </c>
      <c r="H184" s="193">
        <v>30</v>
      </c>
      <c r="I184" s="194"/>
      <c r="J184" s="195">
        <f>ROUND(I184*H184,2)</f>
        <v>0</v>
      </c>
      <c r="K184" s="191" t="s">
        <v>139</v>
      </c>
      <c r="L184" s="43"/>
      <c r="M184" s="196" t="s">
        <v>19</v>
      </c>
      <c r="N184" s="197" t="s">
        <v>40</v>
      </c>
      <c r="O184" s="83"/>
      <c r="P184" s="185">
        <f>O184*H184</f>
        <v>0</v>
      </c>
      <c r="Q184" s="185">
        <v>0</v>
      </c>
      <c r="R184" s="185">
        <f>Q184*H184</f>
        <v>0</v>
      </c>
      <c r="S184" s="185">
        <v>0</v>
      </c>
      <c r="T184" s="186">
        <f>S184*H184</f>
        <v>0</v>
      </c>
      <c r="U184" s="37"/>
      <c r="V184" s="37"/>
      <c r="W184" s="37"/>
      <c r="X184" s="37"/>
      <c r="Y184" s="37"/>
      <c r="Z184" s="37"/>
      <c r="AA184" s="37"/>
      <c r="AB184" s="37"/>
      <c r="AC184" s="37"/>
      <c r="AD184" s="37"/>
      <c r="AE184" s="37"/>
      <c r="AR184" s="187" t="s">
        <v>142</v>
      </c>
      <c r="AT184" s="187" t="s">
        <v>149</v>
      </c>
      <c r="AU184" s="187" t="s">
        <v>69</v>
      </c>
      <c r="AY184" s="16" t="s">
        <v>141</v>
      </c>
      <c r="BE184" s="188">
        <f>IF(N184="základní",J184,0)</f>
        <v>0</v>
      </c>
      <c r="BF184" s="188">
        <f>IF(N184="snížená",J184,0)</f>
        <v>0</v>
      </c>
      <c r="BG184" s="188">
        <f>IF(N184="zákl. přenesená",J184,0)</f>
        <v>0</v>
      </c>
      <c r="BH184" s="188">
        <f>IF(N184="sníž. přenesená",J184,0)</f>
        <v>0</v>
      </c>
      <c r="BI184" s="188">
        <f>IF(N184="nulová",J184,0)</f>
        <v>0</v>
      </c>
      <c r="BJ184" s="16" t="s">
        <v>77</v>
      </c>
      <c r="BK184" s="188">
        <f>ROUND(I184*H184,2)</f>
        <v>0</v>
      </c>
      <c r="BL184" s="16" t="s">
        <v>142</v>
      </c>
      <c r="BM184" s="187" t="s">
        <v>452</v>
      </c>
    </row>
    <row r="185" s="2" customFormat="1">
      <c r="A185" s="37"/>
      <c r="B185" s="38"/>
      <c r="C185" s="39"/>
      <c r="D185" s="203" t="s">
        <v>168</v>
      </c>
      <c r="E185" s="39"/>
      <c r="F185" s="204" t="s">
        <v>450</v>
      </c>
      <c r="G185" s="39"/>
      <c r="H185" s="39"/>
      <c r="I185" s="205"/>
      <c r="J185" s="39"/>
      <c r="K185" s="39"/>
      <c r="L185" s="43"/>
      <c r="M185" s="206"/>
      <c r="N185" s="207"/>
      <c r="O185" s="83"/>
      <c r="P185" s="83"/>
      <c r="Q185" s="83"/>
      <c r="R185" s="83"/>
      <c r="S185" s="83"/>
      <c r="T185" s="84"/>
      <c r="U185" s="37"/>
      <c r="V185" s="37"/>
      <c r="W185" s="37"/>
      <c r="X185" s="37"/>
      <c r="Y185" s="37"/>
      <c r="Z185" s="37"/>
      <c r="AA185" s="37"/>
      <c r="AB185" s="37"/>
      <c r="AC185" s="37"/>
      <c r="AD185" s="37"/>
      <c r="AE185" s="37"/>
      <c r="AT185" s="16" t="s">
        <v>168</v>
      </c>
      <c r="AU185" s="16" t="s">
        <v>69</v>
      </c>
    </row>
    <row r="186" s="2" customFormat="1" ht="16.5" customHeight="1">
      <c r="A186" s="37"/>
      <c r="B186" s="38"/>
      <c r="C186" s="189" t="s">
        <v>271</v>
      </c>
      <c r="D186" s="189" t="s">
        <v>149</v>
      </c>
      <c r="E186" s="190" t="s">
        <v>281</v>
      </c>
      <c r="F186" s="191" t="s">
        <v>282</v>
      </c>
      <c r="G186" s="192" t="s">
        <v>138</v>
      </c>
      <c r="H186" s="193">
        <v>30</v>
      </c>
      <c r="I186" s="194"/>
      <c r="J186" s="195">
        <f>ROUND(I186*H186,2)</f>
        <v>0</v>
      </c>
      <c r="K186" s="191" t="s">
        <v>139</v>
      </c>
      <c r="L186" s="43"/>
      <c r="M186" s="196" t="s">
        <v>19</v>
      </c>
      <c r="N186" s="197" t="s">
        <v>40</v>
      </c>
      <c r="O186" s="83"/>
      <c r="P186" s="185">
        <f>O186*H186</f>
        <v>0</v>
      </c>
      <c r="Q186" s="185">
        <v>0</v>
      </c>
      <c r="R186" s="185">
        <f>Q186*H186</f>
        <v>0</v>
      </c>
      <c r="S186" s="185">
        <v>0</v>
      </c>
      <c r="T186" s="186">
        <f>S186*H186</f>
        <v>0</v>
      </c>
      <c r="U186" s="37"/>
      <c r="V186" s="37"/>
      <c r="W186" s="37"/>
      <c r="X186" s="37"/>
      <c r="Y186" s="37"/>
      <c r="Z186" s="37"/>
      <c r="AA186" s="37"/>
      <c r="AB186" s="37"/>
      <c r="AC186" s="37"/>
      <c r="AD186" s="37"/>
      <c r="AE186" s="37"/>
      <c r="AR186" s="187" t="s">
        <v>142</v>
      </c>
      <c r="AT186" s="187" t="s">
        <v>149</v>
      </c>
      <c r="AU186" s="187" t="s">
        <v>69</v>
      </c>
      <c r="AY186" s="16" t="s">
        <v>141</v>
      </c>
      <c r="BE186" s="188">
        <f>IF(N186="základní",J186,0)</f>
        <v>0</v>
      </c>
      <c r="BF186" s="188">
        <f>IF(N186="snížená",J186,0)</f>
        <v>0</v>
      </c>
      <c r="BG186" s="188">
        <f>IF(N186="zákl. přenesená",J186,0)</f>
        <v>0</v>
      </c>
      <c r="BH186" s="188">
        <f>IF(N186="sníž. přenesená",J186,0)</f>
        <v>0</v>
      </c>
      <c r="BI186" s="188">
        <f>IF(N186="nulová",J186,0)</f>
        <v>0</v>
      </c>
      <c r="BJ186" s="16" t="s">
        <v>77</v>
      </c>
      <c r="BK186" s="188">
        <f>ROUND(I186*H186,2)</f>
        <v>0</v>
      </c>
      <c r="BL186" s="16" t="s">
        <v>142</v>
      </c>
      <c r="BM186" s="187" t="s">
        <v>455</v>
      </c>
    </row>
    <row r="187" s="2" customFormat="1">
      <c r="A187" s="37"/>
      <c r="B187" s="38"/>
      <c r="C187" s="39"/>
      <c r="D187" s="203" t="s">
        <v>168</v>
      </c>
      <c r="E187" s="39"/>
      <c r="F187" s="204" t="s">
        <v>450</v>
      </c>
      <c r="G187" s="39"/>
      <c r="H187" s="39"/>
      <c r="I187" s="205"/>
      <c r="J187" s="39"/>
      <c r="K187" s="39"/>
      <c r="L187" s="43"/>
      <c r="M187" s="206"/>
      <c r="N187" s="207"/>
      <c r="O187" s="83"/>
      <c r="P187" s="83"/>
      <c r="Q187" s="83"/>
      <c r="R187" s="83"/>
      <c r="S187" s="83"/>
      <c r="T187" s="84"/>
      <c r="U187" s="37"/>
      <c r="V187" s="37"/>
      <c r="W187" s="37"/>
      <c r="X187" s="37"/>
      <c r="Y187" s="37"/>
      <c r="Z187" s="37"/>
      <c r="AA187" s="37"/>
      <c r="AB187" s="37"/>
      <c r="AC187" s="37"/>
      <c r="AD187" s="37"/>
      <c r="AE187" s="37"/>
      <c r="AT187" s="16" t="s">
        <v>168</v>
      </c>
      <c r="AU187" s="16" t="s">
        <v>69</v>
      </c>
    </row>
    <row r="188" s="2" customFormat="1" ht="24.15" customHeight="1">
      <c r="A188" s="37"/>
      <c r="B188" s="38"/>
      <c r="C188" s="189" t="s">
        <v>457</v>
      </c>
      <c r="D188" s="189" t="s">
        <v>149</v>
      </c>
      <c r="E188" s="190" t="s">
        <v>649</v>
      </c>
      <c r="F188" s="191" t="s">
        <v>650</v>
      </c>
      <c r="G188" s="192" t="s">
        <v>227</v>
      </c>
      <c r="H188" s="193">
        <v>7.2000000000000002</v>
      </c>
      <c r="I188" s="194"/>
      <c r="J188" s="195">
        <f>ROUND(I188*H188,2)</f>
        <v>0</v>
      </c>
      <c r="K188" s="191" t="s">
        <v>139</v>
      </c>
      <c r="L188" s="43"/>
      <c r="M188" s="196" t="s">
        <v>19</v>
      </c>
      <c r="N188" s="197" t="s">
        <v>40</v>
      </c>
      <c r="O188" s="83"/>
      <c r="P188" s="185">
        <f>O188*H188</f>
        <v>0</v>
      </c>
      <c r="Q188" s="185">
        <v>0</v>
      </c>
      <c r="R188" s="185">
        <f>Q188*H188</f>
        <v>0</v>
      </c>
      <c r="S188" s="185">
        <v>0</v>
      </c>
      <c r="T188" s="186">
        <f>S188*H188</f>
        <v>0</v>
      </c>
      <c r="U188" s="37"/>
      <c r="V188" s="37"/>
      <c r="W188" s="37"/>
      <c r="X188" s="37"/>
      <c r="Y188" s="37"/>
      <c r="Z188" s="37"/>
      <c r="AA188" s="37"/>
      <c r="AB188" s="37"/>
      <c r="AC188" s="37"/>
      <c r="AD188" s="37"/>
      <c r="AE188" s="37"/>
      <c r="AR188" s="187" t="s">
        <v>142</v>
      </c>
      <c r="AT188" s="187" t="s">
        <v>149</v>
      </c>
      <c r="AU188" s="187" t="s">
        <v>69</v>
      </c>
      <c r="AY188" s="16" t="s">
        <v>141</v>
      </c>
      <c r="BE188" s="188">
        <f>IF(N188="základní",J188,0)</f>
        <v>0</v>
      </c>
      <c r="BF188" s="188">
        <f>IF(N188="snížená",J188,0)</f>
        <v>0</v>
      </c>
      <c r="BG188" s="188">
        <f>IF(N188="zákl. přenesená",J188,0)</f>
        <v>0</v>
      </c>
      <c r="BH188" s="188">
        <f>IF(N188="sníž. přenesená",J188,0)</f>
        <v>0</v>
      </c>
      <c r="BI188" s="188">
        <f>IF(N188="nulová",J188,0)</f>
        <v>0</v>
      </c>
      <c r="BJ188" s="16" t="s">
        <v>77</v>
      </c>
      <c r="BK188" s="188">
        <f>ROUND(I188*H188,2)</f>
        <v>0</v>
      </c>
      <c r="BL188" s="16" t="s">
        <v>142</v>
      </c>
      <c r="BM188" s="187" t="s">
        <v>460</v>
      </c>
    </row>
    <row r="189" s="2" customFormat="1">
      <c r="A189" s="37"/>
      <c r="B189" s="38"/>
      <c r="C189" s="39"/>
      <c r="D189" s="203" t="s">
        <v>168</v>
      </c>
      <c r="E189" s="39"/>
      <c r="F189" s="204" t="s">
        <v>651</v>
      </c>
      <c r="G189" s="39"/>
      <c r="H189" s="39"/>
      <c r="I189" s="205"/>
      <c r="J189" s="39"/>
      <c r="K189" s="39"/>
      <c r="L189" s="43"/>
      <c r="M189" s="206"/>
      <c r="N189" s="207"/>
      <c r="O189" s="83"/>
      <c r="P189" s="83"/>
      <c r="Q189" s="83"/>
      <c r="R189" s="83"/>
      <c r="S189" s="83"/>
      <c r="T189" s="84"/>
      <c r="U189" s="37"/>
      <c r="V189" s="37"/>
      <c r="W189" s="37"/>
      <c r="X189" s="37"/>
      <c r="Y189" s="37"/>
      <c r="Z189" s="37"/>
      <c r="AA189" s="37"/>
      <c r="AB189" s="37"/>
      <c r="AC189" s="37"/>
      <c r="AD189" s="37"/>
      <c r="AE189" s="37"/>
      <c r="AT189" s="16" t="s">
        <v>168</v>
      </c>
      <c r="AU189" s="16" t="s">
        <v>69</v>
      </c>
    </row>
    <row r="190" s="2" customFormat="1" ht="33" customHeight="1">
      <c r="A190" s="37"/>
      <c r="B190" s="38"/>
      <c r="C190" s="189" t="s">
        <v>274</v>
      </c>
      <c r="D190" s="189" t="s">
        <v>149</v>
      </c>
      <c r="E190" s="190" t="s">
        <v>652</v>
      </c>
      <c r="F190" s="191" t="s">
        <v>653</v>
      </c>
      <c r="G190" s="192" t="s">
        <v>227</v>
      </c>
      <c r="H190" s="193">
        <v>7.2000000000000002</v>
      </c>
      <c r="I190" s="194"/>
      <c r="J190" s="195">
        <f>ROUND(I190*H190,2)</f>
        <v>0</v>
      </c>
      <c r="K190" s="191" t="s">
        <v>139</v>
      </c>
      <c r="L190" s="43"/>
      <c r="M190" s="196" t="s">
        <v>19</v>
      </c>
      <c r="N190" s="197" t="s">
        <v>40</v>
      </c>
      <c r="O190" s="83"/>
      <c r="P190" s="185">
        <f>O190*H190</f>
        <v>0</v>
      </c>
      <c r="Q190" s="185">
        <v>0</v>
      </c>
      <c r="R190" s="185">
        <f>Q190*H190</f>
        <v>0</v>
      </c>
      <c r="S190" s="185">
        <v>0</v>
      </c>
      <c r="T190" s="186">
        <f>S190*H190</f>
        <v>0</v>
      </c>
      <c r="U190" s="37"/>
      <c r="V190" s="37"/>
      <c r="W190" s="37"/>
      <c r="X190" s="37"/>
      <c r="Y190" s="37"/>
      <c r="Z190" s="37"/>
      <c r="AA190" s="37"/>
      <c r="AB190" s="37"/>
      <c r="AC190" s="37"/>
      <c r="AD190" s="37"/>
      <c r="AE190" s="37"/>
      <c r="AR190" s="187" t="s">
        <v>142</v>
      </c>
      <c r="AT190" s="187" t="s">
        <v>149</v>
      </c>
      <c r="AU190" s="187" t="s">
        <v>69</v>
      </c>
      <c r="AY190" s="16" t="s">
        <v>141</v>
      </c>
      <c r="BE190" s="188">
        <f>IF(N190="základní",J190,0)</f>
        <v>0</v>
      </c>
      <c r="BF190" s="188">
        <f>IF(N190="snížená",J190,0)</f>
        <v>0</v>
      </c>
      <c r="BG190" s="188">
        <f>IF(N190="zákl. přenesená",J190,0)</f>
        <v>0</v>
      </c>
      <c r="BH190" s="188">
        <f>IF(N190="sníž. přenesená",J190,0)</f>
        <v>0</v>
      </c>
      <c r="BI190" s="188">
        <f>IF(N190="nulová",J190,0)</f>
        <v>0</v>
      </c>
      <c r="BJ190" s="16" t="s">
        <v>77</v>
      </c>
      <c r="BK190" s="188">
        <f>ROUND(I190*H190,2)</f>
        <v>0</v>
      </c>
      <c r="BL190" s="16" t="s">
        <v>142</v>
      </c>
      <c r="BM190" s="187" t="s">
        <v>654</v>
      </c>
    </row>
    <row r="191" s="2" customFormat="1">
      <c r="A191" s="37"/>
      <c r="B191" s="38"/>
      <c r="C191" s="39"/>
      <c r="D191" s="203" t="s">
        <v>168</v>
      </c>
      <c r="E191" s="39"/>
      <c r="F191" s="204" t="s">
        <v>651</v>
      </c>
      <c r="G191" s="39"/>
      <c r="H191" s="39"/>
      <c r="I191" s="205"/>
      <c r="J191" s="39"/>
      <c r="K191" s="39"/>
      <c r="L191" s="43"/>
      <c r="M191" s="206"/>
      <c r="N191" s="207"/>
      <c r="O191" s="83"/>
      <c r="P191" s="83"/>
      <c r="Q191" s="83"/>
      <c r="R191" s="83"/>
      <c r="S191" s="83"/>
      <c r="T191" s="84"/>
      <c r="U191" s="37"/>
      <c r="V191" s="37"/>
      <c r="W191" s="37"/>
      <c r="X191" s="37"/>
      <c r="Y191" s="37"/>
      <c r="Z191" s="37"/>
      <c r="AA191" s="37"/>
      <c r="AB191" s="37"/>
      <c r="AC191" s="37"/>
      <c r="AD191" s="37"/>
      <c r="AE191" s="37"/>
      <c r="AT191" s="16" t="s">
        <v>168</v>
      </c>
      <c r="AU191" s="16" t="s">
        <v>69</v>
      </c>
    </row>
    <row r="192" s="2" customFormat="1" ht="37.8" customHeight="1">
      <c r="A192" s="37"/>
      <c r="B192" s="38"/>
      <c r="C192" s="189" t="s">
        <v>464</v>
      </c>
      <c r="D192" s="189" t="s">
        <v>149</v>
      </c>
      <c r="E192" s="190" t="s">
        <v>655</v>
      </c>
      <c r="F192" s="191" t="s">
        <v>656</v>
      </c>
      <c r="G192" s="192" t="s">
        <v>477</v>
      </c>
      <c r="H192" s="193">
        <v>12</v>
      </c>
      <c r="I192" s="194"/>
      <c r="J192" s="195">
        <f>ROUND(I192*H192,2)</f>
        <v>0</v>
      </c>
      <c r="K192" s="191" t="s">
        <v>139</v>
      </c>
      <c r="L192" s="43"/>
      <c r="M192" s="196" t="s">
        <v>19</v>
      </c>
      <c r="N192" s="197" t="s">
        <v>40</v>
      </c>
      <c r="O192" s="83"/>
      <c r="P192" s="185">
        <f>O192*H192</f>
        <v>0</v>
      </c>
      <c r="Q192" s="185">
        <v>0</v>
      </c>
      <c r="R192" s="185">
        <f>Q192*H192</f>
        <v>0</v>
      </c>
      <c r="S192" s="185">
        <v>0</v>
      </c>
      <c r="T192" s="186">
        <f>S192*H192</f>
        <v>0</v>
      </c>
      <c r="U192" s="37"/>
      <c r="V192" s="37"/>
      <c r="W192" s="37"/>
      <c r="X192" s="37"/>
      <c r="Y192" s="37"/>
      <c r="Z192" s="37"/>
      <c r="AA192" s="37"/>
      <c r="AB192" s="37"/>
      <c r="AC192" s="37"/>
      <c r="AD192" s="37"/>
      <c r="AE192" s="37"/>
      <c r="AR192" s="187" t="s">
        <v>142</v>
      </c>
      <c r="AT192" s="187" t="s">
        <v>149</v>
      </c>
      <c r="AU192" s="187" t="s">
        <v>69</v>
      </c>
      <c r="AY192" s="16" t="s">
        <v>141</v>
      </c>
      <c r="BE192" s="188">
        <f>IF(N192="základní",J192,0)</f>
        <v>0</v>
      </c>
      <c r="BF192" s="188">
        <f>IF(N192="snížená",J192,0)</f>
        <v>0</v>
      </c>
      <c r="BG192" s="188">
        <f>IF(N192="zákl. přenesená",J192,0)</f>
        <v>0</v>
      </c>
      <c r="BH192" s="188">
        <f>IF(N192="sníž. přenesená",J192,0)</f>
        <v>0</v>
      </c>
      <c r="BI192" s="188">
        <f>IF(N192="nulová",J192,0)</f>
        <v>0</v>
      </c>
      <c r="BJ192" s="16" t="s">
        <v>77</v>
      </c>
      <c r="BK192" s="188">
        <f>ROUND(I192*H192,2)</f>
        <v>0</v>
      </c>
      <c r="BL192" s="16" t="s">
        <v>142</v>
      </c>
      <c r="BM192" s="187" t="s">
        <v>478</v>
      </c>
    </row>
    <row r="193" s="2" customFormat="1">
      <c r="A193" s="37"/>
      <c r="B193" s="38"/>
      <c r="C193" s="39"/>
      <c r="D193" s="203" t="s">
        <v>168</v>
      </c>
      <c r="E193" s="39"/>
      <c r="F193" s="204" t="s">
        <v>657</v>
      </c>
      <c r="G193" s="39"/>
      <c r="H193" s="39"/>
      <c r="I193" s="205"/>
      <c r="J193" s="39"/>
      <c r="K193" s="39"/>
      <c r="L193" s="43"/>
      <c r="M193" s="206"/>
      <c r="N193" s="207"/>
      <c r="O193" s="83"/>
      <c r="P193" s="83"/>
      <c r="Q193" s="83"/>
      <c r="R193" s="83"/>
      <c r="S193" s="83"/>
      <c r="T193" s="84"/>
      <c r="U193" s="37"/>
      <c r="V193" s="37"/>
      <c r="W193" s="37"/>
      <c r="X193" s="37"/>
      <c r="Y193" s="37"/>
      <c r="Z193" s="37"/>
      <c r="AA193" s="37"/>
      <c r="AB193" s="37"/>
      <c r="AC193" s="37"/>
      <c r="AD193" s="37"/>
      <c r="AE193" s="37"/>
      <c r="AT193" s="16" t="s">
        <v>168</v>
      </c>
      <c r="AU193" s="16" t="s">
        <v>69</v>
      </c>
    </row>
    <row r="194" s="2" customFormat="1" ht="16.5" customHeight="1">
      <c r="A194" s="37"/>
      <c r="B194" s="38"/>
      <c r="C194" s="189" t="s">
        <v>278</v>
      </c>
      <c r="D194" s="189" t="s">
        <v>149</v>
      </c>
      <c r="E194" s="190" t="s">
        <v>481</v>
      </c>
      <c r="F194" s="191" t="s">
        <v>482</v>
      </c>
      <c r="G194" s="192" t="s">
        <v>477</v>
      </c>
      <c r="H194" s="193">
        <v>12</v>
      </c>
      <c r="I194" s="194"/>
      <c r="J194" s="195">
        <f>ROUND(I194*H194,2)</f>
        <v>0</v>
      </c>
      <c r="K194" s="191" t="s">
        <v>139</v>
      </c>
      <c r="L194" s="43"/>
      <c r="M194" s="196" t="s">
        <v>19</v>
      </c>
      <c r="N194" s="197" t="s">
        <v>40</v>
      </c>
      <c r="O194" s="83"/>
      <c r="P194" s="185">
        <f>O194*H194</f>
        <v>0</v>
      </c>
      <c r="Q194" s="185">
        <v>0</v>
      </c>
      <c r="R194" s="185">
        <f>Q194*H194</f>
        <v>0</v>
      </c>
      <c r="S194" s="185">
        <v>0</v>
      </c>
      <c r="T194" s="186">
        <f>S194*H194</f>
        <v>0</v>
      </c>
      <c r="U194" s="37"/>
      <c r="V194" s="37"/>
      <c r="W194" s="37"/>
      <c r="X194" s="37"/>
      <c r="Y194" s="37"/>
      <c r="Z194" s="37"/>
      <c r="AA194" s="37"/>
      <c r="AB194" s="37"/>
      <c r="AC194" s="37"/>
      <c r="AD194" s="37"/>
      <c r="AE194" s="37"/>
      <c r="AR194" s="187" t="s">
        <v>142</v>
      </c>
      <c r="AT194" s="187" t="s">
        <v>149</v>
      </c>
      <c r="AU194" s="187" t="s">
        <v>69</v>
      </c>
      <c r="AY194" s="16" t="s">
        <v>141</v>
      </c>
      <c r="BE194" s="188">
        <f>IF(N194="základní",J194,0)</f>
        <v>0</v>
      </c>
      <c r="BF194" s="188">
        <f>IF(N194="snížená",J194,0)</f>
        <v>0</v>
      </c>
      <c r="BG194" s="188">
        <f>IF(N194="zákl. přenesená",J194,0)</f>
        <v>0</v>
      </c>
      <c r="BH194" s="188">
        <f>IF(N194="sníž. přenesená",J194,0)</f>
        <v>0</v>
      </c>
      <c r="BI194" s="188">
        <f>IF(N194="nulová",J194,0)</f>
        <v>0</v>
      </c>
      <c r="BJ194" s="16" t="s">
        <v>77</v>
      </c>
      <c r="BK194" s="188">
        <f>ROUND(I194*H194,2)</f>
        <v>0</v>
      </c>
      <c r="BL194" s="16" t="s">
        <v>142</v>
      </c>
      <c r="BM194" s="187" t="s">
        <v>483</v>
      </c>
    </row>
    <row r="195" s="2" customFormat="1">
      <c r="A195" s="37"/>
      <c r="B195" s="38"/>
      <c r="C195" s="39"/>
      <c r="D195" s="203" t="s">
        <v>168</v>
      </c>
      <c r="E195" s="39"/>
      <c r="F195" s="204" t="s">
        <v>657</v>
      </c>
      <c r="G195" s="39"/>
      <c r="H195" s="39"/>
      <c r="I195" s="205"/>
      <c r="J195" s="39"/>
      <c r="K195" s="39"/>
      <c r="L195" s="43"/>
      <c r="M195" s="206"/>
      <c r="N195" s="207"/>
      <c r="O195" s="83"/>
      <c r="P195" s="83"/>
      <c r="Q195" s="83"/>
      <c r="R195" s="83"/>
      <c r="S195" s="83"/>
      <c r="T195" s="84"/>
      <c r="U195" s="37"/>
      <c r="V195" s="37"/>
      <c r="W195" s="37"/>
      <c r="X195" s="37"/>
      <c r="Y195" s="37"/>
      <c r="Z195" s="37"/>
      <c r="AA195" s="37"/>
      <c r="AB195" s="37"/>
      <c r="AC195" s="37"/>
      <c r="AD195" s="37"/>
      <c r="AE195" s="37"/>
      <c r="AT195" s="16" t="s">
        <v>168</v>
      </c>
      <c r="AU195" s="16" t="s">
        <v>69</v>
      </c>
    </row>
    <row r="196" s="2" customFormat="1" ht="16.5" customHeight="1">
      <c r="A196" s="37"/>
      <c r="B196" s="38"/>
      <c r="C196" s="189" t="s">
        <v>471</v>
      </c>
      <c r="D196" s="189" t="s">
        <v>149</v>
      </c>
      <c r="E196" s="190" t="s">
        <v>485</v>
      </c>
      <c r="F196" s="191" t="s">
        <v>486</v>
      </c>
      <c r="G196" s="192" t="s">
        <v>477</v>
      </c>
      <c r="H196" s="193">
        <v>12</v>
      </c>
      <c r="I196" s="194"/>
      <c r="J196" s="195">
        <f>ROUND(I196*H196,2)</f>
        <v>0</v>
      </c>
      <c r="K196" s="191" t="s">
        <v>139</v>
      </c>
      <c r="L196" s="43"/>
      <c r="M196" s="196" t="s">
        <v>19</v>
      </c>
      <c r="N196" s="197" t="s">
        <v>40</v>
      </c>
      <c r="O196" s="83"/>
      <c r="P196" s="185">
        <f>O196*H196</f>
        <v>0</v>
      </c>
      <c r="Q196" s="185">
        <v>0</v>
      </c>
      <c r="R196" s="185">
        <f>Q196*H196</f>
        <v>0</v>
      </c>
      <c r="S196" s="185">
        <v>0</v>
      </c>
      <c r="T196" s="186">
        <f>S196*H196</f>
        <v>0</v>
      </c>
      <c r="U196" s="37"/>
      <c r="V196" s="37"/>
      <c r="W196" s="37"/>
      <c r="X196" s="37"/>
      <c r="Y196" s="37"/>
      <c r="Z196" s="37"/>
      <c r="AA196" s="37"/>
      <c r="AB196" s="37"/>
      <c r="AC196" s="37"/>
      <c r="AD196" s="37"/>
      <c r="AE196" s="37"/>
      <c r="AR196" s="187" t="s">
        <v>142</v>
      </c>
      <c r="AT196" s="187" t="s">
        <v>149</v>
      </c>
      <c r="AU196" s="187" t="s">
        <v>69</v>
      </c>
      <c r="AY196" s="16" t="s">
        <v>141</v>
      </c>
      <c r="BE196" s="188">
        <f>IF(N196="základní",J196,0)</f>
        <v>0</v>
      </c>
      <c r="BF196" s="188">
        <f>IF(N196="snížená",J196,0)</f>
        <v>0</v>
      </c>
      <c r="BG196" s="188">
        <f>IF(N196="zákl. přenesená",J196,0)</f>
        <v>0</v>
      </c>
      <c r="BH196" s="188">
        <f>IF(N196="sníž. přenesená",J196,0)</f>
        <v>0</v>
      </c>
      <c r="BI196" s="188">
        <f>IF(N196="nulová",J196,0)</f>
        <v>0</v>
      </c>
      <c r="BJ196" s="16" t="s">
        <v>77</v>
      </c>
      <c r="BK196" s="188">
        <f>ROUND(I196*H196,2)</f>
        <v>0</v>
      </c>
      <c r="BL196" s="16" t="s">
        <v>142</v>
      </c>
      <c r="BM196" s="187" t="s">
        <v>487</v>
      </c>
    </row>
    <row r="197" s="2" customFormat="1" ht="16.5" customHeight="1">
      <c r="A197" s="37"/>
      <c r="B197" s="38"/>
      <c r="C197" s="189" t="s">
        <v>283</v>
      </c>
      <c r="D197" s="189" t="s">
        <v>149</v>
      </c>
      <c r="E197" s="190" t="s">
        <v>489</v>
      </c>
      <c r="F197" s="191" t="s">
        <v>490</v>
      </c>
      <c r="G197" s="192" t="s">
        <v>477</v>
      </c>
      <c r="H197" s="193">
        <v>12</v>
      </c>
      <c r="I197" s="194"/>
      <c r="J197" s="195">
        <f>ROUND(I197*H197,2)</f>
        <v>0</v>
      </c>
      <c r="K197" s="191" t="s">
        <v>139</v>
      </c>
      <c r="L197" s="43"/>
      <c r="M197" s="196" t="s">
        <v>19</v>
      </c>
      <c r="N197" s="197" t="s">
        <v>40</v>
      </c>
      <c r="O197" s="83"/>
      <c r="P197" s="185">
        <f>O197*H197</f>
        <v>0</v>
      </c>
      <c r="Q197" s="185">
        <v>0</v>
      </c>
      <c r="R197" s="185">
        <f>Q197*H197</f>
        <v>0</v>
      </c>
      <c r="S197" s="185">
        <v>0</v>
      </c>
      <c r="T197" s="186">
        <f>S197*H197</f>
        <v>0</v>
      </c>
      <c r="U197" s="37"/>
      <c r="V197" s="37"/>
      <c r="W197" s="37"/>
      <c r="X197" s="37"/>
      <c r="Y197" s="37"/>
      <c r="Z197" s="37"/>
      <c r="AA197" s="37"/>
      <c r="AB197" s="37"/>
      <c r="AC197" s="37"/>
      <c r="AD197" s="37"/>
      <c r="AE197" s="37"/>
      <c r="AR197" s="187" t="s">
        <v>142</v>
      </c>
      <c r="AT197" s="187" t="s">
        <v>149</v>
      </c>
      <c r="AU197" s="187" t="s">
        <v>69</v>
      </c>
      <c r="AY197" s="16" t="s">
        <v>141</v>
      </c>
      <c r="BE197" s="188">
        <f>IF(N197="základní",J197,0)</f>
        <v>0</v>
      </c>
      <c r="BF197" s="188">
        <f>IF(N197="snížená",J197,0)</f>
        <v>0</v>
      </c>
      <c r="BG197" s="188">
        <f>IF(N197="zákl. přenesená",J197,0)</f>
        <v>0</v>
      </c>
      <c r="BH197" s="188">
        <f>IF(N197="sníž. přenesená",J197,0)</f>
        <v>0</v>
      </c>
      <c r="BI197" s="188">
        <f>IF(N197="nulová",J197,0)</f>
        <v>0</v>
      </c>
      <c r="BJ197" s="16" t="s">
        <v>77</v>
      </c>
      <c r="BK197" s="188">
        <f>ROUND(I197*H197,2)</f>
        <v>0</v>
      </c>
      <c r="BL197" s="16" t="s">
        <v>142</v>
      </c>
      <c r="BM197" s="187" t="s">
        <v>491</v>
      </c>
    </row>
    <row r="198" s="2" customFormat="1" ht="16.5" customHeight="1">
      <c r="A198" s="37"/>
      <c r="B198" s="38"/>
      <c r="C198" s="189" t="s">
        <v>480</v>
      </c>
      <c r="D198" s="189" t="s">
        <v>149</v>
      </c>
      <c r="E198" s="190" t="s">
        <v>492</v>
      </c>
      <c r="F198" s="191" t="s">
        <v>493</v>
      </c>
      <c r="G198" s="192" t="s">
        <v>477</v>
      </c>
      <c r="H198" s="193">
        <v>12</v>
      </c>
      <c r="I198" s="194"/>
      <c r="J198" s="195">
        <f>ROUND(I198*H198,2)</f>
        <v>0</v>
      </c>
      <c r="K198" s="191" t="s">
        <v>139</v>
      </c>
      <c r="L198" s="43"/>
      <c r="M198" s="196" t="s">
        <v>19</v>
      </c>
      <c r="N198" s="197" t="s">
        <v>40</v>
      </c>
      <c r="O198" s="83"/>
      <c r="P198" s="185">
        <f>O198*H198</f>
        <v>0</v>
      </c>
      <c r="Q198" s="185">
        <v>0</v>
      </c>
      <c r="R198" s="185">
        <f>Q198*H198</f>
        <v>0</v>
      </c>
      <c r="S198" s="185">
        <v>0</v>
      </c>
      <c r="T198" s="186">
        <f>S198*H198</f>
        <v>0</v>
      </c>
      <c r="U198" s="37"/>
      <c r="V198" s="37"/>
      <c r="W198" s="37"/>
      <c r="X198" s="37"/>
      <c r="Y198" s="37"/>
      <c r="Z198" s="37"/>
      <c r="AA198" s="37"/>
      <c r="AB198" s="37"/>
      <c r="AC198" s="37"/>
      <c r="AD198" s="37"/>
      <c r="AE198" s="37"/>
      <c r="AR198" s="187" t="s">
        <v>142</v>
      </c>
      <c r="AT198" s="187" t="s">
        <v>149</v>
      </c>
      <c r="AU198" s="187" t="s">
        <v>69</v>
      </c>
      <c r="AY198" s="16" t="s">
        <v>141</v>
      </c>
      <c r="BE198" s="188">
        <f>IF(N198="základní",J198,0)</f>
        <v>0</v>
      </c>
      <c r="BF198" s="188">
        <f>IF(N198="snížená",J198,0)</f>
        <v>0</v>
      </c>
      <c r="BG198" s="188">
        <f>IF(N198="zákl. přenesená",J198,0)</f>
        <v>0</v>
      </c>
      <c r="BH198" s="188">
        <f>IF(N198="sníž. přenesená",J198,0)</f>
        <v>0</v>
      </c>
      <c r="BI198" s="188">
        <f>IF(N198="nulová",J198,0)</f>
        <v>0</v>
      </c>
      <c r="BJ198" s="16" t="s">
        <v>77</v>
      </c>
      <c r="BK198" s="188">
        <f>ROUND(I198*H198,2)</f>
        <v>0</v>
      </c>
      <c r="BL198" s="16" t="s">
        <v>142</v>
      </c>
      <c r="BM198" s="187" t="s">
        <v>494</v>
      </c>
    </row>
    <row r="199" s="2" customFormat="1" ht="16.5" customHeight="1">
      <c r="A199" s="37"/>
      <c r="B199" s="38"/>
      <c r="C199" s="189" t="s">
        <v>287</v>
      </c>
      <c r="D199" s="189" t="s">
        <v>149</v>
      </c>
      <c r="E199" s="190" t="s">
        <v>496</v>
      </c>
      <c r="F199" s="191" t="s">
        <v>497</v>
      </c>
      <c r="G199" s="192" t="s">
        <v>477</v>
      </c>
      <c r="H199" s="193">
        <v>12</v>
      </c>
      <c r="I199" s="194"/>
      <c r="J199" s="195">
        <f>ROUND(I199*H199,2)</f>
        <v>0</v>
      </c>
      <c r="K199" s="191" t="s">
        <v>139</v>
      </c>
      <c r="L199" s="43"/>
      <c r="M199" s="196" t="s">
        <v>19</v>
      </c>
      <c r="N199" s="197" t="s">
        <v>40</v>
      </c>
      <c r="O199" s="83"/>
      <c r="P199" s="185">
        <f>O199*H199</f>
        <v>0</v>
      </c>
      <c r="Q199" s="185">
        <v>0</v>
      </c>
      <c r="R199" s="185">
        <f>Q199*H199</f>
        <v>0</v>
      </c>
      <c r="S199" s="185">
        <v>0</v>
      </c>
      <c r="T199" s="186">
        <f>S199*H199</f>
        <v>0</v>
      </c>
      <c r="U199" s="37"/>
      <c r="V199" s="37"/>
      <c r="W199" s="37"/>
      <c r="X199" s="37"/>
      <c r="Y199" s="37"/>
      <c r="Z199" s="37"/>
      <c r="AA199" s="37"/>
      <c r="AB199" s="37"/>
      <c r="AC199" s="37"/>
      <c r="AD199" s="37"/>
      <c r="AE199" s="37"/>
      <c r="AR199" s="187" t="s">
        <v>142</v>
      </c>
      <c r="AT199" s="187" t="s">
        <v>149</v>
      </c>
      <c r="AU199" s="187" t="s">
        <v>69</v>
      </c>
      <c r="AY199" s="16" t="s">
        <v>141</v>
      </c>
      <c r="BE199" s="188">
        <f>IF(N199="základní",J199,0)</f>
        <v>0</v>
      </c>
      <c r="BF199" s="188">
        <f>IF(N199="snížená",J199,0)</f>
        <v>0</v>
      </c>
      <c r="BG199" s="188">
        <f>IF(N199="zákl. přenesená",J199,0)</f>
        <v>0</v>
      </c>
      <c r="BH199" s="188">
        <f>IF(N199="sníž. přenesená",J199,0)</f>
        <v>0</v>
      </c>
      <c r="BI199" s="188">
        <f>IF(N199="nulová",J199,0)</f>
        <v>0</v>
      </c>
      <c r="BJ199" s="16" t="s">
        <v>77</v>
      </c>
      <c r="BK199" s="188">
        <f>ROUND(I199*H199,2)</f>
        <v>0</v>
      </c>
      <c r="BL199" s="16" t="s">
        <v>142</v>
      </c>
      <c r="BM199" s="187" t="s">
        <v>498</v>
      </c>
    </row>
    <row r="200" s="2" customFormat="1" ht="16.5" customHeight="1">
      <c r="A200" s="37"/>
      <c r="B200" s="38"/>
      <c r="C200" s="189" t="s">
        <v>488</v>
      </c>
      <c r="D200" s="189" t="s">
        <v>149</v>
      </c>
      <c r="E200" s="190" t="s">
        <v>506</v>
      </c>
      <c r="F200" s="191" t="s">
        <v>507</v>
      </c>
      <c r="G200" s="192" t="s">
        <v>138</v>
      </c>
      <c r="H200" s="193">
        <v>12</v>
      </c>
      <c r="I200" s="194"/>
      <c r="J200" s="195">
        <f>ROUND(I200*H200,2)</f>
        <v>0</v>
      </c>
      <c r="K200" s="191" t="s">
        <v>139</v>
      </c>
      <c r="L200" s="43"/>
      <c r="M200" s="196" t="s">
        <v>19</v>
      </c>
      <c r="N200" s="197" t="s">
        <v>40</v>
      </c>
      <c r="O200" s="83"/>
      <c r="P200" s="185">
        <f>O200*H200</f>
        <v>0</v>
      </c>
      <c r="Q200" s="185">
        <v>0</v>
      </c>
      <c r="R200" s="185">
        <f>Q200*H200</f>
        <v>0</v>
      </c>
      <c r="S200" s="185">
        <v>0</v>
      </c>
      <c r="T200" s="186">
        <f>S200*H200</f>
        <v>0</v>
      </c>
      <c r="U200" s="37"/>
      <c r="V200" s="37"/>
      <c r="W200" s="37"/>
      <c r="X200" s="37"/>
      <c r="Y200" s="37"/>
      <c r="Z200" s="37"/>
      <c r="AA200" s="37"/>
      <c r="AB200" s="37"/>
      <c r="AC200" s="37"/>
      <c r="AD200" s="37"/>
      <c r="AE200" s="37"/>
      <c r="AR200" s="187" t="s">
        <v>142</v>
      </c>
      <c r="AT200" s="187" t="s">
        <v>149</v>
      </c>
      <c r="AU200" s="187" t="s">
        <v>69</v>
      </c>
      <c r="AY200" s="16" t="s">
        <v>141</v>
      </c>
      <c r="BE200" s="188">
        <f>IF(N200="základní",J200,0)</f>
        <v>0</v>
      </c>
      <c r="BF200" s="188">
        <f>IF(N200="snížená",J200,0)</f>
        <v>0</v>
      </c>
      <c r="BG200" s="188">
        <f>IF(N200="zákl. přenesená",J200,0)</f>
        <v>0</v>
      </c>
      <c r="BH200" s="188">
        <f>IF(N200="sníž. přenesená",J200,0)</f>
        <v>0</v>
      </c>
      <c r="BI200" s="188">
        <f>IF(N200="nulová",J200,0)</f>
        <v>0</v>
      </c>
      <c r="BJ200" s="16" t="s">
        <v>77</v>
      </c>
      <c r="BK200" s="188">
        <f>ROUND(I200*H200,2)</f>
        <v>0</v>
      </c>
      <c r="BL200" s="16" t="s">
        <v>142</v>
      </c>
      <c r="BM200" s="187" t="s">
        <v>501</v>
      </c>
    </row>
    <row r="201" s="2" customFormat="1" ht="16.5" customHeight="1">
      <c r="A201" s="37"/>
      <c r="B201" s="38"/>
      <c r="C201" s="189" t="s">
        <v>292</v>
      </c>
      <c r="D201" s="189" t="s">
        <v>149</v>
      </c>
      <c r="E201" s="190" t="s">
        <v>510</v>
      </c>
      <c r="F201" s="191" t="s">
        <v>511</v>
      </c>
      <c r="G201" s="192" t="s">
        <v>138</v>
      </c>
      <c r="H201" s="193">
        <v>12</v>
      </c>
      <c r="I201" s="194"/>
      <c r="J201" s="195">
        <f>ROUND(I201*H201,2)</f>
        <v>0</v>
      </c>
      <c r="K201" s="191" t="s">
        <v>139</v>
      </c>
      <c r="L201" s="43"/>
      <c r="M201" s="196" t="s">
        <v>19</v>
      </c>
      <c r="N201" s="197" t="s">
        <v>40</v>
      </c>
      <c r="O201" s="83"/>
      <c r="P201" s="185">
        <f>O201*H201</f>
        <v>0</v>
      </c>
      <c r="Q201" s="185">
        <v>0</v>
      </c>
      <c r="R201" s="185">
        <f>Q201*H201</f>
        <v>0</v>
      </c>
      <c r="S201" s="185">
        <v>0</v>
      </c>
      <c r="T201" s="186">
        <f>S201*H201</f>
        <v>0</v>
      </c>
      <c r="U201" s="37"/>
      <c r="V201" s="37"/>
      <c r="W201" s="37"/>
      <c r="X201" s="37"/>
      <c r="Y201" s="37"/>
      <c r="Z201" s="37"/>
      <c r="AA201" s="37"/>
      <c r="AB201" s="37"/>
      <c r="AC201" s="37"/>
      <c r="AD201" s="37"/>
      <c r="AE201" s="37"/>
      <c r="AR201" s="187" t="s">
        <v>142</v>
      </c>
      <c r="AT201" s="187" t="s">
        <v>149</v>
      </c>
      <c r="AU201" s="187" t="s">
        <v>69</v>
      </c>
      <c r="AY201" s="16" t="s">
        <v>141</v>
      </c>
      <c r="BE201" s="188">
        <f>IF(N201="základní",J201,0)</f>
        <v>0</v>
      </c>
      <c r="BF201" s="188">
        <f>IF(N201="snížená",J201,0)</f>
        <v>0</v>
      </c>
      <c r="BG201" s="188">
        <f>IF(N201="zákl. přenesená",J201,0)</f>
        <v>0</v>
      </c>
      <c r="BH201" s="188">
        <f>IF(N201="sníž. přenesená",J201,0)</f>
        <v>0</v>
      </c>
      <c r="BI201" s="188">
        <f>IF(N201="nulová",J201,0)</f>
        <v>0</v>
      </c>
      <c r="BJ201" s="16" t="s">
        <v>77</v>
      </c>
      <c r="BK201" s="188">
        <f>ROUND(I201*H201,2)</f>
        <v>0</v>
      </c>
      <c r="BL201" s="16" t="s">
        <v>142</v>
      </c>
      <c r="BM201" s="187" t="s">
        <v>505</v>
      </c>
    </row>
    <row r="202" s="2" customFormat="1" ht="16.5" customHeight="1">
      <c r="A202" s="37"/>
      <c r="B202" s="38"/>
      <c r="C202" s="175" t="s">
        <v>495</v>
      </c>
      <c r="D202" s="175" t="s">
        <v>135</v>
      </c>
      <c r="E202" s="176" t="s">
        <v>658</v>
      </c>
      <c r="F202" s="177" t="s">
        <v>659</v>
      </c>
      <c r="G202" s="178" t="s">
        <v>138</v>
      </c>
      <c r="H202" s="179">
        <v>12</v>
      </c>
      <c r="I202" s="180"/>
      <c r="J202" s="181">
        <f>ROUND(I202*H202,2)</f>
        <v>0</v>
      </c>
      <c r="K202" s="177" t="s">
        <v>139</v>
      </c>
      <c r="L202" s="182"/>
      <c r="M202" s="183" t="s">
        <v>19</v>
      </c>
      <c r="N202" s="184" t="s">
        <v>40</v>
      </c>
      <c r="O202" s="83"/>
      <c r="P202" s="185">
        <f>O202*H202</f>
        <v>0</v>
      </c>
      <c r="Q202" s="185">
        <v>0</v>
      </c>
      <c r="R202" s="185">
        <f>Q202*H202</f>
        <v>0</v>
      </c>
      <c r="S202" s="185">
        <v>0</v>
      </c>
      <c r="T202" s="186">
        <f>S202*H202</f>
        <v>0</v>
      </c>
      <c r="U202" s="37"/>
      <c r="V202" s="37"/>
      <c r="W202" s="37"/>
      <c r="X202" s="37"/>
      <c r="Y202" s="37"/>
      <c r="Z202" s="37"/>
      <c r="AA202" s="37"/>
      <c r="AB202" s="37"/>
      <c r="AC202" s="37"/>
      <c r="AD202" s="37"/>
      <c r="AE202" s="37"/>
      <c r="AR202" s="187" t="s">
        <v>140</v>
      </c>
      <c r="AT202" s="187" t="s">
        <v>135</v>
      </c>
      <c r="AU202" s="187" t="s">
        <v>69</v>
      </c>
      <c r="AY202" s="16" t="s">
        <v>141</v>
      </c>
      <c r="BE202" s="188">
        <f>IF(N202="základní",J202,0)</f>
        <v>0</v>
      </c>
      <c r="BF202" s="188">
        <f>IF(N202="snížená",J202,0)</f>
        <v>0</v>
      </c>
      <c r="BG202" s="188">
        <f>IF(N202="zákl. přenesená",J202,0)</f>
        <v>0</v>
      </c>
      <c r="BH202" s="188">
        <f>IF(N202="sníž. přenesená",J202,0)</f>
        <v>0</v>
      </c>
      <c r="BI202" s="188">
        <f>IF(N202="nulová",J202,0)</f>
        <v>0</v>
      </c>
      <c r="BJ202" s="16" t="s">
        <v>77</v>
      </c>
      <c r="BK202" s="188">
        <f>ROUND(I202*H202,2)</f>
        <v>0</v>
      </c>
      <c r="BL202" s="16" t="s">
        <v>142</v>
      </c>
      <c r="BM202" s="187" t="s">
        <v>508</v>
      </c>
    </row>
    <row r="203" s="2" customFormat="1" ht="16.5" customHeight="1">
      <c r="A203" s="37"/>
      <c r="B203" s="38"/>
      <c r="C203" s="175" t="s">
        <v>295</v>
      </c>
      <c r="D203" s="175" t="s">
        <v>135</v>
      </c>
      <c r="E203" s="176" t="s">
        <v>660</v>
      </c>
      <c r="F203" s="177" t="s">
        <v>661</v>
      </c>
      <c r="G203" s="178" t="s">
        <v>138</v>
      </c>
      <c r="H203" s="179">
        <v>12</v>
      </c>
      <c r="I203" s="180"/>
      <c r="J203" s="181">
        <f>ROUND(I203*H203,2)</f>
        <v>0</v>
      </c>
      <c r="K203" s="177" t="s">
        <v>139</v>
      </c>
      <c r="L203" s="182"/>
      <c r="M203" s="183" t="s">
        <v>19</v>
      </c>
      <c r="N203" s="184" t="s">
        <v>40</v>
      </c>
      <c r="O203" s="83"/>
      <c r="P203" s="185">
        <f>O203*H203</f>
        <v>0</v>
      </c>
      <c r="Q203" s="185">
        <v>0</v>
      </c>
      <c r="R203" s="185">
        <f>Q203*H203</f>
        <v>0</v>
      </c>
      <c r="S203" s="185">
        <v>0</v>
      </c>
      <c r="T203" s="186">
        <f>S203*H203</f>
        <v>0</v>
      </c>
      <c r="U203" s="37"/>
      <c r="V203" s="37"/>
      <c r="W203" s="37"/>
      <c r="X203" s="37"/>
      <c r="Y203" s="37"/>
      <c r="Z203" s="37"/>
      <c r="AA203" s="37"/>
      <c r="AB203" s="37"/>
      <c r="AC203" s="37"/>
      <c r="AD203" s="37"/>
      <c r="AE203" s="37"/>
      <c r="AR203" s="187" t="s">
        <v>140</v>
      </c>
      <c r="AT203" s="187" t="s">
        <v>135</v>
      </c>
      <c r="AU203" s="187" t="s">
        <v>69</v>
      </c>
      <c r="AY203" s="16" t="s">
        <v>141</v>
      </c>
      <c r="BE203" s="188">
        <f>IF(N203="základní",J203,0)</f>
        <v>0</v>
      </c>
      <c r="BF203" s="188">
        <f>IF(N203="snížená",J203,0)</f>
        <v>0</v>
      </c>
      <c r="BG203" s="188">
        <f>IF(N203="zákl. přenesená",J203,0)</f>
        <v>0</v>
      </c>
      <c r="BH203" s="188">
        <f>IF(N203="sníž. přenesená",J203,0)</f>
        <v>0</v>
      </c>
      <c r="BI203" s="188">
        <f>IF(N203="nulová",J203,0)</f>
        <v>0</v>
      </c>
      <c r="BJ203" s="16" t="s">
        <v>77</v>
      </c>
      <c r="BK203" s="188">
        <f>ROUND(I203*H203,2)</f>
        <v>0</v>
      </c>
      <c r="BL203" s="16" t="s">
        <v>142</v>
      </c>
      <c r="BM203" s="187" t="s">
        <v>662</v>
      </c>
    </row>
    <row r="204" s="2" customFormat="1" ht="44.25" customHeight="1">
      <c r="A204" s="37"/>
      <c r="B204" s="38"/>
      <c r="C204" s="189" t="s">
        <v>502</v>
      </c>
      <c r="D204" s="189" t="s">
        <v>149</v>
      </c>
      <c r="E204" s="190" t="s">
        <v>663</v>
      </c>
      <c r="F204" s="191" t="s">
        <v>664</v>
      </c>
      <c r="G204" s="192" t="s">
        <v>138</v>
      </c>
      <c r="H204" s="193">
        <v>28</v>
      </c>
      <c r="I204" s="194"/>
      <c r="J204" s="195">
        <f>ROUND(I204*H204,2)</f>
        <v>0</v>
      </c>
      <c r="K204" s="191" t="s">
        <v>139</v>
      </c>
      <c r="L204" s="43"/>
      <c r="M204" s="196" t="s">
        <v>19</v>
      </c>
      <c r="N204" s="197" t="s">
        <v>40</v>
      </c>
      <c r="O204" s="83"/>
      <c r="P204" s="185">
        <f>O204*H204</f>
        <v>0</v>
      </c>
      <c r="Q204" s="185">
        <v>0</v>
      </c>
      <c r="R204" s="185">
        <f>Q204*H204</f>
        <v>0</v>
      </c>
      <c r="S204" s="185">
        <v>0</v>
      </c>
      <c r="T204" s="186">
        <f>S204*H204</f>
        <v>0</v>
      </c>
      <c r="U204" s="37"/>
      <c r="V204" s="37"/>
      <c r="W204" s="37"/>
      <c r="X204" s="37"/>
      <c r="Y204" s="37"/>
      <c r="Z204" s="37"/>
      <c r="AA204" s="37"/>
      <c r="AB204" s="37"/>
      <c r="AC204" s="37"/>
      <c r="AD204" s="37"/>
      <c r="AE204" s="37"/>
      <c r="AR204" s="187" t="s">
        <v>142</v>
      </c>
      <c r="AT204" s="187" t="s">
        <v>149</v>
      </c>
      <c r="AU204" s="187" t="s">
        <v>69</v>
      </c>
      <c r="AY204" s="16" t="s">
        <v>141</v>
      </c>
      <c r="BE204" s="188">
        <f>IF(N204="základní",J204,0)</f>
        <v>0</v>
      </c>
      <c r="BF204" s="188">
        <f>IF(N204="snížená",J204,0)</f>
        <v>0</v>
      </c>
      <c r="BG204" s="188">
        <f>IF(N204="zákl. přenesená",J204,0)</f>
        <v>0</v>
      </c>
      <c r="BH204" s="188">
        <f>IF(N204="sníž. přenesená",J204,0)</f>
        <v>0</v>
      </c>
      <c r="BI204" s="188">
        <f>IF(N204="nulová",J204,0)</f>
        <v>0</v>
      </c>
      <c r="BJ204" s="16" t="s">
        <v>77</v>
      </c>
      <c r="BK204" s="188">
        <f>ROUND(I204*H204,2)</f>
        <v>0</v>
      </c>
      <c r="BL204" s="16" t="s">
        <v>142</v>
      </c>
      <c r="BM204" s="187" t="s">
        <v>665</v>
      </c>
    </row>
    <row r="205" s="2" customFormat="1">
      <c r="A205" s="37"/>
      <c r="B205" s="38"/>
      <c r="C205" s="39"/>
      <c r="D205" s="203" t="s">
        <v>168</v>
      </c>
      <c r="E205" s="39"/>
      <c r="F205" s="204" t="s">
        <v>666</v>
      </c>
      <c r="G205" s="39"/>
      <c r="H205" s="39"/>
      <c r="I205" s="205"/>
      <c r="J205" s="39"/>
      <c r="K205" s="39"/>
      <c r="L205" s="43"/>
      <c r="M205" s="206"/>
      <c r="N205" s="207"/>
      <c r="O205" s="83"/>
      <c r="P205" s="83"/>
      <c r="Q205" s="83"/>
      <c r="R205" s="83"/>
      <c r="S205" s="83"/>
      <c r="T205" s="84"/>
      <c r="U205" s="37"/>
      <c r="V205" s="37"/>
      <c r="W205" s="37"/>
      <c r="X205" s="37"/>
      <c r="Y205" s="37"/>
      <c r="Z205" s="37"/>
      <c r="AA205" s="37"/>
      <c r="AB205" s="37"/>
      <c r="AC205" s="37"/>
      <c r="AD205" s="37"/>
      <c r="AE205" s="37"/>
      <c r="AT205" s="16" t="s">
        <v>168</v>
      </c>
      <c r="AU205" s="16" t="s">
        <v>69</v>
      </c>
    </row>
    <row r="206" s="2" customFormat="1" ht="16.5" customHeight="1">
      <c r="A206" s="37"/>
      <c r="B206" s="38"/>
      <c r="C206" s="175" t="s">
        <v>300</v>
      </c>
      <c r="D206" s="175" t="s">
        <v>135</v>
      </c>
      <c r="E206" s="176" t="s">
        <v>667</v>
      </c>
      <c r="F206" s="177" t="s">
        <v>668</v>
      </c>
      <c r="G206" s="178" t="s">
        <v>138</v>
      </c>
      <c r="H206" s="179">
        <v>4</v>
      </c>
      <c r="I206" s="180"/>
      <c r="J206" s="181">
        <f>ROUND(I206*H206,2)</f>
        <v>0</v>
      </c>
      <c r="K206" s="177" t="s">
        <v>139</v>
      </c>
      <c r="L206" s="182"/>
      <c r="M206" s="183" t="s">
        <v>19</v>
      </c>
      <c r="N206" s="184" t="s">
        <v>40</v>
      </c>
      <c r="O206" s="83"/>
      <c r="P206" s="185">
        <f>O206*H206</f>
        <v>0</v>
      </c>
      <c r="Q206" s="185">
        <v>0</v>
      </c>
      <c r="R206" s="185">
        <f>Q206*H206</f>
        <v>0</v>
      </c>
      <c r="S206" s="185">
        <v>0</v>
      </c>
      <c r="T206" s="186">
        <f>S206*H206</f>
        <v>0</v>
      </c>
      <c r="U206" s="37"/>
      <c r="V206" s="37"/>
      <c r="W206" s="37"/>
      <c r="X206" s="37"/>
      <c r="Y206" s="37"/>
      <c r="Z206" s="37"/>
      <c r="AA206" s="37"/>
      <c r="AB206" s="37"/>
      <c r="AC206" s="37"/>
      <c r="AD206" s="37"/>
      <c r="AE206" s="37"/>
      <c r="AR206" s="187" t="s">
        <v>140</v>
      </c>
      <c r="AT206" s="187" t="s">
        <v>135</v>
      </c>
      <c r="AU206" s="187" t="s">
        <v>69</v>
      </c>
      <c r="AY206" s="16" t="s">
        <v>141</v>
      </c>
      <c r="BE206" s="188">
        <f>IF(N206="základní",J206,0)</f>
        <v>0</v>
      </c>
      <c r="BF206" s="188">
        <f>IF(N206="snížená",J206,0)</f>
        <v>0</v>
      </c>
      <c r="BG206" s="188">
        <f>IF(N206="zákl. přenesená",J206,0)</f>
        <v>0</v>
      </c>
      <c r="BH206" s="188">
        <f>IF(N206="sníž. přenesená",J206,0)</f>
        <v>0</v>
      </c>
      <c r="BI206" s="188">
        <f>IF(N206="nulová",J206,0)</f>
        <v>0</v>
      </c>
      <c r="BJ206" s="16" t="s">
        <v>77</v>
      </c>
      <c r="BK206" s="188">
        <f>ROUND(I206*H206,2)</f>
        <v>0</v>
      </c>
      <c r="BL206" s="16" t="s">
        <v>142</v>
      </c>
      <c r="BM206" s="187" t="s">
        <v>669</v>
      </c>
    </row>
    <row r="207" s="2" customFormat="1" ht="16.5" customHeight="1">
      <c r="A207" s="37"/>
      <c r="B207" s="38"/>
      <c r="C207" s="175" t="s">
        <v>509</v>
      </c>
      <c r="D207" s="175" t="s">
        <v>135</v>
      </c>
      <c r="E207" s="176" t="s">
        <v>670</v>
      </c>
      <c r="F207" s="177" t="s">
        <v>671</v>
      </c>
      <c r="G207" s="178" t="s">
        <v>138</v>
      </c>
      <c r="H207" s="179">
        <v>8</v>
      </c>
      <c r="I207" s="180"/>
      <c r="J207" s="181">
        <f>ROUND(I207*H207,2)</f>
        <v>0</v>
      </c>
      <c r="K207" s="177" t="s">
        <v>139</v>
      </c>
      <c r="L207" s="182"/>
      <c r="M207" s="183" t="s">
        <v>19</v>
      </c>
      <c r="N207" s="184" t="s">
        <v>40</v>
      </c>
      <c r="O207" s="83"/>
      <c r="P207" s="185">
        <f>O207*H207</f>
        <v>0</v>
      </c>
      <c r="Q207" s="185">
        <v>0</v>
      </c>
      <c r="R207" s="185">
        <f>Q207*H207</f>
        <v>0</v>
      </c>
      <c r="S207" s="185">
        <v>0</v>
      </c>
      <c r="T207" s="186">
        <f>S207*H207</f>
        <v>0</v>
      </c>
      <c r="U207" s="37"/>
      <c r="V207" s="37"/>
      <c r="W207" s="37"/>
      <c r="X207" s="37"/>
      <c r="Y207" s="37"/>
      <c r="Z207" s="37"/>
      <c r="AA207" s="37"/>
      <c r="AB207" s="37"/>
      <c r="AC207" s="37"/>
      <c r="AD207" s="37"/>
      <c r="AE207" s="37"/>
      <c r="AR207" s="187" t="s">
        <v>140</v>
      </c>
      <c r="AT207" s="187" t="s">
        <v>135</v>
      </c>
      <c r="AU207" s="187" t="s">
        <v>69</v>
      </c>
      <c r="AY207" s="16" t="s">
        <v>141</v>
      </c>
      <c r="BE207" s="188">
        <f>IF(N207="základní",J207,0)</f>
        <v>0</v>
      </c>
      <c r="BF207" s="188">
        <f>IF(N207="snížená",J207,0)</f>
        <v>0</v>
      </c>
      <c r="BG207" s="188">
        <f>IF(N207="zákl. přenesená",J207,0)</f>
        <v>0</v>
      </c>
      <c r="BH207" s="188">
        <f>IF(N207="sníž. přenesená",J207,0)</f>
        <v>0</v>
      </c>
      <c r="BI207" s="188">
        <f>IF(N207="nulová",J207,0)</f>
        <v>0</v>
      </c>
      <c r="BJ207" s="16" t="s">
        <v>77</v>
      </c>
      <c r="BK207" s="188">
        <f>ROUND(I207*H207,2)</f>
        <v>0</v>
      </c>
      <c r="BL207" s="16" t="s">
        <v>142</v>
      </c>
      <c r="BM207" s="187" t="s">
        <v>672</v>
      </c>
    </row>
    <row r="208" s="2" customFormat="1" ht="66.75" customHeight="1">
      <c r="A208" s="37"/>
      <c r="B208" s="38"/>
      <c r="C208" s="189" t="s">
        <v>303</v>
      </c>
      <c r="D208" s="189" t="s">
        <v>149</v>
      </c>
      <c r="E208" s="190" t="s">
        <v>673</v>
      </c>
      <c r="F208" s="191" t="s">
        <v>674</v>
      </c>
      <c r="G208" s="192" t="s">
        <v>138</v>
      </c>
      <c r="H208" s="193">
        <v>4</v>
      </c>
      <c r="I208" s="194"/>
      <c r="J208" s="195">
        <f>ROUND(I208*H208,2)</f>
        <v>0</v>
      </c>
      <c r="K208" s="191" t="s">
        <v>139</v>
      </c>
      <c r="L208" s="43"/>
      <c r="M208" s="196" t="s">
        <v>19</v>
      </c>
      <c r="N208" s="197" t="s">
        <v>40</v>
      </c>
      <c r="O208" s="83"/>
      <c r="P208" s="185">
        <f>O208*H208</f>
        <v>0</v>
      </c>
      <c r="Q208" s="185">
        <v>0</v>
      </c>
      <c r="R208" s="185">
        <f>Q208*H208</f>
        <v>0</v>
      </c>
      <c r="S208" s="185">
        <v>0</v>
      </c>
      <c r="T208" s="186">
        <f>S208*H208</f>
        <v>0</v>
      </c>
      <c r="U208" s="37"/>
      <c r="V208" s="37"/>
      <c r="W208" s="37"/>
      <c r="X208" s="37"/>
      <c r="Y208" s="37"/>
      <c r="Z208" s="37"/>
      <c r="AA208" s="37"/>
      <c r="AB208" s="37"/>
      <c r="AC208" s="37"/>
      <c r="AD208" s="37"/>
      <c r="AE208" s="37"/>
      <c r="AR208" s="187" t="s">
        <v>142</v>
      </c>
      <c r="AT208" s="187" t="s">
        <v>149</v>
      </c>
      <c r="AU208" s="187" t="s">
        <v>69</v>
      </c>
      <c r="AY208" s="16" t="s">
        <v>141</v>
      </c>
      <c r="BE208" s="188">
        <f>IF(N208="základní",J208,0)</f>
        <v>0</v>
      </c>
      <c r="BF208" s="188">
        <f>IF(N208="snížená",J208,0)</f>
        <v>0</v>
      </c>
      <c r="BG208" s="188">
        <f>IF(N208="zákl. přenesená",J208,0)</f>
        <v>0</v>
      </c>
      <c r="BH208" s="188">
        <f>IF(N208="sníž. přenesená",J208,0)</f>
        <v>0</v>
      </c>
      <c r="BI208" s="188">
        <f>IF(N208="nulová",J208,0)</f>
        <v>0</v>
      </c>
      <c r="BJ208" s="16" t="s">
        <v>77</v>
      </c>
      <c r="BK208" s="188">
        <f>ROUND(I208*H208,2)</f>
        <v>0</v>
      </c>
      <c r="BL208" s="16" t="s">
        <v>142</v>
      </c>
      <c r="BM208" s="187" t="s">
        <v>675</v>
      </c>
    </row>
    <row r="209" s="2" customFormat="1">
      <c r="A209" s="37"/>
      <c r="B209" s="38"/>
      <c r="C209" s="39"/>
      <c r="D209" s="203" t="s">
        <v>168</v>
      </c>
      <c r="E209" s="39"/>
      <c r="F209" s="204" t="s">
        <v>541</v>
      </c>
      <c r="G209" s="39"/>
      <c r="H209" s="39"/>
      <c r="I209" s="205"/>
      <c r="J209" s="39"/>
      <c r="K209" s="39"/>
      <c r="L209" s="43"/>
      <c r="M209" s="206"/>
      <c r="N209" s="207"/>
      <c r="O209" s="83"/>
      <c r="P209" s="83"/>
      <c r="Q209" s="83"/>
      <c r="R209" s="83"/>
      <c r="S209" s="83"/>
      <c r="T209" s="84"/>
      <c r="U209" s="37"/>
      <c r="V209" s="37"/>
      <c r="W209" s="37"/>
      <c r="X209" s="37"/>
      <c r="Y209" s="37"/>
      <c r="Z209" s="37"/>
      <c r="AA209" s="37"/>
      <c r="AB209" s="37"/>
      <c r="AC209" s="37"/>
      <c r="AD209" s="37"/>
      <c r="AE209" s="37"/>
      <c r="AT209" s="16" t="s">
        <v>168</v>
      </c>
      <c r="AU209" s="16" t="s">
        <v>69</v>
      </c>
    </row>
    <row r="210" s="2" customFormat="1" ht="66.75" customHeight="1">
      <c r="A210" s="37"/>
      <c r="B210" s="38"/>
      <c r="C210" s="189" t="s">
        <v>516</v>
      </c>
      <c r="D210" s="189" t="s">
        <v>149</v>
      </c>
      <c r="E210" s="190" t="s">
        <v>528</v>
      </c>
      <c r="F210" s="191" t="s">
        <v>529</v>
      </c>
      <c r="G210" s="192" t="s">
        <v>138</v>
      </c>
      <c r="H210" s="193">
        <v>6</v>
      </c>
      <c r="I210" s="194"/>
      <c r="J210" s="195">
        <f>ROUND(I210*H210,2)</f>
        <v>0</v>
      </c>
      <c r="K210" s="191" t="s">
        <v>139</v>
      </c>
      <c r="L210" s="43"/>
      <c r="M210" s="196" t="s">
        <v>19</v>
      </c>
      <c r="N210" s="197" t="s">
        <v>40</v>
      </c>
      <c r="O210" s="83"/>
      <c r="P210" s="185">
        <f>O210*H210</f>
        <v>0</v>
      </c>
      <c r="Q210" s="185">
        <v>0</v>
      </c>
      <c r="R210" s="185">
        <f>Q210*H210</f>
        <v>0</v>
      </c>
      <c r="S210" s="185">
        <v>0</v>
      </c>
      <c r="T210" s="186">
        <f>S210*H210</f>
        <v>0</v>
      </c>
      <c r="U210" s="37"/>
      <c r="V210" s="37"/>
      <c r="W210" s="37"/>
      <c r="X210" s="37"/>
      <c r="Y210" s="37"/>
      <c r="Z210" s="37"/>
      <c r="AA210" s="37"/>
      <c r="AB210" s="37"/>
      <c r="AC210" s="37"/>
      <c r="AD210" s="37"/>
      <c r="AE210" s="37"/>
      <c r="AR210" s="187" t="s">
        <v>142</v>
      </c>
      <c r="AT210" s="187" t="s">
        <v>149</v>
      </c>
      <c r="AU210" s="187" t="s">
        <v>69</v>
      </c>
      <c r="AY210" s="16" t="s">
        <v>141</v>
      </c>
      <c r="BE210" s="188">
        <f>IF(N210="základní",J210,0)</f>
        <v>0</v>
      </c>
      <c r="BF210" s="188">
        <f>IF(N210="snížená",J210,0)</f>
        <v>0</v>
      </c>
      <c r="BG210" s="188">
        <f>IF(N210="zákl. přenesená",J210,0)</f>
        <v>0</v>
      </c>
      <c r="BH210" s="188">
        <f>IF(N210="sníž. přenesená",J210,0)</f>
        <v>0</v>
      </c>
      <c r="BI210" s="188">
        <f>IF(N210="nulová",J210,0)</f>
        <v>0</v>
      </c>
      <c r="BJ210" s="16" t="s">
        <v>77</v>
      </c>
      <c r="BK210" s="188">
        <f>ROUND(I210*H210,2)</f>
        <v>0</v>
      </c>
      <c r="BL210" s="16" t="s">
        <v>142</v>
      </c>
      <c r="BM210" s="187" t="s">
        <v>676</v>
      </c>
    </row>
    <row r="211" s="2" customFormat="1">
      <c r="A211" s="37"/>
      <c r="B211" s="38"/>
      <c r="C211" s="39"/>
      <c r="D211" s="203" t="s">
        <v>168</v>
      </c>
      <c r="E211" s="39"/>
      <c r="F211" s="204" t="s">
        <v>527</v>
      </c>
      <c r="G211" s="39"/>
      <c r="H211" s="39"/>
      <c r="I211" s="205"/>
      <c r="J211" s="39"/>
      <c r="K211" s="39"/>
      <c r="L211" s="43"/>
      <c r="M211" s="206"/>
      <c r="N211" s="207"/>
      <c r="O211" s="83"/>
      <c r="P211" s="83"/>
      <c r="Q211" s="83"/>
      <c r="R211" s="83"/>
      <c r="S211" s="83"/>
      <c r="T211" s="84"/>
      <c r="U211" s="37"/>
      <c r="V211" s="37"/>
      <c r="W211" s="37"/>
      <c r="X211" s="37"/>
      <c r="Y211" s="37"/>
      <c r="Z211" s="37"/>
      <c r="AA211" s="37"/>
      <c r="AB211" s="37"/>
      <c r="AC211" s="37"/>
      <c r="AD211" s="37"/>
      <c r="AE211" s="37"/>
      <c r="AT211" s="16" t="s">
        <v>168</v>
      </c>
      <c r="AU211" s="16" t="s">
        <v>69</v>
      </c>
    </row>
    <row r="212" s="2" customFormat="1" ht="37.8" customHeight="1">
      <c r="A212" s="37"/>
      <c r="B212" s="38"/>
      <c r="C212" s="189" t="s">
        <v>308</v>
      </c>
      <c r="D212" s="189" t="s">
        <v>149</v>
      </c>
      <c r="E212" s="190" t="s">
        <v>677</v>
      </c>
      <c r="F212" s="191" t="s">
        <v>678</v>
      </c>
      <c r="G212" s="192" t="s">
        <v>138</v>
      </c>
      <c r="H212" s="193">
        <v>4</v>
      </c>
      <c r="I212" s="194"/>
      <c r="J212" s="195">
        <f>ROUND(I212*H212,2)</f>
        <v>0</v>
      </c>
      <c r="K212" s="191" t="s">
        <v>139</v>
      </c>
      <c r="L212" s="43"/>
      <c r="M212" s="196" t="s">
        <v>19</v>
      </c>
      <c r="N212" s="197" t="s">
        <v>40</v>
      </c>
      <c r="O212" s="83"/>
      <c r="P212" s="185">
        <f>O212*H212</f>
        <v>0</v>
      </c>
      <c r="Q212" s="185">
        <v>0</v>
      </c>
      <c r="R212" s="185">
        <f>Q212*H212</f>
        <v>0</v>
      </c>
      <c r="S212" s="185">
        <v>0</v>
      </c>
      <c r="T212" s="186">
        <f>S212*H212</f>
        <v>0</v>
      </c>
      <c r="U212" s="37"/>
      <c r="V212" s="37"/>
      <c r="W212" s="37"/>
      <c r="X212" s="37"/>
      <c r="Y212" s="37"/>
      <c r="Z212" s="37"/>
      <c r="AA212" s="37"/>
      <c r="AB212" s="37"/>
      <c r="AC212" s="37"/>
      <c r="AD212" s="37"/>
      <c r="AE212" s="37"/>
      <c r="AR212" s="187" t="s">
        <v>142</v>
      </c>
      <c r="AT212" s="187" t="s">
        <v>149</v>
      </c>
      <c r="AU212" s="187" t="s">
        <v>69</v>
      </c>
      <c r="AY212" s="16" t="s">
        <v>141</v>
      </c>
      <c r="BE212" s="188">
        <f>IF(N212="základní",J212,0)</f>
        <v>0</v>
      </c>
      <c r="BF212" s="188">
        <f>IF(N212="snížená",J212,0)</f>
        <v>0</v>
      </c>
      <c r="BG212" s="188">
        <f>IF(N212="zákl. přenesená",J212,0)</f>
        <v>0</v>
      </c>
      <c r="BH212" s="188">
        <f>IF(N212="sníž. přenesená",J212,0)</f>
        <v>0</v>
      </c>
      <c r="BI212" s="188">
        <f>IF(N212="nulová",J212,0)</f>
        <v>0</v>
      </c>
      <c r="BJ212" s="16" t="s">
        <v>77</v>
      </c>
      <c r="BK212" s="188">
        <f>ROUND(I212*H212,2)</f>
        <v>0</v>
      </c>
      <c r="BL212" s="16" t="s">
        <v>142</v>
      </c>
      <c r="BM212" s="187" t="s">
        <v>679</v>
      </c>
    </row>
    <row r="213" s="2" customFormat="1">
      <c r="A213" s="37"/>
      <c r="B213" s="38"/>
      <c r="C213" s="39"/>
      <c r="D213" s="203" t="s">
        <v>168</v>
      </c>
      <c r="E213" s="39"/>
      <c r="F213" s="204" t="s">
        <v>541</v>
      </c>
      <c r="G213" s="39"/>
      <c r="H213" s="39"/>
      <c r="I213" s="205"/>
      <c r="J213" s="39"/>
      <c r="K213" s="39"/>
      <c r="L213" s="43"/>
      <c r="M213" s="206"/>
      <c r="N213" s="207"/>
      <c r="O213" s="83"/>
      <c r="P213" s="83"/>
      <c r="Q213" s="83"/>
      <c r="R213" s="83"/>
      <c r="S213" s="83"/>
      <c r="T213" s="84"/>
      <c r="U213" s="37"/>
      <c r="V213" s="37"/>
      <c r="W213" s="37"/>
      <c r="X213" s="37"/>
      <c r="Y213" s="37"/>
      <c r="Z213" s="37"/>
      <c r="AA213" s="37"/>
      <c r="AB213" s="37"/>
      <c r="AC213" s="37"/>
      <c r="AD213" s="37"/>
      <c r="AE213" s="37"/>
      <c r="AT213" s="16" t="s">
        <v>168</v>
      </c>
      <c r="AU213" s="16" t="s">
        <v>69</v>
      </c>
    </row>
    <row r="214" s="2" customFormat="1" ht="37.8" customHeight="1">
      <c r="A214" s="37"/>
      <c r="B214" s="38"/>
      <c r="C214" s="189" t="s">
        <v>523</v>
      </c>
      <c r="D214" s="189" t="s">
        <v>149</v>
      </c>
      <c r="E214" s="190" t="s">
        <v>536</v>
      </c>
      <c r="F214" s="191" t="s">
        <v>537</v>
      </c>
      <c r="G214" s="192" t="s">
        <v>138</v>
      </c>
      <c r="H214" s="193">
        <v>6</v>
      </c>
      <c r="I214" s="194"/>
      <c r="J214" s="195">
        <f>ROUND(I214*H214,2)</f>
        <v>0</v>
      </c>
      <c r="K214" s="191" t="s">
        <v>139</v>
      </c>
      <c r="L214" s="43"/>
      <c r="M214" s="196" t="s">
        <v>19</v>
      </c>
      <c r="N214" s="197" t="s">
        <v>40</v>
      </c>
      <c r="O214" s="83"/>
      <c r="P214" s="185">
        <f>O214*H214</f>
        <v>0</v>
      </c>
      <c r="Q214" s="185">
        <v>0</v>
      </c>
      <c r="R214" s="185">
        <f>Q214*H214</f>
        <v>0</v>
      </c>
      <c r="S214" s="185">
        <v>0</v>
      </c>
      <c r="T214" s="186">
        <f>S214*H214</f>
        <v>0</v>
      </c>
      <c r="U214" s="37"/>
      <c r="V214" s="37"/>
      <c r="W214" s="37"/>
      <c r="X214" s="37"/>
      <c r="Y214" s="37"/>
      <c r="Z214" s="37"/>
      <c r="AA214" s="37"/>
      <c r="AB214" s="37"/>
      <c r="AC214" s="37"/>
      <c r="AD214" s="37"/>
      <c r="AE214" s="37"/>
      <c r="AR214" s="187" t="s">
        <v>142</v>
      </c>
      <c r="AT214" s="187" t="s">
        <v>149</v>
      </c>
      <c r="AU214" s="187" t="s">
        <v>69</v>
      </c>
      <c r="AY214" s="16" t="s">
        <v>141</v>
      </c>
      <c r="BE214" s="188">
        <f>IF(N214="základní",J214,0)</f>
        <v>0</v>
      </c>
      <c r="BF214" s="188">
        <f>IF(N214="snížená",J214,0)</f>
        <v>0</v>
      </c>
      <c r="BG214" s="188">
        <f>IF(N214="zákl. přenesená",J214,0)</f>
        <v>0</v>
      </c>
      <c r="BH214" s="188">
        <f>IF(N214="sníž. přenesená",J214,0)</f>
        <v>0</v>
      </c>
      <c r="BI214" s="188">
        <f>IF(N214="nulová",J214,0)</f>
        <v>0</v>
      </c>
      <c r="BJ214" s="16" t="s">
        <v>77</v>
      </c>
      <c r="BK214" s="188">
        <f>ROUND(I214*H214,2)</f>
        <v>0</v>
      </c>
      <c r="BL214" s="16" t="s">
        <v>142</v>
      </c>
      <c r="BM214" s="187" t="s">
        <v>680</v>
      </c>
    </row>
    <row r="215" s="2" customFormat="1">
      <c r="A215" s="37"/>
      <c r="B215" s="38"/>
      <c r="C215" s="39"/>
      <c r="D215" s="203" t="s">
        <v>168</v>
      </c>
      <c r="E215" s="39"/>
      <c r="F215" s="204" t="s">
        <v>527</v>
      </c>
      <c r="G215" s="39"/>
      <c r="H215" s="39"/>
      <c r="I215" s="205"/>
      <c r="J215" s="39"/>
      <c r="K215" s="39"/>
      <c r="L215" s="43"/>
      <c r="M215" s="206"/>
      <c r="N215" s="207"/>
      <c r="O215" s="83"/>
      <c r="P215" s="83"/>
      <c r="Q215" s="83"/>
      <c r="R215" s="83"/>
      <c r="S215" s="83"/>
      <c r="T215" s="84"/>
      <c r="U215" s="37"/>
      <c r="V215" s="37"/>
      <c r="W215" s="37"/>
      <c r="X215" s="37"/>
      <c r="Y215" s="37"/>
      <c r="Z215" s="37"/>
      <c r="AA215" s="37"/>
      <c r="AB215" s="37"/>
      <c r="AC215" s="37"/>
      <c r="AD215" s="37"/>
      <c r="AE215" s="37"/>
      <c r="AT215" s="16" t="s">
        <v>168</v>
      </c>
      <c r="AU215" s="16" t="s">
        <v>69</v>
      </c>
    </row>
    <row r="216" s="2" customFormat="1" ht="16.5" customHeight="1">
      <c r="A216" s="37"/>
      <c r="B216" s="38"/>
      <c r="C216" s="189" t="s">
        <v>309</v>
      </c>
      <c r="D216" s="189" t="s">
        <v>149</v>
      </c>
      <c r="E216" s="190" t="s">
        <v>285</v>
      </c>
      <c r="F216" s="191" t="s">
        <v>286</v>
      </c>
      <c r="G216" s="192" t="s">
        <v>138</v>
      </c>
      <c r="H216" s="193">
        <v>4</v>
      </c>
      <c r="I216" s="194"/>
      <c r="J216" s="195">
        <f>ROUND(I216*H216,2)</f>
        <v>0</v>
      </c>
      <c r="K216" s="191" t="s">
        <v>139</v>
      </c>
      <c r="L216" s="43"/>
      <c r="M216" s="196" t="s">
        <v>19</v>
      </c>
      <c r="N216" s="197" t="s">
        <v>40</v>
      </c>
      <c r="O216" s="83"/>
      <c r="P216" s="185">
        <f>O216*H216</f>
        <v>0</v>
      </c>
      <c r="Q216" s="185">
        <v>0</v>
      </c>
      <c r="R216" s="185">
        <f>Q216*H216</f>
        <v>0</v>
      </c>
      <c r="S216" s="185">
        <v>0</v>
      </c>
      <c r="T216" s="186">
        <f>S216*H216</f>
        <v>0</v>
      </c>
      <c r="U216" s="37"/>
      <c r="V216" s="37"/>
      <c r="W216" s="37"/>
      <c r="X216" s="37"/>
      <c r="Y216" s="37"/>
      <c r="Z216" s="37"/>
      <c r="AA216" s="37"/>
      <c r="AB216" s="37"/>
      <c r="AC216" s="37"/>
      <c r="AD216" s="37"/>
      <c r="AE216" s="37"/>
      <c r="AR216" s="187" t="s">
        <v>142</v>
      </c>
      <c r="AT216" s="187" t="s">
        <v>149</v>
      </c>
      <c r="AU216" s="187" t="s">
        <v>69</v>
      </c>
      <c r="AY216" s="16" t="s">
        <v>141</v>
      </c>
      <c r="BE216" s="188">
        <f>IF(N216="základní",J216,0)</f>
        <v>0</v>
      </c>
      <c r="BF216" s="188">
        <f>IF(N216="snížená",J216,0)</f>
        <v>0</v>
      </c>
      <c r="BG216" s="188">
        <f>IF(N216="zákl. přenesená",J216,0)</f>
        <v>0</v>
      </c>
      <c r="BH216" s="188">
        <f>IF(N216="sníž. přenesená",J216,0)</f>
        <v>0</v>
      </c>
      <c r="BI216" s="188">
        <f>IF(N216="nulová",J216,0)</f>
        <v>0</v>
      </c>
      <c r="BJ216" s="16" t="s">
        <v>77</v>
      </c>
      <c r="BK216" s="188">
        <f>ROUND(I216*H216,2)</f>
        <v>0</v>
      </c>
      <c r="BL216" s="16" t="s">
        <v>142</v>
      </c>
      <c r="BM216" s="187" t="s">
        <v>526</v>
      </c>
    </row>
    <row r="217" s="2" customFormat="1">
      <c r="A217" s="37"/>
      <c r="B217" s="38"/>
      <c r="C217" s="39"/>
      <c r="D217" s="203" t="s">
        <v>168</v>
      </c>
      <c r="E217" s="39"/>
      <c r="F217" s="204" t="s">
        <v>541</v>
      </c>
      <c r="G217" s="39"/>
      <c r="H217" s="39"/>
      <c r="I217" s="205"/>
      <c r="J217" s="39"/>
      <c r="K217" s="39"/>
      <c r="L217" s="43"/>
      <c r="M217" s="206"/>
      <c r="N217" s="207"/>
      <c r="O217" s="83"/>
      <c r="P217" s="83"/>
      <c r="Q217" s="83"/>
      <c r="R217" s="83"/>
      <c r="S217" s="83"/>
      <c r="T217" s="84"/>
      <c r="U217" s="37"/>
      <c r="V217" s="37"/>
      <c r="W217" s="37"/>
      <c r="X217" s="37"/>
      <c r="Y217" s="37"/>
      <c r="Z217" s="37"/>
      <c r="AA217" s="37"/>
      <c r="AB217" s="37"/>
      <c r="AC217" s="37"/>
      <c r="AD217" s="37"/>
      <c r="AE217" s="37"/>
      <c r="AT217" s="16" t="s">
        <v>168</v>
      </c>
      <c r="AU217" s="16" t="s">
        <v>69</v>
      </c>
    </row>
    <row r="218" s="2" customFormat="1" ht="16.5" customHeight="1">
      <c r="A218" s="37"/>
      <c r="B218" s="38"/>
      <c r="C218" s="189" t="s">
        <v>532</v>
      </c>
      <c r="D218" s="189" t="s">
        <v>149</v>
      </c>
      <c r="E218" s="190" t="s">
        <v>290</v>
      </c>
      <c r="F218" s="191" t="s">
        <v>291</v>
      </c>
      <c r="G218" s="192" t="s">
        <v>138</v>
      </c>
      <c r="H218" s="193">
        <v>4</v>
      </c>
      <c r="I218" s="194"/>
      <c r="J218" s="195">
        <f>ROUND(I218*H218,2)</f>
        <v>0</v>
      </c>
      <c r="K218" s="191" t="s">
        <v>139</v>
      </c>
      <c r="L218" s="43"/>
      <c r="M218" s="196" t="s">
        <v>19</v>
      </c>
      <c r="N218" s="197" t="s">
        <v>40</v>
      </c>
      <c r="O218" s="83"/>
      <c r="P218" s="185">
        <f>O218*H218</f>
        <v>0</v>
      </c>
      <c r="Q218" s="185">
        <v>0</v>
      </c>
      <c r="R218" s="185">
        <f>Q218*H218</f>
        <v>0</v>
      </c>
      <c r="S218" s="185">
        <v>0</v>
      </c>
      <c r="T218" s="186">
        <f>S218*H218</f>
        <v>0</v>
      </c>
      <c r="U218" s="37"/>
      <c r="V218" s="37"/>
      <c r="W218" s="37"/>
      <c r="X218" s="37"/>
      <c r="Y218" s="37"/>
      <c r="Z218" s="37"/>
      <c r="AA218" s="37"/>
      <c r="AB218" s="37"/>
      <c r="AC218" s="37"/>
      <c r="AD218" s="37"/>
      <c r="AE218" s="37"/>
      <c r="AR218" s="187" t="s">
        <v>142</v>
      </c>
      <c r="AT218" s="187" t="s">
        <v>149</v>
      </c>
      <c r="AU218" s="187" t="s">
        <v>69</v>
      </c>
      <c r="AY218" s="16" t="s">
        <v>141</v>
      </c>
      <c r="BE218" s="188">
        <f>IF(N218="základní",J218,0)</f>
        <v>0</v>
      </c>
      <c r="BF218" s="188">
        <f>IF(N218="snížená",J218,0)</f>
        <v>0</v>
      </c>
      <c r="BG218" s="188">
        <f>IF(N218="zákl. přenesená",J218,0)</f>
        <v>0</v>
      </c>
      <c r="BH218" s="188">
        <f>IF(N218="sníž. přenesená",J218,0)</f>
        <v>0</v>
      </c>
      <c r="BI218" s="188">
        <f>IF(N218="nulová",J218,0)</f>
        <v>0</v>
      </c>
      <c r="BJ218" s="16" t="s">
        <v>77</v>
      </c>
      <c r="BK218" s="188">
        <f>ROUND(I218*H218,2)</f>
        <v>0</v>
      </c>
      <c r="BL218" s="16" t="s">
        <v>142</v>
      </c>
      <c r="BM218" s="187" t="s">
        <v>530</v>
      </c>
    </row>
    <row r="219" s="2" customFormat="1">
      <c r="A219" s="37"/>
      <c r="B219" s="38"/>
      <c r="C219" s="39"/>
      <c r="D219" s="203" t="s">
        <v>168</v>
      </c>
      <c r="E219" s="39"/>
      <c r="F219" s="204" t="s">
        <v>541</v>
      </c>
      <c r="G219" s="39"/>
      <c r="H219" s="39"/>
      <c r="I219" s="205"/>
      <c r="J219" s="39"/>
      <c r="K219" s="39"/>
      <c r="L219" s="43"/>
      <c r="M219" s="206"/>
      <c r="N219" s="207"/>
      <c r="O219" s="83"/>
      <c r="P219" s="83"/>
      <c r="Q219" s="83"/>
      <c r="R219" s="83"/>
      <c r="S219" s="83"/>
      <c r="T219" s="84"/>
      <c r="U219" s="37"/>
      <c r="V219" s="37"/>
      <c r="W219" s="37"/>
      <c r="X219" s="37"/>
      <c r="Y219" s="37"/>
      <c r="Z219" s="37"/>
      <c r="AA219" s="37"/>
      <c r="AB219" s="37"/>
      <c r="AC219" s="37"/>
      <c r="AD219" s="37"/>
      <c r="AE219" s="37"/>
      <c r="AT219" s="16" t="s">
        <v>168</v>
      </c>
      <c r="AU219" s="16" t="s">
        <v>69</v>
      </c>
    </row>
    <row r="220" s="2" customFormat="1" ht="16.5" customHeight="1">
      <c r="A220" s="37"/>
      <c r="B220" s="38"/>
      <c r="C220" s="189" t="s">
        <v>313</v>
      </c>
      <c r="D220" s="189" t="s">
        <v>149</v>
      </c>
      <c r="E220" s="190" t="s">
        <v>293</v>
      </c>
      <c r="F220" s="191" t="s">
        <v>294</v>
      </c>
      <c r="G220" s="192" t="s">
        <v>138</v>
      </c>
      <c r="H220" s="193">
        <v>11</v>
      </c>
      <c r="I220" s="194"/>
      <c r="J220" s="195">
        <f>ROUND(I220*H220,2)</f>
        <v>0</v>
      </c>
      <c r="K220" s="191" t="s">
        <v>139</v>
      </c>
      <c r="L220" s="43"/>
      <c r="M220" s="196" t="s">
        <v>19</v>
      </c>
      <c r="N220" s="197" t="s">
        <v>40</v>
      </c>
      <c r="O220" s="83"/>
      <c r="P220" s="185">
        <f>O220*H220</f>
        <v>0</v>
      </c>
      <c r="Q220" s="185">
        <v>0</v>
      </c>
      <c r="R220" s="185">
        <f>Q220*H220</f>
        <v>0</v>
      </c>
      <c r="S220" s="185">
        <v>0</v>
      </c>
      <c r="T220" s="186">
        <f>S220*H220</f>
        <v>0</v>
      </c>
      <c r="U220" s="37"/>
      <c r="V220" s="37"/>
      <c r="W220" s="37"/>
      <c r="X220" s="37"/>
      <c r="Y220" s="37"/>
      <c r="Z220" s="37"/>
      <c r="AA220" s="37"/>
      <c r="AB220" s="37"/>
      <c r="AC220" s="37"/>
      <c r="AD220" s="37"/>
      <c r="AE220" s="37"/>
      <c r="AR220" s="187" t="s">
        <v>142</v>
      </c>
      <c r="AT220" s="187" t="s">
        <v>149</v>
      </c>
      <c r="AU220" s="187" t="s">
        <v>69</v>
      </c>
      <c r="AY220" s="16" t="s">
        <v>141</v>
      </c>
      <c r="BE220" s="188">
        <f>IF(N220="základní",J220,0)</f>
        <v>0</v>
      </c>
      <c r="BF220" s="188">
        <f>IF(N220="snížená",J220,0)</f>
        <v>0</v>
      </c>
      <c r="BG220" s="188">
        <f>IF(N220="zákl. přenesená",J220,0)</f>
        <v>0</v>
      </c>
      <c r="BH220" s="188">
        <f>IF(N220="sníž. přenesená",J220,0)</f>
        <v>0</v>
      </c>
      <c r="BI220" s="188">
        <f>IF(N220="nulová",J220,0)</f>
        <v>0</v>
      </c>
      <c r="BJ220" s="16" t="s">
        <v>77</v>
      </c>
      <c r="BK220" s="188">
        <f>ROUND(I220*H220,2)</f>
        <v>0</v>
      </c>
      <c r="BL220" s="16" t="s">
        <v>142</v>
      </c>
      <c r="BM220" s="187" t="s">
        <v>535</v>
      </c>
    </row>
    <row r="221" s="2" customFormat="1">
      <c r="A221" s="37"/>
      <c r="B221" s="38"/>
      <c r="C221" s="39"/>
      <c r="D221" s="203" t="s">
        <v>168</v>
      </c>
      <c r="E221" s="39"/>
      <c r="F221" s="204" t="s">
        <v>545</v>
      </c>
      <c r="G221" s="39"/>
      <c r="H221" s="39"/>
      <c r="I221" s="205"/>
      <c r="J221" s="39"/>
      <c r="K221" s="39"/>
      <c r="L221" s="43"/>
      <c r="M221" s="206"/>
      <c r="N221" s="207"/>
      <c r="O221" s="83"/>
      <c r="P221" s="83"/>
      <c r="Q221" s="83"/>
      <c r="R221" s="83"/>
      <c r="S221" s="83"/>
      <c r="T221" s="84"/>
      <c r="U221" s="37"/>
      <c r="V221" s="37"/>
      <c r="W221" s="37"/>
      <c r="X221" s="37"/>
      <c r="Y221" s="37"/>
      <c r="Z221" s="37"/>
      <c r="AA221" s="37"/>
      <c r="AB221" s="37"/>
      <c r="AC221" s="37"/>
      <c r="AD221" s="37"/>
      <c r="AE221" s="37"/>
      <c r="AT221" s="16" t="s">
        <v>168</v>
      </c>
      <c r="AU221" s="16" t="s">
        <v>69</v>
      </c>
    </row>
    <row r="222" s="2" customFormat="1" ht="16.5" customHeight="1">
      <c r="A222" s="37"/>
      <c r="B222" s="38"/>
      <c r="C222" s="189" t="s">
        <v>539</v>
      </c>
      <c r="D222" s="189" t="s">
        <v>149</v>
      </c>
      <c r="E222" s="190" t="s">
        <v>298</v>
      </c>
      <c r="F222" s="191" t="s">
        <v>299</v>
      </c>
      <c r="G222" s="192" t="s">
        <v>138</v>
      </c>
      <c r="H222" s="193">
        <v>11</v>
      </c>
      <c r="I222" s="194"/>
      <c r="J222" s="195">
        <f>ROUND(I222*H222,2)</f>
        <v>0</v>
      </c>
      <c r="K222" s="191" t="s">
        <v>139</v>
      </c>
      <c r="L222" s="43"/>
      <c r="M222" s="196" t="s">
        <v>19</v>
      </c>
      <c r="N222" s="197" t="s">
        <v>40</v>
      </c>
      <c r="O222" s="83"/>
      <c r="P222" s="185">
        <f>O222*H222</f>
        <v>0</v>
      </c>
      <c r="Q222" s="185">
        <v>0</v>
      </c>
      <c r="R222" s="185">
        <f>Q222*H222</f>
        <v>0</v>
      </c>
      <c r="S222" s="185">
        <v>0</v>
      </c>
      <c r="T222" s="186">
        <f>S222*H222</f>
        <v>0</v>
      </c>
      <c r="U222" s="37"/>
      <c r="V222" s="37"/>
      <c r="W222" s="37"/>
      <c r="X222" s="37"/>
      <c r="Y222" s="37"/>
      <c r="Z222" s="37"/>
      <c r="AA222" s="37"/>
      <c r="AB222" s="37"/>
      <c r="AC222" s="37"/>
      <c r="AD222" s="37"/>
      <c r="AE222" s="37"/>
      <c r="AR222" s="187" t="s">
        <v>142</v>
      </c>
      <c r="AT222" s="187" t="s">
        <v>149</v>
      </c>
      <c r="AU222" s="187" t="s">
        <v>69</v>
      </c>
      <c r="AY222" s="16" t="s">
        <v>141</v>
      </c>
      <c r="BE222" s="188">
        <f>IF(N222="základní",J222,0)</f>
        <v>0</v>
      </c>
      <c r="BF222" s="188">
        <f>IF(N222="snížená",J222,0)</f>
        <v>0</v>
      </c>
      <c r="BG222" s="188">
        <f>IF(N222="zákl. přenesená",J222,0)</f>
        <v>0</v>
      </c>
      <c r="BH222" s="188">
        <f>IF(N222="sníž. přenesená",J222,0)</f>
        <v>0</v>
      </c>
      <c r="BI222" s="188">
        <f>IF(N222="nulová",J222,0)</f>
        <v>0</v>
      </c>
      <c r="BJ222" s="16" t="s">
        <v>77</v>
      </c>
      <c r="BK222" s="188">
        <f>ROUND(I222*H222,2)</f>
        <v>0</v>
      </c>
      <c r="BL222" s="16" t="s">
        <v>142</v>
      </c>
      <c r="BM222" s="187" t="s">
        <v>538</v>
      </c>
    </row>
    <row r="223" s="2" customFormat="1">
      <c r="A223" s="37"/>
      <c r="B223" s="38"/>
      <c r="C223" s="39"/>
      <c r="D223" s="203" t="s">
        <v>168</v>
      </c>
      <c r="E223" s="39"/>
      <c r="F223" s="204" t="s">
        <v>545</v>
      </c>
      <c r="G223" s="39"/>
      <c r="H223" s="39"/>
      <c r="I223" s="205"/>
      <c r="J223" s="39"/>
      <c r="K223" s="39"/>
      <c r="L223" s="43"/>
      <c r="M223" s="206"/>
      <c r="N223" s="207"/>
      <c r="O223" s="83"/>
      <c r="P223" s="83"/>
      <c r="Q223" s="83"/>
      <c r="R223" s="83"/>
      <c r="S223" s="83"/>
      <c r="T223" s="84"/>
      <c r="U223" s="37"/>
      <c r="V223" s="37"/>
      <c r="W223" s="37"/>
      <c r="X223" s="37"/>
      <c r="Y223" s="37"/>
      <c r="Z223" s="37"/>
      <c r="AA223" s="37"/>
      <c r="AB223" s="37"/>
      <c r="AC223" s="37"/>
      <c r="AD223" s="37"/>
      <c r="AE223" s="37"/>
      <c r="AT223" s="16" t="s">
        <v>168</v>
      </c>
      <c r="AU223" s="16" t="s">
        <v>69</v>
      </c>
    </row>
    <row r="224" s="2" customFormat="1" ht="24.15" customHeight="1">
      <c r="A224" s="37"/>
      <c r="B224" s="38"/>
      <c r="C224" s="189" t="s">
        <v>316</v>
      </c>
      <c r="D224" s="189" t="s">
        <v>149</v>
      </c>
      <c r="E224" s="190" t="s">
        <v>548</v>
      </c>
      <c r="F224" s="191" t="s">
        <v>549</v>
      </c>
      <c r="G224" s="192" t="s">
        <v>138</v>
      </c>
      <c r="H224" s="193">
        <v>40</v>
      </c>
      <c r="I224" s="194"/>
      <c r="J224" s="195">
        <f>ROUND(I224*H224,2)</f>
        <v>0</v>
      </c>
      <c r="K224" s="191" t="s">
        <v>139</v>
      </c>
      <c r="L224" s="43"/>
      <c r="M224" s="196" t="s">
        <v>19</v>
      </c>
      <c r="N224" s="197" t="s">
        <v>40</v>
      </c>
      <c r="O224" s="83"/>
      <c r="P224" s="185">
        <f>O224*H224</f>
        <v>0</v>
      </c>
      <c r="Q224" s="185">
        <v>0</v>
      </c>
      <c r="R224" s="185">
        <f>Q224*H224</f>
        <v>0</v>
      </c>
      <c r="S224" s="185">
        <v>0</v>
      </c>
      <c r="T224" s="186">
        <f>S224*H224</f>
        <v>0</v>
      </c>
      <c r="U224" s="37"/>
      <c r="V224" s="37"/>
      <c r="W224" s="37"/>
      <c r="X224" s="37"/>
      <c r="Y224" s="37"/>
      <c r="Z224" s="37"/>
      <c r="AA224" s="37"/>
      <c r="AB224" s="37"/>
      <c r="AC224" s="37"/>
      <c r="AD224" s="37"/>
      <c r="AE224" s="37"/>
      <c r="AR224" s="187" t="s">
        <v>142</v>
      </c>
      <c r="AT224" s="187" t="s">
        <v>149</v>
      </c>
      <c r="AU224" s="187" t="s">
        <v>69</v>
      </c>
      <c r="AY224" s="16" t="s">
        <v>141</v>
      </c>
      <c r="BE224" s="188">
        <f>IF(N224="základní",J224,0)</f>
        <v>0</v>
      </c>
      <c r="BF224" s="188">
        <f>IF(N224="snížená",J224,0)</f>
        <v>0</v>
      </c>
      <c r="BG224" s="188">
        <f>IF(N224="zákl. přenesená",J224,0)</f>
        <v>0</v>
      </c>
      <c r="BH224" s="188">
        <f>IF(N224="sníž. přenesená",J224,0)</f>
        <v>0</v>
      </c>
      <c r="BI224" s="188">
        <f>IF(N224="nulová",J224,0)</f>
        <v>0</v>
      </c>
      <c r="BJ224" s="16" t="s">
        <v>77</v>
      </c>
      <c r="BK224" s="188">
        <f>ROUND(I224*H224,2)</f>
        <v>0</v>
      </c>
      <c r="BL224" s="16" t="s">
        <v>142</v>
      </c>
      <c r="BM224" s="187" t="s">
        <v>540</v>
      </c>
    </row>
    <row r="225" s="2" customFormat="1">
      <c r="A225" s="37"/>
      <c r="B225" s="38"/>
      <c r="C225" s="39"/>
      <c r="D225" s="203" t="s">
        <v>168</v>
      </c>
      <c r="E225" s="39"/>
      <c r="F225" s="204" t="s">
        <v>681</v>
      </c>
      <c r="G225" s="39"/>
      <c r="H225" s="39"/>
      <c r="I225" s="205"/>
      <c r="J225" s="39"/>
      <c r="K225" s="39"/>
      <c r="L225" s="43"/>
      <c r="M225" s="206"/>
      <c r="N225" s="207"/>
      <c r="O225" s="83"/>
      <c r="P225" s="83"/>
      <c r="Q225" s="83"/>
      <c r="R225" s="83"/>
      <c r="S225" s="83"/>
      <c r="T225" s="84"/>
      <c r="U225" s="37"/>
      <c r="V225" s="37"/>
      <c r="W225" s="37"/>
      <c r="X225" s="37"/>
      <c r="Y225" s="37"/>
      <c r="Z225" s="37"/>
      <c r="AA225" s="37"/>
      <c r="AB225" s="37"/>
      <c r="AC225" s="37"/>
      <c r="AD225" s="37"/>
      <c r="AE225" s="37"/>
      <c r="AT225" s="16" t="s">
        <v>168</v>
      </c>
      <c r="AU225" s="16" t="s">
        <v>69</v>
      </c>
    </row>
    <row r="226" s="2" customFormat="1" ht="44.25" customHeight="1">
      <c r="A226" s="37"/>
      <c r="B226" s="38"/>
      <c r="C226" s="189" t="s">
        <v>543</v>
      </c>
      <c r="D226" s="189" t="s">
        <v>149</v>
      </c>
      <c r="E226" s="190" t="s">
        <v>314</v>
      </c>
      <c r="F226" s="191" t="s">
        <v>315</v>
      </c>
      <c r="G226" s="192" t="s">
        <v>180</v>
      </c>
      <c r="H226" s="193">
        <v>256.22000000000003</v>
      </c>
      <c r="I226" s="194"/>
      <c r="J226" s="195">
        <f>ROUND(I226*H226,2)</f>
        <v>0</v>
      </c>
      <c r="K226" s="191" t="s">
        <v>139</v>
      </c>
      <c r="L226" s="43"/>
      <c r="M226" s="196" t="s">
        <v>19</v>
      </c>
      <c r="N226" s="197" t="s">
        <v>40</v>
      </c>
      <c r="O226" s="83"/>
      <c r="P226" s="185">
        <f>O226*H226</f>
        <v>0</v>
      </c>
      <c r="Q226" s="185">
        <v>0</v>
      </c>
      <c r="R226" s="185">
        <f>Q226*H226</f>
        <v>0</v>
      </c>
      <c r="S226" s="185">
        <v>0</v>
      </c>
      <c r="T226" s="186">
        <f>S226*H226</f>
        <v>0</v>
      </c>
      <c r="U226" s="37"/>
      <c r="V226" s="37"/>
      <c r="W226" s="37"/>
      <c r="X226" s="37"/>
      <c r="Y226" s="37"/>
      <c r="Z226" s="37"/>
      <c r="AA226" s="37"/>
      <c r="AB226" s="37"/>
      <c r="AC226" s="37"/>
      <c r="AD226" s="37"/>
      <c r="AE226" s="37"/>
      <c r="AR226" s="187" t="s">
        <v>142</v>
      </c>
      <c r="AT226" s="187" t="s">
        <v>149</v>
      </c>
      <c r="AU226" s="187" t="s">
        <v>69</v>
      </c>
      <c r="AY226" s="16" t="s">
        <v>141</v>
      </c>
      <c r="BE226" s="188">
        <f>IF(N226="základní",J226,0)</f>
        <v>0</v>
      </c>
      <c r="BF226" s="188">
        <f>IF(N226="snížená",J226,0)</f>
        <v>0</v>
      </c>
      <c r="BG226" s="188">
        <f>IF(N226="zákl. přenesená",J226,0)</f>
        <v>0</v>
      </c>
      <c r="BH226" s="188">
        <f>IF(N226="sníž. přenesená",J226,0)</f>
        <v>0</v>
      </c>
      <c r="BI226" s="188">
        <f>IF(N226="nulová",J226,0)</f>
        <v>0</v>
      </c>
      <c r="BJ226" s="16" t="s">
        <v>77</v>
      </c>
      <c r="BK226" s="188">
        <f>ROUND(I226*H226,2)</f>
        <v>0</v>
      </c>
      <c r="BL226" s="16" t="s">
        <v>142</v>
      </c>
      <c r="BM226" s="187" t="s">
        <v>542</v>
      </c>
    </row>
    <row r="227" s="2" customFormat="1">
      <c r="A227" s="37"/>
      <c r="B227" s="38"/>
      <c r="C227" s="39"/>
      <c r="D227" s="203" t="s">
        <v>168</v>
      </c>
      <c r="E227" s="39"/>
      <c r="F227" s="204" t="s">
        <v>553</v>
      </c>
      <c r="G227" s="39"/>
      <c r="H227" s="39"/>
      <c r="I227" s="205"/>
      <c r="J227" s="39"/>
      <c r="K227" s="39"/>
      <c r="L227" s="43"/>
      <c r="M227" s="206"/>
      <c r="N227" s="207"/>
      <c r="O227" s="83"/>
      <c r="P227" s="83"/>
      <c r="Q227" s="83"/>
      <c r="R227" s="83"/>
      <c r="S227" s="83"/>
      <c r="T227" s="84"/>
      <c r="U227" s="37"/>
      <c r="V227" s="37"/>
      <c r="W227" s="37"/>
      <c r="X227" s="37"/>
      <c r="Y227" s="37"/>
      <c r="Z227" s="37"/>
      <c r="AA227" s="37"/>
      <c r="AB227" s="37"/>
      <c r="AC227" s="37"/>
      <c r="AD227" s="37"/>
      <c r="AE227" s="37"/>
      <c r="AT227" s="16" t="s">
        <v>168</v>
      </c>
      <c r="AU227" s="16" t="s">
        <v>69</v>
      </c>
    </row>
    <row r="228" s="2" customFormat="1" ht="24.15" customHeight="1">
      <c r="A228" s="37"/>
      <c r="B228" s="38"/>
      <c r="C228" s="189" t="s">
        <v>321</v>
      </c>
      <c r="D228" s="189" t="s">
        <v>149</v>
      </c>
      <c r="E228" s="190" t="s">
        <v>319</v>
      </c>
      <c r="F228" s="191" t="s">
        <v>320</v>
      </c>
      <c r="G228" s="192" t="s">
        <v>180</v>
      </c>
      <c r="H228" s="193">
        <v>256.22000000000003</v>
      </c>
      <c r="I228" s="194"/>
      <c r="J228" s="195">
        <f>ROUND(I228*H228,2)</f>
        <v>0</v>
      </c>
      <c r="K228" s="191" t="s">
        <v>139</v>
      </c>
      <c r="L228" s="43"/>
      <c r="M228" s="196" t="s">
        <v>19</v>
      </c>
      <c r="N228" s="197" t="s">
        <v>40</v>
      </c>
      <c r="O228" s="83"/>
      <c r="P228" s="185">
        <f>O228*H228</f>
        <v>0</v>
      </c>
      <c r="Q228" s="185">
        <v>0</v>
      </c>
      <c r="R228" s="185">
        <f>Q228*H228</f>
        <v>0</v>
      </c>
      <c r="S228" s="185">
        <v>0</v>
      </c>
      <c r="T228" s="186">
        <f>S228*H228</f>
        <v>0</v>
      </c>
      <c r="U228" s="37"/>
      <c r="V228" s="37"/>
      <c r="W228" s="37"/>
      <c r="X228" s="37"/>
      <c r="Y228" s="37"/>
      <c r="Z228" s="37"/>
      <c r="AA228" s="37"/>
      <c r="AB228" s="37"/>
      <c r="AC228" s="37"/>
      <c r="AD228" s="37"/>
      <c r="AE228" s="37"/>
      <c r="AR228" s="187" t="s">
        <v>142</v>
      </c>
      <c r="AT228" s="187" t="s">
        <v>149</v>
      </c>
      <c r="AU228" s="187" t="s">
        <v>69</v>
      </c>
      <c r="AY228" s="16" t="s">
        <v>141</v>
      </c>
      <c r="BE228" s="188">
        <f>IF(N228="základní",J228,0)</f>
        <v>0</v>
      </c>
      <c r="BF228" s="188">
        <f>IF(N228="snížená",J228,0)</f>
        <v>0</v>
      </c>
      <c r="BG228" s="188">
        <f>IF(N228="zákl. přenesená",J228,0)</f>
        <v>0</v>
      </c>
      <c r="BH228" s="188">
        <f>IF(N228="sníž. přenesená",J228,0)</f>
        <v>0</v>
      </c>
      <c r="BI228" s="188">
        <f>IF(N228="nulová",J228,0)</f>
        <v>0</v>
      </c>
      <c r="BJ228" s="16" t="s">
        <v>77</v>
      </c>
      <c r="BK228" s="188">
        <f>ROUND(I228*H228,2)</f>
        <v>0</v>
      </c>
      <c r="BL228" s="16" t="s">
        <v>142</v>
      </c>
      <c r="BM228" s="187" t="s">
        <v>544</v>
      </c>
    </row>
    <row r="229" s="2" customFormat="1">
      <c r="A229" s="37"/>
      <c r="B229" s="38"/>
      <c r="C229" s="39"/>
      <c r="D229" s="203" t="s">
        <v>168</v>
      </c>
      <c r="E229" s="39"/>
      <c r="F229" s="204" t="s">
        <v>553</v>
      </c>
      <c r="G229" s="39"/>
      <c r="H229" s="39"/>
      <c r="I229" s="205"/>
      <c r="J229" s="39"/>
      <c r="K229" s="39"/>
      <c r="L229" s="43"/>
      <c r="M229" s="206"/>
      <c r="N229" s="207"/>
      <c r="O229" s="83"/>
      <c r="P229" s="83"/>
      <c r="Q229" s="83"/>
      <c r="R229" s="83"/>
      <c r="S229" s="83"/>
      <c r="T229" s="84"/>
      <c r="U229" s="37"/>
      <c r="V229" s="37"/>
      <c r="W229" s="37"/>
      <c r="X229" s="37"/>
      <c r="Y229" s="37"/>
      <c r="Z229" s="37"/>
      <c r="AA229" s="37"/>
      <c r="AB229" s="37"/>
      <c r="AC229" s="37"/>
      <c r="AD229" s="37"/>
      <c r="AE229" s="37"/>
      <c r="AT229" s="16" t="s">
        <v>168</v>
      </c>
      <c r="AU229" s="16" t="s">
        <v>69</v>
      </c>
    </row>
    <row r="230" s="2" customFormat="1" ht="55.5" customHeight="1">
      <c r="A230" s="37"/>
      <c r="B230" s="38"/>
      <c r="C230" s="189" t="s">
        <v>547</v>
      </c>
      <c r="D230" s="189" t="s">
        <v>149</v>
      </c>
      <c r="E230" s="190" t="s">
        <v>234</v>
      </c>
      <c r="F230" s="191" t="s">
        <v>235</v>
      </c>
      <c r="G230" s="192" t="s">
        <v>180</v>
      </c>
      <c r="H230" s="193">
        <v>256.22000000000003</v>
      </c>
      <c r="I230" s="194"/>
      <c r="J230" s="195">
        <f>ROUND(I230*H230,2)</f>
        <v>0</v>
      </c>
      <c r="K230" s="191" t="s">
        <v>139</v>
      </c>
      <c r="L230" s="43"/>
      <c r="M230" s="196" t="s">
        <v>19</v>
      </c>
      <c r="N230" s="197" t="s">
        <v>40</v>
      </c>
      <c r="O230" s="83"/>
      <c r="P230" s="185">
        <f>O230*H230</f>
        <v>0</v>
      </c>
      <c r="Q230" s="185">
        <v>0</v>
      </c>
      <c r="R230" s="185">
        <f>Q230*H230</f>
        <v>0</v>
      </c>
      <c r="S230" s="185">
        <v>0</v>
      </c>
      <c r="T230" s="186">
        <f>S230*H230</f>
        <v>0</v>
      </c>
      <c r="U230" s="37"/>
      <c r="V230" s="37"/>
      <c r="W230" s="37"/>
      <c r="X230" s="37"/>
      <c r="Y230" s="37"/>
      <c r="Z230" s="37"/>
      <c r="AA230" s="37"/>
      <c r="AB230" s="37"/>
      <c r="AC230" s="37"/>
      <c r="AD230" s="37"/>
      <c r="AE230" s="37"/>
      <c r="AR230" s="187" t="s">
        <v>142</v>
      </c>
      <c r="AT230" s="187" t="s">
        <v>149</v>
      </c>
      <c r="AU230" s="187" t="s">
        <v>69</v>
      </c>
      <c r="AY230" s="16" t="s">
        <v>141</v>
      </c>
      <c r="BE230" s="188">
        <f>IF(N230="základní",J230,0)</f>
        <v>0</v>
      </c>
      <c r="BF230" s="188">
        <f>IF(N230="snížená",J230,0)</f>
        <v>0</v>
      </c>
      <c r="BG230" s="188">
        <f>IF(N230="zákl. přenesená",J230,0)</f>
        <v>0</v>
      </c>
      <c r="BH230" s="188">
        <f>IF(N230="sníž. přenesená",J230,0)</f>
        <v>0</v>
      </c>
      <c r="BI230" s="188">
        <f>IF(N230="nulová",J230,0)</f>
        <v>0</v>
      </c>
      <c r="BJ230" s="16" t="s">
        <v>77</v>
      </c>
      <c r="BK230" s="188">
        <f>ROUND(I230*H230,2)</f>
        <v>0</v>
      </c>
      <c r="BL230" s="16" t="s">
        <v>142</v>
      </c>
      <c r="BM230" s="187" t="s">
        <v>546</v>
      </c>
    </row>
    <row r="231" s="2" customFormat="1">
      <c r="A231" s="37"/>
      <c r="B231" s="38"/>
      <c r="C231" s="39"/>
      <c r="D231" s="203" t="s">
        <v>168</v>
      </c>
      <c r="E231" s="39"/>
      <c r="F231" s="204" t="s">
        <v>553</v>
      </c>
      <c r="G231" s="39"/>
      <c r="H231" s="39"/>
      <c r="I231" s="205"/>
      <c r="J231" s="39"/>
      <c r="K231" s="39"/>
      <c r="L231" s="43"/>
      <c r="M231" s="206"/>
      <c r="N231" s="207"/>
      <c r="O231" s="83"/>
      <c r="P231" s="83"/>
      <c r="Q231" s="83"/>
      <c r="R231" s="83"/>
      <c r="S231" s="83"/>
      <c r="T231" s="84"/>
      <c r="U231" s="37"/>
      <c r="V231" s="37"/>
      <c r="W231" s="37"/>
      <c r="X231" s="37"/>
      <c r="Y231" s="37"/>
      <c r="Z231" s="37"/>
      <c r="AA231" s="37"/>
      <c r="AB231" s="37"/>
      <c r="AC231" s="37"/>
      <c r="AD231" s="37"/>
      <c r="AE231" s="37"/>
      <c r="AT231" s="16" t="s">
        <v>168</v>
      </c>
      <c r="AU231" s="16" t="s">
        <v>69</v>
      </c>
    </row>
    <row r="232" s="2" customFormat="1" ht="44.25" customHeight="1">
      <c r="A232" s="37"/>
      <c r="B232" s="38"/>
      <c r="C232" s="189" t="s">
        <v>322</v>
      </c>
      <c r="D232" s="189" t="s">
        <v>149</v>
      </c>
      <c r="E232" s="190" t="s">
        <v>324</v>
      </c>
      <c r="F232" s="191" t="s">
        <v>325</v>
      </c>
      <c r="G232" s="192" t="s">
        <v>138</v>
      </c>
      <c r="H232" s="193">
        <v>8</v>
      </c>
      <c r="I232" s="194"/>
      <c r="J232" s="195">
        <f>ROUND(I232*H232,2)</f>
        <v>0</v>
      </c>
      <c r="K232" s="191" t="s">
        <v>139</v>
      </c>
      <c r="L232" s="43"/>
      <c r="M232" s="196" t="s">
        <v>19</v>
      </c>
      <c r="N232" s="197" t="s">
        <v>40</v>
      </c>
      <c r="O232" s="83"/>
      <c r="P232" s="185">
        <f>O232*H232</f>
        <v>0</v>
      </c>
      <c r="Q232" s="185">
        <v>0</v>
      </c>
      <c r="R232" s="185">
        <f>Q232*H232</f>
        <v>0</v>
      </c>
      <c r="S232" s="185">
        <v>0</v>
      </c>
      <c r="T232" s="186">
        <f>S232*H232</f>
        <v>0</v>
      </c>
      <c r="U232" s="37"/>
      <c r="V232" s="37"/>
      <c r="W232" s="37"/>
      <c r="X232" s="37"/>
      <c r="Y232" s="37"/>
      <c r="Z232" s="37"/>
      <c r="AA232" s="37"/>
      <c r="AB232" s="37"/>
      <c r="AC232" s="37"/>
      <c r="AD232" s="37"/>
      <c r="AE232" s="37"/>
      <c r="AR232" s="187" t="s">
        <v>142</v>
      </c>
      <c r="AT232" s="187" t="s">
        <v>149</v>
      </c>
      <c r="AU232" s="187" t="s">
        <v>69</v>
      </c>
      <c r="AY232" s="16" t="s">
        <v>141</v>
      </c>
      <c r="BE232" s="188">
        <f>IF(N232="základní",J232,0)</f>
        <v>0</v>
      </c>
      <c r="BF232" s="188">
        <f>IF(N232="snížená",J232,0)</f>
        <v>0</v>
      </c>
      <c r="BG232" s="188">
        <f>IF(N232="zákl. přenesená",J232,0)</f>
        <v>0</v>
      </c>
      <c r="BH232" s="188">
        <f>IF(N232="sníž. přenesená",J232,0)</f>
        <v>0</v>
      </c>
      <c r="BI232" s="188">
        <f>IF(N232="nulová",J232,0)</f>
        <v>0</v>
      </c>
      <c r="BJ232" s="16" t="s">
        <v>77</v>
      </c>
      <c r="BK232" s="188">
        <f>ROUND(I232*H232,2)</f>
        <v>0</v>
      </c>
      <c r="BL232" s="16" t="s">
        <v>142</v>
      </c>
      <c r="BM232" s="187" t="s">
        <v>550</v>
      </c>
    </row>
    <row r="233" s="2" customFormat="1">
      <c r="A233" s="37"/>
      <c r="B233" s="38"/>
      <c r="C233" s="39"/>
      <c r="D233" s="203" t="s">
        <v>168</v>
      </c>
      <c r="E233" s="39"/>
      <c r="F233" s="204" t="s">
        <v>327</v>
      </c>
      <c r="G233" s="39"/>
      <c r="H233" s="39"/>
      <c r="I233" s="205"/>
      <c r="J233" s="39"/>
      <c r="K233" s="39"/>
      <c r="L233" s="43"/>
      <c r="M233" s="206"/>
      <c r="N233" s="207"/>
      <c r="O233" s="83"/>
      <c r="P233" s="83"/>
      <c r="Q233" s="83"/>
      <c r="R233" s="83"/>
      <c r="S233" s="83"/>
      <c r="T233" s="84"/>
      <c r="U233" s="37"/>
      <c r="V233" s="37"/>
      <c r="W233" s="37"/>
      <c r="X233" s="37"/>
      <c r="Y233" s="37"/>
      <c r="Z233" s="37"/>
      <c r="AA233" s="37"/>
      <c r="AB233" s="37"/>
      <c r="AC233" s="37"/>
      <c r="AD233" s="37"/>
      <c r="AE233" s="37"/>
      <c r="AT233" s="16" t="s">
        <v>168</v>
      </c>
      <c r="AU233" s="16" t="s">
        <v>69</v>
      </c>
    </row>
    <row r="234" s="2" customFormat="1" ht="44.25" customHeight="1">
      <c r="A234" s="37"/>
      <c r="B234" s="38"/>
      <c r="C234" s="189" t="s">
        <v>554</v>
      </c>
      <c r="D234" s="189" t="s">
        <v>149</v>
      </c>
      <c r="E234" s="190" t="s">
        <v>328</v>
      </c>
      <c r="F234" s="191" t="s">
        <v>329</v>
      </c>
      <c r="G234" s="192" t="s">
        <v>138</v>
      </c>
      <c r="H234" s="193">
        <v>11</v>
      </c>
      <c r="I234" s="194"/>
      <c r="J234" s="195">
        <f>ROUND(I234*H234,2)</f>
        <v>0</v>
      </c>
      <c r="K234" s="191" t="s">
        <v>139</v>
      </c>
      <c r="L234" s="43"/>
      <c r="M234" s="196" t="s">
        <v>19</v>
      </c>
      <c r="N234" s="197" t="s">
        <v>40</v>
      </c>
      <c r="O234" s="83"/>
      <c r="P234" s="185">
        <f>O234*H234</f>
        <v>0</v>
      </c>
      <c r="Q234" s="185">
        <v>0</v>
      </c>
      <c r="R234" s="185">
        <f>Q234*H234</f>
        <v>0</v>
      </c>
      <c r="S234" s="185">
        <v>0</v>
      </c>
      <c r="T234" s="186">
        <f>S234*H234</f>
        <v>0</v>
      </c>
      <c r="U234" s="37"/>
      <c r="V234" s="37"/>
      <c r="W234" s="37"/>
      <c r="X234" s="37"/>
      <c r="Y234" s="37"/>
      <c r="Z234" s="37"/>
      <c r="AA234" s="37"/>
      <c r="AB234" s="37"/>
      <c r="AC234" s="37"/>
      <c r="AD234" s="37"/>
      <c r="AE234" s="37"/>
      <c r="AR234" s="187" t="s">
        <v>142</v>
      </c>
      <c r="AT234" s="187" t="s">
        <v>149</v>
      </c>
      <c r="AU234" s="187" t="s">
        <v>69</v>
      </c>
      <c r="AY234" s="16" t="s">
        <v>141</v>
      </c>
      <c r="BE234" s="188">
        <f>IF(N234="základní",J234,0)</f>
        <v>0</v>
      </c>
      <c r="BF234" s="188">
        <f>IF(N234="snížená",J234,0)</f>
        <v>0</v>
      </c>
      <c r="BG234" s="188">
        <f>IF(N234="zákl. přenesená",J234,0)</f>
        <v>0</v>
      </c>
      <c r="BH234" s="188">
        <f>IF(N234="sníž. přenesená",J234,0)</f>
        <v>0</v>
      </c>
      <c r="BI234" s="188">
        <f>IF(N234="nulová",J234,0)</f>
        <v>0</v>
      </c>
      <c r="BJ234" s="16" t="s">
        <v>77</v>
      </c>
      <c r="BK234" s="188">
        <f>ROUND(I234*H234,2)</f>
        <v>0</v>
      </c>
      <c r="BL234" s="16" t="s">
        <v>142</v>
      </c>
      <c r="BM234" s="187" t="s">
        <v>552</v>
      </c>
    </row>
    <row r="235" s="2" customFormat="1">
      <c r="A235" s="37"/>
      <c r="B235" s="38"/>
      <c r="C235" s="39"/>
      <c r="D235" s="203" t="s">
        <v>168</v>
      </c>
      <c r="E235" s="39"/>
      <c r="F235" s="204" t="s">
        <v>560</v>
      </c>
      <c r="G235" s="39"/>
      <c r="H235" s="39"/>
      <c r="I235" s="205"/>
      <c r="J235" s="39"/>
      <c r="K235" s="39"/>
      <c r="L235" s="43"/>
      <c r="M235" s="208"/>
      <c r="N235" s="209"/>
      <c r="O235" s="200"/>
      <c r="P235" s="200"/>
      <c r="Q235" s="200"/>
      <c r="R235" s="200"/>
      <c r="S235" s="200"/>
      <c r="T235" s="210"/>
      <c r="U235" s="37"/>
      <c r="V235" s="37"/>
      <c r="W235" s="37"/>
      <c r="X235" s="37"/>
      <c r="Y235" s="37"/>
      <c r="Z235" s="37"/>
      <c r="AA235" s="37"/>
      <c r="AB235" s="37"/>
      <c r="AC235" s="37"/>
      <c r="AD235" s="37"/>
      <c r="AE235" s="37"/>
      <c r="AT235" s="16" t="s">
        <v>168</v>
      </c>
      <c r="AU235" s="16" t="s">
        <v>69</v>
      </c>
    </row>
    <row r="236" s="2" customFormat="1" ht="6.96" customHeight="1">
      <c r="A236" s="37"/>
      <c r="B236" s="58"/>
      <c r="C236" s="59"/>
      <c r="D236" s="59"/>
      <c r="E236" s="59"/>
      <c r="F236" s="59"/>
      <c r="G236" s="59"/>
      <c r="H236" s="59"/>
      <c r="I236" s="59"/>
      <c r="J236" s="59"/>
      <c r="K236" s="59"/>
      <c r="L236" s="43"/>
      <c r="M236" s="37"/>
      <c r="O236" s="37"/>
      <c r="P236" s="37"/>
      <c r="Q236" s="37"/>
      <c r="R236" s="37"/>
      <c r="S236" s="37"/>
      <c r="T236" s="37"/>
      <c r="U236" s="37"/>
      <c r="V236" s="37"/>
      <c r="W236" s="37"/>
      <c r="X236" s="37"/>
      <c r="Y236" s="37"/>
      <c r="Z236" s="37"/>
      <c r="AA236" s="37"/>
      <c r="AB236" s="37"/>
      <c r="AC236" s="37"/>
      <c r="AD236" s="37"/>
      <c r="AE236" s="37"/>
    </row>
  </sheetData>
  <sheetProtection sheet="1" autoFilter="0" formatColumns="0" formatRows="0" objects="1" scenarios="1" spinCount="100000" saltValue="uiosmiLKNEqVYGQeHQWdKD435yA9nwbQ2LvXUOSbWhS0il4OCFQcvBJBuYt2QURgeMOncBa6+HBfr11qeDREgw==" hashValue="a87JwhcSPuSx6siLpAukXoY7OsKuz8VCMuc4DNh5LjiFddmLLYgl0GMwyAk48Ls3W284VawCQmpLDIiGTAOiMw==" algorithmName="SHA-512" password="CC35"/>
  <autoFilter ref="C78:K23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682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ROUND((SUM(BE79:BE176)),  2)</f>
        <v>0</v>
      </c>
      <c r="G33" s="37"/>
      <c r="H33" s="37"/>
      <c r="I33" s="147">
        <v>0.20999999999999999</v>
      </c>
      <c r="J33" s="146">
        <f>ROUND(((SUM(BE79:BE176))*I33),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ROUND((SUM(BF79:BF176)),  2)</f>
        <v>0</v>
      </c>
      <c r="G34" s="37"/>
      <c r="H34" s="37"/>
      <c r="I34" s="147">
        <v>0.12</v>
      </c>
      <c r="J34" s="146">
        <f>ROUND(((SUM(BF79:BF176))*I34),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ROUND((SUM(BG79:BG176)),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ROUND((SUM(BH79:BH176)),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ROUND((SUM(BI79:BI176)),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05 - Práce na žel. svršku v TÚ Řečany nad Labem - Záboří nad Labem</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05 - Práce na žel. svršku v TÚ Řečany nad Labem - Záboří nad Labem</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SUM(P80:P176)</f>
        <v>0</v>
      </c>
      <c r="Q79" s="95"/>
      <c r="R79" s="172">
        <f>SUM(R80:R176)</f>
        <v>0</v>
      </c>
      <c r="S79" s="95"/>
      <c r="T79" s="173">
        <f>SUM(T80:T176)</f>
        <v>0</v>
      </c>
      <c r="U79" s="37"/>
      <c r="V79" s="37"/>
      <c r="W79" s="37"/>
      <c r="X79" s="37"/>
      <c r="Y79" s="37"/>
      <c r="Z79" s="37"/>
      <c r="AA79" s="37"/>
      <c r="AB79" s="37"/>
      <c r="AC79" s="37"/>
      <c r="AD79" s="37"/>
      <c r="AE79" s="37"/>
      <c r="AT79" s="16" t="s">
        <v>68</v>
      </c>
      <c r="AU79" s="16" t="s">
        <v>121</v>
      </c>
      <c r="BK79" s="174">
        <f>SUM(BK80:BK176)</f>
        <v>0</v>
      </c>
    </row>
    <row r="80" s="2" customFormat="1" ht="24.15" customHeight="1">
      <c r="A80" s="37"/>
      <c r="B80" s="38"/>
      <c r="C80" s="189" t="s">
        <v>77</v>
      </c>
      <c r="D80" s="189" t="s">
        <v>149</v>
      </c>
      <c r="E80" s="190" t="s">
        <v>166</v>
      </c>
      <c r="F80" s="191" t="s">
        <v>167</v>
      </c>
      <c r="G80" s="192" t="s">
        <v>138</v>
      </c>
      <c r="H80" s="193">
        <v>774</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683</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170</v>
      </c>
      <c r="F82" s="191" t="s">
        <v>171</v>
      </c>
      <c r="G82" s="192" t="s">
        <v>172</v>
      </c>
      <c r="H82" s="193">
        <v>0.14499999999999999</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684</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101.25" customHeight="1">
      <c r="A84" s="37"/>
      <c r="B84" s="38"/>
      <c r="C84" s="189" t="s">
        <v>145</v>
      </c>
      <c r="D84" s="189" t="s">
        <v>149</v>
      </c>
      <c r="E84" s="190" t="s">
        <v>174</v>
      </c>
      <c r="F84" s="191" t="s">
        <v>175</v>
      </c>
      <c r="G84" s="192" t="s">
        <v>176</v>
      </c>
      <c r="H84" s="193">
        <v>362.31200000000001</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685</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655.05999999999995</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686</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4.25" customHeight="1">
      <c r="A88" s="37"/>
      <c r="B88" s="38"/>
      <c r="C88" s="189" t="s">
        <v>152</v>
      </c>
      <c r="D88" s="189" t="s">
        <v>149</v>
      </c>
      <c r="E88" s="190" t="s">
        <v>182</v>
      </c>
      <c r="F88" s="191" t="s">
        <v>183</v>
      </c>
      <c r="G88" s="192" t="s">
        <v>180</v>
      </c>
      <c r="H88" s="193">
        <v>655.05999999999995</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687</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655.05999999999995</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688</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9.05" customHeight="1">
      <c r="A92" s="37"/>
      <c r="B92" s="38"/>
      <c r="C92" s="189" t="s">
        <v>158</v>
      </c>
      <c r="D92" s="189" t="s">
        <v>149</v>
      </c>
      <c r="E92" s="190" t="s">
        <v>186</v>
      </c>
      <c r="F92" s="191" t="s">
        <v>187</v>
      </c>
      <c r="G92" s="192" t="s">
        <v>180</v>
      </c>
      <c r="H92" s="193">
        <v>655.05999999999995</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689</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189</v>
      </c>
      <c r="F94" s="191" t="s">
        <v>190</v>
      </c>
      <c r="G94" s="192" t="s">
        <v>180</v>
      </c>
      <c r="H94" s="193">
        <v>655.05999999999995</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690</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37.8" customHeight="1">
      <c r="A96" s="37"/>
      <c r="B96" s="38"/>
      <c r="C96" s="189" t="s">
        <v>192</v>
      </c>
      <c r="D96" s="189" t="s">
        <v>149</v>
      </c>
      <c r="E96" s="190" t="s">
        <v>193</v>
      </c>
      <c r="F96" s="191" t="s">
        <v>194</v>
      </c>
      <c r="G96" s="192" t="s">
        <v>172</v>
      </c>
      <c r="H96" s="193">
        <v>0.14499999999999999</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684</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90" customHeight="1">
      <c r="A98" s="37"/>
      <c r="B98" s="38"/>
      <c r="C98" s="189" t="s">
        <v>155</v>
      </c>
      <c r="D98" s="189" t="s">
        <v>149</v>
      </c>
      <c r="E98" s="190" t="s">
        <v>197</v>
      </c>
      <c r="F98" s="191" t="s">
        <v>198</v>
      </c>
      <c r="G98" s="192" t="s">
        <v>172</v>
      </c>
      <c r="H98" s="193">
        <v>17.515999999999998</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691</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66.75" customHeight="1">
      <c r="A100" s="37"/>
      <c r="B100" s="38"/>
      <c r="C100" s="189" t="s">
        <v>201</v>
      </c>
      <c r="D100" s="189" t="s">
        <v>149</v>
      </c>
      <c r="E100" s="190" t="s">
        <v>202</v>
      </c>
      <c r="F100" s="191" t="s">
        <v>203</v>
      </c>
      <c r="G100" s="192" t="s">
        <v>172</v>
      </c>
      <c r="H100" s="193">
        <v>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205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37.8" customHeight="1">
      <c r="A102" s="37"/>
      <c r="B102" s="38"/>
      <c r="C102" s="189" t="s">
        <v>8</v>
      </c>
      <c r="D102" s="189" t="s">
        <v>149</v>
      </c>
      <c r="E102" s="190" t="s">
        <v>206</v>
      </c>
      <c r="F102" s="191" t="s">
        <v>207</v>
      </c>
      <c r="G102" s="192" t="s">
        <v>176</v>
      </c>
      <c r="H102" s="193">
        <v>1488.8599999999999</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692</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16.5" customHeight="1">
      <c r="A104" s="37"/>
      <c r="B104" s="38"/>
      <c r="C104" s="175" t="s">
        <v>210</v>
      </c>
      <c r="D104" s="175" t="s">
        <v>135</v>
      </c>
      <c r="E104" s="176" t="s">
        <v>211</v>
      </c>
      <c r="F104" s="177" t="s">
        <v>212</v>
      </c>
      <c r="G104" s="178" t="s">
        <v>180</v>
      </c>
      <c r="H104" s="179">
        <v>3767.1350000000002</v>
      </c>
      <c r="I104" s="180"/>
      <c r="J104" s="181">
        <f>ROUND(I104*H104,2)</f>
        <v>0</v>
      </c>
      <c r="K104" s="177" t="s">
        <v>139</v>
      </c>
      <c r="L104" s="182"/>
      <c r="M104" s="183" t="s">
        <v>19</v>
      </c>
      <c r="N104" s="184"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140</v>
      </c>
      <c r="AT104" s="187" t="s">
        <v>135</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693</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44.25" customHeight="1">
      <c r="A106" s="37"/>
      <c r="B106" s="38"/>
      <c r="C106" s="189" t="s">
        <v>161</v>
      </c>
      <c r="D106" s="189" t="s">
        <v>149</v>
      </c>
      <c r="E106" s="190" t="s">
        <v>178</v>
      </c>
      <c r="F106" s="191" t="s">
        <v>179</v>
      </c>
      <c r="G106" s="192" t="s">
        <v>180</v>
      </c>
      <c r="H106" s="193">
        <v>3767.1350000000002</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694</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9.05" customHeight="1">
      <c r="A108" s="37"/>
      <c r="B108" s="38"/>
      <c r="C108" s="189" t="s">
        <v>217</v>
      </c>
      <c r="D108" s="189" t="s">
        <v>149</v>
      </c>
      <c r="E108" s="190" t="s">
        <v>186</v>
      </c>
      <c r="F108" s="191" t="s">
        <v>187</v>
      </c>
      <c r="G108" s="192" t="s">
        <v>180</v>
      </c>
      <c r="H108" s="193">
        <v>26369.945</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695</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24.15" customHeight="1">
      <c r="A110" s="37"/>
      <c r="B110" s="38"/>
      <c r="C110" s="189" t="s">
        <v>164</v>
      </c>
      <c r="D110" s="189" t="s">
        <v>149</v>
      </c>
      <c r="E110" s="190" t="s">
        <v>220</v>
      </c>
      <c r="F110" s="191" t="s">
        <v>221</v>
      </c>
      <c r="G110" s="192" t="s">
        <v>172</v>
      </c>
      <c r="H110" s="193">
        <v>19.515999999999998</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696</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101.25" customHeight="1">
      <c r="A112" s="37"/>
      <c r="B112" s="38"/>
      <c r="C112" s="189" t="s">
        <v>224</v>
      </c>
      <c r="D112" s="189" t="s">
        <v>149</v>
      </c>
      <c r="E112" s="190" t="s">
        <v>225</v>
      </c>
      <c r="F112" s="191" t="s">
        <v>226</v>
      </c>
      <c r="G112" s="192" t="s">
        <v>227</v>
      </c>
      <c r="H112" s="193">
        <v>17516</v>
      </c>
      <c r="I112" s="194"/>
      <c r="J112" s="195">
        <f>ROUND(I112*H112,2)</f>
        <v>0</v>
      </c>
      <c r="K112" s="191" t="s">
        <v>19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691</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90" customHeight="1">
      <c r="A114" s="37"/>
      <c r="B114" s="38"/>
      <c r="C114" s="189" t="s">
        <v>195</v>
      </c>
      <c r="D114" s="189" t="s">
        <v>149</v>
      </c>
      <c r="E114" s="190" t="s">
        <v>229</v>
      </c>
      <c r="F114" s="191" t="s">
        <v>230</v>
      </c>
      <c r="G114" s="192" t="s">
        <v>138</v>
      </c>
      <c r="H114" s="193">
        <v>811</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697</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55.5" customHeight="1">
      <c r="A116" s="37"/>
      <c r="B116" s="38"/>
      <c r="C116" s="189" t="s">
        <v>233</v>
      </c>
      <c r="D116" s="189" t="s">
        <v>149</v>
      </c>
      <c r="E116" s="190" t="s">
        <v>234</v>
      </c>
      <c r="F116" s="191" t="s">
        <v>235</v>
      </c>
      <c r="G116" s="192" t="s">
        <v>180</v>
      </c>
      <c r="H116" s="193">
        <v>884.77800000000002</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698</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55.5" customHeight="1">
      <c r="A118" s="37"/>
      <c r="B118" s="38"/>
      <c r="C118" s="189" t="s">
        <v>199</v>
      </c>
      <c r="D118" s="189" t="s">
        <v>149</v>
      </c>
      <c r="E118" s="190" t="s">
        <v>238</v>
      </c>
      <c r="F118" s="191" t="s">
        <v>239</v>
      </c>
      <c r="G118" s="192" t="s">
        <v>227</v>
      </c>
      <c r="H118" s="193">
        <v>180</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699</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55.5" customHeight="1">
      <c r="A120" s="37"/>
      <c r="B120" s="38"/>
      <c r="C120" s="189" t="s">
        <v>7</v>
      </c>
      <c r="D120" s="189" t="s">
        <v>149</v>
      </c>
      <c r="E120" s="190" t="s">
        <v>700</v>
      </c>
      <c r="F120" s="191" t="s">
        <v>701</v>
      </c>
      <c r="G120" s="192" t="s">
        <v>227</v>
      </c>
      <c r="H120" s="193">
        <v>2935</v>
      </c>
      <c r="I120" s="194"/>
      <c r="J120" s="195">
        <f>ROUND(I120*H120,2)</f>
        <v>0</v>
      </c>
      <c r="K120" s="191" t="s">
        <v>139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702</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16.5" customHeight="1">
      <c r="A122" s="37"/>
      <c r="B122" s="38"/>
      <c r="C122" s="175" t="s">
        <v>204</v>
      </c>
      <c r="D122" s="175" t="s">
        <v>135</v>
      </c>
      <c r="E122" s="176" t="s">
        <v>703</v>
      </c>
      <c r="F122" s="177" t="s">
        <v>704</v>
      </c>
      <c r="G122" s="178" t="s">
        <v>138</v>
      </c>
      <c r="H122" s="179">
        <v>4930</v>
      </c>
      <c r="I122" s="180"/>
      <c r="J122" s="181">
        <f>ROUND(I122*H122,2)</f>
        <v>0</v>
      </c>
      <c r="K122" s="177" t="s">
        <v>139</v>
      </c>
      <c r="L122" s="182"/>
      <c r="M122" s="183" t="s">
        <v>19</v>
      </c>
      <c r="N122" s="184"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140</v>
      </c>
      <c r="AT122" s="187" t="s">
        <v>135</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705</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55.5" customHeight="1">
      <c r="A124" s="37"/>
      <c r="B124" s="38"/>
      <c r="C124" s="189" t="s">
        <v>249</v>
      </c>
      <c r="D124" s="189" t="s">
        <v>149</v>
      </c>
      <c r="E124" s="190" t="s">
        <v>234</v>
      </c>
      <c r="F124" s="191" t="s">
        <v>235</v>
      </c>
      <c r="G124" s="192" t="s">
        <v>180</v>
      </c>
      <c r="H124" s="193">
        <v>0.88700000000000001</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706</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707</v>
      </c>
      <c r="F126" s="191" t="s">
        <v>708</v>
      </c>
      <c r="G126" s="192" t="s">
        <v>180</v>
      </c>
      <c r="H126" s="193">
        <v>5.3239999999999998</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709</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55.5" customHeight="1">
      <c r="A128" s="37"/>
      <c r="B128" s="38"/>
      <c r="C128" s="189" t="s">
        <v>258</v>
      </c>
      <c r="D128" s="189" t="s">
        <v>149</v>
      </c>
      <c r="E128" s="190" t="s">
        <v>234</v>
      </c>
      <c r="F128" s="191" t="s">
        <v>235</v>
      </c>
      <c r="G128" s="192" t="s">
        <v>180</v>
      </c>
      <c r="H128" s="193">
        <v>201.101</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710</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55.5" customHeight="1">
      <c r="A130" s="37"/>
      <c r="B130" s="38"/>
      <c r="C130" s="189" t="s">
        <v>213</v>
      </c>
      <c r="D130" s="189" t="s">
        <v>149</v>
      </c>
      <c r="E130" s="190" t="s">
        <v>711</v>
      </c>
      <c r="F130" s="191" t="s">
        <v>235</v>
      </c>
      <c r="G130" s="192" t="s">
        <v>19</v>
      </c>
      <c r="H130" s="193">
        <v>0.88700000000000001</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712</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55.5" customHeight="1">
      <c r="A132" s="37"/>
      <c r="B132" s="38"/>
      <c r="C132" s="189" t="s">
        <v>267</v>
      </c>
      <c r="D132" s="189" t="s">
        <v>149</v>
      </c>
      <c r="E132" s="190" t="s">
        <v>713</v>
      </c>
      <c r="F132" s="191" t="s">
        <v>708</v>
      </c>
      <c r="G132" s="192" t="s">
        <v>19</v>
      </c>
      <c r="H132" s="193">
        <v>5.3239999999999998</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709</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49.05" customHeight="1">
      <c r="A134" s="37"/>
      <c r="B134" s="38"/>
      <c r="C134" s="189" t="s">
        <v>215</v>
      </c>
      <c r="D134" s="189" t="s">
        <v>149</v>
      </c>
      <c r="E134" s="190" t="s">
        <v>714</v>
      </c>
      <c r="F134" s="191" t="s">
        <v>715</v>
      </c>
      <c r="G134" s="192" t="s">
        <v>180</v>
      </c>
      <c r="H134" s="193">
        <v>0.88700000000000001</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ht="55.5" customHeight="1">
      <c r="A135" s="37"/>
      <c r="B135" s="38"/>
      <c r="C135" s="189" t="s">
        <v>273</v>
      </c>
      <c r="D135" s="189" t="s">
        <v>149</v>
      </c>
      <c r="E135" s="190" t="s">
        <v>244</v>
      </c>
      <c r="F135" s="191" t="s">
        <v>245</v>
      </c>
      <c r="G135" s="192" t="s">
        <v>246</v>
      </c>
      <c r="H135" s="193">
        <v>187</v>
      </c>
      <c r="I135" s="194"/>
      <c r="J135" s="195">
        <f>ROUND(I135*H135,2)</f>
        <v>0</v>
      </c>
      <c r="K135" s="191" t="s">
        <v>139</v>
      </c>
      <c r="L135" s="43"/>
      <c r="M135" s="196" t="s">
        <v>19</v>
      </c>
      <c r="N135" s="197" t="s">
        <v>40</v>
      </c>
      <c r="O135" s="83"/>
      <c r="P135" s="185">
        <f>O135*H135</f>
        <v>0</v>
      </c>
      <c r="Q135" s="185">
        <v>0</v>
      </c>
      <c r="R135" s="185">
        <f>Q135*H135</f>
        <v>0</v>
      </c>
      <c r="S135" s="185">
        <v>0</v>
      </c>
      <c r="T135" s="186">
        <f>S135*H135</f>
        <v>0</v>
      </c>
      <c r="U135" s="37"/>
      <c r="V135" s="37"/>
      <c r="W135" s="37"/>
      <c r="X135" s="37"/>
      <c r="Y135" s="37"/>
      <c r="Z135" s="37"/>
      <c r="AA135" s="37"/>
      <c r="AB135" s="37"/>
      <c r="AC135" s="37"/>
      <c r="AD135" s="37"/>
      <c r="AE135" s="37"/>
      <c r="AR135" s="187" t="s">
        <v>142</v>
      </c>
      <c r="AT135" s="187" t="s">
        <v>149</v>
      </c>
      <c r="AU135" s="187" t="s">
        <v>69</v>
      </c>
      <c r="AY135" s="16" t="s">
        <v>141</v>
      </c>
      <c r="BE135" s="188">
        <f>IF(N135="základní",J135,0)</f>
        <v>0</v>
      </c>
      <c r="BF135" s="188">
        <f>IF(N135="snížená",J135,0)</f>
        <v>0</v>
      </c>
      <c r="BG135" s="188">
        <f>IF(N135="zákl. přenesená",J135,0)</f>
        <v>0</v>
      </c>
      <c r="BH135" s="188">
        <f>IF(N135="sníž. přenesená",J135,0)</f>
        <v>0</v>
      </c>
      <c r="BI135" s="188">
        <f>IF(N135="nulová",J135,0)</f>
        <v>0</v>
      </c>
      <c r="BJ135" s="16" t="s">
        <v>77</v>
      </c>
      <c r="BK135" s="188">
        <f>ROUND(I135*H135,2)</f>
        <v>0</v>
      </c>
      <c r="BL135" s="16" t="s">
        <v>142</v>
      </c>
      <c r="BM135" s="187" t="s">
        <v>274</v>
      </c>
    </row>
    <row r="136" s="2" customFormat="1">
      <c r="A136" s="37"/>
      <c r="B136" s="38"/>
      <c r="C136" s="39"/>
      <c r="D136" s="203" t="s">
        <v>168</v>
      </c>
      <c r="E136" s="39"/>
      <c r="F136" s="204" t="s">
        <v>716</v>
      </c>
      <c r="G136" s="39"/>
      <c r="H136" s="39"/>
      <c r="I136" s="205"/>
      <c r="J136" s="39"/>
      <c r="K136" s="39"/>
      <c r="L136" s="43"/>
      <c r="M136" s="206"/>
      <c r="N136" s="207"/>
      <c r="O136" s="83"/>
      <c r="P136" s="83"/>
      <c r="Q136" s="83"/>
      <c r="R136" s="83"/>
      <c r="S136" s="83"/>
      <c r="T136" s="84"/>
      <c r="U136" s="37"/>
      <c r="V136" s="37"/>
      <c r="W136" s="37"/>
      <c r="X136" s="37"/>
      <c r="Y136" s="37"/>
      <c r="Z136" s="37"/>
      <c r="AA136" s="37"/>
      <c r="AB136" s="37"/>
      <c r="AC136" s="37"/>
      <c r="AD136" s="37"/>
      <c r="AE136" s="37"/>
      <c r="AT136" s="16" t="s">
        <v>168</v>
      </c>
      <c r="AU136" s="16" t="s">
        <v>69</v>
      </c>
    </row>
    <row r="137" s="2" customFormat="1" ht="49.05" customHeight="1">
      <c r="A137" s="37"/>
      <c r="B137" s="38"/>
      <c r="C137" s="189" t="s">
        <v>218</v>
      </c>
      <c r="D137" s="189" t="s">
        <v>149</v>
      </c>
      <c r="E137" s="190" t="s">
        <v>250</v>
      </c>
      <c r="F137" s="191" t="s">
        <v>251</v>
      </c>
      <c r="G137" s="192" t="s">
        <v>246</v>
      </c>
      <c r="H137" s="193">
        <v>73</v>
      </c>
      <c r="I137" s="194"/>
      <c r="J137" s="195">
        <f>ROUND(I137*H137,2)</f>
        <v>0</v>
      </c>
      <c r="K137" s="191" t="s">
        <v>139</v>
      </c>
      <c r="L137" s="43"/>
      <c r="M137" s="196" t="s">
        <v>19</v>
      </c>
      <c r="N137" s="197" t="s">
        <v>40</v>
      </c>
      <c r="O137" s="83"/>
      <c r="P137" s="185">
        <f>O137*H137</f>
        <v>0</v>
      </c>
      <c r="Q137" s="185">
        <v>0</v>
      </c>
      <c r="R137" s="185">
        <f>Q137*H137</f>
        <v>0</v>
      </c>
      <c r="S137" s="185">
        <v>0</v>
      </c>
      <c r="T137" s="186">
        <f>S137*H137</f>
        <v>0</v>
      </c>
      <c r="U137" s="37"/>
      <c r="V137" s="37"/>
      <c r="W137" s="37"/>
      <c r="X137" s="37"/>
      <c r="Y137" s="37"/>
      <c r="Z137" s="37"/>
      <c r="AA137" s="37"/>
      <c r="AB137" s="37"/>
      <c r="AC137" s="37"/>
      <c r="AD137" s="37"/>
      <c r="AE137" s="37"/>
      <c r="AR137" s="187" t="s">
        <v>142</v>
      </c>
      <c r="AT137" s="187" t="s">
        <v>149</v>
      </c>
      <c r="AU137" s="187" t="s">
        <v>69</v>
      </c>
      <c r="AY137" s="16" t="s">
        <v>141</v>
      </c>
      <c r="BE137" s="188">
        <f>IF(N137="základní",J137,0)</f>
        <v>0</v>
      </c>
      <c r="BF137" s="188">
        <f>IF(N137="snížená",J137,0)</f>
        <v>0</v>
      </c>
      <c r="BG137" s="188">
        <f>IF(N137="zákl. přenesená",J137,0)</f>
        <v>0</v>
      </c>
      <c r="BH137" s="188">
        <f>IF(N137="sníž. přenesená",J137,0)</f>
        <v>0</v>
      </c>
      <c r="BI137" s="188">
        <f>IF(N137="nulová",J137,0)</f>
        <v>0</v>
      </c>
      <c r="BJ137" s="16" t="s">
        <v>77</v>
      </c>
      <c r="BK137" s="188">
        <f>ROUND(I137*H137,2)</f>
        <v>0</v>
      </c>
      <c r="BL137" s="16" t="s">
        <v>142</v>
      </c>
      <c r="BM137" s="187" t="s">
        <v>278</v>
      </c>
    </row>
    <row r="138" s="2" customFormat="1">
      <c r="A138" s="37"/>
      <c r="B138" s="38"/>
      <c r="C138" s="39"/>
      <c r="D138" s="203" t="s">
        <v>168</v>
      </c>
      <c r="E138" s="39"/>
      <c r="F138" s="204" t="s">
        <v>253</v>
      </c>
      <c r="G138" s="39"/>
      <c r="H138" s="39"/>
      <c r="I138" s="205"/>
      <c r="J138" s="39"/>
      <c r="K138" s="39"/>
      <c r="L138" s="43"/>
      <c r="M138" s="206"/>
      <c r="N138" s="207"/>
      <c r="O138" s="83"/>
      <c r="P138" s="83"/>
      <c r="Q138" s="83"/>
      <c r="R138" s="83"/>
      <c r="S138" s="83"/>
      <c r="T138" s="84"/>
      <c r="U138" s="37"/>
      <c r="V138" s="37"/>
      <c r="W138" s="37"/>
      <c r="X138" s="37"/>
      <c r="Y138" s="37"/>
      <c r="Z138" s="37"/>
      <c r="AA138" s="37"/>
      <c r="AB138" s="37"/>
      <c r="AC138" s="37"/>
      <c r="AD138" s="37"/>
      <c r="AE138" s="37"/>
      <c r="AT138" s="16" t="s">
        <v>168</v>
      </c>
      <c r="AU138" s="16" t="s">
        <v>69</v>
      </c>
    </row>
    <row r="139" s="2" customFormat="1" ht="49.05" customHeight="1">
      <c r="A139" s="37"/>
      <c r="B139" s="38"/>
      <c r="C139" s="189" t="s">
        <v>280</v>
      </c>
      <c r="D139" s="189" t="s">
        <v>149</v>
      </c>
      <c r="E139" s="190" t="s">
        <v>254</v>
      </c>
      <c r="F139" s="191" t="s">
        <v>255</v>
      </c>
      <c r="G139" s="192" t="s">
        <v>227</v>
      </c>
      <c r="H139" s="193">
        <v>6400</v>
      </c>
      <c r="I139" s="194"/>
      <c r="J139" s="195">
        <f>ROUND(I139*H139,2)</f>
        <v>0</v>
      </c>
      <c r="K139" s="191" t="s">
        <v>139</v>
      </c>
      <c r="L139" s="43"/>
      <c r="M139" s="196" t="s">
        <v>19</v>
      </c>
      <c r="N139" s="197" t="s">
        <v>40</v>
      </c>
      <c r="O139" s="83"/>
      <c r="P139" s="185">
        <f>O139*H139</f>
        <v>0</v>
      </c>
      <c r="Q139" s="185">
        <v>0</v>
      </c>
      <c r="R139" s="185">
        <f>Q139*H139</f>
        <v>0</v>
      </c>
      <c r="S139" s="185">
        <v>0</v>
      </c>
      <c r="T139" s="186">
        <f>S139*H139</f>
        <v>0</v>
      </c>
      <c r="U139" s="37"/>
      <c r="V139" s="37"/>
      <c r="W139" s="37"/>
      <c r="X139" s="37"/>
      <c r="Y139" s="37"/>
      <c r="Z139" s="37"/>
      <c r="AA139" s="37"/>
      <c r="AB139" s="37"/>
      <c r="AC139" s="37"/>
      <c r="AD139" s="37"/>
      <c r="AE139" s="37"/>
      <c r="AR139" s="187" t="s">
        <v>142</v>
      </c>
      <c r="AT139" s="187" t="s">
        <v>149</v>
      </c>
      <c r="AU139" s="187" t="s">
        <v>69</v>
      </c>
      <c r="AY139" s="16" t="s">
        <v>141</v>
      </c>
      <c r="BE139" s="188">
        <f>IF(N139="základní",J139,0)</f>
        <v>0</v>
      </c>
      <c r="BF139" s="188">
        <f>IF(N139="snížená",J139,0)</f>
        <v>0</v>
      </c>
      <c r="BG139" s="188">
        <f>IF(N139="zákl. přenesená",J139,0)</f>
        <v>0</v>
      </c>
      <c r="BH139" s="188">
        <f>IF(N139="sníž. přenesená",J139,0)</f>
        <v>0</v>
      </c>
      <c r="BI139" s="188">
        <f>IF(N139="nulová",J139,0)</f>
        <v>0</v>
      </c>
      <c r="BJ139" s="16" t="s">
        <v>77</v>
      </c>
      <c r="BK139" s="188">
        <f>ROUND(I139*H139,2)</f>
        <v>0</v>
      </c>
      <c r="BL139" s="16" t="s">
        <v>142</v>
      </c>
      <c r="BM139" s="187" t="s">
        <v>283</v>
      </c>
    </row>
    <row r="140" s="2" customFormat="1">
      <c r="A140" s="37"/>
      <c r="B140" s="38"/>
      <c r="C140" s="39"/>
      <c r="D140" s="203" t="s">
        <v>168</v>
      </c>
      <c r="E140" s="39"/>
      <c r="F140" s="204" t="s">
        <v>717</v>
      </c>
      <c r="G140" s="39"/>
      <c r="H140" s="39"/>
      <c r="I140" s="205"/>
      <c r="J140" s="39"/>
      <c r="K140" s="39"/>
      <c r="L140" s="43"/>
      <c r="M140" s="206"/>
      <c r="N140" s="207"/>
      <c r="O140" s="83"/>
      <c r="P140" s="83"/>
      <c r="Q140" s="83"/>
      <c r="R140" s="83"/>
      <c r="S140" s="83"/>
      <c r="T140" s="84"/>
      <c r="U140" s="37"/>
      <c r="V140" s="37"/>
      <c r="W140" s="37"/>
      <c r="X140" s="37"/>
      <c r="Y140" s="37"/>
      <c r="Z140" s="37"/>
      <c r="AA140" s="37"/>
      <c r="AB140" s="37"/>
      <c r="AC140" s="37"/>
      <c r="AD140" s="37"/>
      <c r="AE140" s="37"/>
      <c r="AT140" s="16" t="s">
        <v>168</v>
      </c>
      <c r="AU140" s="16" t="s">
        <v>69</v>
      </c>
    </row>
    <row r="141" s="2" customFormat="1" ht="49.05" customHeight="1">
      <c r="A141" s="37"/>
      <c r="B141" s="38"/>
      <c r="C141" s="189" t="s">
        <v>222</v>
      </c>
      <c r="D141" s="189" t="s">
        <v>149</v>
      </c>
      <c r="E141" s="190" t="s">
        <v>259</v>
      </c>
      <c r="F141" s="191" t="s">
        <v>260</v>
      </c>
      <c r="G141" s="192" t="s">
        <v>227</v>
      </c>
      <c r="H141" s="193">
        <v>6400</v>
      </c>
      <c r="I141" s="194"/>
      <c r="J141" s="195">
        <f>ROUND(I141*H141,2)</f>
        <v>0</v>
      </c>
      <c r="K141" s="191" t="s">
        <v>139</v>
      </c>
      <c r="L141" s="43"/>
      <c r="M141" s="196" t="s">
        <v>19</v>
      </c>
      <c r="N141" s="197" t="s">
        <v>40</v>
      </c>
      <c r="O141" s="83"/>
      <c r="P141" s="185">
        <f>O141*H141</f>
        <v>0</v>
      </c>
      <c r="Q141" s="185">
        <v>0</v>
      </c>
      <c r="R141" s="185">
        <f>Q141*H141</f>
        <v>0</v>
      </c>
      <c r="S141" s="185">
        <v>0</v>
      </c>
      <c r="T141" s="186">
        <f>S141*H141</f>
        <v>0</v>
      </c>
      <c r="U141" s="37"/>
      <c r="V141" s="37"/>
      <c r="W141" s="37"/>
      <c r="X141" s="37"/>
      <c r="Y141" s="37"/>
      <c r="Z141" s="37"/>
      <c r="AA141" s="37"/>
      <c r="AB141" s="37"/>
      <c r="AC141" s="37"/>
      <c r="AD141" s="37"/>
      <c r="AE141" s="37"/>
      <c r="AR141" s="187" t="s">
        <v>142</v>
      </c>
      <c r="AT141" s="187" t="s">
        <v>149</v>
      </c>
      <c r="AU141" s="187" t="s">
        <v>69</v>
      </c>
      <c r="AY141" s="16" t="s">
        <v>141</v>
      </c>
      <c r="BE141" s="188">
        <f>IF(N141="základní",J141,0)</f>
        <v>0</v>
      </c>
      <c r="BF141" s="188">
        <f>IF(N141="snížená",J141,0)</f>
        <v>0</v>
      </c>
      <c r="BG141" s="188">
        <f>IF(N141="zákl. přenesená",J141,0)</f>
        <v>0</v>
      </c>
      <c r="BH141" s="188">
        <f>IF(N141="sníž. přenesená",J141,0)</f>
        <v>0</v>
      </c>
      <c r="BI141" s="188">
        <f>IF(N141="nulová",J141,0)</f>
        <v>0</v>
      </c>
      <c r="BJ141" s="16" t="s">
        <v>77</v>
      </c>
      <c r="BK141" s="188">
        <f>ROUND(I141*H141,2)</f>
        <v>0</v>
      </c>
      <c r="BL141" s="16" t="s">
        <v>142</v>
      </c>
      <c r="BM141" s="187" t="s">
        <v>287</v>
      </c>
    </row>
    <row r="142" s="2" customFormat="1">
      <c r="A142" s="37"/>
      <c r="B142" s="38"/>
      <c r="C142" s="39"/>
      <c r="D142" s="203" t="s">
        <v>168</v>
      </c>
      <c r="E142" s="39"/>
      <c r="F142" s="204" t="s">
        <v>717</v>
      </c>
      <c r="G142" s="39"/>
      <c r="H142" s="39"/>
      <c r="I142" s="205"/>
      <c r="J142" s="39"/>
      <c r="K142" s="39"/>
      <c r="L142" s="43"/>
      <c r="M142" s="206"/>
      <c r="N142" s="207"/>
      <c r="O142" s="83"/>
      <c r="P142" s="83"/>
      <c r="Q142" s="83"/>
      <c r="R142" s="83"/>
      <c r="S142" s="83"/>
      <c r="T142" s="84"/>
      <c r="U142" s="37"/>
      <c r="V142" s="37"/>
      <c r="W142" s="37"/>
      <c r="X142" s="37"/>
      <c r="Y142" s="37"/>
      <c r="Z142" s="37"/>
      <c r="AA142" s="37"/>
      <c r="AB142" s="37"/>
      <c r="AC142" s="37"/>
      <c r="AD142" s="37"/>
      <c r="AE142" s="37"/>
      <c r="AT142" s="16" t="s">
        <v>168</v>
      </c>
      <c r="AU142" s="16" t="s">
        <v>69</v>
      </c>
    </row>
    <row r="143" s="2" customFormat="1" ht="33" customHeight="1">
      <c r="A143" s="37"/>
      <c r="B143" s="38"/>
      <c r="C143" s="189" t="s">
        <v>289</v>
      </c>
      <c r="D143" s="189" t="s">
        <v>149</v>
      </c>
      <c r="E143" s="190" t="s">
        <v>276</v>
      </c>
      <c r="F143" s="191" t="s">
        <v>277</v>
      </c>
      <c r="G143" s="192" t="s">
        <v>138</v>
      </c>
      <c r="H143" s="193">
        <v>350</v>
      </c>
      <c r="I143" s="194"/>
      <c r="J143" s="195">
        <f>ROUND(I143*H143,2)</f>
        <v>0</v>
      </c>
      <c r="K143" s="191" t="s">
        <v>139</v>
      </c>
      <c r="L143" s="43"/>
      <c r="M143" s="196" t="s">
        <v>19</v>
      </c>
      <c r="N143" s="197" t="s">
        <v>40</v>
      </c>
      <c r="O143" s="83"/>
      <c r="P143" s="185">
        <f>O143*H143</f>
        <v>0</v>
      </c>
      <c r="Q143" s="185">
        <v>0</v>
      </c>
      <c r="R143" s="185">
        <f>Q143*H143</f>
        <v>0</v>
      </c>
      <c r="S143" s="185">
        <v>0</v>
      </c>
      <c r="T143" s="186">
        <f>S143*H143</f>
        <v>0</v>
      </c>
      <c r="U143" s="37"/>
      <c r="V143" s="37"/>
      <c r="W143" s="37"/>
      <c r="X143" s="37"/>
      <c r="Y143" s="37"/>
      <c r="Z143" s="37"/>
      <c r="AA143" s="37"/>
      <c r="AB143" s="37"/>
      <c r="AC143" s="37"/>
      <c r="AD143" s="37"/>
      <c r="AE143" s="37"/>
      <c r="AR143" s="187" t="s">
        <v>142</v>
      </c>
      <c r="AT143" s="187" t="s">
        <v>149</v>
      </c>
      <c r="AU143" s="187" t="s">
        <v>69</v>
      </c>
      <c r="AY143" s="16" t="s">
        <v>141</v>
      </c>
      <c r="BE143" s="188">
        <f>IF(N143="základní",J143,0)</f>
        <v>0</v>
      </c>
      <c r="BF143" s="188">
        <f>IF(N143="snížená",J143,0)</f>
        <v>0</v>
      </c>
      <c r="BG143" s="188">
        <f>IF(N143="zákl. přenesená",J143,0)</f>
        <v>0</v>
      </c>
      <c r="BH143" s="188">
        <f>IF(N143="sníž. přenesená",J143,0)</f>
        <v>0</v>
      </c>
      <c r="BI143" s="188">
        <f>IF(N143="nulová",J143,0)</f>
        <v>0</v>
      </c>
      <c r="BJ143" s="16" t="s">
        <v>77</v>
      </c>
      <c r="BK143" s="188">
        <f>ROUND(I143*H143,2)</f>
        <v>0</v>
      </c>
      <c r="BL143" s="16" t="s">
        <v>142</v>
      </c>
      <c r="BM143" s="187" t="s">
        <v>292</v>
      </c>
    </row>
    <row r="144" s="2" customFormat="1">
      <c r="A144" s="37"/>
      <c r="B144" s="38"/>
      <c r="C144" s="39"/>
      <c r="D144" s="203" t="s">
        <v>168</v>
      </c>
      <c r="E144" s="39"/>
      <c r="F144" s="204" t="s">
        <v>718</v>
      </c>
      <c r="G144" s="39"/>
      <c r="H144" s="39"/>
      <c r="I144" s="205"/>
      <c r="J144" s="39"/>
      <c r="K144" s="39"/>
      <c r="L144" s="43"/>
      <c r="M144" s="206"/>
      <c r="N144" s="207"/>
      <c r="O144" s="83"/>
      <c r="P144" s="83"/>
      <c r="Q144" s="83"/>
      <c r="R144" s="83"/>
      <c r="S144" s="83"/>
      <c r="T144" s="84"/>
      <c r="U144" s="37"/>
      <c r="V144" s="37"/>
      <c r="W144" s="37"/>
      <c r="X144" s="37"/>
      <c r="Y144" s="37"/>
      <c r="Z144" s="37"/>
      <c r="AA144" s="37"/>
      <c r="AB144" s="37"/>
      <c r="AC144" s="37"/>
      <c r="AD144" s="37"/>
      <c r="AE144" s="37"/>
      <c r="AT144" s="16" t="s">
        <v>168</v>
      </c>
      <c r="AU144" s="16" t="s">
        <v>69</v>
      </c>
    </row>
    <row r="145" s="2" customFormat="1" ht="24.15" customHeight="1">
      <c r="A145" s="37"/>
      <c r="B145" s="38"/>
      <c r="C145" s="189" t="s">
        <v>228</v>
      </c>
      <c r="D145" s="189" t="s">
        <v>149</v>
      </c>
      <c r="E145" s="190" t="s">
        <v>594</v>
      </c>
      <c r="F145" s="191" t="s">
        <v>595</v>
      </c>
      <c r="G145" s="192" t="s">
        <v>227</v>
      </c>
      <c r="H145" s="193">
        <v>57.600000000000001</v>
      </c>
      <c r="I145" s="194"/>
      <c r="J145" s="195">
        <f>ROUND(I145*H145,2)</f>
        <v>0</v>
      </c>
      <c r="K145" s="191" t="s">
        <v>139</v>
      </c>
      <c r="L145" s="43"/>
      <c r="M145" s="196" t="s">
        <v>19</v>
      </c>
      <c r="N145" s="197" t="s">
        <v>40</v>
      </c>
      <c r="O145" s="83"/>
      <c r="P145" s="185">
        <f>O145*H145</f>
        <v>0</v>
      </c>
      <c r="Q145" s="185">
        <v>0</v>
      </c>
      <c r="R145" s="185">
        <f>Q145*H145</f>
        <v>0</v>
      </c>
      <c r="S145" s="185">
        <v>0</v>
      </c>
      <c r="T145" s="186">
        <f>S145*H145</f>
        <v>0</v>
      </c>
      <c r="U145" s="37"/>
      <c r="V145" s="37"/>
      <c r="W145" s="37"/>
      <c r="X145" s="37"/>
      <c r="Y145" s="37"/>
      <c r="Z145" s="37"/>
      <c r="AA145" s="37"/>
      <c r="AB145" s="37"/>
      <c r="AC145" s="37"/>
      <c r="AD145" s="37"/>
      <c r="AE145" s="37"/>
      <c r="AR145" s="187" t="s">
        <v>142</v>
      </c>
      <c r="AT145" s="187" t="s">
        <v>149</v>
      </c>
      <c r="AU145" s="187" t="s">
        <v>69</v>
      </c>
      <c r="AY145" s="16" t="s">
        <v>141</v>
      </c>
      <c r="BE145" s="188">
        <f>IF(N145="základní",J145,0)</f>
        <v>0</v>
      </c>
      <c r="BF145" s="188">
        <f>IF(N145="snížená",J145,0)</f>
        <v>0</v>
      </c>
      <c r="BG145" s="188">
        <f>IF(N145="zákl. přenesená",J145,0)</f>
        <v>0</v>
      </c>
      <c r="BH145" s="188">
        <f>IF(N145="sníž. přenesená",J145,0)</f>
        <v>0</v>
      </c>
      <c r="BI145" s="188">
        <f>IF(N145="nulová",J145,0)</f>
        <v>0</v>
      </c>
      <c r="BJ145" s="16" t="s">
        <v>77</v>
      </c>
      <c r="BK145" s="188">
        <f>ROUND(I145*H145,2)</f>
        <v>0</v>
      </c>
      <c r="BL145" s="16" t="s">
        <v>142</v>
      </c>
      <c r="BM145" s="187" t="s">
        <v>295</v>
      </c>
    </row>
    <row r="146" s="2" customFormat="1">
      <c r="A146" s="37"/>
      <c r="B146" s="38"/>
      <c r="C146" s="39"/>
      <c r="D146" s="203" t="s">
        <v>168</v>
      </c>
      <c r="E146" s="39"/>
      <c r="F146" s="204" t="s">
        <v>719</v>
      </c>
      <c r="G146" s="39"/>
      <c r="H146" s="39"/>
      <c r="I146" s="205"/>
      <c r="J146" s="39"/>
      <c r="K146" s="39"/>
      <c r="L146" s="43"/>
      <c r="M146" s="206"/>
      <c r="N146" s="207"/>
      <c r="O146" s="83"/>
      <c r="P146" s="83"/>
      <c r="Q146" s="83"/>
      <c r="R146" s="83"/>
      <c r="S146" s="83"/>
      <c r="T146" s="84"/>
      <c r="U146" s="37"/>
      <c r="V146" s="37"/>
      <c r="W146" s="37"/>
      <c r="X146" s="37"/>
      <c r="Y146" s="37"/>
      <c r="Z146" s="37"/>
      <c r="AA146" s="37"/>
      <c r="AB146" s="37"/>
      <c r="AC146" s="37"/>
      <c r="AD146" s="37"/>
      <c r="AE146" s="37"/>
      <c r="AT146" s="16" t="s">
        <v>168</v>
      </c>
      <c r="AU146" s="16" t="s">
        <v>69</v>
      </c>
    </row>
    <row r="147" s="2" customFormat="1" ht="33" customHeight="1">
      <c r="A147" s="37"/>
      <c r="B147" s="38"/>
      <c r="C147" s="189" t="s">
        <v>297</v>
      </c>
      <c r="D147" s="189" t="s">
        <v>149</v>
      </c>
      <c r="E147" s="190" t="s">
        <v>597</v>
      </c>
      <c r="F147" s="191" t="s">
        <v>598</v>
      </c>
      <c r="G147" s="192" t="s">
        <v>227</v>
      </c>
      <c r="H147" s="193">
        <v>57.600000000000001</v>
      </c>
      <c r="I147" s="194"/>
      <c r="J147" s="195">
        <f>ROUND(I147*H147,2)</f>
        <v>0</v>
      </c>
      <c r="K147" s="191" t="s">
        <v>139</v>
      </c>
      <c r="L147" s="43"/>
      <c r="M147" s="196" t="s">
        <v>19</v>
      </c>
      <c r="N147" s="197" t="s">
        <v>40</v>
      </c>
      <c r="O147" s="83"/>
      <c r="P147" s="185">
        <f>O147*H147</f>
        <v>0</v>
      </c>
      <c r="Q147" s="185">
        <v>0</v>
      </c>
      <c r="R147" s="185">
        <f>Q147*H147</f>
        <v>0</v>
      </c>
      <c r="S147" s="185">
        <v>0</v>
      </c>
      <c r="T147" s="186">
        <f>S147*H147</f>
        <v>0</v>
      </c>
      <c r="U147" s="37"/>
      <c r="V147" s="37"/>
      <c r="W147" s="37"/>
      <c r="X147" s="37"/>
      <c r="Y147" s="37"/>
      <c r="Z147" s="37"/>
      <c r="AA147" s="37"/>
      <c r="AB147" s="37"/>
      <c r="AC147" s="37"/>
      <c r="AD147" s="37"/>
      <c r="AE147" s="37"/>
      <c r="AR147" s="187" t="s">
        <v>142</v>
      </c>
      <c r="AT147" s="187" t="s">
        <v>149</v>
      </c>
      <c r="AU147" s="187" t="s">
        <v>69</v>
      </c>
      <c r="AY147" s="16" t="s">
        <v>141</v>
      </c>
      <c r="BE147" s="188">
        <f>IF(N147="základní",J147,0)</f>
        <v>0</v>
      </c>
      <c r="BF147" s="188">
        <f>IF(N147="snížená",J147,0)</f>
        <v>0</v>
      </c>
      <c r="BG147" s="188">
        <f>IF(N147="zákl. přenesená",J147,0)</f>
        <v>0</v>
      </c>
      <c r="BH147" s="188">
        <f>IF(N147="sníž. přenesená",J147,0)</f>
        <v>0</v>
      </c>
      <c r="BI147" s="188">
        <f>IF(N147="nulová",J147,0)</f>
        <v>0</v>
      </c>
      <c r="BJ147" s="16" t="s">
        <v>77</v>
      </c>
      <c r="BK147" s="188">
        <f>ROUND(I147*H147,2)</f>
        <v>0</v>
      </c>
      <c r="BL147" s="16" t="s">
        <v>142</v>
      </c>
      <c r="BM147" s="187" t="s">
        <v>300</v>
      </c>
    </row>
    <row r="148" s="2" customFormat="1">
      <c r="A148" s="37"/>
      <c r="B148" s="38"/>
      <c r="C148" s="39"/>
      <c r="D148" s="203" t="s">
        <v>168</v>
      </c>
      <c r="E148" s="39"/>
      <c r="F148" s="204" t="s">
        <v>719</v>
      </c>
      <c r="G148" s="39"/>
      <c r="H148" s="39"/>
      <c r="I148" s="205"/>
      <c r="J148" s="39"/>
      <c r="K148" s="39"/>
      <c r="L148" s="43"/>
      <c r="M148" s="206"/>
      <c r="N148" s="207"/>
      <c r="O148" s="83"/>
      <c r="P148" s="83"/>
      <c r="Q148" s="83"/>
      <c r="R148" s="83"/>
      <c r="S148" s="83"/>
      <c r="T148" s="84"/>
      <c r="U148" s="37"/>
      <c r="V148" s="37"/>
      <c r="W148" s="37"/>
      <c r="X148" s="37"/>
      <c r="Y148" s="37"/>
      <c r="Z148" s="37"/>
      <c r="AA148" s="37"/>
      <c r="AB148" s="37"/>
      <c r="AC148" s="37"/>
      <c r="AD148" s="37"/>
      <c r="AE148" s="37"/>
      <c r="AT148" s="16" t="s">
        <v>168</v>
      </c>
      <c r="AU148" s="16" t="s">
        <v>69</v>
      </c>
    </row>
    <row r="149" s="2" customFormat="1" ht="16.5" customHeight="1">
      <c r="A149" s="37"/>
      <c r="B149" s="38"/>
      <c r="C149" s="189" t="s">
        <v>231</v>
      </c>
      <c r="D149" s="189" t="s">
        <v>149</v>
      </c>
      <c r="E149" s="190" t="s">
        <v>281</v>
      </c>
      <c r="F149" s="191" t="s">
        <v>282</v>
      </c>
      <c r="G149" s="192" t="s">
        <v>138</v>
      </c>
      <c r="H149" s="193">
        <v>350</v>
      </c>
      <c r="I149" s="194"/>
      <c r="J149" s="195">
        <f>ROUND(I149*H149,2)</f>
        <v>0</v>
      </c>
      <c r="K149" s="191" t="s">
        <v>139</v>
      </c>
      <c r="L149" s="43"/>
      <c r="M149" s="196" t="s">
        <v>19</v>
      </c>
      <c r="N149" s="197" t="s">
        <v>40</v>
      </c>
      <c r="O149" s="83"/>
      <c r="P149" s="185">
        <f>O149*H149</f>
        <v>0</v>
      </c>
      <c r="Q149" s="185">
        <v>0</v>
      </c>
      <c r="R149" s="185">
        <f>Q149*H149</f>
        <v>0</v>
      </c>
      <c r="S149" s="185">
        <v>0</v>
      </c>
      <c r="T149" s="186">
        <f>S149*H149</f>
        <v>0</v>
      </c>
      <c r="U149" s="37"/>
      <c r="V149" s="37"/>
      <c r="W149" s="37"/>
      <c r="X149" s="37"/>
      <c r="Y149" s="37"/>
      <c r="Z149" s="37"/>
      <c r="AA149" s="37"/>
      <c r="AB149" s="37"/>
      <c r="AC149" s="37"/>
      <c r="AD149" s="37"/>
      <c r="AE149" s="37"/>
      <c r="AR149" s="187" t="s">
        <v>142</v>
      </c>
      <c r="AT149" s="187" t="s">
        <v>149</v>
      </c>
      <c r="AU149" s="187" t="s">
        <v>69</v>
      </c>
      <c r="AY149" s="16" t="s">
        <v>141</v>
      </c>
      <c r="BE149" s="188">
        <f>IF(N149="základní",J149,0)</f>
        <v>0</v>
      </c>
      <c r="BF149" s="188">
        <f>IF(N149="snížená",J149,0)</f>
        <v>0</v>
      </c>
      <c r="BG149" s="188">
        <f>IF(N149="zákl. přenesená",J149,0)</f>
        <v>0</v>
      </c>
      <c r="BH149" s="188">
        <f>IF(N149="sníž. přenesená",J149,0)</f>
        <v>0</v>
      </c>
      <c r="BI149" s="188">
        <f>IF(N149="nulová",J149,0)</f>
        <v>0</v>
      </c>
      <c r="BJ149" s="16" t="s">
        <v>77</v>
      </c>
      <c r="BK149" s="188">
        <f>ROUND(I149*H149,2)</f>
        <v>0</v>
      </c>
      <c r="BL149" s="16" t="s">
        <v>142</v>
      </c>
      <c r="BM149" s="187" t="s">
        <v>303</v>
      </c>
    </row>
    <row r="150" s="2" customFormat="1">
      <c r="A150" s="37"/>
      <c r="B150" s="38"/>
      <c r="C150" s="39"/>
      <c r="D150" s="203" t="s">
        <v>168</v>
      </c>
      <c r="E150" s="39"/>
      <c r="F150" s="204" t="s">
        <v>718</v>
      </c>
      <c r="G150" s="39"/>
      <c r="H150" s="39"/>
      <c r="I150" s="205"/>
      <c r="J150" s="39"/>
      <c r="K150" s="39"/>
      <c r="L150" s="43"/>
      <c r="M150" s="206"/>
      <c r="N150" s="207"/>
      <c r="O150" s="83"/>
      <c r="P150" s="83"/>
      <c r="Q150" s="83"/>
      <c r="R150" s="83"/>
      <c r="S150" s="83"/>
      <c r="T150" s="84"/>
      <c r="U150" s="37"/>
      <c r="V150" s="37"/>
      <c r="W150" s="37"/>
      <c r="X150" s="37"/>
      <c r="Y150" s="37"/>
      <c r="Z150" s="37"/>
      <c r="AA150" s="37"/>
      <c r="AB150" s="37"/>
      <c r="AC150" s="37"/>
      <c r="AD150" s="37"/>
      <c r="AE150" s="37"/>
      <c r="AT150" s="16" t="s">
        <v>168</v>
      </c>
      <c r="AU150" s="16" t="s">
        <v>69</v>
      </c>
    </row>
    <row r="151" s="2" customFormat="1" ht="16.5" customHeight="1">
      <c r="A151" s="37"/>
      <c r="B151" s="38"/>
      <c r="C151" s="189" t="s">
        <v>305</v>
      </c>
      <c r="D151" s="189" t="s">
        <v>149</v>
      </c>
      <c r="E151" s="190" t="s">
        <v>285</v>
      </c>
      <c r="F151" s="191" t="s">
        <v>286</v>
      </c>
      <c r="G151" s="192" t="s">
        <v>138</v>
      </c>
      <c r="H151" s="193">
        <v>15</v>
      </c>
      <c r="I151" s="194"/>
      <c r="J151" s="195">
        <f>ROUND(I151*H151,2)</f>
        <v>0</v>
      </c>
      <c r="K151" s="191" t="s">
        <v>139</v>
      </c>
      <c r="L151" s="43"/>
      <c r="M151" s="196" t="s">
        <v>19</v>
      </c>
      <c r="N151" s="197" t="s">
        <v>40</v>
      </c>
      <c r="O151" s="83"/>
      <c r="P151" s="185">
        <f>O151*H151</f>
        <v>0</v>
      </c>
      <c r="Q151" s="185">
        <v>0</v>
      </c>
      <c r="R151" s="185">
        <f>Q151*H151</f>
        <v>0</v>
      </c>
      <c r="S151" s="185">
        <v>0</v>
      </c>
      <c r="T151" s="186">
        <f>S151*H151</f>
        <v>0</v>
      </c>
      <c r="U151" s="37"/>
      <c r="V151" s="37"/>
      <c r="W151" s="37"/>
      <c r="X151" s="37"/>
      <c r="Y151" s="37"/>
      <c r="Z151" s="37"/>
      <c r="AA151" s="37"/>
      <c r="AB151" s="37"/>
      <c r="AC151" s="37"/>
      <c r="AD151" s="37"/>
      <c r="AE151" s="37"/>
      <c r="AR151" s="187" t="s">
        <v>142</v>
      </c>
      <c r="AT151" s="187" t="s">
        <v>149</v>
      </c>
      <c r="AU151" s="187" t="s">
        <v>69</v>
      </c>
      <c r="AY151" s="16" t="s">
        <v>141</v>
      </c>
      <c r="BE151" s="188">
        <f>IF(N151="základní",J151,0)</f>
        <v>0</v>
      </c>
      <c r="BF151" s="188">
        <f>IF(N151="snížená",J151,0)</f>
        <v>0</v>
      </c>
      <c r="BG151" s="188">
        <f>IF(N151="zákl. přenesená",J151,0)</f>
        <v>0</v>
      </c>
      <c r="BH151" s="188">
        <f>IF(N151="sníž. přenesená",J151,0)</f>
        <v>0</v>
      </c>
      <c r="BI151" s="188">
        <f>IF(N151="nulová",J151,0)</f>
        <v>0</v>
      </c>
      <c r="BJ151" s="16" t="s">
        <v>77</v>
      </c>
      <c r="BK151" s="188">
        <f>ROUND(I151*H151,2)</f>
        <v>0</v>
      </c>
      <c r="BL151" s="16" t="s">
        <v>142</v>
      </c>
      <c r="BM151" s="187" t="s">
        <v>308</v>
      </c>
    </row>
    <row r="152" s="2" customFormat="1">
      <c r="A152" s="37"/>
      <c r="B152" s="38"/>
      <c r="C152" s="39"/>
      <c r="D152" s="203" t="s">
        <v>168</v>
      </c>
      <c r="E152" s="39"/>
      <c r="F152" s="204" t="s">
        <v>288</v>
      </c>
      <c r="G152" s="39"/>
      <c r="H152" s="39"/>
      <c r="I152" s="205"/>
      <c r="J152" s="39"/>
      <c r="K152" s="39"/>
      <c r="L152" s="43"/>
      <c r="M152" s="206"/>
      <c r="N152" s="207"/>
      <c r="O152" s="83"/>
      <c r="P152" s="83"/>
      <c r="Q152" s="83"/>
      <c r="R152" s="83"/>
      <c r="S152" s="83"/>
      <c r="T152" s="84"/>
      <c r="U152" s="37"/>
      <c r="V152" s="37"/>
      <c r="W152" s="37"/>
      <c r="X152" s="37"/>
      <c r="Y152" s="37"/>
      <c r="Z152" s="37"/>
      <c r="AA152" s="37"/>
      <c r="AB152" s="37"/>
      <c r="AC152" s="37"/>
      <c r="AD152" s="37"/>
      <c r="AE152" s="37"/>
      <c r="AT152" s="16" t="s">
        <v>168</v>
      </c>
      <c r="AU152" s="16" t="s">
        <v>69</v>
      </c>
    </row>
    <row r="153" s="2" customFormat="1" ht="16.5" customHeight="1">
      <c r="A153" s="37"/>
      <c r="B153" s="38"/>
      <c r="C153" s="189" t="s">
        <v>236</v>
      </c>
      <c r="D153" s="189" t="s">
        <v>149</v>
      </c>
      <c r="E153" s="190" t="s">
        <v>290</v>
      </c>
      <c r="F153" s="191" t="s">
        <v>291</v>
      </c>
      <c r="G153" s="192" t="s">
        <v>138</v>
      </c>
      <c r="H153" s="193">
        <v>15</v>
      </c>
      <c r="I153" s="194"/>
      <c r="J153" s="195">
        <f>ROUND(I153*H153,2)</f>
        <v>0</v>
      </c>
      <c r="K153" s="191" t="s">
        <v>139</v>
      </c>
      <c r="L153" s="43"/>
      <c r="M153" s="196" t="s">
        <v>19</v>
      </c>
      <c r="N153" s="197" t="s">
        <v>40</v>
      </c>
      <c r="O153" s="83"/>
      <c r="P153" s="185">
        <f>O153*H153</f>
        <v>0</v>
      </c>
      <c r="Q153" s="185">
        <v>0</v>
      </c>
      <c r="R153" s="185">
        <f>Q153*H153</f>
        <v>0</v>
      </c>
      <c r="S153" s="185">
        <v>0</v>
      </c>
      <c r="T153" s="186">
        <f>S153*H153</f>
        <v>0</v>
      </c>
      <c r="U153" s="37"/>
      <c r="V153" s="37"/>
      <c r="W153" s="37"/>
      <c r="X153" s="37"/>
      <c r="Y153" s="37"/>
      <c r="Z153" s="37"/>
      <c r="AA153" s="37"/>
      <c r="AB153" s="37"/>
      <c r="AC153" s="37"/>
      <c r="AD153" s="37"/>
      <c r="AE153" s="37"/>
      <c r="AR153" s="187" t="s">
        <v>142</v>
      </c>
      <c r="AT153" s="187" t="s">
        <v>149</v>
      </c>
      <c r="AU153" s="187" t="s">
        <v>69</v>
      </c>
      <c r="AY153" s="16" t="s">
        <v>141</v>
      </c>
      <c r="BE153" s="188">
        <f>IF(N153="základní",J153,0)</f>
        <v>0</v>
      </c>
      <c r="BF153" s="188">
        <f>IF(N153="snížená",J153,0)</f>
        <v>0</v>
      </c>
      <c r="BG153" s="188">
        <f>IF(N153="zákl. přenesená",J153,0)</f>
        <v>0</v>
      </c>
      <c r="BH153" s="188">
        <f>IF(N153="sníž. přenesená",J153,0)</f>
        <v>0</v>
      </c>
      <c r="BI153" s="188">
        <f>IF(N153="nulová",J153,0)</f>
        <v>0</v>
      </c>
      <c r="BJ153" s="16" t="s">
        <v>77</v>
      </c>
      <c r="BK153" s="188">
        <f>ROUND(I153*H153,2)</f>
        <v>0</v>
      </c>
      <c r="BL153" s="16" t="s">
        <v>142</v>
      </c>
      <c r="BM153" s="187" t="s">
        <v>309</v>
      </c>
    </row>
    <row r="154" s="2" customFormat="1">
      <c r="A154" s="37"/>
      <c r="B154" s="38"/>
      <c r="C154" s="39"/>
      <c r="D154" s="203" t="s">
        <v>168</v>
      </c>
      <c r="E154" s="39"/>
      <c r="F154" s="204" t="s">
        <v>288</v>
      </c>
      <c r="G154" s="39"/>
      <c r="H154" s="39"/>
      <c r="I154" s="205"/>
      <c r="J154" s="39"/>
      <c r="K154" s="39"/>
      <c r="L154" s="43"/>
      <c r="M154" s="206"/>
      <c r="N154" s="207"/>
      <c r="O154" s="83"/>
      <c r="P154" s="83"/>
      <c r="Q154" s="83"/>
      <c r="R154" s="83"/>
      <c r="S154" s="83"/>
      <c r="T154" s="84"/>
      <c r="U154" s="37"/>
      <c r="V154" s="37"/>
      <c r="W154" s="37"/>
      <c r="X154" s="37"/>
      <c r="Y154" s="37"/>
      <c r="Z154" s="37"/>
      <c r="AA154" s="37"/>
      <c r="AB154" s="37"/>
      <c r="AC154" s="37"/>
      <c r="AD154" s="37"/>
      <c r="AE154" s="37"/>
      <c r="AT154" s="16" t="s">
        <v>168</v>
      </c>
      <c r="AU154" s="16" t="s">
        <v>69</v>
      </c>
    </row>
    <row r="155" s="2" customFormat="1" ht="16.5" customHeight="1">
      <c r="A155" s="37"/>
      <c r="B155" s="38"/>
      <c r="C155" s="189" t="s">
        <v>311</v>
      </c>
      <c r="D155" s="189" t="s">
        <v>149</v>
      </c>
      <c r="E155" s="190" t="s">
        <v>293</v>
      </c>
      <c r="F155" s="191" t="s">
        <v>294</v>
      </c>
      <c r="G155" s="192" t="s">
        <v>138</v>
      </c>
      <c r="H155" s="193">
        <v>32</v>
      </c>
      <c r="I155" s="194"/>
      <c r="J155" s="195">
        <f>ROUND(I155*H155,2)</f>
        <v>0</v>
      </c>
      <c r="K155" s="191" t="s">
        <v>139</v>
      </c>
      <c r="L155" s="43"/>
      <c r="M155" s="196" t="s">
        <v>19</v>
      </c>
      <c r="N155" s="197" t="s">
        <v>40</v>
      </c>
      <c r="O155" s="83"/>
      <c r="P155" s="185">
        <f>O155*H155</f>
        <v>0</v>
      </c>
      <c r="Q155" s="185">
        <v>0</v>
      </c>
      <c r="R155" s="185">
        <f>Q155*H155</f>
        <v>0</v>
      </c>
      <c r="S155" s="185">
        <v>0</v>
      </c>
      <c r="T155" s="186">
        <f>S155*H155</f>
        <v>0</v>
      </c>
      <c r="U155" s="37"/>
      <c r="V155" s="37"/>
      <c r="W155" s="37"/>
      <c r="X155" s="37"/>
      <c r="Y155" s="37"/>
      <c r="Z155" s="37"/>
      <c r="AA155" s="37"/>
      <c r="AB155" s="37"/>
      <c r="AC155" s="37"/>
      <c r="AD155" s="37"/>
      <c r="AE155" s="37"/>
      <c r="AR155" s="187" t="s">
        <v>142</v>
      </c>
      <c r="AT155" s="187" t="s">
        <v>149</v>
      </c>
      <c r="AU155" s="187" t="s">
        <v>69</v>
      </c>
      <c r="AY155" s="16" t="s">
        <v>141</v>
      </c>
      <c r="BE155" s="188">
        <f>IF(N155="základní",J155,0)</f>
        <v>0</v>
      </c>
      <c r="BF155" s="188">
        <f>IF(N155="snížená",J155,0)</f>
        <v>0</v>
      </c>
      <c r="BG155" s="188">
        <f>IF(N155="zákl. přenesená",J155,0)</f>
        <v>0</v>
      </c>
      <c r="BH155" s="188">
        <f>IF(N155="sníž. přenesená",J155,0)</f>
        <v>0</v>
      </c>
      <c r="BI155" s="188">
        <f>IF(N155="nulová",J155,0)</f>
        <v>0</v>
      </c>
      <c r="BJ155" s="16" t="s">
        <v>77</v>
      </c>
      <c r="BK155" s="188">
        <f>ROUND(I155*H155,2)</f>
        <v>0</v>
      </c>
      <c r="BL155" s="16" t="s">
        <v>142</v>
      </c>
      <c r="BM155" s="187" t="s">
        <v>313</v>
      </c>
    </row>
    <row r="156" s="2" customFormat="1">
      <c r="A156" s="37"/>
      <c r="B156" s="38"/>
      <c r="C156" s="39"/>
      <c r="D156" s="203" t="s">
        <v>168</v>
      </c>
      <c r="E156" s="39"/>
      <c r="F156" s="204" t="s">
        <v>296</v>
      </c>
      <c r="G156" s="39"/>
      <c r="H156" s="39"/>
      <c r="I156" s="205"/>
      <c r="J156" s="39"/>
      <c r="K156" s="39"/>
      <c r="L156" s="43"/>
      <c r="M156" s="206"/>
      <c r="N156" s="207"/>
      <c r="O156" s="83"/>
      <c r="P156" s="83"/>
      <c r="Q156" s="83"/>
      <c r="R156" s="83"/>
      <c r="S156" s="83"/>
      <c r="T156" s="84"/>
      <c r="U156" s="37"/>
      <c r="V156" s="37"/>
      <c r="W156" s="37"/>
      <c r="X156" s="37"/>
      <c r="Y156" s="37"/>
      <c r="Z156" s="37"/>
      <c r="AA156" s="37"/>
      <c r="AB156" s="37"/>
      <c r="AC156" s="37"/>
      <c r="AD156" s="37"/>
      <c r="AE156" s="37"/>
      <c r="AT156" s="16" t="s">
        <v>168</v>
      </c>
      <c r="AU156" s="16" t="s">
        <v>69</v>
      </c>
    </row>
    <row r="157" s="2" customFormat="1" ht="16.5" customHeight="1">
      <c r="A157" s="37"/>
      <c r="B157" s="38"/>
      <c r="C157" s="189" t="s">
        <v>240</v>
      </c>
      <c r="D157" s="189" t="s">
        <v>149</v>
      </c>
      <c r="E157" s="190" t="s">
        <v>298</v>
      </c>
      <c r="F157" s="191" t="s">
        <v>299</v>
      </c>
      <c r="G157" s="192" t="s">
        <v>138</v>
      </c>
      <c r="H157" s="193">
        <v>32</v>
      </c>
      <c r="I157" s="194"/>
      <c r="J157" s="195">
        <f>ROUND(I157*H157,2)</f>
        <v>0</v>
      </c>
      <c r="K157" s="191" t="s">
        <v>139</v>
      </c>
      <c r="L157" s="43"/>
      <c r="M157" s="196" t="s">
        <v>19</v>
      </c>
      <c r="N157" s="197" t="s">
        <v>40</v>
      </c>
      <c r="O157" s="83"/>
      <c r="P157" s="185">
        <f>O157*H157</f>
        <v>0</v>
      </c>
      <c r="Q157" s="185">
        <v>0</v>
      </c>
      <c r="R157" s="185">
        <f>Q157*H157</f>
        <v>0</v>
      </c>
      <c r="S157" s="185">
        <v>0</v>
      </c>
      <c r="T157" s="186">
        <f>S157*H157</f>
        <v>0</v>
      </c>
      <c r="U157" s="37"/>
      <c r="V157" s="37"/>
      <c r="W157" s="37"/>
      <c r="X157" s="37"/>
      <c r="Y157" s="37"/>
      <c r="Z157" s="37"/>
      <c r="AA157" s="37"/>
      <c r="AB157" s="37"/>
      <c r="AC157" s="37"/>
      <c r="AD157" s="37"/>
      <c r="AE157" s="37"/>
      <c r="AR157" s="187" t="s">
        <v>142</v>
      </c>
      <c r="AT157" s="187" t="s">
        <v>149</v>
      </c>
      <c r="AU157" s="187" t="s">
        <v>69</v>
      </c>
      <c r="AY157" s="16" t="s">
        <v>141</v>
      </c>
      <c r="BE157" s="188">
        <f>IF(N157="základní",J157,0)</f>
        <v>0</v>
      </c>
      <c r="BF157" s="188">
        <f>IF(N157="snížená",J157,0)</f>
        <v>0</v>
      </c>
      <c r="BG157" s="188">
        <f>IF(N157="zákl. přenesená",J157,0)</f>
        <v>0</v>
      </c>
      <c r="BH157" s="188">
        <f>IF(N157="sníž. přenesená",J157,0)</f>
        <v>0</v>
      </c>
      <c r="BI157" s="188">
        <f>IF(N157="nulová",J157,0)</f>
        <v>0</v>
      </c>
      <c r="BJ157" s="16" t="s">
        <v>77</v>
      </c>
      <c r="BK157" s="188">
        <f>ROUND(I157*H157,2)</f>
        <v>0</v>
      </c>
      <c r="BL157" s="16" t="s">
        <v>142</v>
      </c>
      <c r="BM157" s="187" t="s">
        <v>316</v>
      </c>
    </row>
    <row r="158" s="2" customFormat="1">
      <c r="A158" s="37"/>
      <c r="B158" s="38"/>
      <c r="C158" s="39"/>
      <c r="D158" s="203" t="s">
        <v>168</v>
      </c>
      <c r="E158" s="39"/>
      <c r="F158" s="204" t="s">
        <v>296</v>
      </c>
      <c r="G158" s="39"/>
      <c r="H158" s="39"/>
      <c r="I158" s="205"/>
      <c r="J158" s="39"/>
      <c r="K158" s="39"/>
      <c r="L158" s="43"/>
      <c r="M158" s="206"/>
      <c r="N158" s="207"/>
      <c r="O158" s="83"/>
      <c r="P158" s="83"/>
      <c r="Q158" s="83"/>
      <c r="R158" s="83"/>
      <c r="S158" s="83"/>
      <c r="T158" s="84"/>
      <c r="U158" s="37"/>
      <c r="V158" s="37"/>
      <c r="W158" s="37"/>
      <c r="X158" s="37"/>
      <c r="Y158" s="37"/>
      <c r="Z158" s="37"/>
      <c r="AA158" s="37"/>
      <c r="AB158" s="37"/>
      <c r="AC158" s="37"/>
      <c r="AD158" s="37"/>
      <c r="AE158" s="37"/>
      <c r="AT158" s="16" t="s">
        <v>168</v>
      </c>
      <c r="AU158" s="16" t="s">
        <v>69</v>
      </c>
    </row>
    <row r="159" s="2" customFormat="1" ht="24.15" customHeight="1">
      <c r="A159" s="37"/>
      <c r="B159" s="38"/>
      <c r="C159" s="189" t="s">
        <v>318</v>
      </c>
      <c r="D159" s="189" t="s">
        <v>149</v>
      </c>
      <c r="E159" s="190" t="s">
        <v>301</v>
      </c>
      <c r="F159" s="191" t="s">
        <v>302</v>
      </c>
      <c r="G159" s="192" t="s">
        <v>138</v>
      </c>
      <c r="H159" s="193">
        <v>6</v>
      </c>
      <c r="I159" s="194"/>
      <c r="J159" s="195">
        <f>ROUND(I159*H159,2)</f>
        <v>0</v>
      </c>
      <c r="K159" s="191" t="s">
        <v>139</v>
      </c>
      <c r="L159" s="43"/>
      <c r="M159" s="196" t="s">
        <v>19</v>
      </c>
      <c r="N159" s="197" t="s">
        <v>40</v>
      </c>
      <c r="O159" s="83"/>
      <c r="P159" s="185">
        <f>O159*H159</f>
        <v>0</v>
      </c>
      <c r="Q159" s="185">
        <v>0</v>
      </c>
      <c r="R159" s="185">
        <f>Q159*H159</f>
        <v>0</v>
      </c>
      <c r="S159" s="185">
        <v>0</v>
      </c>
      <c r="T159" s="186">
        <f>S159*H159</f>
        <v>0</v>
      </c>
      <c r="U159" s="37"/>
      <c r="V159" s="37"/>
      <c r="W159" s="37"/>
      <c r="X159" s="37"/>
      <c r="Y159" s="37"/>
      <c r="Z159" s="37"/>
      <c r="AA159" s="37"/>
      <c r="AB159" s="37"/>
      <c r="AC159" s="37"/>
      <c r="AD159" s="37"/>
      <c r="AE159" s="37"/>
      <c r="AR159" s="187" t="s">
        <v>142</v>
      </c>
      <c r="AT159" s="187" t="s">
        <v>149</v>
      </c>
      <c r="AU159" s="187" t="s">
        <v>69</v>
      </c>
      <c r="AY159" s="16" t="s">
        <v>141</v>
      </c>
      <c r="BE159" s="188">
        <f>IF(N159="základní",J159,0)</f>
        <v>0</v>
      </c>
      <c r="BF159" s="188">
        <f>IF(N159="snížená",J159,0)</f>
        <v>0</v>
      </c>
      <c r="BG159" s="188">
        <f>IF(N159="zákl. přenesená",J159,0)</f>
        <v>0</v>
      </c>
      <c r="BH159" s="188">
        <f>IF(N159="sníž. přenesená",J159,0)</f>
        <v>0</v>
      </c>
      <c r="BI159" s="188">
        <f>IF(N159="nulová",J159,0)</f>
        <v>0</v>
      </c>
      <c r="BJ159" s="16" t="s">
        <v>77</v>
      </c>
      <c r="BK159" s="188">
        <f>ROUND(I159*H159,2)</f>
        <v>0</v>
      </c>
      <c r="BL159" s="16" t="s">
        <v>142</v>
      </c>
      <c r="BM159" s="187" t="s">
        <v>321</v>
      </c>
    </row>
    <row r="160" s="2" customFormat="1">
      <c r="A160" s="37"/>
      <c r="B160" s="38"/>
      <c r="C160" s="39"/>
      <c r="D160" s="203" t="s">
        <v>168</v>
      </c>
      <c r="E160" s="39"/>
      <c r="F160" s="204" t="s">
        <v>720</v>
      </c>
      <c r="G160" s="39"/>
      <c r="H160" s="39"/>
      <c r="I160" s="205"/>
      <c r="J160" s="39"/>
      <c r="K160" s="39"/>
      <c r="L160" s="43"/>
      <c r="M160" s="206"/>
      <c r="N160" s="207"/>
      <c r="O160" s="83"/>
      <c r="P160" s="83"/>
      <c r="Q160" s="83"/>
      <c r="R160" s="83"/>
      <c r="S160" s="83"/>
      <c r="T160" s="84"/>
      <c r="U160" s="37"/>
      <c r="V160" s="37"/>
      <c r="W160" s="37"/>
      <c r="X160" s="37"/>
      <c r="Y160" s="37"/>
      <c r="Z160" s="37"/>
      <c r="AA160" s="37"/>
      <c r="AB160" s="37"/>
      <c r="AC160" s="37"/>
      <c r="AD160" s="37"/>
      <c r="AE160" s="37"/>
      <c r="AT160" s="16" t="s">
        <v>168</v>
      </c>
      <c r="AU160" s="16" t="s">
        <v>69</v>
      </c>
    </row>
    <row r="161" s="2" customFormat="1" ht="37.8" customHeight="1">
      <c r="A161" s="37"/>
      <c r="B161" s="38"/>
      <c r="C161" s="189" t="s">
        <v>242</v>
      </c>
      <c r="D161" s="189" t="s">
        <v>149</v>
      </c>
      <c r="E161" s="190" t="s">
        <v>306</v>
      </c>
      <c r="F161" s="191" t="s">
        <v>307</v>
      </c>
      <c r="G161" s="192" t="s">
        <v>138</v>
      </c>
      <c r="H161" s="193">
        <v>6</v>
      </c>
      <c r="I161" s="194"/>
      <c r="J161" s="195">
        <f>ROUND(I161*H161,2)</f>
        <v>0</v>
      </c>
      <c r="K161" s="191" t="s">
        <v>139</v>
      </c>
      <c r="L161" s="43"/>
      <c r="M161" s="196" t="s">
        <v>19</v>
      </c>
      <c r="N161" s="197" t="s">
        <v>40</v>
      </c>
      <c r="O161" s="83"/>
      <c r="P161" s="185">
        <f>O161*H161</f>
        <v>0</v>
      </c>
      <c r="Q161" s="185">
        <v>0</v>
      </c>
      <c r="R161" s="185">
        <f>Q161*H161</f>
        <v>0</v>
      </c>
      <c r="S161" s="185">
        <v>0</v>
      </c>
      <c r="T161" s="186">
        <f>S161*H161</f>
        <v>0</v>
      </c>
      <c r="U161" s="37"/>
      <c r="V161" s="37"/>
      <c r="W161" s="37"/>
      <c r="X161" s="37"/>
      <c r="Y161" s="37"/>
      <c r="Z161" s="37"/>
      <c r="AA161" s="37"/>
      <c r="AB161" s="37"/>
      <c r="AC161" s="37"/>
      <c r="AD161" s="37"/>
      <c r="AE161" s="37"/>
      <c r="AR161" s="187" t="s">
        <v>142</v>
      </c>
      <c r="AT161" s="187" t="s">
        <v>149</v>
      </c>
      <c r="AU161" s="187" t="s">
        <v>69</v>
      </c>
      <c r="AY161" s="16" t="s">
        <v>141</v>
      </c>
      <c r="BE161" s="188">
        <f>IF(N161="základní",J161,0)</f>
        <v>0</v>
      </c>
      <c r="BF161" s="188">
        <f>IF(N161="snížená",J161,0)</f>
        <v>0</v>
      </c>
      <c r="BG161" s="188">
        <f>IF(N161="zákl. přenesená",J161,0)</f>
        <v>0</v>
      </c>
      <c r="BH161" s="188">
        <f>IF(N161="sníž. přenesená",J161,0)</f>
        <v>0</v>
      </c>
      <c r="BI161" s="188">
        <f>IF(N161="nulová",J161,0)</f>
        <v>0</v>
      </c>
      <c r="BJ161" s="16" t="s">
        <v>77</v>
      </c>
      <c r="BK161" s="188">
        <f>ROUND(I161*H161,2)</f>
        <v>0</v>
      </c>
      <c r="BL161" s="16" t="s">
        <v>142</v>
      </c>
      <c r="BM161" s="187" t="s">
        <v>322</v>
      </c>
    </row>
    <row r="162" s="2" customFormat="1">
      <c r="A162" s="37"/>
      <c r="B162" s="38"/>
      <c r="C162" s="39"/>
      <c r="D162" s="203" t="s">
        <v>168</v>
      </c>
      <c r="E162" s="39"/>
      <c r="F162" s="204" t="s">
        <v>720</v>
      </c>
      <c r="G162" s="39"/>
      <c r="H162" s="39"/>
      <c r="I162" s="205"/>
      <c r="J162" s="39"/>
      <c r="K162" s="39"/>
      <c r="L162" s="43"/>
      <c r="M162" s="206"/>
      <c r="N162" s="207"/>
      <c r="O162" s="83"/>
      <c r="P162" s="83"/>
      <c r="Q162" s="83"/>
      <c r="R162" s="83"/>
      <c r="S162" s="83"/>
      <c r="T162" s="84"/>
      <c r="U162" s="37"/>
      <c r="V162" s="37"/>
      <c r="W162" s="37"/>
      <c r="X162" s="37"/>
      <c r="Y162" s="37"/>
      <c r="Z162" s="37"/>
      <c r="AA162" s="37"/>
      <c r="AB162" s="37"/>
      <c r="AC162" s="37"/>
      <c r="AD162" s="37"/>
      <c r="AE162" s="37"/>
      <c r="AT162" s="16" t="s">
        <v>168</v>
      </c>
      <c r="AU162" s="16" t="s">
        <v>69</v>
      </c>
    </row>
    <row r="163" s="2" customFormat="1" ht="16.5" customHeight="1">
      <c r="A163" s="37"/>
      <c r="B163" s="38"/>
      <c r="C163" s="189" t="s">
        <v>323</v>
      </c>
      <c r="D163" s="189" t="s">
        <v>149</v>
      </c>
      <c r="E163" s="190" t="s">
        <v>159</v>
      </c>
      <c r="F163" s="191" t="s">
        <v>160</v>
      </c>
      <c r="G163" s="192" t="s">
        <v>138</v>
      </c>
      <c r="H163" s="193">
        <v>44</v>
      </c>
      <c r="I163" s="194"/>
      <c r="J163" s="195">
        <f>ROUND(I163*H163,2)</f>
        <v>0</v>
      </c>
      <c r="K163" s="191" t="s">
        <v>139</v>
      </c>
      <c r="L163" s="43"/>
      <c r="M163" s="196" t="s">
        <v>19</v>
      </c>
      <c r="N163" s="197" t="s">
        <v>40</v>
      </c>
      <c r="O163" s="83"/>
      <c r="P163" s="185">
        <f>O163*H163</f>
        <v>0</v>
      </c>
      <c r="Q163" s="185">
        <v>0</v>
      </c>
      <c r="R163" s="185">
        <f>Q163*H163</f>
        <v>0</v>
      </c>
      <c r="S163" s="185">
        <v>0</v>
      </c>
      <c r="T163" s="186">
        <f>S163*H163</f>
        <v>0</v>
      </c>
      <c r="U163" s="37"/>
      <c r="V163" s="37"/>
      <c r="W163" s="37"/>
      <c r="X163" s="37"/>
      <c r="Y163" s="37"/>
      <c r="Z163" s="37"/>
      <c r="AA163" s="37"/>
      <c r="AB163" s="37"/>
      <c r="AC163" s="37"/>
      <c r="AD163" s="37"/>
      <c r="AE163" s="37"/>
      <c r="AR163" s="187" t="s">
        <v>142</v>
      </c>
      <c r="AT163" s="187" t="s">
        <v>149</v>
      </c>
      <c r="AU163" s="187" t="s">
        <v>69</v>
      </c>
      <c r="AY163" s="16" t="s">
        <v>141</v>
      </c>
      <c r="BE163" s="188">
        <f>IF(N163="základní",J163,0)</f>
        <v>0</v>
      </c>
      <c r="BF163" s="188">
        <f>IF(N163="snížená",J163,0)</f>
        <v>0</v>
      </c>
      <c r="BG163" s="188">
        <f>IF(N163="zákl. přenesená",J163,0)</f>
        <v>0</v>
      </c>
      <c r="BH163" s="188">
        <f>IF(N163="sníž. přenesená",J163,0)</f>
        <v>0</v>
      </c>
      <c r="BI163" s="188">
        <f>IF(N163="nulová",J163,0)</f>
        <v>0</v>
      </c>
      <c r="BJ163" s="16" t="s">
        <v>77</v>
      </c>
      <c r="BK163" s="188">
        <f>ROUND(I163*H163,2)</f>
        <v>0</v>
      </c>
      <c r="BL163" s="16" t="s">
        <v>142</v>
      </c>
      <c r="BM163" s="187" t="s">
        <v>326</v>
      </c>
    </row>
    <row r="164" s="2" customFormat="1">
      <c r="A164" s="37"/>
      <c r="B164" s="38"/>
      <c r="C164" s="39"/>
      <c r="D164" s="203" t="s">
        <v>168</v>
      </c>
      <c r="E164" s="39"/>
      <c r="F164" s="204" t="s">
        <v>721</v>
      </c>
      <c r="G164" s="39"/>
      <c r="H164" s="39"/>
      <c r="I164" s="205"/>
      <c r="J164" s="39"/>
      <c r="K164" s="39"/>
      <c r="L164" s="43"/>
      <c r="M164" s="206"/>
      <c r="N164" s="207"/>
      <c r="O164" s="83"/>
      <c r="P164" s="83"/>
      <c r="Q164" s="83"/>
      <c r="R164" s="83"/>
      <c r="S164" s="83"/>
      <c r="T164" s="84"/>
      <c r="U164" s="37"/>
      <c r="V164" s="37"/>
      <c r="W164" s="37"/>
      <c r="X164" s="37"/>
      <c r="Y164" s="37"/>
      <c r="Z164" s="37"/>
      <c r="AA164" s="37"/>
      <c r="AB164" s="37"/>
      <c r="AC164" s="37"/>
      <c r="AD164" s="37"/>
      <c r="AE164" s="37"/>
      <c r="AT164" s="16" t="s">
        <v>168</v>
      </c>
      <c r="AU164" s="16" t="s">
        <v>69</v>
      </c>
    </row>
    <row r="165" s="2" customFormat="1" ht="44.25" customHeight="1">
      <c r="A165" s="37"/>
      <c r="B165" s="38"/>
      <c r="C165" s="189" t="s">
        <v>247</v>
      </c>
      <c r="D165" s="189" t="s">
        <v>149</v>
      </c>
      <c r="E165" s="190" t="s">
        <v>156</v>
      </c>
      <c r="F165" s="191" t="s">
        <v>312</v>
      </c>
      <c r="G165" s="192" t="s">
        <v>138</v>
      </c>
      <c r="H165" s="193">
        <v>44</v>
      </c>
      <c r="I165" s="194"/>
      <c r="J165" s="195">
        <f>ROUND(I165*H165,2)</f>
        <v>0</v>
      </c>
      <c r="K165" s="191" t="s">
        <v>139</v>
      </c>
      <c r="L165" s="43"/>
      <c r="M165" s="196" t="s">
        <v>19</v>
      </c>
      <c r="N165" s="197" t="s">
        <v>40</v>
      </c>
      <c r="O165" s="83"/>
      <c r="P165" s="185">
        <f>O165*H165</f>
        <v>0</v>
      </c>
      <c r="Q165" s="185">
        <v>0</v>
      </c>
      <c r="R165" s="185">
        <f>Q165*H165</f>
        <v>0</v>
      </c>
      <c r="S165" s="185">
        <v>0</v>
      </c>
      <c r="T165" s="186">
        <f>S165*H165</f>
        <v>0</v>
      </c>
      <c r="U165" s="37"/>
      <c r="V165" s="37"/>
      <c r="W165" s="37"/>
      <c r="X165" s="37"/>
      <c r="Y165" s="37"/>
      <c r="Z165" s="37"/>
      <c r="AA165" s="37"/>
      <c r="AB165" s="37"/>
      <c r="AC165" s="37"/>
      <c r="AD165" s="37"/>
      <c r="AE165" s="37"/>
      <c r="AR165" s="187" t="s">
        <v>142</v>
      </c>
      <c r="AT165" s="187" t="s">
        <v>149</v>
      </c>
      <c r="AU165" s="187" t="s">
        <v>69</v>
      </c>
      <c r="AY165" s="16" t="s">
        <v>141</v>
      </c>
      <c r="BE165" s="188">
        <f>IF(N165="základní",J165,0)</f>
        <v>0</v>
      </c>
      <c r="BF165" s="188">
        <f>IF(N165="snížená",J165,0)</f>
        <v>0</v>
      </c>
      <c r="BG165" s="188">
        <f>IF(N165="zákl. přenesená",J165,0)</f>
        <v>0</v>
      </c>
      <c r="BH165" s="188">
        <f>IF(N165="sníž. přenesená",J165,0)</f>
        <v>0</v>
      </c>
      <c r="BI165" s="188">
        <f>IF(N165="nulová",J165,0)</f>
        <v>0</v>
      </c>
      <c r="BJ165" s="16" t="s">
        <v>77</v>
      </c>
      <c r="BK165" s="188">
        <f>ROUND(I165*H165,2)</f>
        <v>0</v>
      </c>
      <c r="BL165" s="16" t="s">
        <v>142</v>
      </c>
      <c r="BM165" s="187" t="s">
        <v>330</v>
      </c>
    </row>
    <row r="166" s="2" customFormat="1">
      <c r="A166" s="37"/>
      <c r="B166" s="38"/>
      <c r="C166" s="39"/>
      <c r="D166" s="203" t="s">
        <v>168</v>
      </c>
      <c r="E166" s="39"/>
      <c r="F166" s="204" t="s">
        <v>721</v>
      </c>
      <c r="G166" s="39"/>
      <c r="H166" s="39"/>
      <c r="I166" s="205"/>
      <c r="J166" s="39"/>
      <c r="K166" s="39"/>
      <c r="L166" s="43"/>
      <c r="M166" s="206"/>
      <c r="N166" s="207"/>
      <c r="O166" s="83"/>
      <c r="P166" s="83"/>
      <c r="Q166" s="83"/>
      <c r="R166" s="83"/>
      <c r="S166" s="83"/>
      <c r="T166" s="84"/>
      <c r="U166" s="37"/>
      <c r="V166" s="37"/>
      <c r="W166" s="37"/>
      <c r="X166" s="37"/>
      <c r="Y166" s="37"/>
      <c r="Z166" s="37"/>
      <c r="AA166" s="37"/>
      <c r="AB166" s="37"/>
      <c r="AC166" s="37"/>
      <c r="AD166" s="37"/>
      <c r="AE166" s="37"/>
      <c r="AT166" s="16" t="s">
        <v>168</v>
      </c>
      <c r="AU166" s="16" t="s">
        <v>69</v>
      </c>
    </row>
    <row r="167" s="2" customFormat="1" ht="44.25" customHeight="1">
      <c r="A167" s="37"/>
      <c r="B167" s="38"/>
      <c r="C167" s="189" t="s">
        <v>425</v>
      </c>
      <c r="D167" s="189" t="s">
        <v>149</v>
      </c>
      <c r="E167" s="190" t="s">
        <v>314</v>
      </c>
      <c r="F167" s="191" t="s">
        <v>315</v>
      </c>
      <c r="G167" s="192" t="s">
        <v>180</v>
      </c>
      <c r="H167" s="193">
        <v>506.44</v>
      </c>
      <c r="I167" s="194"/>
      <c r="J167" s="195">
        <f>ROUND(I167*H167,2)</f>
        <v>0</v>
      </c>
      <c r="K167" s="191" t="s">
        <v>139</v>
      </c>
      <c r="L167" s="43"/>
      <c r="M167" s="196" t="s">
        <v>19</v>
      </c>
      <c r="N167" s="197" t="s">
        <v>40</v>
      </c>
      <c r="O167" s="83"/>
      <c r="P167" s="185">
        <f>O167*H167</f>
        <v>0</v>
      </c>
      <c r="Q167" s="185">
        <v>0</v>
      </c>
      <c r="R167" s="185">
        <f>Q167*H167</f>
        <v>0</v>
      </c>
      <c r="S167" s="185">
        <v>0</v>
      </c>
      <c r="T167" s="186">
        <f>S167*H167</f>
        <v>0</v>
      </c>
      <c r="U167" s="37"/>
      <c r="V167" s="37"/>
      <c r="W167" s="37"/>
      <c r="X167" s="37"/>
      <c r="Y167" s="37"/>
      <c r="Z167" s="37"/>
      <c r="AA167" s="37"/>
      <c r="AB167" s="37"/>
      <c r="AC167" s="37"/>
      <c r="AD167" s="37"/>
      <c r="AE167" s="37"/>
      <c r="AR167" s="187" t="s">
        <v>142</v>
      </c>
      <c r="AT167" s="187" t="s">
        <v>149</v>
      </c>
      <c r="AU167" s="187" t="s">
        <v>69</v>
      </c>
      <c r="AY167" s="16" t="s">
        <v>141</v>
      </c>
      <c r="BE167" s="188">
        <f>IF(N167="základní",J167,0)</f>
        <v>0</v>
      </c>
      <c r="BF167" s="188">
        <f>IF(N167="snížená",J167,0)</f>
        <v>0</v>
      </c>
      <c r="BG167" s="188">
        <f>IF(N167="zákl. přenesená",J167,0)</f>
        <v>0</v>
      </c>
      <c r="BH167" s="188">
        <f>IF(N167="sníž. přenesená",J167,0)</f>
        <v>0</v>
      </c>
      <c r="BI167" s="188">
        <f>IF(N167="nulová",J167,0)</f>
        <v>0</v>
      </c>
      <c r="BJ167" s="16" t="s">
        <v>77</v>
      </c>
      <c r="BK167" s="188">
        <f>ROUND(I167*H167,2)</f>
        <v>0</v>
      </c>
      <c r="BL167" s="16" t="s">
        <v>142</v>
      </c>
      <c r="BM167" s="187" t="s">
        <v>428</v>
      </c>
    </row>
    <row r="168" s="2" customFormat="1">
      <c r="A168" s="37"/>
      <c r="B168" s="38"/>
      <c r="C168" s="39"/>
      <c r="D168" s="203" t="s">
        <v>168</v>
      </c>
      <c r="E168" s="39"/>
      <c r="F168" s="204" t="s">
        <v>317</v>
      </c>
      <c r="G168" s="39"/>
      <c r="H168" s="39"/>
      <c r="I168" s="205"/>
      <c r="J168" s="39"/>
      <c r="K168" s="39"/>
      <c r="L168" s="43"/>
      <c r="M168" s="206"/>
      <c r="N168" s="207"/>
      <c r="O168" s="83"/>
      <c r="P168" s="83"/>
      <c r="Q168" s="83"/>
      <c r="R168" s="83"/>
      <c r="S168" s="83"/>
      <c r="T168" s="84"/>
      <c r="U168" s="37"/>
      <c r="V168" s="37"/>
      <c r="W168" s="37"/>
      <c r="X168" s="37"/>
      <c r="Y168" s="37"/>
      <c r="Z168" s="37"/>
      <c r="AA168" s="37"/>
      <c r="AB168" s="37"/>
      <c r="AC168" s="37"/>
      <c r="AD168" s="37"/>
      <c r="AE168" s="37"/>
      <c r="AT168" s="16" t="s">
        <v>168</v>
      </c>
      <c r="AU168" s="16" t="s">
        <v>69</v>
      </c>
    </row>
    <row r="169" s="2" customFormat="1" ht="24.15" customHeight="1">
      <c r="A169" s="37"/>
      <c r="B169" s="38"/>
      <c r="C169" s="189" t="s">
        <v>252</v>
      </c>
      <c r="D169" s="189" t="s">
        <v>149</v>
      </c>
      <c r="E169" s="190" t="s">
        <v>319</v>
      </c>
      <c r="F169" s="191" t="s">
        <v>320</v>
      </c>
      <c r="G169" s="192" t="s">
        <v>180</v>
      </c>
      <c r="H169" s="193">
        <v>506.44</v>
      </c>
      <c r="I169" s="194"/>
      <c r="J169" s="195">
        <f>ROUND(I169*H169,2)</f>
        <v>0</v>
      </c>
      <c r="K169" s="191" t="s">
        <v>139</v>
      </c>
      <c r="L169" s="43"/>
      <c r="M169" s="196" t="s">
        <v>19</v>
      </c>
      <c r="N169" s="197" t="s">
        <v>40</v>
      </c>
      <c r="O169" s="83"/>
      <c r="P169" s="185">
        <f>O169*H169</f>
        <v>0</v>
      </c>
      <c r="Q169" s="185">
        <v>0</v>
      </c>
      <c r="R169" s="185">
        <f>Q169*H169</f>
        <v>0</v>
      </c>
      <c r="S169" s="185">
        <v>0</v>
      </c>
      <c r="T169" s="186">
        <f>S169*H169</f>
        <v>0</v>
      </c>
      <c r="U169" s="37"/>
      <c r="V169" s="37"/>
      <c r="W169" s="37"/>
      <c r="X169" s="37"/>
      <c r="Y169" s="37"/>
      <c r="Z169" s="37"/>
      <c r="AA169" s="37"/>
      <c r="AB169" s="37"/>
      <c r="AC169" s="37"/>
      <c r="AD169" s="37"/>
      <c r="AE169" s="37"/>
      <c r="AR169" s="187" t="s">
        <v>142</v>
      </c>
      <c r="AT169" s="187" t="s">
        <v>149</v>
      </c>
      <c r="AU169" s="187" t="s">
        <v>69</v>
      </c>
      <c r="AY169" s="16" t="s">
        <v>141</v>
      </c>
      <c r="BE169" s="188">
        <f>IF(N169="základní",J169,0)</f>
        <v>0</v>
      </c>
      <c r="BF169" s="188">
        <f>IF(N169="snížená",J169,0)</f>
        <v>0</v>
      </c>
      <c r="BG169" s="188">
        <f>IF(N169="zákl. přenesená",J169,0)</f>
        <v>0</v>
      </c>
      <c r="BH169" s="188">
        <f>IF(N169="sníž. přenesená",J169,0)</f>
        <v>0</v>
      </c>
      <c r="BI169" s="188">
        <f>IF(N169="nulová",J169,0)</f>
        <v>0</v>
      </c>
      <c r="BJ169" s="16" t="s">
        <v>77</v>
      </c>
      <c r="BK169" s="188">
        <f>ROUND(I169*H169,2)</f>
        <v>0</v>
      </c>
      <c r="BL169" s="16" t="s">
        <v>142</v>
      </c>
      <c r="BM169" s="187" t="s">
        <v>430</v>
      </c>
    </row>
    <row r="170" s="2" customFormat="1">
      <c r="A170" s="37"/>
      <c r="B170" s="38"/>
      <c r="C170" s="39"/>
      <c r="D170" s="203" t="s">
        <v>168</v>
      </c>
      <c r="E170" s="39"/>
      <c r="F170" s="204" t="s">
        <v>317</v>
      </c>
      <c r="G170" s="39"/>
      <c r="H170" s="39"/>
      <c r="I170" s="205"/>
      <c r="J170" s="39"/>
      <c r="K170" s="39"/>
      <c r="L170" s="43"/>
      <c r="M170" s="206"/>
      <c r="N170" s="207"/>
      <c r="O170" s="83"/>
      <c r="P170" s="83"/>
      <c r="Q170" s="83"/>
      <c r="R170" s="83"/>
      <c r="S170" s="83"/>
      <c r="T170" s="84"/>
      <c r="U170" s="37"/>
      <c r="V170" s="37"/>
      <c r="W170" s="37"/>
      <c r="X170" s="37"/>
      <c r="Y170" s="37"/>
      <c r="Z170" s="37"/>
      <c r="AA170" s="37"/>
      <c r="AB170" s="37"/>
      <c r="AC170" s="37"/>
      <c r="AD170" s="37"/>
      <c r="AE170" s="37"/>
      <c r="AT170" s="16" t="s">
        <v>168</v>
      </c>
      <c r="AU170" s="16" t="s">
        <v>69</v>
      </c>
    </row>
    <row r="171" s="2" customFormat="1" ht="55.5" customHeight="1">
      <c r="A171" s="37"/>
      <c r="B171" s="38"/>
      <c r="C171" s="189" t="s">
        <v>427</v>
      </c>
      <c r="D171" s="189" t="s">
        <v>149</v>
      </c>
      <c r="E171" s="190" t="s">
        <v>234</v>
      </c>
      <c r="F171" s="191" t="s">
        <v>235</v>
      </c>
      <c r="G171" s="192" t="s">
        <v>180</v>
      </c>
      <c r="H171" s="193">
        <v>506.44</v>
      </c>
      <c r="I171" s="194"/>
      <c r="J171" s="195">
        <f>ROUND(I171*H171,2)</f>
        <v>0</v>
      </c>
      <c r="K171" s="191" t="s">
        <v>139</v>
      </c>
      <c r="L171" s="43"/>
      <c r="M171" s="196" t="s">
        <v>19</v>
      </c>
      <c r="N171" s="197" t="s">
        <v>40</v>
      </c>
      <c r="O171" s="83"/>
      <c r="P171" s="185">
        <f>O171*H171</f>
        <v>0</v>
      </c>
      <c r="Q171" s="185">
        <v>0</v>
      </c>
      <c r="R171" s="185">
        <f>Q171*H171</f>
        <v>0</v>
      </c>
      <c r="S171" s="185">
        <v>0</v>
      </c>
      <c r="T171" s="186">
        <f>S171*H171</f>
        <v>0</v>
      </c>
      <c r="U171" s="37"/>
      <c r="V171" s="37"/>
      <c r="W171" s="37"/>
      <c r="X171" s="37"/>
      <c r="Y171" s="37"/>
      <c r="Z171" s="37"/>
      <c r="AA171" s="37"/>
      <c r="AB171" s="37"/>
      <c r="AC171" s="37"/>
      <c r="AD171" s="37"/>
      <c r="AE171" s="37"/>
      <c r="AR171" s="187" t="s">
        <v>142</v>
      </c>
      <c r="AT171" s="187" t="s">
        <v>149</v>
      </c>
      <c r="AU171" s="187" t="s">
        <v>69</v>
      </c>
      <c r="AY171" s="16" t="s">
        <v>141</v>
      </c>
      <c r="BE171" s="188">
        <f>IF(N171="základní",J171,0)</f>
        <v>0</v>
      </c>
      <c r="BF171" s="188">
        <f>IF(N171="snížená",J171,0)</f>
        <v>0</v>
      </c>
      <c r="BG171" s="188">
        <f>IF(N171="zákl. přenesená",J171,0)</f>
        <v>0</v>
      </c>
      <c r="BH171" s="188">
        <f>IF(N171="sníž. přenesená",J171,0)</f>
        <v>0</v>
      </c>
      <c r="BI171" s="188">
        <f>IF(N171="nulová",J171,0)</f>
        <v>0</v>
      </c>
      <c r="BJ171" s="16" t="s">
        <v>77</v>
      </c>
      <c r="BK171" s="188">
        <f>ROUND(I171*H171,2)</f>
        <v>0</v>
      </c>
      <c r="BL171" s="16" t="s">
        <v>142</v>
      </c>
      <c r="BM171" s="187" t="s">
        <v>433</v>
      </c>
    </row>
    <row r="172" s="2" customFormat="1">
      <c r="A172" s="37"/>
      <c r="B172" s="38"/>
      <c r="C172" s="39"/>
      <c r="D172" s="203" t="s">
        <v>168</v>
      </c>
      <c r="E172" s="39"/>
      <c r="F172" s="204" t="s">
        <v>317</v>
      </c>
      <c r="G172" s="39"/>
      <c r="H172" s="39"/>
      <c r="I172" s="205"/>
      <c r="J172" s="39"/>
      <c r="K172" s="39"/>
      <c r="L172" s="43"/>
      <c r="M172" s="206"/>
      <c r="N172" s="207"/>
      <c r="O172" s="83"/>
      <c r="P172" s="83"/>
      <c r="Q172" s="83"/>
      <c r="R172" s="83"/>
      <c r="S172" s="83"/>
      <c r="T172" s="84"/>
      <c r="U172" s="37"/>
      <c r="V172" s="37"/>
      <c r="W172" s="37"/>
      <c r="X172" s="37"/>
      <c r="Y172" s="37"/>
      <c r="Z172" s="37"/>
      <c r="AA172" s="37"/>
      <c r="AB172" s="37"/>
      <c r="AC172" s="37"/>
      <c r="AD172" s="37"/>
      <c r="AE172" s="37"/>
      <c r="AT172" s="16" t="s">
        <v>168</v>
      </c>
      <c r="AU172" s="16" t="s">
        <v>69</v>
      </c>
    </row>
    <row r="173" s="2" customFormat="1" ht="44.25" customHeight="1">
      <c r="A173" s="37"/>
      <c r="B173" s="38"/>
      <c r="C173" s="189" t="s">
        <v>256</v>
      </c>
      <c r="D173" s="189" t="s">
        <v>149</v>
      </c>
      <c r="E173" s="190" t="s">
        <v>324</v>
      </c>
      <c r="F173" s="191" t="s">
        <v>325</v>
      </c>
      <c r="G173" s="192" t="s">
        <v>138</v>
      </c>
      <c r="H173" s="193">
        <v>8</v>
      </c>
      <c r="I173" s="194"/>
      <c r="J173" s="195">
        <f>ROUND(I173*H173,2)</f>
        <v>0</v>
      </c>
      <c r="K173" s="191" t="s">
        <v>139</v>
      </c>
      <c r="L173" s="43"/>
      <c r="M173" s="196" t="s">
        <v>19</v>
      </c>
      <c r="N173" s="197" t="s">
        <v>40</v>
      </c>
      <c r="O173" s="83"/>
      <c r="P173" s="185">
        <f>O173*H173</f>
        <v>0</v>
      </c>
      <c r="Q173" s="185">
        <v>0</v>
      </c>
      <c r="R173" s="185">
        <f>Q173*H173</f>
        <v>0</v>
      </c>
      <c r="S173" s="185">
        <v>0</v>
      </c>
      <c r="T173" s="186">
        <f>S173*H173</f>
        <v>0</v>
      </c>
      <c r="U173" s="37"/>
      <c r="V173" s="37"/>
      <c r="W173" s="37"/>
      <c r="X173" s="37"/>
      <c r="Y173" s="37"/>
      <c r="Z173" s="37"/>
      <c r="AA173" s="37"/>
      <c r="AB173" s="37"/>
      <c r="AC173" s="37"/>
      <c r="AD173" s="37"/>
      <c r="AE173" s="37"/>
      <c r="AR173" s="187" t="s">
        <v>142</v>
      </c>
      <c r="AT173" s="187" t="s">
        <v>149</v>
      </c>
      <c r="AU173" s="187" t="s">
        <v>69</v>
      </c>
      <c r="AY173" s="16" t="s">
        <v>141</v>
      </c>
      <c r="BE173" s="188">
        <f>IF(N173="základní",J173,0)</f>
        <v>0</v>
      </c>
      <c r="BF173" s="188">
        <f>IF(N173="snížená",J173,0)</f>
        <v>0</v>
      </c>
      <c r="BG173" s="188">
        <f>IF(N173="zákl. přenesená",J173,0)</f>
        <v>0</v>
      </c>
      <c r="BH173" s="188">
        <f>IF(N173="sníž. přenesená",J173,0)</f>
        <v>0</v>
      </c>
      <c r="BI173" s="188">
        <f>IF(N173="nulová",J173,0)</f>
        <v>0</v>
      </c>
      <c r="BJ173" s="16" t="s">
        <v>77</v>
      </c>
      <c r="BK173" s="188">
        <f>ROUND(I173*H173,2)</f>
        <v>0</v>
      </c>
      <c r="BL173" s="16" t="s">
        <v>142</v>
      </c>
      <c r="BM173" s="187" t="s">
        <v>436</v>
      </c>
    </row>
    <row r="174" s="2" customFormat="1">
      <c r="A174" s="37"/>
      <c r="B174" s="38"/>
      <c r="C174" s="39"/>
      <c r="D174" s="203" t="s">
        <v>168</v>
      </c>
      <c r="E174" s="39"/>
      <c r="F174" s="204" t="s">
        <v>327</v>
      </c>
      <c r="G174" s="39"/>
      <c r="H174" s="39"/>
      <c r="I174" s="205"/>
      <c r="J174" s="39"/>
      <c r="K174" s="39"/>
      <c r="L174" s="43"/>
      <c r="M174" s="206"/>
      <c r="N174" s="207"/>
      <c r="O174" s="83"/>
      <c r="P174" s="83"/>
      <c r="Q174" s="83"/>
      <c r="R174" s="83"/>
      <c r="S174" s="83"/>
      <c r="T174" s="84"/>
      <c r="U174" s="37"/>
      <c r="V174" s="37"/>
      <c r="W174" s="37"/>
      <c r="X174" s="37"/>
      <c r="Y174" s="37"/>
      <c r="Z174" s="37"/>
      <c r="AA174" s="37"/>
      <c r="AB174" s="37"/>
      <c r="AC174" s="37"/>
      <c r="AD174" s="37"/>
      <c r="AE174" s="37"/>
      <c r="AT174" s="16" t="s">
        <v>168</v>
      </c>
      <c r="AU174" s="16" t="s">
        <v>69</v>
      </c>
    </row>
    <row r="175" s="2" customFormat="1" ht="44.25" customHeight="1">
      <c r="A175" s="37"/>
      <c r="B175" s="38"/>
      <c r="C175" s="189" t="s">
        <v>432</v>
      </c>
      <c r="D175" s="189" t="s">
        <v>149</v>
      </c>
      <c r="E175" s="190" t="s">
        <v>328</v>
      </c>
      <c r="F175" s="191" t="s">
        <v>329</v>
      </c>
      <c r="G175" s="192" t="s">
        <v>138</v>
      </c>
      <c r="H175" s="193">
        <v>11</v>
      </c>
      <c r="I175" s="194"/>
      <c r="J175" s="195">
        <f>ROUND(I175*H175,2)</f>
        <v>0</v>
      </c>
      <c r="K175" s="191" t="s">
        <v>139</v>
      </c>
      <c r="L175" s="43"/>
      <c r="M175" s="196" t="s">
        <v>19</v>
      </c>
      <c r="N175" s="197" t="s">
        <v>40</v>
      </c>
      <c r="O175" s="83"/>
      <c r="P175" s="185">
        <f>O175*H175</f>
        <v>0</v>
      </c>
      <c r="Q175" s="185">
        <v>0</v>
      </c>
      <c r="R175" s="185">
        <f>Q175*H175</f>
        <v>0</v>
      </c>
      <c r="S175" s="185">
        <v>0</v>
      </c>
      <c r="T175" s="186">
        <f>S175*H175</f>
        <v>0</v>
      </c>
      <c r="U175" s="37"/>
      <c r="V175" s="37"/>
      <c r="W175" s="37"/>
      <c r="X175" s="37"/>
      <c r="Y175" s="37"/>
      <c r="Z175" s="37"/>
      <c r="AA175" s="37"/>
      <c r="AB175" s="37"/>
      <c r="AC175" s="37"/>
      <c r="AD175" s="37"/>
      <c r="AE175" s="37"/>
      <c r="AR175" s="187" t="s">
        <v>142</v>
      </c>
      <c r="AT175" s="187" t="s">
        <v>149</v>
      </c>
      <c r="AU175" s="187" t="s">
        <v>69</v>
      </c>
      <c r="AY175" s="16" t="s">
        <v>141</v>
      </c>
      <c r="BE175" s="188">
        <f>IF(N175="základní",J175,0)</f>
        <v>0</v>
      </c>
      <c r="BF175" s="188">
        <f>IF(N175="snížená",J175,0)</f>
        <v>0</v>
      </c>
      <c r="BG175" s="188">
        <f>IF(N175="zákl. přenesená",J175,0)</f>
        <v>0</v>
      </c>
      <c r="BH175" s="188">
        <f>IF(N175="sníž. přenesená",J175,0)</f>
        <v>0</v>
      </c>
      <c r="BI175" s="188">
        <f>IF(N175="nulová",J175,0)</f>
        <v>0</v>
      </c>
      <c r="BJ175" s="16" t="s">
        <v>77</v>
      </c>
      <c r="BK175" s="188">
        <f>ROUND(I175*H175,2)</f>
        <v>0</v>
      </c>
      <c r="BL175" s="16" t="s">
        <v>142</v>
      </c>
      <c r="BM175" s="187" t="s">
        <v>441</v>
      </c>
    </row>
    <row r="176" s="2" customFormat="1">
      <c r="A176" s="37"/>
      <c r="B176" s="38"/>
      <c r="C176" s="39"/>
      <c r="D176" s="203" t="s">
        <v>168</v>
      </c>
      <c r="E176" s="39"/>
      <c r="F176" s="204" t="s">
        <v>331</v>
      </c>
      <c r="G176" s="39"/>
      <c r="H176" s="39"/>
      <c r="I176" s="205"/>
      <c r="J176" s="39"/>
      <c r="K176" s="39"/>
      <c r="L176" s="43"/>
      <c r="M176" s="208"/>
      <c r="N176" s="209"/>
      <c r="O176" s="200"/>
      <c r="P176" s="200"/>
      <c r="Q176" s="200"/>
      <c r="R176" s="200"/>
      <c r="S176" s="200"/>
      <c r="T176" s="210"/>
      <c r="U176" s="37"/>
      <c r="V176" s="37"/>
      <c r="W176" s="37"/>
      <c r="X176" s="37"/>
      <c r="Y176" s="37"/>
      <c r="Z176" s="37"/>
      <c r="AA176" s="37"/>
      <c r="AB176" s="37"/>
      <c r="AC176" s="37"/>
      <c r="AD176" s="37"/>
      <c r="AE176" s="37"/>
      <c r="AT176" s="16" t="s">
        <v>168</v>
      </c>
      <c r="AU176" s="16" t="s">
        <v>69</v>
      </c>
    </row>
    <row r="177" s="2" customFormat="1" ht="6.96" customHeight="1">
      <c r="A177" s="37"/>
      <c r="B177" s="58"/>
      <c r="C177" s="59"/>
      <c r="D177" s="59"/>
      <c r="E177" s="59"/>
      <c r="F177" s="59"/>
      <c r="G177" s="59"/>
      <c r="H177" s="59"/>
      <c r="I177" s="59"/>
      <c r="J177" s="59"/>
      <c r="K177" s="59"/>
      <c r="L177" s="43"/>
      <c r="M177" s="37"/>
      <c r="O177" s="37"/>
      <c r="P177" s="37"/>
      <c r="Q177" s="37"/>
      <c r="R177" s="37"/>
      <c r="S177" s="37"/>
      <c r="T177" s="37"/>
      <c r="U177" s="37"/>
      <c r="V177" s="37"/>
      <c r="W177" s="37"/>
      <c r="X177" s="37"/>
      <c r="Y177" s="37"/>
      <c r="Z177" s="37"/>
      <c r="AA177" s="37"/>
      <c r="AB177" s="37"/>
      <c r="AC177" s="37"/>
      <c r="AD177" s="37"/>
      <c r="AE177" s="37"/>
    </row>
  </sheetData>
  <sheetProtection sheet="1" autoFilter="0" formatColumns="0" formatRows="0" objects="1" scenarios="1" spinCount="100000" saltValue="Crr/fN0+CWwm30BoVHFQI8pRWrAlxDCZkxLcLyMqAier4nBvVe7s5qBfrJhw75Q6Q691xzx+CwM5ndNKGzsS1g==" hashValue="0kThsS3m7R52CGj/fxSU5TCcS1gEiXJ23bEVwLcp0ehYB/6kqycxBSPaIAW1nQL0ROfpB2pMebRHVcefOG9DOQ==" algorithmName="SHA-512" password="CC35"/>
  <autoFilter ref="C78:K176"/>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722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ROUND(J81,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ROUND((SUM(BE81:BE242)),  2)</f>
        <v>0</v>
      </c>
      <c r="G33" s="37"/>
      <c r="H33" s="37"/>
      <c r="I33" s="147">
        <v>0.20999999999999999</v>
      </c>
      <c r="J33" s="146">
        <f>ROUND(((SUM(BE81:BE242))*I33),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ROUND((SUM(BF81:BF242)),  2)</f>
        <v>0</v>
      </c>
      <c r="G34" s="37"/>
      <c r="H34" s="37"/>
      <c r="I34" s="147">
        <v>0.12</v>
      </c>
      <c r="J34" s="146">
        <f>ROUND(((SUM(BF81:BF242))*I34),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ROUND((SUM(BG81:BG242)),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ROUND((SUM(BH81:BH242)),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ROUND((SUM(BI81:BI242)),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06 - Práce na žel. svršku v žst. Záboří nad Labem</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J81</f>
        <v>0</v>
      </c>
      <c r="K59" s="39"/>
      <c r="L59" s="133"/>
      <c r="S59" s="37"/>
      <c r="T59" s="37"/>
      <c r="U59" s="37"/>
      <c r="V59" s="37"/>
      <c r="W59" s="37"/>
      <c r="X59" s="37"/>
      <c r="Y59" s="37"/>
      <c r="Z59" s="37"/>
      <c r="AA59" s="37"/>
      <c r="AB59" s="37"/>
      <c r="AC59" s="37"/>
      <c r="AD59" s="37"/>
      <c r="AE59" s="37"/>
      <c r="AU59" s="16" t="s">
        <v>121</v>
      </c>
    </row>
    <row r="60" s="10" customFormat="1" ht="24.96" customHeight="1">
      <c r="A60" s="10"/>
      <c r="B60" s="211"/>
      <c r="C60" s="212"/>
      <c r="D60" s="213" t="s">
        <v>723</v>
      </c>
      <c r="E60" s="214"/>
      <c r="F60" s="214"/>
      <c r="G60" s="214"/>
      <c r="H60" s="214"/>
      <c r="I60" s="214"/>
      <c r="J60" s="215">
        <f>J241</f>
        <v>0</v>
      </c>
      <c r="K60" s="212"/>
      <c r="L60" s="216"/>
      <c r="S60" s="10"/>
      <c r="T60" s="10"/>
      <c r="U60" s="10"/>
      <c r="V60" s="10"/>
      <c r="W60" s="10"/>
      <c r="X60" s="10"/>
      <c r="Y60" s="10"/>
      <c r="Z60" s="10"/>
      <c r="AA60" s="10"/>
      <c r="AB60" s="10"/>
      <c r="AC60" s="10"/>
      <c r="AD60" s="10"/>
      <c r="AE60" s="10"/>
    </row>
    <row r="61" s="11" customFormat="1" ht="19.92" customHeight="1">
      <c r="A61" s="11"/>
      <c r="B61" s="217"/>
      <c r="C61" s="218"/>
      <c r="D61" s="219" t="s">
        <v>724</v>
      </c>
      <c r="E61" s="220"/>
      <c r="F61" s="220"/>
      <c r="G61" s="220"/>
      <c r="H61" s="220"/>
      <c r="I61" s="220"/>
      <c r="J61" s="221">
        <f>J242</f>
        <v>0</v>
      </c>
      <c r="K61" s="218"/>
      <c r="L61" s="222"/>
      <c r="S61" s="11"/>
      <c r="T61" s="11"/>
      <c r="U61" s="11"/>
      <c r="V61" s="11"/>
      <c r="W61" s="11"/>
      <c r="X61" s="11"/>
      <c r="Y61" s="11"/>
      <c r="Z61" s="11"/>
      <c r="AA61" s="11"/>
      <c r="AB61" s="11"/>
      <c r="AC61" s="11"/>
      <c r="AD61" s="11"/>
      <c r="AE61" s="11"/>
    </row>
    <row r="62" s="2" customFormat="1" ht="21.84" customHeight="1">
      <c r="A62" s="37"/>
      <c r="B62" s="38"/>
      <c r="C62" s="39"/>
      <c r="D62" s="39"/>
      <c r="E62" s="39"/>
      <c r="F62" s="39"/>
      <c r="G62" s="39"/>
      <c r="H62" s="39"/>
      <c r="I62" s="39"/>
      <c r="J62" s="39"/>
      <c r="K62" s="39"/>
      <c r="L62" s="133"/>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59"/>
      <c r="J63" s="59"/>
      <c r="K63" s="59"/>
      <c r="L63" s="133"/>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61"/>
      <c r="J67" s="61"/>
      <c r="K67" s="61"/>
      <c r="L67" s="133"/>
      <c r="S67" s="37"/>
      <c r="T67" s="37"/>
      <c r="U67" s="37"/>
      <c r="V67" s="37"/>
      <c r="W67" s="37"/>
      <c r="X67" s="37"/>
      <c r="Y67" s="37"/>
      <c r="Z67" s="37"/>
      <c r="AA67" s="37"/>
      <c r="AB67" s="37"/>
      <c r="AC67" s="37"/>
      <c r="AD67" s="37"/>
      <c r="AE67" s="37"/>
    </row>
    <row r="68" s="2" customFormat="1" ht="24.96" customHeight="1">
      <c r="A68" s="37"/>
      <c r="B68" s="38"/>
      <c r="C68" s="22" t="s">
        <v>122</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159" t="str">
        <f>E7</f>
        <v>Cyklická obnova trati Pardubice (mimo) - Kolín (mimo)</v>
      </c>
      <c r="F71" s="31"/>
      <c r="G71" s="31"/>
      <c r="H71" s="31"/>
      <c r="I71" s="39"/>
      <c r="J71" s="39"/>
      <c r="K71" s="39"/>
      <c r="L71" s="133"/>
      <c r="S71" s="37"/>
      <c r="T71" s="37"/>
      <c r="U71" s="37"/>
      <c r="V71" s="37"/>
      <c r="W71" s="37"/>
      <c r="X71" s="37"/>
      <c r="Y71" s="37"/>
      <c r="Z71" s="37"/>
      <c r="AA71" s="37"/>
      <c r="AB71" s="37"/>
      <c r="AC71" s="37"/>
      <c r="AD71" s="37"/>
      <c r="AE71" s="37"/>
    </row>
    <row r="72" s="2" customFormat="1" ht="12" customHeight="1">
      <c r="A72" s="37"/>
      <c r="B72" s="38"/>
      <c r="C72" s="31" t="s">
        <v>116</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68" t="str">
        <f>E9</f>
        <v>SO 06 - Práce na žel. svršku v žst. Záboří nad Labem</v>
      </c>
      <c r="F73" s="39"/>
      <c r="G73" s="39"/>
      <c r="H73" s="39"/>
      <c r="I73" s="39"/>
      <c r="J73" s="39"/>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 xml:space="preserve"> </v>
      </c>
      <c r="G75" s="39"/>
      <c r="H75" s="39"/>
      <c r="I75" s="31" t="s">
        <v>23</v>
      </c>
      <c r="J75" s="71" t="str">
        <f>IF(J12="","",J12)</f>
        <v>8. 7. 2024</v>
      </c>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5.15" customHeight="1">
      <c r="A77" s="37"/>
      <c r="B77" s="38"/>
      <c r="C77" s="31" t="s">
        <v>25</v>
      </c>
      <c r="D77" s="39"/>
      <c r="E77" s="39"/>
      <c r="F77" s="26" t="str">
        <f>E15</f>
        <v xml:space="preserve"> </v>
      </c>
      <c r="G77" s="39"/>
      <c r="H77" s="39"/>
      <c r="I77" s="31" t="s">
        <v>30</v>
      </c>
      <c r="J77" s="35" t="str">
        <f>E21</f>
        <v xml:space="preserve"> </v>
      </c>
      <c r="K77" s="39"/>
      <c r="L77" s="133"/>
      <c r="S77" s="37"/>
      <c r="T77" s="37"/>
      <c r="U77" s="37"/>
      <c r="V77" s="37"/>
      <c r="W77" s="37"/>
      <c r="X77" s="37"/>
      <c r="Y77" s="37"/>
      <c r="Z77" s="37"/>
      <c r="AA77" s="37"/>
      <c r="AB77" s="37"/>
      <c r="AC77" s="37"/>
      <c r="AD77" s="37"/>
      <c r="AE77" s="37"/>
    </row>
    <row r="78" s="2" customFormat="1" ht="15.15" customHeight="1">
      <c r="A78" s="37"/>
      <c r="B78" s="38"/>
      <c r="C78" s="31" t="s">
        <v>28</v>
      </c>
      <c r="D78" s="39"/>
      <c r="E78" s="39"/>
      <c r="F78" s="26" t="str">
        <f>IF(E18="","",E18)</f>
        <v>Vyplň údaj</v>
      </c>
      <c r="G78" s="39"/>
      <c r="H78" s="39"/>
      <c r="I78" s="31" t="s">
        <v>32</v>
      </c>
      <c r="J78" s="35" t="str">
        <f>E24</f>
        <v xml:space="preserve"> </v>
      </c>
      <c r="K78" s="39"/>
      <c r="L78" s="13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33"/>
      <c r="S79" s="37"/>
      <c r="T79" s="37"/>
      <c r="U79" s="37"/>
      <c r="V79" s="37"/>
      <c r="W79" s="37"/>
      <c r="X79" s="37"/>
      <c r="Y79" s="37"/>
      <c r="Z79" s="37"/>
      <c r="AA79" s="37"/>
      <c r="AB79" s="37"/>
      <c r="AC79" s="37"/>
      <c r="AD79" s="37"/>
      <c r="AE79" s="37"/>
    </row>
    <row r="80" s="9" customFormat="1" ht="29.28" customHeight="1">
      <c r="A80" s="164"/>
      <c r="B80" s="165"/>
      <c r="C80" s="166" t="s">
        <v>123</v>
      </c>
      <c r="D80" s="167" t="s">
        <v>54</v>
      </c>
      <c r="E80" s="167" t="s">
        <v>50</v>
      </c>
      <c r="F80" s="167" t="s">
        <v>51</v>
      </c>
      <c r="G80" s="167" t="s">
        <v>124</v>
      </c>
      <c r="H80" s="167" t="s">
        <v>125</v>
      </c>
      <c r="I80" s="167" t="s">
        <v>126</v>
      </c>
      <c r="J80" s="167" t="s">
        <v>120</v>
      </c>
      <c r="K80" s="168" t="s">
        <v>127</v>
      </c>
      <c r="L80" s="169"/>
      <c r="M80" s="91" t="s">
        <v>19</v>
      </c>
      <c r="N80" s="92" t="s">
        <v>39</v>
      </c>
      <c r="O80" s="92" t="s">
        <v>128</v>
      </c>
      <c r="P80" s="92" t="s">
        <v>129</v>
      </c>
      <c r="Q80" s="92" t="s">
        <v>130</v>
      </c>
      <c r="R80" s="92" t="s">
        <v>131</v>
      </c>
      <c r="S80" s="92" t="s">
        <v>132</v>
      </c>
      <c r="T80" s="93" t="s">
        <v>133</v>
      </c>
      <c r="U80" s="164"/>
      <c r="V80" s="164"/>
      <c r="W80" s="164"/>
      <c r="X80" s="164"/>
      <c r="Y80" s="164"/>
      <c r="Z80" s="164"/>
      <c r="AA80" s="164"/>
      <c r="AB80" s="164"/>
      <c r="AC80" s="164"/>
      <c r="AD80" s="164"/>
      <c r="AE80" s="164"/>
    </row>
    <row r="81" s="2" customFormat="1" ht="22.8" customHeight="1">
      <c r="A81" s="37"/>
      <c r="B81" s="38"/>
      <c r="C81" s="98" t="s">
        <v>134</v>
      </c>
      <c r="D81" s="39"/>
      <c r="E81" s="39"/>
      <c r="F81" s="39"/>
      <c r="G81" s="39"/>
      <c r="H81" s="39"/>
      <c r="I81" s="39"/>
      <c r="J81" s="170">
        <f>BK81</f>
        <v>0</v>
      </c>
      <c r="K81" s="39"/>
      <c r="L81" s="43"/>
      <c r="M81" s="94"/>
      <c r="N81" s="171"/>
      <c r="O81" s="95"/>
      <c r="P81" s="172">
        <f>P82+SUM(P83:P241)</f>
        <v>0</v>
      </c>
      <c r="Q81" s="95"/>
      <c r="R81" s="172">
        <f>R82+SUM(R83:R241)</f>
        <v>0.308</v>
      </c>
      <c r="S81" s="95"/>
      <c r="T81" s="173">
        <f>T82+SUM(T83:T241)</f>
        <v>0</v>
      </c>
      <c r="U81" s="37"/>
      <c r="V81" s="37"/>
      <c r="W81" s="37"/>
      <c r="X81" s="37"/>
      <c r="Y81" s="37"/>
      <c r="Z81" s="37"/>
      <c r="AA81" s="37"/>
      <c r="AB81" s="37"/>
      <c r="AC81" s="37"/>
      <c r="AD81" s="37"/>
      <c r="AE81" s="37"/>
      <c r="AT81" s="16" t="s">
        <v>68</v>
      </c>
      <c r="AU81" s="16" t="s">
        <v>121</v>
      </c>
      <c r="BK81" s="174">
        <f>BK82+SUM(BK83:BK241)</f>
        <v>0</v>
      </c>
    </row>
    <row r="82" s="2" customFormat="1" ht="37.8" customHeight="1">
      <c r="A82" s="37"/>
      <c r="B82" s="38"/>
      <c r="C82" s="189" t="s">
        <v>77</v>
      </c>
      <c r="D82" s="189" t="s">
        <v>149</v>
      </c>
      <c r="E82" s="190" t="s">
        <v>333</v>
      </c>
      <c r="F82" s="191" t="s">
        <v>334</v>
      </c>
      <c r="G82" s="192" t="s">
        <v>176</v>
      </c>
      <c r="H82" s="193">
        <v>300</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79</v>
      </c>
    </row>
    <row r="83" s="2" customFormat="1">
      <c r="A83" s="37"/>
      <c r="B83" s="38"/>
      <c r="C83" s="39"/>
      <c r="D83" s="203" t="s">
        <v>168</v>
      </c>
      <c r="E83" s="39"/>
      <c r="F83" s="204" t="s">
        <v>335</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44.25" customHeight="1">
      <c r="A84" s="37"/>
      <c r="B84" s="38"/>
      <c r="C84" s="189" t="s">
        <v>79</v>
      </c>
      <c r="D84" s="189" t="s">
        <v>149</v>
      </c>
      <c r="E84" s="190" t="s">
        <v>178</v>
      </c>
      <c r="F84" s="191" t="s">
        <v>179</v>
      </c>
      <c r="G84" s="192" t="s">
        <v>180</v>
      </c>
      <c r="H84" s="193">
        <v>450</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142</v>
      </c>
    </row>
    <row r="85" s="2" customFormat="1">
      <c r="A85" s="37"/>
      <c r="B85" s="38"/>
      <c r="C85" s="39"/>
      <c r="D85" s="203" t="s">
        <v>168</v>
      </c>
      <c r="E85" s="39"/>
      <c r="F85" s="204" t="s">
        <v>336</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24.15" customHeight="1">
      <c r="A86" s="37"/>
      <c r="B86" s="38"/>
      <c r="C86" s="189" t="s">
        <v>145</v>
      </c>
      <c r="D86" s="189" t="s">
        <v>149</v>
      </c>
      <c r="E86" s="190" t="s">
        <v>337</v>
      </c>
      <c r="F86" s="191" t="s">
        <v>338</v>
      </c>
      <c r="G86" s="192" t="s">
        <v>339</v>
      </c>
      <c r="H86" s="193">
        <v>2400</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148</v>
      </c>
    </row>
    <row r="87" s="2" customFormat="1">
      <c r="A87" s="37"/>
      <c r="B87" s="38"/>
      <c r="C87" s="39"/>
      <c r="D87" s="203" t="s">
        <v>168</v>
      </c>
      <c r="E87" s="39"/>
      <c r="F87" s="204" t="s">
        <v>340</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24.15" customHeight="1">
      <c r="A88" s="37"/>
      <c r="B88" s="38"/>
      <c r="C88" s="189" t="s">
        <v>142</v>
      </c>
      <c r="D88" s="189" t="s">
        <v>149</v>
      </c>
      <c r="E88" s="190" t="s">
        <v>166</v>
      </c>
      <c r="F88" s="191" t="s">
        <v>167</v>
      </c>
      <c r="G88" s="192" t="s">
        <v>138</v>
      </c>
      <c r="H88" s="193">
        <v>232</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140</v>
      </c>
    </row>
    <row r="89" s="2" customFormat="1">
      <c r="A89" s="37"/>
      <c r="B89" s="38"/>
      <c r="C89" s="39"/>
      <c r="D89" s="203" t="s">
        <v>168</v>
      </c>
      <c r="E89" s="39"/>
      <c r="F89" s="204" t="s">
        <v>725</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101.25" customHeight="1">
      <c r="A90" s="37"/>
      <c r="B90" s="38"/>
      <c r="C90" s="189" t="s">
        <v>152</v>
      </c>
      <c r="D90" s="189" t="s">
        <v>149</v>
      </c>
      <c r="E90" s="190" t="s">
        <v>174</v>
      </c>
      <c r="F90" s="191" t="s">
        <v>175</v>
      </c>
      <c r="G90" s="192" t="s">
        <v>176</v>
      </c>
      <c r="H90" s="193">
        <v>493.44999999999999</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155</v>
      </c>
    </row>
    <row r="91" s="2" customFormat="1">
      <c r="A91" s="37"/>
      <c r="B91" s="38"/>
      <c r="C91" s="39"/>
      <c r="D91" s="203" t="s">
        <v>168</v>
      </c>
      <c r="E91" s="39"/>
      <c r="F91" s="204" t="s">
        <v>726</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4.25" customHeight="1">
      <c r="A92" s="37"/>
      <c r="B92" s="38"/>
      <c r="C92" s="189" t="s">
        <v>148</v>
      </c>
      <c r="D92" s="189" t="s">
        <v>149</v>
      </c>
      <c r="E92" s="190" t="s">
        <v>178</v>
      </c>
      <c r="F92" s="191" t="s">
        <v>179</v>
      </c>
      <c r="G92" s="192" t="s">
        <v>180</v>
      </c>
      <c r="H92" s="193">
        <v>892.15800000000002</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8</v>
      </c>
    </row>
    <row r="93" s="2" customFormat="1">
      <c r="A93" s="37"/>
      <c r="B93" s="38"/>
      <c r="C93" s="39"/>
      <c r="D93" s="203" t="s">
        <v>168</v>
      </c>
      <c r="E93" s="39"/>
      <c r="F93" s="204" t="s">
        <v>727</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4.25" customHeight="1">
      <c r="A94" s="37"/>
      <c r="B94" s="38"/>
      <c r="C94" s="189" t="s">
        <v>158</v>
      </c>
      <c r="D94" s="189" t="s">
        <v>149</v>
      </c>
      <c r="E94" s="190" t="s">
        <v>182</v>
      </c>
      <c r="F94" s="191" t="s">
        <v>183</v>
      </c>
      <c r="G94" s="192" t="s">
        <v>180</v>
      </c>
      <c r="H94" s="193">
        <v>446.07900000000001</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161</v>
      </c>
    </row>
    <row r="95" s="2" customFormat="1">
      <c r="A95" s="37"/>
      <c r="B95" s="38"/>
      <c r="C95" s="39"/>
      <c r="D95" s="203" t="s">
        <v>168</v>
      </c>
      <c r="E95" s="39"/>
      <c r="F95" s="204" t="s">
        <v>728</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44.25" customHeight="1">
      <c r="A96" s="37"/>
      <c r="B96" s="38"/>
      <c r="C96" s="189" t="s">
        <v>140</v>
      </c>
      <c r="D96" s="189" t="s">
        <v>149</v>
      </c>
      <c r="E96" s="190" t="s">
        <v>178</v>
      </c>
      <c r="F96" s="191" t="s">
        <v>179</v>
      </c>
      <c r="G96" s="192" t="s">
        <v>180</v>
      </c>
      <c r="H96" s="193">
        <v>446.07900000000001</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164</v>
      </c>
    </row>
    <row r="97" s="2" customFormat="1">
      <c r="A97" s="37"/>
      <c r="B97" s="38"/>
      <c r="C97" s="39"/>
      <c r="D97" s="203" t="s">
        <v>168</v>
      </c>
      <c r="E97" s="39"/>
      <c r="F97" s="204" t="s">
        <v>729</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49.05" customHeight="1">
      <c r="A98" s="37"/>
      <c r="B98" s="38"/>
      <c r="C98" s="189" t="s">
        <v>192</v>
      </c>
      <c r="D98" s="189" t="s">
        <v>149</v>
      </c>
      <c r="E98" s="190" t="s">
        <v>186</v>
      </c>
      <c r="F98" s="191" t="s">
        <v>187</v>
      </c>
      <c r="G98" s="192" t="s">
        <v>180</v>
      </c>
      <c r="H98" s="193">
        <v>892.15800000000002</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195</v>
      </c>
    </row>
    <row r="99" s="2" customFormat="1">
      <c r="A99" s="37"/>
      <c r="B99" s="38"/>
      <c r="C99" s="39"/>
      <c r="D99" s="203" t="s">
        <v>168</v>
      </c>
      <c r="E99" s="39"/>
      <c r="F99" s="204" t="s">
        <v>730</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49.05" customHeight="1">
      <c r="A100" s="37"/>
      <c r="B100" s="38"/>
      <c r="C100" s="189" t="s">
        <v>155</v>
      </c>
      <c r="D100" s="189" t="s">
        <v>149</v>
      </c>
      <c r="E100" s="190" t="s">
        <v>189</v>
      </c>
      <c r="F100" s="191" t="s">
        <v>190</v>
      </c>
      <c r="G100" s="192" t="s">
        <v>180</v>
      </c>
      <c r="H100" s="193">
        <v>446.07900000000001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199</v>
      </c>
    </row>
    <row r="101" s="2" customFormat="1">
      <c r="A101" s="37"/>
      <c r="B101" s="38"/>
      <c r="C101" s="39"/>
      <c r="D101" s="203" t="s">
        <v>168</v>
      </c>
      <c r="E101" s="39"/>
      <c r="F101" s="204" t="s">
        <v>731</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90" customHeight="1">
      <c r="A102" s="37"/>
      <c r="B102" s="38"/>
      <c r="C102" s="189" t="s">
        <v>201</v>
      </c>
      <c r="D102" s="189" t="s">
        <v>149</v>
      </c>
      <c r="E102" s="190" t="s">
        <v>197</v>
      </c>
      <c r="F102" s="191" t="s">
        <v>198</v>
      </c>
      <c r="G102" s="192" t="s">
        <v>172</v>
      </c>
      <c r="H102" s="193">
        <v>5.6959999999999997</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204</v>
      </c>
    </row>
    <row r="103" s="2" customFormat="1">
      <c r="A103" s="37"/>
      <c r="B103" s="38"/>
      <c r="C103" s="39"/>
      <c r="D103" s="203" t="s">
        <v>168</v>
      </c>
      <c r="E103" s="39"/>
      <c r="F103" s="204" t="s">
        <v>732</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90" customHeight="1">
      <c r="A104" s="37"/>
      <c r="B104" s="38"/>
      <c r="C104" s="189" t="s">
        <v>8</v>
      </c>
      <c r="D104" s="189" t="s">
        <v>149</v>
      </c>
      <c r="E104" s="190" t="s">
        <v>349</v>
      </c>
      <c r="F104" s="191" t="s">
        <v>350</v>
      </c>
      <c r="G104" s="192" t="s">
        <v>227</v>
      </c>
      <c r="H104" s="193">
        <v>1141</v>
      </c>
      <c r="I104" s="194"/>
      <c r="J104" s="195">
        <f>ROUND(I104*H104,2)</f>
        <v>0</v>
      </c>
      <c r="K104" s="191" t="s">
        <v>139</v>
      </c>
      <c r="L104" s="43"/>
      <c r="M104" s="196" t="s">
        <v>19</v>
      </c>
      <c r="N104" s="197"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142</v>
      </c>
      <c r="AT104" s="187" t="s">
        <v>149</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208</v>
      </c>
    </row>
    <row r="105" s="2" customFormat="1">
      <c r="A105" s="37"/>
      <c r="B105" s="38"/>
      <c r="C105" s="39"/>
      <c r="D105" s="203" t="s">
        <v>168</v>
      </c>
      <c r="E105" s="39"/>
      <c r="F105" s="204" t="s">
        <v>733</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66.75" customHeight="1">
      <c r="A106" s="37"/>
      <c r="B106" s="38"/>
      <c r="C106" s="189" t="s">
        <v>210</v>
      </c>
      <c r="D106" s="189" t="s">
        <v>149</v>
      </c>
      <c r="E106" s="190" t="s">
        <v>352</v>
      </c>
      <c r="F106" s="191" t="s">
        <v>353</v>
      </c>
      <c r="G106" s="192" t="s">
        <v>227</v>
      </c>
      <c r="H106" s="193">
        <v>138.5</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213</v>
      </c>
    </row>
    <row r="107" s="2" customFormat="1">
      <c r="A107" s="37"/>
      <c r="B107" s="38"/>
      <c r="C107" s="39"/>
      <c r="D107" s="203" t="s">
        <v>168</v>
      </c>
      <c r="E107" s="39"/>
      <c r="F107" s="204" t="s">
        <v>734</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66.75" customHeight="1">
      <c r="A108" s="37"/>
      <c r="B108" s="38"/>
      <c r="C108" s="189" t="s">
        <v>161</v>
      </c>
      <c r="D108" s="189" t="s">
        <v>149</v>
      </c>
      <c r="E108" s="190" t="s">
        <v>202</v>
      </c>
      <c r="F108" s="191" t="s">
        <v>203</v>
      </c>
      <c r="G108" s="192" t="s">
        <v>172</v>
      </c>
      <c r="H108" s="193">
        <v>0.050999999999999997</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215</v>
      </c>
    </row>
    <row r="109" s="2" customFormat="1">
      <c r="A109" s="37"/>
      <c r="B109" s="38"/>
      <c r="C109" s="39"/>
      <c r="D109" s="203" t="s">
        <v>168</v>
      </c>
      <c r="E109" s="39"/>
      <c r="F109" s="204" t="s">
        <v>735</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37.8" customHeight="1">
      <c r="A110" s="37"/>
      <c r="B110" s="38"/>
      <c r="C110" s="189" t="s">
        <v>217</v>
      </c>
      <c r="D110" s="189" t="s">
        <v>149</v>
      </c>
      <c r="E110" s="190" t="s">
        <v>206</v>
      </c>
      <c r="F110" s="191" t="s">
        <v>207</v>
      </c>
      <c r="G110" s="192" t="s">
        <v>176</v>
      </c>
      <c r="H110" s="193">
        <v>484.16000000000002</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218</v>
      </c>
    </row>
    <row r="111" s="2" customFormat="1">
      <c r="A111" s="37"/>
      <c r="B111" s="38"/>
      <c r="C111" s="39"/>
      <c r="D111" s="203" t="s">
        <v>168</v>
      </c>
      <c r="E111" s="39"/>
      <c r="F111" s="204" t="s">
        <v>736</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37.8" customHeight="1">
      <c r="A112" s="37"/>
      <c r="B112" s="38"/>
      <c r="C112" s="189" t="s">
        <v>164</v>
      </c>
      <c r="D112" s="189" t="s">
        <v>149</v>
      </c>
      <c r="E112" s="190" t="s">
        <v>357</v>
      </c>
      <c r="F112" s="191" t="s">
        <v>358</v>
      </c>
      <c r="G112" s="192" t="s">
        <v>176</v>
      </c>
      <c r="H112" s="193">
        <v>125.51000000000001</v>
      </c>
      <c r="I112" s="194"/>
      <c r="J112" s="195">
        <f>ROUND(I112*H112,2)</f>
        <v>0</v>
      </c>
      <c r="K112" s="191" t="s">
        <v>139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222</v>
      </c>
    </row>
    <row r="113" s="2" customFormat="1">
      <c r="A113" s="37"/>
      <c r="B113" s="38"/>
      <c r="C113" s="39"/>
      <c r="D113" s="203" t="s">
        <v>168</v>
      </c>
      <c r="E113" s="39"/>
      <c r="F113" s="204" t="s">
        <v>737</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16.5" customHeight="1">
      <c r="A114" s="37"/>
      <c r="B114" s="38"/>
      <c r="C114" s="175" t="s">
        <v>224</v>
      </c>
      <c r="D114" s="175" t="s">
        <v>135</v>
      </c>
      <c r="E114" s="176" t="s">
        <v>211</v>
      </c>
      <c r="F114" s="177" t="s">
        <v>212</v>
      </c>
      <c r="G114" s="178" t="s">
        <v>180</v>
      </c>
      <c r="H114" s="179">
        <v>2244.8490000000002</v>
      </c>
      <c r="I114" s="180"/>
      <c r="J114" s="181">
        <f>ROUND(I114*H114,2)</f>
        <v>0</v>
      </c>
      <c r="K114" s="177" t="s">
        <v>139</v>
      </c>
      <c r="L114" s="182"/>
      <c r="M114" s="183" t="s">
        <v>19</v>
      </c>
      <c r="N114" s="184"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140</v>
      </c>
      <c r="AT114" s="187" t="s">
        <v>135</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228</v>
      </c>
    </row>
    <row r="115" s="2" customFormat="1">
      <c r="A115" s="37"/>
      <c r="B115" s="38"/>
      <c r="C115" s="39"/>
      <c r="D115" s="203" t="s">
        <v>168</v>
      </c>
      <c r="E115" s="39"/>
      <c r="F115" s="204" t="s">
        <v>738</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44.25" customHeight="1">
      <c r="A116" s="37"/>
      <c r="B116" s="38"/>
      <c r="C116" s="189" t="s">
        <v>195</v>
      </c>
      <c r="D116" s="189" t="s">
        <v>149</v>
      </c>
      <c r="E116" s="190" t="s">
        <v>178</v>
      </c>
      <c r="F116" s="191" t="s">
        <v>179</v>
      </c>
      <c r="G116" s="192" t="s">
        <v>180</v>
      </c>
      <c r="H116" s="193">
        <v>2244.8490000000002</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231</v>
      </c>
    </row>
    <row r="117" s="2" customFormat="1">
      <c r="A117" s="37"/>
      <c r="B117" s="38"/>
      <c r="C117" s="39"/>
      <c r="D117" s="203" t="s">
        <v>168</v>
      </c>
      <c r="E117" s="39"/>
      <c r="F117" s="204" t="s">
        <v>739</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49.05" customHeight="1">
      <c r="A118" s="37"/>
      <c r="B118" s="38"/>
      <c r="C118" s="189" t="s">
        <v>233</v>
      </c>
      <c r="D118" s="189" t="s">
        <v>149</v>
      </c>
      <c r="E118" s="190" t="s">
        <v>186</v>
      </c>
      <c r="F118" s="191" t="s">
        <v>187</v>
      </c>
      <c r="G118" s="192" t="s">
        <v>180</v>
      </c>
      <c r="H118" s="193">
        <v>13469.094999999999</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236</v>
      </c>
    </row>
    <row r="119" s="2" customFormat="1">
      <c r="A119" s="37"/>
      <c r="B119" s="38"/>
      <c r="C119" s="39"/>
      <c r="D119" s="203" t="s">
        <v>168</v>
      </c>
      <c r="E119" s="39"/>
      <c r="F119" s="204" t="s">
        <v>740</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24.15" customHeight="1">
      <c r="A120" s="37"/>
      <c r="B120" s="38"/>
      <c r="C120" s="189" t="s">
        <v>199</v>
      </c>
      <c r="D120" s="189" t="s">
        <v>149</v>
      </c>
      <c r="E120" s="190" t="s">
        <v>220</v>
      </c>
      <c r="F120" s="191" t="s">
        <v>221</v>
      </c>
      <c r="G120" s="192" t="s">
        <v>172</v>
      </c>
      <c r="H120" s="193">
        <v>5.798</v>
      </c>
      <c r="I120" s="194"/>
      <c r="J120" s="195">
        <f>ROUND(I120*H120,2)</f>
        <v>0</v>
      </c>
      <c r="K120" s="191" t="s">
        <v>139</v>
      </c>
      <c r="L120" s="43"/>
      <c r="M120" s="196" t="s">
        <v>19</v>
      </c>
      <c r="N120" s="197"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142</v>
      </c>
      <c r="AT120" s="187" t="s">
        <v>149</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240</v>
      </c>
    </row>
    <row r="121" s="2" customFormat="1">
      <c r="A121" s="37"/>
      <c r="B121" s="38"/>
      <c r="C121" s="39"/>
      <c r="D121" s="203" t="s">
        <v>168</v>
      </c>
      <c r="E121" s="39"/>
      <c r="F121" s="204" t="s">
        <v>741</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24.15" customHeight="1">
      <c r="A122" s="37"/>
      <c r="B122" s="38"/>
      <c r="C122" s="189" t="s">
        <v>7</v>
      </c>
      <c r="D122" s="189" t="s">
        <v>149</v>
      </c>
      <c r="E122" s="190" t="s">
        <v>364</v>
      </c>
      <c r="F122" s="191" t="s">
        <v>365</v>
      </c>
      <c r="G122" s="192" t="s">
        <v>227</v>
      </c>
      <c r="H122" s="193">
        <v>1418</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242</v>
      </c>
    </row>
    <row r="123" s="2" customFormat="1">
      <c r="A123" s="37"/>
      <c r="B123" s="38"/>
      <c r="C123" s="39"/>
      <c r="D123" s="203" t="s">
        <v>168</v>
      </c>
      <c r="E123" s="39"/>
      <c r="F123" s="204" t="s">
        <v>742</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90" customHeight="1">
      <c r="A124" s="37"/>
      <c r="B124" s="38"/>
      <c r="C124" s="189" t="s">
        <v>204</v>
      </c>
      <c r="D124" s="189" t="s">
        <v>149</v>
      </c>
      <c r="E124" s="190" t="s">
        <v>229</v>
      </c>
      <c r="F124" s="191" t="s">
        <v>230</v>
      </c>
      <c r="G124" s="192" t="s">
        <v>138</v>
      </c>
      <c r="H124" s="193">
        <v>53</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247</v>
      </c>
    </row>
    <row r="125" s="2" customFormat="1">
      <c r="A125" s="37"/>
      <c r="B125" s="38"/>
      <c r="C125" s="39"/>
      <c r="D125" s="203" t="s">
        <v>168</v>
      </c>
      <c r="E125" s="39"/>
      <c r="F125" s="204" t="s">
        <v>743</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90" customHeight="1">
      <c r="A126" s="37"/>
      <c r="B126" s="38"/>
      <c r="C126" s="189" t="s">
        <v>249</v>
      </c>
      <c r="D126" s="189" t="s">
        <v>149</v>
      </c>
      <c r="E126" s="190" t="s">
        <v>744</v>
      </c>
      <c r="F126" s="191" t="s">
        <v>745</v>
      </c>
      <c r="G126" s="192" t="s">
        <v>138</v>
      </c>
      <c r="H126" s="193">
        <v>11</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252</v>
      </c>
    </row>
    <row r="127" s="2" customFormat="1">
      <c r="A127" s="37"/>
      <c r="B127" s="38"/>
      <c r="C127" s="39"/>
      <c r="D127" s="203" t="s">
        <v>168</v>
      </c>
      <c r="E127" s="39"/>
      <c r="F127" s="204" t="s">
        <v>746</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90" customHeight="1">
      <c r="A128" s="37"/>
      <c r="B128" s="38"/>
      <c r="C128" s="189" t="s">
        <v>208</v>
      </c>
      <c r="D128" s="189" t="s">
        <v>149</v>
      </c>
      <c r="E128" s="190" t="s">
        <v>368</v>
      </c>
      <c r="F128" s="191" t="s">
        <v>369</v>
      </c>
      <c r="G128" s="192" t="s">
        <v>138</v>
      </c>
      <c r="H128" s="193">
        <v>76</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256</v>
      </c>
    </row>
    <row r="129" s="2" customFormat="1">
      <c r="A129" s="37"/>
      <c r="B129" s="38"/>
      <c r="C129" s="39"/>
      <c r="D129" s="203" t="s">
        <v>168</v>
      </c>
      <c r="E129" s="39"/>
      <c r="F129" s="204" t="s">
        <v>747</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90" customHeight="1">
      <c r="A130" s="37"/>
      <c r="B130" s="38"/>
      <c r="C130" s="189" t="s">
        <v>258</v>
      </c>
      <c r="D130" s="189" t="s">
        <v>149</v>
      </c>
      <c r="E130" s="190" t="s">
        <v>748</v>
      </c>
      <c r="F130" s="191" t="s">
        <v>749</v>
      </c>
      <c r="G130" s="192" t="s">
        <v>138</v>
      </c>
      <c r="H130" s="193">
        <v>15</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261</v>
      </c>
    </row>
    <row r="131" s="2" customFormat="1">
      <c r="A131" s="37"/>
      <c r="B131" s="38"/>
      <c r="C131" s="39"/>
      <c r="D131" s="203" t="s">
        <v>168</v>
      </c>
      <c r="E131" s="39"/>
      <c r="F131" s="204" t="s">
        <v>750</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37.8" customHeight="1">
      <c r="A132" s="37"/>
      <c r="B132" s="38"/>
      <c r="C132" s="189" t="s">
        <v>213</v>
      </c>
      <c r="D132" s="189" t="s">
        <v>149</v>
      </c>
      <c r="E132" s="190" t="s">
        <v>371</v>
      </c>
      <c r="F132" s="191" t="s">
        <v>372</v>
      </c>
      <c r="G132" s="192" t="s">
        <v>138</v>
      </c>
      <c r="H132" s="193">
        <v>4228</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265</v>
      </c>
    </row>
    <row r="133" s="2" customFormat="1">
      <c r="A133" s="37"/>
      <c r="B133" s="38"/>
      <c r="C133" s="39"/>
      <c r="D133" s="203" t="s">
        <v>168</v>
      </c>
      <c r="E133" s="39"/>
      <c r="F133" s="204" t="s">
        <v>751</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55.5" customHeight="1">
      <c r="A134" s="37"/>
      <c r="B134" s="38"/>
      <c r="C134" s="189" t="s">
        <v>267</v>
      </c>
      <c r="D134" s="189" t="s">
        <v>149</v>
      </c>
      <c r="E134" s="190" t="s">
        <v>234</v>
      </c>
      <c r="F134" s="191" t="s">
        <v>235</v>
      </c>
      <c r="G134" s="192" t="s">
        <v>180</v>
      </c>
      <c r="H134" s="193">
        <v>79.171999999999997</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270</v>
      </c>
    </row>
    <row r="135" s="2" customFormat="1">
      <c r="A135" s="37"/>
      <c r="B135" s="38"/>
      <c r="C135" s="39"/>
      <c r="D135" s="203" t="s">
        <v>168</v>
      </c>
      <c r="E135" s="39"/>
      <c r="F135" s="204" t="s">
        <v>752</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55.5" customHeight="1">
      <c r="A136" s="37"/>
      <c r="B136" s="38"/>
      <c r="C136" s="189" t="s">
        <v>215</v>
      </c>
      <c r="D136" s="189" t="s">
        <v>149</v>
      </c>
      <c r="E136" s="190" t="s">
        <v>238</v>
      </c>
      <c r="F136" s="191" t="s">
        <v>239</v>
      </c>
      <c r="G136" s="192" t="s">
        <v>227</v>
      </c>
      <c r="H136" s="193">
        <v>293.39999999999998</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271</v>
      </c>
    </row>
    <row r="137" s="2" customFormat="1">
      <c r="A137" s="37"/>
      <c r="B137" s="38"/>
      <c r="C137" s="39"/>
      <c r="D137" s="203" t="s">
        <v>168</v>
      </c>
      <c r="E137" s="39"/>
      <c r="F137" s="204" t="s">
        <v>753</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55.5" customHeight="1">
      <c r="A138" s="37"/>
      <c r="B138" s="38"/>
      <c r="C138" s="189" t="s">
        <v>273</v>
      </c>
      <c r="D138" s="189" t="s">
        <v>149</v>
      </c>
      <c r="E138" s="190" t="s">
        <v>376</v>
      </c>
      <c r="F138" s="191" t="s">
        <v>377</v>
      </c>
      <c r="G138" s="192" t="s">
        <v>227</v>
      </c>
      <c r="H138" s="193">
        <v>268</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274</v>
      </c>
    </row>
    <row r="139" s="2" customFormat="1">
      <c r="A139" s="37"/>
      <c r="B139" s="38"/>
      <c r="C139" s="39"/>
      <c r="D139" s="203" t="s">
        <v>168</v>
      </c>
      <c r="E139" s="39"/>
      <c r="F139" s="204" t="s">
        <v>754</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55.5" customHeight="1">
      <c r="A140" s="37"/>
      <c r="B140" s="38"/>
      <c r="C140" s="189" t="s">
        <v>218</v>
      </c>
      <c r="D140" s="189" t="s">
        <v>149</v>
      </c>
      <c r="E140" s="190" t="s">
        <v>379</v>
      </c>
      <c r="F140" s="191" t="s">
        <v>380</v>
      </c>
      <c r="G140" s="192" t="s">
        <v>227</v>
      </c>
      <c r="H140" s="193">
        <v>112</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278</v>
      </c>
    </row>
    <row r="141" s="2" customFormat="1">
      <c r="A141" s="37"/>
      <c r="B141" s="38"/>
      <c r="C141" s="39"/>
      <c r="D141" s="203" t="s">
        <v>168</v>
      </c>
      <c r="E141" s="39"/>
      <c r="F141" s="204" t="s">
        <v>755</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55.5" customHeight="1">
      <c r="A142" s="37"/>
      <c r="B142" s="38"/>
      <c r="C142" s="189" t="s">
        <v>280</v>
      </c>
      <c r="D142" s="189" t="s">
        <v>149</v>
      </c>
      <c r="E142" s="190" t="s">
        <v>382</v>
      </c>
      <c r="F142" s="191" t="s">
        <v>383</v>
      </c>
      <c r="G142" s="192" t="s">
        <v>227</v>
      </c>
      <c r="H142" s="193">
        <v>276.10000000000002</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283</v>
      </c>
    </row>
    <row r="143" s="2" customFormat="1">
      <c r="A143" s="37"/>
      <c r="B143" s="38"/>
      <c r="C143" s="39"/>
      <c r="D143" s="203" t="s">
        <v>168</v>
      </c>
      <c r="E143" s="39"/>
      <c r="F143" s="204" t="s">
        <v>756</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66.75" customHeight="1">
      <c r="A144" s="37"/>
      <c r="B144" s="38"/>
      <c r="C144" s="189" t="s">
        <v>222</v>
      </c>
      <c r="D144" s="189" t="s">
        <v>149</v>
      </c>
      <c r="E144" s="190" t="s">
        <v>385</v>
      </c>
      <c r="F144" s="191" t="s">
        <v>386</v>
      </c>
      <c r="G144" s="192" t="s">
        <v>227</v>
      </c>
      <c r="H144" s="193">
        <v>522.21000000000004</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287</v>
      </c>
    </row>
    <row r="145" s="2" customFormat="1">
      <c r="A145" s="37"/>
      <c r="B145" s="38"/>
      <c r="C145" s="39"/>
      <c r="D145" s="203" t="s">
        <v>168</v>
      </c>
      <c r="E145" s="39"/>
      <c r="F145" s="204" t="s">
        <v>757</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49.05" customHeight="1">
      <c r="A146" s="37"/>
      <c r="B146" s="38"/>
      <c r="C146" s="189" t="s">
        <v>289</v>
      </c>
      <c r="D146" s="189" t="s">
        <v>149</v>
      </c>
      <c r="E146" s="190" t="s">
        <v>388</v>
      </c>
      <c r="F146" s="191" t="s">
        <v>389</v>
      </c>
      <c r="G146" s="192" t="s">
        <v>180</v>
      </c>
      <c r="H146" s="193">
        <v>18.699000000000002</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292</v>
      </c>
    </row>
    <row r="147" s="2" customFormat="1">
      <c r="A147" s="37"/>
      <c r="B147" s="38"/>
      <c r="C147" s="39"/>
      <c r="D147" s="203" t="s">
        <v>168</v>
      </c>
      <c r="E147" s="39"/>
      <c r="F147" s="204" t="s">
        <v>758</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62.7" customHeight="1">
      <c r="A148" s="37"/>
      <c r="B148" s="38"/>
      <c r="C148" s="189" t="s">
        <v>228</v>
      </c>
      <c r="D148" s="189" t="s">
        <v>149</v>
      </c>
      <c r="E148" s="190" t="s">
        <v>631</v>
      </c>
      <c r="F148" s="191" t="s">
        <v>632</v>
      </c>
      <c r="G148" s="192" t="s">
        <v>138</v>
      </c>
      <c r="H148" s="193">
        <v>1</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295</v>
      </c>
    </row>
    <row r="149" s="2" customFormat="1">
      <c r="A149" s="37"/>
      <c r="B149" s="38"/>
      <c r="C149" s="39"/>
      <c r="D149" s="203" t="s">
        <v>168</v>
      </c>
      <c r="E149" s="39"/>
      <c r="F149" s="204" t="s">
        <v>633</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24.15" customHeight="1">
      <c r="A150" s="37"/>
      <c r="B150" s="38"/>
      <c r="C150" s="189" t="s">
        <v>297</v>
      </c>
      <c r="D150" s="189" t="s">
        <v>149</v>
      </c>
      <c r="E150" s="190" t="s">
        <v>391</v>
      </c>
      <c r="F150" s="191" t="s">
        <v>392</v>
      </c>
      <c r="G150" s="192" t="s">
        <v>393</v>
      </c>
      <c r="H150" s="193">
        <v>15</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300</v>
      </c>
    </row>
    <row r="151" s="2" customFormat="1">
      <c r="A151" s="37"/>
      <c r="B151" s="38"/>
      <c r="C151" s="39"/>
      <c r="D151" s="203" t="s">
        <v>168</v>
      </c>
      <c r="E151" s="39"/>
      <c r="F151" s="204" t="s">
        <v>759</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24.15" customHeight="1">
      <c r="A152" s="37"/>
      <c r="B152" s="38"/>
      <c r="C152" s="189" t="s">
        <v>231</v>
      </c>
      <c r="D152" s="189" t="s">
        <v>149</v>
      </c>
      <c r="E152" s="190" t="s">
        <v>395</v>
      </c>
      <c r="F152" s="191" t="s">
        <v>396</v>
      </c>
      <c r="G152" s="192" t="s">
        <v>393</v>
      </c>
      <c r="H152" s="193">
        <v>15</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303</v>
      </c>
    </row>
    <row r="153" s="2" customFormat="1">
      <c r="A153" s="37"/>
      <c r="B153" s="38"/>
      <c r="C153" s="39"/>
      <c r="D153" s="203" t="s">
        <v>168</v>
      </c>
      <c r="E153" s="39"/>
      <c r="F153" s="204" t="s">
        <v>759</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37.8" customHeight="1">
      <c r="A154" s="37"/>
      <c r="B154" s="38"/>
      <c r="C154" s="189" t="s">
        <v>305</v>
      </c>
      <c r="D154" s="189" t="s">
        <v>149</v>
      </c>
      <c r="E154" s="190" t="s">
        <v>397</v>
      </c>
      <c r="F154" s="191" t="s">
        <v>398</v>
      </c>
      <c r="G154" s="192" t="s">
        <v>138</v>
      </c>
      <c r="H154" s="193">
        <v>22</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760</v>
      </c>
    </row>
    <row r="155" s="2" customFormat="1" ht="16.5" customHeight="1">
      <c r="A155" s="37"/>
      <c r="B155" s="38"/>
      <c r="C155" s="175" t="s">
        <v>236</v>
      </c>
      <c r="D155" s="175" t="s">
        <v>135</v>
      </c>
      <c r="E155" s="176" t="s">
        <v>400</v>
      </c>
      <c r="F155" s="177" t="s">
        <v>401</v>
      </c>
      <c r="G155" s="178" t="s">
        <v>138</v>
      </c>
      <c r="H155" s="179">
        <v>22</v>
      </c>
      <c r="I155" s="180"/>
      <c r="J155" s="181">
        <f>ROUND(I155*H155,2)</f>
        <v>0</v>
      </c>
      <c r="K155" s="177" t="s">
        <v>139</v>
      </c>
      <c r="L155" s="182"/>
      <c r="M155" s="183" t="s">
        <v>19</v>
      </c>
      <c r="N155" s="184" t="s">
        <v>40</v>
      </c>
      <c r="O155" s="83"/>
      <c r="P155" s="185">
        <f>O155*H155</f>
        <v>0</v>
      </c>
      <c r="Q155" s="185">
        <v>0.014</v>
      </c>
      <c r="R155" s="185">
        <f>Q155*H155</f>
        <v>0.308</v>
      </c>
      <c r="S155" s="185">
        <v>0</v>
      </c>
      <c r="T155" s="186">
        <f>S155*H155</f>
        <v>0</v>
      </c>
      <c r="U155" s="37"/>
      <c r="V155" s="37"/>
      <c r="W155" s="37"/>
      <c r="X155" s="37"/>
      <c r="Y155" s="37"/>
      <c r="Z155" s="37"/>
      <c r="AA155" s="37"/>
      <c r="AB155" s="37"/>
      <c r="AC155" s="37"/>
      <c r="AD155" s="37"/>
      <c r="AE155" s="37"/>
      <c r="AR155" s="187" t="s">
        <v>140</v>
      </c>
      <c r="AT155" s="187" t="s">
        <v>135</v>
      </c>
      <c r="AU155" s="187" t="s">
        <v>69</v>
      </c>
      <c r="AY155" s="16" t="s">
        <v>141</v>
      </c>
      <c r="BE155" s="188">
        <f>IF(N155="základní",J155,0)</f>
        <v>0</v>
      </c>
      <c r="BF155" s="188">
        <f>IF(N155="snížená",J155,0)</f>
        <v>0</v>
      </c>
      <c r="BG155" s="188">
        <f>IF(N155="zákl. přenesená",J155,0)</f>
        <v>0</v>
      </c>
      <c r="BH155" s="188">
        <f>IF(N155="sníž. přenesená",J155,0)</f>
        <v>0</v>
      </c>
      <c r="BI155" s="188">
        <f>IF(N155="nulová",J155,0)</f>
        <v>0</v>
      </c>
      <c r="BJ155" s="16" t="s">
        <v>77</v>
      </c>
      <c r="BK155" s="188">
        <f>ROUND(I155*H155,2)</f>
        <v>0</v>
      </c>
      <c r="BL155" s="16" t="s">
        <v>142</v>
      </c>
      <c r="BM155" s="187" t="s">
        <v>761</v>
      </c>
    </row>
    <row r="156" s="2" customFormat="1" ht="37.8" customHeight="1">
      <c r="A156" s="37"/>
      <c r="B156" s="38"/>
      <c r="C156" s="189" t="s">
        <v>311</v>
      </c>
      <c r="D156" s="189" t="s">
        <v>149</v>
      </c>
      <c r="E156" s="190" t="s">
        <v>403</v>
      </c>
      <c r="F156" s="191" t="s">
        <v>404</v>
      </c>
      <c r="G156" s="192" t="s">
        <v>138</v>
      </c>
      <c r="H156" s="193">
        <v>72</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308</v>
      </c>
    </row>
    <row r="157" s="2" customFormat="1">
      <c r="A157" s="37"/>
      <c r="B157" s="38"/>
      <c r="C157" s="39"/>
      <c r="D157" s="203" t="s">
        <v>168</v>
      </c>
      <c r="E157" s="39"/>
      <c r="F157" s="204" t="s">
        <v>762</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16.5" customHeight="1">
      <c r="A158" s="37"/>
      <c r="B158" s="38"/>
      <c r="C158" s="175" t="s">
        <v>240</v>
      </c>
      <c r="D158" s="175" t="s">
        <v>135</v>
      </c>
      <c r="E158" s="176" t="s">
        <v>406</v>
      </c>
      <c r="F158" s="177" t="s">
        <v>407</v>
      </c>
      <c r="G158" s="178" t="s">
        <v>138</v>
      </c>
      <c r="H158" s="179">
        <v>72</v>
      </c>
      <c r="I158" s="180"/>
      <c r="J158" s="181">
        <f>ROUND(I158*H158,2)</f>
        <v>0</v>
      </c>
      <c r="K158" s="177" t="s">
        <v>139</v>
      </c>
      <c r="L158" s="182"/>
      <c r="M158" s="183" t="s">
        <v>19</v>
      </c>
      <c r="N158" s="184"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140</v>
      </c>
      <c r="AT158" s="187" t="s">
        <v>135</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309</v>
      </c>
    </row>
    <row r="159" s="2" customFormat="1" ht="16.5" customHeight="1">
      <c r="A159" s="37"/>
      <c r="B159" s="38"/>
      <c r="C159" s="175" t="s">
        <v>318</v>
      </c>
      <c r="D159" s="175" t="s">
        <v>135</v>
      </c>
      <c r="E159" s="176" t="s">
        <v>408</v>
      </c>
      <c r="F159" s="177" t="s">
        <v>409</v>
      </c>
      <c r="G159" s="178" t="s">
        <v>410</v>
      </c>
      <c r="H159" s="179">
        <v>12</v>
      </c>
      <c r="I159" s="180"/>
      <c r="J159" s="181">
        <f>ROUND(I159*H159,2)</f>
        <v>0</v>
      </c>
      <c r="K159" s="177" t="s">
        <v>139</v>
      </c>
      <c r="L159" s="182"/>
      <c r="M159" s="183" t="s">
        <v>19</v>
      </c>
      <c r="N159" s="184" t="s">
        <v>40</v>
      </c>
      <c r="O159" s="83"/>
      <c r="P159" s="185">
        <f>O159*H159</f>
        <v>0</v>
      </c>
      <c r="Q159" s="185">
        <v>0</v>
      </c>
      <c r="R159" s="185">
        <f>Q159*H159</f>
        <v>0</v>
      </c>
      <c r="S159" s="185">
        <v>0</v>
      </c>
      <c r="T159" s="186">
        <f>S159*H159</f>
        <v>0</v>
      </c>
      <c r="U159" s="37"/>
      <c r="V159" s="37"/>
      <c r="W159" s="37"/>
      <c r="X159" s="37"/>
      <c r="Y159" s="37"/>
      <c r="Z159" s="37"/>
      <c r="AA159" s="37"/>
      <c r="AB159" s="37"/>
      <c r="AC159" s="37"/>
      <c r="AD159" s="37"/>
      <c r="AE159" s="37"/>
      <c r="AR159" s="187" t="s">
        <v>140</v>
      </c>
      <c r="AT159" s="187" t="s">
        <v>135</v>
      </c>
      <c r="AU159" s="187" t="s">
        <v>69</v>
      </c>
      <c r="AY159" s="16" t="s">
        <v>141</v>
      </c>
      <c r="BE159" s="188">
        <f>IF(N159="základní",J159,0)</f>
        <v>0</v>
      </c>
      <c r="BF159" s="188">
        <f>IF(N159="snížená",J159,0)</f>
        <v>0</v>
      </c>
      <c r="BG159" s="188">
        <f>IF(N159="zákl. přenesená",J159,0)</f>
        <v>0</v>
      </c>
      <c r="BH159" s="188">
        <f>IF(N159="sníž. přenesená",J159,0)</f>
        <v>0</v>
      </c>
      <c r="BI159" s="188">
        <f>IF(N159="nulová",J159,0)</f>
        <v>0</v>
      </c>
      <c r="BJ159" s="16" t="s">
        <v>77</v>
      </c>
      <c r="BK159" s="188">
        <f>ROUND(I159*H159,2)</f>
        <v>0</v>
      </c>
      <c r="BL159" s="16" t="s">
        <v>142</v>
      </c>
      <c r="BM159" s="187" t="s">
        <v>313</v>
      </c>
    </row>
    <row r="160" s="2" customFormat="1" ht="44.25" customHeight="1">
      <c r="A160" s="37"/>
      <c r="B160" s="38"/>
      <c r="C160" s="189" t="s">
        <v>242</v>
      </c>
      <c r="D160" s="189" t="s">
        <v>149</v>
      </c>
      <c r="E160" s="190" t="s">
        <v>178</v>
      </c>
      <c r="F160" s="191" t="s">
        <v>179</v>
      </c>
      <c r="G160" s="192" t="s">
        <v>180</v>
      </c>
      <c r="H160" s="193">
        <v>1.796</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316</v>
      </c>
    </row>
    <row r="161" s="2" customFormat="1">
      <c r="A161" s="37"/>
      <c r="B161" s="38"/>
      <c r="C161" s="39"/>
      <c r="D161" s="203" t="s">
        <v>168</v>
      </c>
      <c r="E161" s="39"/>
      <c r="F161" s="204" t="s">
        <v>763</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49.05" customHeight="1">
      <c r="A162" s="37"/>
      <c r="B162" s="38"/>
      <c r="C162" s="189" t="s">
        <v>323</v>
      </c>
      <c r="D162" s="189" t="s">
        <v>149</v>
      </c>
      <c r="E162" s="190" t="s">
        <v>186</v>
      </c>
      <c r="F162" s="191" t="s">
        <v>187</v>
      </c>
      <c r="G162" s="192" t="s">
        <v>180</v>
      </c>
      <c r="H162" s="193">
        <v>8.9800000000000004</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321</v>
      </c>
    </row>
    <row r="163" s="2" customFormat="1" ht="33" customHeight="1">
      <c r="A163" s="37"/>
      <c r="B163" s="38"/>
      <c r="C163" s="189" t="s">
        <v>247</v>
      </c>
      <c r="D163" s="189" t="s">
        <v>149</v>
      </c>
      <c r="E163" s="190" t="s">
        <v>413</v>
      </c>
      <c r="F163" s="191" t="s">
        <v>414</v>
      </c>
      <c r="G163" s="192" t="s">
        <v>138</v>
      </c>
      <c r="H163" s="193">
        <v>146</v>
      </c>
      <c r="I163" s="194"/>
      <c r="J163" s="195">
        <f>ROUND(I163*H163,2)</f>
        <v>0</v>
      </c>
      <c r="K163" s="191" t="s">
        <v>139</v>
      </c>
      <c r="L163" s="43"/>
      <c r="M163" s="196" t="s">
        <v>19</v>
      </c>
      <c r="N163" s="197" t="s">
        <v>40</v>
      </c>
      <c r="O163" s="83"/>
      <c r="P163" s="185">
        <f>O163*H163</f>
        <v>0</v>
      </c>
      <c r="Q163" s="185">
        <v>0</v>
      </c>
      <c r="R163" s="185">
        <f>Q163*H163</f>
        <v>0</v>
      </c>
      <c r="S163" s="185">
        <v>0</v>
      </c>
      <c r="T163" s="186">
        <f>S163*H163</f>
        <v>0</v>
      </c>
      <c r="U163" s="37"/>
      <c r="V163" s="37"/>
      <c r="W163" s="37"/>
      <c r="X163" s="37"/>
      <c r="Y163" s="37"/>
      <c r="Z163" s="37"/>
      <c r="AA163" s="37"/>
      <c r="AB163" s="37"/>
      <c r="AC163" s="37"/>
      <c r="AD163" s="37"/>
      <c r="AE163" s="37"/>
      <c r="AR163" s="187" t="s">
        <v>142</v>
      </c>
      <c r="AT163" s="187" t="s">
        <v>149</v>
      </c>
      <c r="AU163" s="187" t="s">
        <v>69</v>
      </c>
      <c r="AY163" s="16" t="s">
        <v>141</v>
      </c>
      <c r="BE163" s="188">
        <f>IF(N163="základní",J163,0)</f>
        <v>0</v>
      </c>
      <c r="BF163" s="188">
        <f>IF(N163="snížená",J163,0)</f>
        <v>0</v>
      </c>
      <c r="BG163" s="188">
        <f>IF(N163="zákl. přenesená",J163,0)</f>
        <v>0</v>
      </c>
      <c r="BH163" s="188">
        <f>IF(N163="sníž. přenesená",J163,0)</f>
        <v>0</v>
      </c>
      <c r="BI163" s="188">
        <f>IF(N163="nulová",J163,0)</f>
        <v>0</v>
      </c>
      <c r="BJ163" s="16" t="s">
        <v>77</v>
      </c>
      <c r="BK163" s="188">
        <f>ROUND(I163*H163,2)</f>
        <v>0</v>
      </c>
      <c r="BL163" s="16" t="s">
        <v>142</v>
      </c>
      <c r="BM163" s="187" t="s">
        <v>322</v>
      </c>
    </row>
    <row r="164" s="2" customFormat="1">
      <c r="A164" s="37"/>
      <c r="B164" s="38"/>
      <c r="C164" s="39"/>
      <c r="D164" s="203" t="s">
        <v>168</v>
      </c>
      <c r="E164" s="39"/>
      <c r="F164" s="204" t="s">
        <v>764</v>
      </c>
      <c r="G164" s="39"/>
      <c r="H164" s="39"/>
      <c r="I164" s="205"/>
      <c r="J164" s="39"/>
      <c r="K164" s="39"/>
      <c r="L164" s="43"/>
      <c r="M164" s="206"/>
      <c r="N164" s="207"/>
      <c r="O164" s="83"/>
      <c r="P164" s="83"/>
      <c r="Q164" s="83"/>
      <c r="R164" s="83"/>
      <c r="S164" s="83"/>
      <c r="T164" s="84"/>
      <c r="U164" s="37"/>
      <c r="V164" s="37"/>
      <c r="W164" s="37"/>
      <c r="X164" s="37"/>
      <c r="Y164" s="37"/>
      <c r="Z164" s="37"/>
      <c r="AA164" s="37"/>
      <c r="AB164" s="37"/>
      <c r="AC164" s="37"/>
      <c r="AD164" s="37"/>
      <c r="AE164" s="37"/>
      <c r="AT164" s="16" t="s">
        <v>168</v>
      </c>
      <c r="AU164" s="16" t="s">
        <v>69</v>
      </c>
    </row>
    <row r="165" s="2" customFormat="1" ht="16.5" customHeight="1">
      <c r="A165" s="37"/>
      <c r="B165" s="38"/>
      <c r="C165" s="189" t="s">
        <v>425</v>
      </c>
      <c r="D165" s="189" t="s">
        <v>149</v>
      </c>
      <c r="E165" s="190" t="s">
        <v>416</v>
      </c>
      <c r="F165" s="191" t="s">
        <v>417</v>
      </c>
      <c r="G165" s="192" t="s">
        <v>138</v>
      </c>
      <c r="H165" s="193">
        <v>36</v>
      </c>
      <c r="I165" s="194"/>
      <c r="J165" s="195">
        <f>ROUND(I165*H165,2)</f>
        <v>0</v>
      </c>
      <c r="K165" s="191" t="s">
        <v>139</v>
      </c>
      <c r="L165" s="43"/>
      <c r="M165" s="196" t="s">
        <v>19</v>
      </c>
      <c r="N165" s="197" t="s">
        <v>40</v>
      </c>
      <c r="O165" s="83"/>
      <c r="P165" s="185">
        <f>O165*H165</f>
        <v>0</v>
      </c>
      <c r="Q165" s="185">
        <v>0</v>
      </c>
      <c r="R165" s="185">
        <f>Q165*H165</f>
        <v>0</v>
      </c>
      <c r="S165" s="185">
        <v>0</v>
      </c>
      <c r="T165" s="186">
        <f>S165*H165</f>
        <v>0</v>
      </c>
      <c r="U165" s="37"/>
      <c r="V165" s="37"/>
      <c r="W165" s="37"/>
      <c r="X165" s="37"/>
      <c r="Y165" s="37"/>
      <c r="Z165" s="37"/>
      <c r="AA165" s="37"/>
      <c r="AB165" s="37"/>
      <c r="AC165" s="37"/>
      <c r="AD165" s="37"/>
      <c r="AE165" s="37"/>
      <c r="AR165" s="187" t="s">
        <v>142</v>
      </c>
      <c r="AT165" s="187" t="s">
        <v>149</v>
      </c>
      <c r="AU165" s="187" t="s">
        <v>69</v>
      </c>
      <c r="AY165" s="16" t="s">
        <v>141</v>
      </c>
      <c r="BE165" s="188">
        <f>IF(N165="základní",J165,0)</f>
        <v>0</v>
      </c>
      <c r="BF165" s="188">
        <f>IF(N165="snížená",J165,0)</f>
        <v>0</v>
      </c>
      <c r="BG165" s="188">
        <f>IF(N165="zákl. přenesená",J165,0)</f>
        <v>0</v>
      </c>
      <c r="BH165" s="188">
        <f>IF(N165="sníž. přenesená",J165,0)</f>
        <v>0</v>
      </c>
      <c r="BI165" s="188">
        <f>IF(N165="nulová",J165,0)</f>
        <v>0</v>
      </c>
      <c r="BJ165" s="16" t="s">
        <v>77</v>
      </c>
      <c r="BK165" s="188">
        <f>ROUND(I165*H165,2)</f>
        <v>0</v>
      </c>
      <c r="BL165" s="16" t="s">
        <v>142</v>
      </c>
      <c r="BM165" s="187" t="s">
        <v>326</v>
      </c>
    </row>
    <row r="166" s="2" customFormat="1">
      <c r="A166" s="37"/>
      <c r="B166" s="38"/>
      <c r="C166" s="39"/>
      <c r="D166" s="203" t="s">
        <v>168</v>
      </c>
      <c r="E166" s="39"/>
      <c r="F166" s="204" t="s">
        <v>640</v>
      </c>
      <c r="G166" s="39"/>
      <c r="H166" s="39"/>
      <c r="I166" s="205"/>
      <c r="J166" s="39"/>
      <c r="K166" s="39"/>
      <c r="L166" s="43"/>
      <c r="M166" s="206"/>
      <c r="N166" s="207"/>
      <c r="O166" s="83"/>
      <c r="P166" s="83"/>
      <c r="Q166" s="83"/>
      <c r="R166" s="83"/>
      <c r="S166" s="83"/>
      <c r="T166" s="84"/>
      <c r="U166" s="37"/>
      <c r="V166" s="37"/>
      <c r="W166" s="37"/>
      <c r="X166" s="37"/>
      <c r="Y166" s="37"/>
      <c r="Z166" s="37"/>
      <c r="AA166" s="37"/>
      <c r="AB166" s="37"/>
      <c r="AC166" s="37"/>
      <c r="AD166" s="37"/>
      <c r="AE166" s="37"/>
      <c r="AT166" s="16" t="s">
        <v>168</v>
      </c>
      <c r="AU166" s="16" t="s">
        <v>69</v>
      </c>
    </row>
    <row r="167" s="2" customFormat="1" ht="37.8" customHeight="1">
      <c r="A167" s="37"/>
      <c r="B167" s="38"/>
      <c r="C167" s="189" t="s">
        <v>252</v>
      </c>
      <c r="D167" s="189" t="s">
        <v>149</v>
      </c>
      <c r="E167" s="190" t="s">
        <v>419</v>
      </c>
      <c r="F167" s="191" t="s">
        <v>420</v>
      </c>
      <c r="G167" s="192" t="s">
        <v>138</v>
      </c>
      <c r="H167" s="193">
        <v>24</v>
      </c>
      <c r="I167" s="194"/>
      <c r="J167" s="195">
        <f>ROUND(I167*H167,2)</f>
        <v>0</v>
      </c>
      <c r="K167" s="191" t="s">
        <v>139</v>
      </c>
      <c r="L167" s="43"/>
      <c r="M167" s="196" t="s">
        <v>19</v>
      </c>
      <c r="N167" s="197" t="s">
        <v>40</v>
      </c>
      <c r="O167" s="83"/>
      <c r="P167" s="185">
        <f>O167*H167</f>
        <v>0</v>
      </c>
      <c r="Q167" s="185">
        <v>0</v>
      </c>
      <c r="R167" s="185">
        <f>Q167*H167</f>
        <v>0</v>
      </c>
      <c r="S167" s="185">
        <v>0</v>
      </c>
      <c r="T167" s="186">
        <f>S167*H167</f>
        <v>0</v>
      </c>
      <c r="U167" s="37"/>
      <c r="V167" s="37"/>
      <c r="W167" s="37"/>
      <c r="X167" s="37"/>
      <c r="Y167" s="37"/>
      <c r="Z167" s="37"/>
      <c r="AA167" s="37"/>
      <c r="AB167" s="37"/>
      <c r="AC167" s="37"/>
      <c r="AD167" s="37"/>
      <c r="AE167" s="37"/>
      <c r="AR167" s="187" t="s">
        <v>142</v>
      </c>
      <c r="AT167" s="187" t="s">
        <v>149</v>
      </c>
      <c r="AU167" s="187" t="s">
        <v>69</v>
      </c>
      <c r="AY167" s="16" t="s">
        <v>141</v>
      </c>
      <c r="BE167" s="188">
        <f>IF(N167="základní",J167,0)</f>
        <v>0</v>
      </c>
      <c r="BF167" s="188">
        <f>IF(N167="snížená",J167,0)</f>
        <v>0</v>
      </c>
      <c r="BG167" s="188">
        <f>IF(N167="zákl. přenesená",J167,0)</f>
        <v>0</v>
      </c>
      <c r="BH167" s="188">
        <f>IF(N167="sníž. přenesená",J167,0)</f>
        <v>0</v>
      </c>
      <c r="BI167" s="188">
        <f>IF(N167="nulová",J167,0)</f>
        <v>0</v>
      </c>
      <c r="BJ167" s="16" t="s">
        <v>77</v>
      </c>
      <c r="BK167" s="188">
        <f>ROUND(I167*H167,2)</f>
        <v>0</v>
      </c>
      <c r="BL167" s="16" t="s">
        <v>142</v>
      </c>
      <c r="BM167" s="187" t="s">
        <v>330</v>
      </c>
    </row>
    <row r="168" s="2" customFormat="1">
      <c r="A168" s="37"/>
      <c r="B168" s="38"/>
      <c r="C168" s="39"/>
      <c r="D168" s="203" t="s">
        <v>168</v>
      </c>
      <c r="E168" s="39"/>
      <c r="F168" s="204" t="s">
        <v>641</v>
      </c>
      <c r="G168" s="39"/>
      <c r="H168" s="39"/>
      <c r="I168" s="205"/>
      <c r="J168" s="39"/>
      <c r="K168" s="39"/>
      <c r="L168" s="43"/>
      <c r="M168" s="206"/>
      <c r="N168" s="207"/>
      <c r="O168" s="83"/>
      <c r="P168" s="83"/>
      <c r="Q168" s="83"/>
      <c r="R168" s="83"/>
      <c r="S168" s="83"/>
      <c r="T168" s="84"/>
      <c r="U168" s="37"/>
      <c r="V168" s="37"/>
      <c r="W168" s="37"/>
      <c r="X168" s="37"/>
      <c r="Y168" s="37"/>
      <c r="Z168" s="37"/>
      <c r="AA168" s="37"/>
      <c r="AB168" s="37"/>
      <c r="AC168" s="37"/>
      <c r="AD168" s="37"/>
      <c r="AE168" s="37"/>
      <c r="AT168" s="16" t="s">
        <v>168</v>
      </c>
      <c r="AU168" s="16" t="s">
        <v>69</v>
      </c>
    </row>
    <row r="169" s="2" customFormat="1" ht="37.8" customHeight="1">
      <c r="A169" s="37"/>
      <c r="B169" s="38"/>
      <c r="C169" s="189" t="s">
        <v>427</v>
      </c>
      <c r="D169" s="189" t="s">
        <v>149</v>
      </c>
      <c r="E169" s="190" t="s">
        <v>422</v>
      </c>
      <c r="F169" s="191" t="s">
        <v>423</v>
      </c>
      <c r="G169" s="192" t="s">
        <v>138</v>
      </c>
      <c r="H169" s="193">
        <v>12</v>
      </c>
      <c r="I169" s="194"/>
      <c r="J169" s="195">
        <f>ROUND(I169*H169,2)</f>
        <v>0</v>
      </c>
      <c r="K169" s="191" t="s">
        <v>139</v>
      </c>
      <c r="L169" s="43"/>
      <c r="M169" s="196" t="s">
        <v>19</v>
      </c>
      <c r="N169" s="197" t="s">
        <v>40</v>
      </c>
      <c r="O169" s="83"/>
      <c r="P169" s="185">
        <f>O169*H169</f>
        <v>0</v>
      </c>
      <c r="Q169" s="185">
        <v>0</v>
      </c>
      <c r="R169" s="185">
        <f>Q169*H169</f>
        <v>0</v>
      </c>
      <c r="S169" s="185">
        <v>0</v>
      </c>
      <c r="T169" s="186">
        <f>S169*H169</f>
        <v>0</v>
      </c>
      <c r="U169" s="37"/>
      <c r="V169" s="37"/>
      <c r="W169" s="37"/>
      <c r="X169" s="37"/>
      <c r="Y169" s="37"/>
      <c r="Z169" s="37"/>
      <c r="AA169" s="37"/>
      <c r="AB169" s="37"/>
      <c r="AC169" s="37"/>
      <c r="AD169" s="37"/>
      <c r="AE169" s="37"/>
      <c r="AR169" s="187" t="s">
        <v>142</v>
      </c>
      <c r="AT169" s="187" t="s">
        <v>149</v>
      </c>
      <c r="AU169" s="187" t="s">
        <v>69</v>
      </c>
      <c r="AY169" s="16" t="s">
        <v>141</v>
      </c>
      <c r="BE169" s="188">
        <f>IF(N169="základní",J169,0)</f>
        <v>0</v>
      </c>
      <c r="BF169" s="188">
        <f>IF(N169="snížená",J169,0)</f>
        <v>0</v>
      </c>
      <c r="BG169" s="188">
        <f>IF(N169="zákl. přenesená",J169,0)</f>
        <v>0</v>
      </c>
      <c r="BH169" s="188">
        <f>IF(N169="sníž. přenesená",J169,0)</f>
        <v>0</v>
      </c>
      <c r="BI169" s="188">
        <f>IF(N169="nulová",J169,0)</f>
        <v>0</v>
      </c>
      <c r="BJ169" s="16" t="s">
        <v>77</v>
      </c>
      <c r="BK169" s="188">
        <f>ROUND(I169*H169,2)</f>
        <v>0</v>
      </c>
      <c r="BL169" s="16" t="s">
        <v>142</v>
      </c>
      <c r="BM169" s="187" t="s">
        <v>428</v>
      </c>
    </row>
    <row r="170" s="2" customFormat="1">
      <c r="A170" s="37"/>
      <c r="B170" s="38"/>
      <c r="C170" s="39"/>
      <c r="D170" s="203" t="s">
        <v>168</v>
      </c>
      <c r="E170" s="39"/>
      <c r="F170" s="204" t="s">
        <v>642</v>
      </c>
      <c r="G170" s="39"/>
      <c r="H170" s="39"/>
      <c r="I170" s="205"/>
      <c r="J170" s="39"/>
      <c r="K170" s="39"/>
      <c r="L170" s="43"/>
      <c r="M170" s="206"/>
      <c r="N170" s="207"/>
      <c r="O170" s="83"/>
      <c r="P170" s="83"/>
      <c r="Q170" s="83"/>
      <c r="R170" s="83"/>
      <c r="S170" s="83"/>
      <c r="T170" s="84"/>
      <c r="U170" s="37"/>
      <c r="V170" s="37"/>
      <c r="W170" s="37"/>
      <c r="X170" s="37"/>
      <c r="Y170" s="37"/>
      <c r="Z170" s="37"/>
      <c r="AA170" s="37"/>
      <c r="AB170" s="37"/>
      <c r="AC170" s="37"/>
      <c r="AD170" s="37"/>
      <c r="AE170" s="37"/>
      <c r="AT170" s="16" t="s">
        <v>168</v>
      </c>
      <c r="AU170" s="16" t="s">
        <v>69</v>
      </c>
    </row>
    <row r="171" s="2" customFormat="1" ht="55.5" customHeight="1">
      <c r="A171" s="37"/>
      <c r="B171" s="38"/>
      <c r="C171" s="189" t="s">
        <v>256</v>
      </c>
      <c r="D171" s="189" t="s">
        <v>149</v>
      </c>
      <c r="E171" s="190" t="s">
        <v>234</v>
      </c>
      <c r="F171" s="191" t="s">
        <v>235</v>
      </c>
      <c r="G171" s="192" t="s">
        <v>180</v>
      </c>
      <c r="H171" s="193">
        <v>110.22799999999999</v>
      </c>
      <c r="I171" s="194"/>
      <c r="J171" s="195">
        <f>ROUND(I171*H171,2)</f>
        <v>0</v>
      </c>
      <c r="K171" s="191" t="s">
        <v>139</v>
      </c>
      <c r="L171" s="43"/>
      <c r="M171" s="196" t="s">
        <v>19</v>
      </c>
      <c r="N171" s="197" t="s">
        <v>40</v>
      </c>
      <c r="O171" s="83"/>
      <c r="P171" s="185">
        <f>O171*H171</f>
        <v>0</v>
      </c>
      <c r="Q171" s="185">
        <v>0</v>
      </c>
      <c r="R171" s="185">
        <f>Q171*H171</f>
        <v>0</v>
      </c>
      <c r="S171" s="185">
        <v>0</v>
      </c>
      <c r="T171" s="186">
        <f>S171*H171</f>
        <v>0</v>
      </c>
      <c r="U171" s="37"/>
      <c r="V171" s="37"/>
      <c r="W171" s="37"/>
      <c r="X171" s="37"/>
      <c r="Y171" s="37"/>
      <c r="Z171" s="37"/>
      <c r="AA171" s="37"/>
      <c r="AB171" s="37"/>
      <c r="AC171" s="37"/>
      <c r="AD171" s="37"/>
      <c r="AE171" s="37"/>
      <c r="AR171" s="187" t="s">
        <v>142</v>
      </c>
      <c r="AT171" s="187" t="s">
        <v>149</v>
      </c>
      <c r="AU171" s="187" t="s">
        <v>69</v>
      </c>
      <c r="AY171" s="16" t="s">
        <v>141</v>
      </c>
      <c r="BE171" s="188">
        <f>IF(N171="základní",J171,0)</f>
        <v>0</v>
      </c>
      <c r="BF171" s="188">
        <f>IF(N171="snížená",J171,0)</f>
        <v>0</v>
      </c>
      <c r="BG171" s="188">
        <f>IF(N171="zákl. přenesená",J171,0)</f>
        <v>0</v>
      </c>
      <c r="BH171" s="188">
        <f>IF(N171="sníž. přenesená",J171,0)</f>
        <v>0</v>
      </c>
      <c r="BI171" s="188">
        <f>IF(N171="nulová",J171,0)</f>
        <v>0</v>
      </c>
      <c r="BJ171" s="16" t="s">
        <v>77</v>
      </c>
      <c r="BK171" s="188">
        <f>ROUND(I171*H171,2)</f>
        <v>0</v>
      </c>
      <c r="BL171" s="16" t="s">
        <v>142</v>
      </c>
      <c r="BM171" s="187" t="s">
        <v>430</v>
      </c>
    </row>
    <row r="172" s="2" customFormat="1">
      <c r="A172" s="37"/>
      <c r="B172" s="38"/>
      <c r="C172" s="39"/>
      <c r="D172" s="203" t="s">
        <v>168</v>
      </c>
      <c r="E172" s="39"/>
      <c r="F172" s="204" t="s">
        <v>765</v>
      </c>
      <c r="G172" s="39"/>
      <c r="H172" s="39"/>
      <c r="I172" s="205"/>
      <c r="J172" s="39"/>
      <c r="K172" s="39"/>
      <c r="L172" s="43"/>
      <c r="M172" s="206"/>
      <c r="N172" s="207"/>
      <c r="O172" s="83"/>
      <c r="P172" s="83"/>
      <c r="Q172" s="83"/>
      <c r="R172" s="83"/>
      <c r="S172" s="83"/>
      <c r="T172" s="84"/>
      <c r="U172" s="37"/>
      <c r="V172" s="37"/>
      <c r="W172" s="37"/>
      <c r="X172" s="37"/>
      <c r="Y172" s="37"/>
      <c r="Z172" s="37"/>
      <c r="AA172" s="37"/>
      <c r="AB172" s="37"/>
      <c r="AC172" s="37"/>
      <c r="AD172" s="37"/>
      <c r="AE172" s="37"/>
      <c r="AT172" s="16" t="s">
        <v>168</v>
      </c>
      <c r="AU172" s="16" t="s">
        <v>69</v>
      </c>
    </row>
    <row r="173" s="2" customFormat="1" ht="55.5" customHeight="1">
      <c r="A173" s="37"/>
      <c r="B173" s="38"/>
      <c r="C173" s="189" t="s">
        <v>432</v>
      </c>
      <c r="D173" s="189" t="s">
        <v>149</v>
      </c>
      <c r="E173" s="190" t="s">
        <v>244</v>
      </c>
      <c r="F173" s="191" t="s">
        <v>245</v>
      </c>
      <c r="G173" s="192" t="s">
        <v>246</v>
      </c>
      <c r="H173" s="193">
        <v>232</v>
      </c>
      <c r="I173" s="194"/>
      <c r="J173" s="195">
        <f>ROUND(I173*H173,2)</f>
        <v>0</v>
      </c>
      <c r="K173" s="191" t="s">
        <v>139</v>
      </c>
      <c r="L173" s="43"/>
      <c r="M173" s="196" t="s">
        <v>19</v>
      </c>
      <c r="N173" s="197" t="s">
        <v>40</v>
      </c>
      <c r="O173" s="83"/>
      <c r="P173" s="185">
        <f>O173*H173</f>
        <v>0</v>
      </c>
      <c r="Q173" s="185">
        <v>0</v>
      </c>
      <c r="R173" s="185">
        <f>Q173*H173</f>
        <v>0</v>
      </c>
      <c r="S173" s="185">
        <v>0</v>
      </c>
      <c r="T173" s="186">
        <f>S173*H173</f>
        <v>0</v>
      </c>
      <c r="U173" s="37"/>
      <c r="V173" s="37"/>
      <c r="W173" s="37"/>
      <c r="X173" s="37"/>
      <c r="Y173" s="37"/>
      <c r="Z173" s="37"/>
      <c r="AA173" s="37"/>
      <c r="AB173" s="37"/>
      <c r="AC173" s="37"/>
      <c r="AD173" s="37"/>
      <c r="AE173" s="37"/>
      <c r="AR173" s="187" t="s">
        <v>142</v>
      </c>
      <c r="AT173" s="187" t="s">
        <v>149</v>
      </c>
      <c r="AU173" s="187" t="s">
        <v>69</v>
      </c>
      <c r="AY173" s="16" t="s">
        <v>141</v>
      </c>
      <c r="BE173" s="188">
        <f>IF(N173="základní",J173,0)</f>
        <v>0</v>
      </c>
      <c r="BF173" s="188">
        <f>IF(N173="snížená",J173,0)</f>
        <v>0</v>
      </c>
      <c r="BG173" s="188">
        <f>IF(N173="zákl. přenesená",J173,0)</f>
        <v>0</v>
      </c>
      <c r="BH173" s="188">
        <f>IF(N173="sníž. přenesená",J173,0)</f>
        <v>0</v>
      </c>
      <c r="BI173" s="188">
        <f>IF(N173="nulová",J173,0)</f>
        <v>0</v>
      </c>
      <c r="BJ173" s="16" t="s">
        <v>77</v>
      </c>
      <c r="BK173" s="188">
        <f>ROUND(I173*H173,2)</f>
        <v>0</v>
      </c>
      <c r="BL173" s="16" t="s">
        <v>142</v>
      </c>
      <c r="BM173" s="187" t="s">
        <v>433</v>
      </c>
    </row>
    <row r="174" s="2" customFormat="1">
      <c r="A174" s="37"/>
      <c r="B174" s="38"/>
      <c r="C174" s="39"/>
      <c r="D174" s="203" t="s">
        <v>168</v>
      </c>
      <c r="E174" s="39"/>
      <c r="F174" s="204" t="s">
        <v>725</v>
      </c>
      <c r="G174" s="39"/>
      <c r="H174" s="39"/>
      <c r="I174" s="205"/>
      <c r="J174" s="39"/>
      <c r="K174" s="39"/>
      <c r="L174" s="43"/>
      <c r="M174" s="206"/>
      <c r="N174" s="207"/>
      <c r="O174" s="83"/>
      <c r="P174" s="83"/>
      <c r="Q174" s="83"/>
      <c r="R174" s="83"/>
      <c r="S174" s="83"/>
      <c r="T174" s="84"/>
      <c r="U174" s="37"/>
      <c r="V174" s="37"/>
      <c r="W174" s="37"/>
      <c r="X174" s="37"/>
      <c r="Y174" s="37"/>
      <c r="Z174" s="37"/>
      <c r="AA174" s="37"/>
      <c r="AB174" s="37"/>
      <c r="AC174" s="37"/>
      <c r="AD174" s="37"/>
      <c r="AE174" s="37"/>
      <c r="AT174" s="16" t="s">
        <v>168</v>
      </c>
      <c r="AU174" s="16" t="s">
        <v>69</v>
      </c>
    </row>
    <row r="175" s="2" customFormat="1" ht="49.05" customHeight="1">
      <c r="A175" s="37"/>
      <c r="B175" s="38"/>
      <c r="C175" s="189" t="s">
        <v>261</v>
      </c>
      <c r="D175" s="189" t="s">
        <v>149</v>
      </c>
      <c r="E175" s="190" t="s">
        <v>250</v>
      </c>
      <c r="F175" s="191" t="s">
        <v>251</v>
      </c>
      <c r="G175" s="192" t="s">
        <v>246</v>
      </c>
      <c r="H175" s="193">
        <v>24</v>
      </c>
      <c r="I175" s="194"/>
      <c r="J175" s="195">
        <f>ROUND(I175*H175,2)</f>
        <v>0</v>
      </c>
      <c r="K175" s="191" t="s">
        <v>139</v>
      </c>
      <c r="L175" s="43"/>
      <c r="M175" s="196" t="s">
        <v>19</v>
      </c>
      <c r="N175" s="197" t="s">
        <v>40</v>
      </c>
      <c r="O175" s="83"/>
      <c r="P175" s="185">
        <f>O175*H175</f>
        <v>0</v>
      </c>
      <c r="Q175" s="185">
        <v>0</v>
      </c>
      <c r="R175" s="185">
        <f>Q175*H175</f>
        <v>0</v>
      </c>
      <c r="S175" s="185">
        <v>0</v>
      </c>
      <c r="T175" s="186">
        <f>S175*H175</f>
        <v>0</v>
      </c>
      <c r="U175" s="37"/>
      <c r="V175" s="37"/>
      <c r="W175" s="37"/>
      <c r="X175" s="37"/>
      <c r="Y175" s="37"/>
      <c r="Z175" s="37"/>
      <c r="AA175" s="37"/>
      <c r="AB175" s="37"/>
      <c r="AC175" s="37"/>
      <c r="AD175" s="37"/>
      <c r="AE175" s="37"/>
      <c r="AR175" s="187" t="s">
        <v>142</v>
      </c>
      <c r="AT175" s="187" t="s">
        <v>149</v>
      </c>
      <c r="AU175" s="187" t="s">
        <v>69</v>
      </c>
      <c r="AY175" s="16" t="s">
        <v>141</v>
      </c>
      <c r="BE175" s="188">
        <f>IF(N175="základní",J175,0)</f>
        <v>0</v>
      </c>
      <c r="BF175" s="188">
        <f>IF(N175="snížená",J175,0)</f>
        <v>0</v>
      </c>
      <c r="BG175" s="188">
        <f>IF(N175="zákl. přenesená",J175,0)</f>
        <v>0</v>
      </c>
      <c r="BH175" s="188">
        <f>IF(N175="sníž. přenesená",J175,0)</f>
        <v>0</v>
      </c>
      <c r="BI175" s="188">
        <f>IF(N175="nulová",J175,0)</f>
        <v>0</v>
      </c>
      <c r="BJ175" s="16" t="s">
        <v>77</v>
      </c>
      <c r="BK175" s="188">
        <f>ROUND(I175*H175,2)</f>
        <v>0</v>
      </c>
      <c r="BL175" s="16" t="s">
        <v>142</v>
      </c>
      <c r="BM175" s="187" t="s">
        <v>436</v>
      </c>
    </row>
    <row r="176" s="2" customFormat="1">
      <c r="A176" s="37"/>
      <c r="B176" s="38"/>
      <c r="C176" s="39"/>
      <c r="D176" s="203" t="s">
        <v>168</v>
      </c>
      <c r="E176" s="39"/>
      <c r="F176" s="204" t="s">
        <v>644</v>
      </c>
      <c r="G176" s="39"/>
      <c r="H176" s="39"/>
      <c r="I176" s="205"/>
      <c r="J176" s="39"/>
      <c r="K176" s="39"/>
      <c r="L176" s="43"/>
      <c r="M176" s="206"/>
      <c r="N176" s="207"/>
      <c r="O176" s="83"/>
      <c r="P176" s="83"/>
      <c r="Q176" s="83"/>
      <c r="R176" s="83"/>
      <c r="S176" s="83"/>
      <c r="T176" s="84"/>
      <c r="U176" s="37"/>
      <c r="V176" s="37"/>
      <c r="W176" s="37"/>
      <c r="X176" s="37"/>
      <c r="Y176" s="37"/>
      <c r="Z176" s="37"/>
      <c r="AA176" s="37"/>
      <c r="AB176" s="37"/>
      <c r="AC176" s="37"/>
      <c r="AD176" s="37"/>
      <c r="AE176" s="37"/>
      <c r="AT176" s="16" t="s">
        <v>168</v>
      </c>
      <c r="AU176" s="16" t="s">
        <v>69</v>
      </c>
    </row>
    <row r="177" s="2" customFormat="1" ht="49.05" customHeight="1">
      <c r="A177" s="37"/>
      <c r="B177" s="38"/>
      <c r="C177" s="189" t="s">
        <v>438</v>
      </c>
      <c r="D177" s="189" t="s">
        <v>149</v>
      </c>
      <c r="E177" s="190" t="s">
        <v>254</v>
      </c>
      <c r="F177" s="191" t="s">
        <v>255</v>
      </c>
      <c r="G177" s="192" t="s">
        <v>227</v>
      </c>
      <c r="H177" s="193">
        <v>150</v>
      </c>
      <c r="I177" s="194"/>
      <c r="J177" s="195">
        <f>ROUND(I177*H177,2)</f>
        <v>0</v>
      </c>
      <c r="K177" s="191" t="s">
        <v>139</v>
      </c>
      <c r="L177" s="43"/>
      <c r="M177" s="196" t="s">
        <v>19</v>
      </c>
      <c r="N177" s="197" t="s">
        <v>40</v>
      </c>
      <c r="O177" s="83"/>
      <c r="P177" s="185">
        <f>O177*H177</f>
        <v>0</v>
      </c>
      <c r="Q177" s="185">
        <v>0</v>
      </c>
      <c r="R177" s="185">
        <f>Q177*H177</f>
        <v>0</v>
      </c>
      <c r="S177" s="185">
        <v>0</v>
      </c>
      <c r="T177" s="186">
        <f>S177*H177</f>
        <v>0</v>
      </c>
      <c r="U177" s="37"/>
      <c r="V177" s="37"/>
      <c r="W177" s="37"/>
      <c r="X177" s="37"/>
      <c r="Y177" s="37"/>
      <c r="Z177" s="37"/>
      <c r="AA177" s="37"/>
      <c r="AB177" s="37"/>
      <c r="AC177" s="37"/>
      <c r="AD177" s="37"/>
      <c r="AE177" s="37"/>
      <c r="AR177" s="187" t="s">
        <v>142</v>
      </c>
      <c r="AT177" s="187" t="s">
        <v>149</v>
      </c>
      <c r="AU177" s="187" t="s">
        <v>69</v>
      </c>
      <c r="AY177" s="16" t="s">
        <v>141</v>
      </c>
      <c r="BE177" s="188">
        <f>IF(N177="základní",J177,0)</f>
        <v>0</v>
      </c>
      <c r="BF177" s="188">
        <f>IF(N177="snížená",J177,0)</f>
        <v>0</v>
      </c>
      <c r="BG177" s="188">
        <f>IF(N177="zákl. přenesená",J177,0)</f>
        <v>0</v>
      </c>
      <c r="BH177" s="188">
        <f>IF(N177="sníž. přenesená",J177,0)</f>
        <v>0</v>
      </c>
      <c r="BI177" s="188">
        <f>IF(N177="nulová",J177,0)</f>
        <v>0</v>
      </c>
      <c r="BJ177" s="16" t="s">
        <v>77</v>
      </c>
      <c r="BK177" s="188">
        <f>ROUND(I177*H177,2)</f>
        <v>0</v>
      </c>
      <c r="BL177" s="16" t="s">
        <v>142</v>
      </c>
      <c r="BM177" s="187" t="s">
        <v>441</v>
      </c>
    </row>
    <row r="178" s="2" customFormat="1">
      <c r="A178" s="37"/>
      <c r="B178" s="38"/>
      <c r="C178" s="39"/>
      <c r="D178" s="203" t="s">
        <v>168</v>
      </c>
      <c r="E178" s="39"/>
      <c r="F178" s="204" t="s">
        <v>645</v>
      </c>
      <c r="G178" s="39"/>
      <c r="H178" s="39"/>
      <c r="I178" s="205"/>
      <c r="J178" s="39"/>
      <c r="K178" s="39"/>
      <c r="L178" s="43"/>
      <c r="M178" s="206"/>
      <c r="N178" s="207"/>
      <c r="O178" s="83"/>
      <c r="P178" s="83"/>
      <c r="Q178" s="83"/>
      <c r="R178" s="83"/>
      <c r="S178" s="83"/>
      <c r="T178" s="84"/>
      <c r="U178" s="37"/>
      <c r="V178" s="37"/>
      <c r="W178" s="37"/>
      <c r="X178" s="37"/>
      <c r="Y178" s="37"/>
      <c r="Z178" s="37"/>
      <c r="AA178" s="37"/>
      <c r="AB178" s="37"/>
      <c r="AC178" s="37"/>
      <c r="AD178" s="37"/>
      <c r="AE178" s="37"/>
      <c r="AT178" s="16" t="s">
        <v>168</v>
      </c>
      <c r="AU178" s="16" t="s">
        <v>69</v>
      </c>
    </row>
    <row r="179" s="2" customFormat="1" ht="49.05" customHeight="1">
      <c r="A179" s="37"/>
      <c r="B179" s="38"/>
      <c r="C179" s="189" t="s">
        <v>265</v>
      </c>
      <c r="D179" s="189" t="s">
        <v>149</v>
      </c>
      <c r="E179" s="190" t="s">
        <v>259</v>
      </c>
      <c r="F179" s="191" t="s">
        <v>260</v>
      </c>
      <c r="G179" s="192" t="s">
        <v>227</v>
      </c>
      <c r="H179" s="193">
        <v>150</v>
      </c>
      <c r="I179" s="194"/>
      <c r="J179" s="195">
        <f>ROUND(I179*H179,2)</f>
        <v>0</v>
      </c>
      <c r="K179" s="191" t="s">
        <v>139</v>
      </c>
      <c r="L179" s="43"/>
      <c r="M179" s="196" t="s">
        <v>19</v>
      </c>
      <c r="N179" s="197" t="s">
        <v>40</v>
      </c>
      <c r="O179" s="83"/>
      <c r="P179" s="185">
        <f>O179*H179</f>
        <v>0</v>
      </c>
      <c r="Q179" s="185">
        <v>0</v>
      </c>
      <c r="R179" s="185">
        <f>Q179*H179</f>
        <v>0</v>
      </c>
      <c r="S179" s="185">
        <v>0</v>
      </c>
      <c r="T179" s="186">
        <f>S179*H179</f>
        <v>0</v>
      </c>
      <c r="U179" s="37"/>
      <c r="V179" s="37"/>
      <c r="W179" s="37"/>
      <c r="X179" s="37"/>
      <c r="Y179" s="37"/>
      <c r="Z179" s="37"/>
      <c r="AA179" s="37"/>
      <c r="AB179" s="37"/>
      <c r="AC179" s="37"/>
      <c r="AD179" s="37"/>
      <c r="AE179" s="37"/>
      <c r="AR179" s="187" t="s">
        <v>142</v>
      </c>
      <c r="AT179" s="187" t="s">
        <v>149</v>
      </c>
      <c r="AU179" s="187" t="s">
        <v>69</v>
      </c>
      <c r="AY179" s="16" t="s">
        <v>141</v>
      </c>
      <c r="BE179" s="188">
        <f>IF(N179="základní",J179,0)</f>
        <v>0</v>
      </c>
      <c r="BF179" s="188">
        <f>IF(N179="snížená",J179,0)</f>
        <v>0</v>
      </c>
      <c r="BG179" s="188">
        <f>IF(N179="zákl. přenesená",J179,0)</f>
        <v>0</v>
      </c>
      <c r="BH179" s="188">
        <f>IF(N179="sníž. přenesená",J179,0)</f>
        <v>0</v>
      </c>
      <c r="BI179" s="188">
        <f>IF(N179="nulová",J179,0)</f>
        <v>0</v>
      </c>
      <c r="BJ179" s="16" t="s">
        <v>77</v>
      </c>
      <c r="BK179" s="188">
        <f>ROUND(I179*H179,2)</f>
        <v>0</v>
      </c>
      <c r="BL179" s="16" t="s">
        <v>142</v>
      </c>
      <c r="BM179" s="187" t="s">
        <v>444</v>
      </c>
    </row>
    <row r="180" s="2" customFormat="1">
      <c r="A180" s="37"/>
      <c r="B180" s="38"/>
      <c r="C180" s="39"/>
      <c r="D180" s="203" t="s">
        <v>168</v>
      </c>
      <c r="E180" s="39"/>
      <c r="F180" s="204" t="s">
        <v>645</v>
      </c>
      <c r="G180" s="39"/>
      <c r="H180" s="39"/>
      <c r="I180" s="205"/>
      <c r="J180" s="39"/>
      <c r="K180" s="39"/>
      <c r="L180" s="43"/>
      <c r="M180" s="206"/>
      <c r="N180" s="207"/>
      <c r="O180" s="83"/>
      <c r="P180" s="83"/>
      <c r="Q180" s="83"/>
      <c r="R180" s="83"/>
      <c r="S180" s="83"/>
      <c r="T180" s="84"/>
      <c r="U180" s="37"/>
      <c r="V180" s="37"/>
      <c r="W180" s="37"/>
      <c r="X180" s="37"/>
      <c r="Y180" s="37"/>
      <c r="Z180" s="37"/>
      <c r="AA180" s="37"/>
      <c r="AB180" s="37"/>
      <c r="AC180" s="37"/>
      <c r="AD180" s="37"/>
      <c r="AE180" s="37"/>
      <c r="AT180" s="16" t="s">
        <v>168</v>
      </c>
      <c r="AU180" s="16" t="s">
        <v>69</v>
      </c>
    </row>
    <row r="181" s="2" customFormat="1" ht="37.8" customHeight="1">
      <c r="A181" s="37"/>
      <c r="B181" s="38"/>
      <c r="C181" s="189" t="s">
        <v>446</v>
      </c>
      <c r="D181" s="189" t="s">
        <v>149</v>
      </c>
      <c r="E181" s="190" t="s">
        <v>434</v>
      </c>
      <c r="F181" s="191" t="s">
        <v>435</v>
      </c>
      <c r="G181" s="192" t="s">
        <v>227</v>
      </c>
      <c r="H181" s="193">
        <v>1930</v>
      </c>
      <c r="I181" s="194"/>
      <c r="J181" s="195">
        <f>ROUND(I181*H181,2)</f>
        <v>0</v>
      </c>
      <c r="K181" s="191" t="s">
        <v>139</v>
      </c>
      <c r="L181" s="43"/>
      <c r="M181" s="196" t="s">
        <v>19</v>
      </c>
      <c r="N181" s="197" t="s">
        <v>40</v>
      </c>
      <c r="O181" s="83"/>
      <c r="P181" s="185">
        <f>O181*H181</f>
        <v>0</v>
      </c>
      <c r="Q181" s="185">
        <v>0</v>
      </c>
      <c r="R181" s="185">
        <f>Q181*H181</f>
        <v>0</v>
      </c>
      <c r="S181" s="185">
        <v>0</v>
      </c>
      <c r="T181" s="186">
        <f>S181*H181</f>
        <v>0</v>
      </c>
      <c r="U181" s="37"/>
      <c r="V181" s="37"/>
      <c r="W181" s="37"/>
      <c r="X181" s="37"/>
      <c r="Y181" s="37"/>
      <c r="Z181" s="37"/>
      <c r="AA181" s="37"/>
      <c r="AB181" s="37"/>
      <c r="AC181" s="37"/>
      <c r="AD181" s="37"/>
      <c r="AE181" s="37"/>
      <c r="AR181" s="187" t="s">
        <v>142</v>
      </c>
      <c r="AT181" s="187" t="s">
        <v>149</v>
      </c>
      <c r="AU181" s="187" t="s">
        <v>69</v>
      </c>
      <c r="AY181" s="16" t="s">
        <v>141</v>
      </c>
      <c r="BE181" s="188">
        <f>IF(N181="základní",J181,0)</f>
        <v>0</v>
      </c>
      <c r="BF181" s="188">
        <f>IF(N181="snížená",J181,0)</f>
        <v>0</v>
      </c>
      <c r="BG181" s="188">
        <f>IF(N181="zákl. přenesená",J181,0)</f>
        <v>0</v>
      </c>
      <c r="BH181" s="188">
        <f>IF(N181="sníž. přenesená",J181,0)</f>
        <v>0</v>
      </c>
      <c r="BI181" s="188">
        <f>IF(N181="nulová",J181,0)</f>
        <v>0</v>
      </c>
      <c r="BJ181" s="16" t="s">
        <v>77</v>
      </c>
      <c r="BK181" s="188">
        <f>ROUND(I181*H181,2)</f>
        <v>0</v>
      </c>
      <c r="BL181" s="16" t="s">
        <v>142</v>
      </c>
      <c r="BM181" s="187" t="s">
        <v>447</v>
      </c>
    </row>
    <row r="182" s="2" customFormat="1">
      <c r="A182" s="37"/>
      <c r="B182" s="38"/>
      <c r="C182" s="39"/>
      <c r="D182" s="203" t="s">
        <v>168</v>
      </c>
      <c r="E182" s="39"/>
      <c r="F182" s="204" t="s">
        <v>766</v>
      </c>
      <c r="G182" s="39"/>
      <c r="H182" s="39"/>
      <c r="I182" s="205"/>
      <c r="J182" s="39"/>
      <c r="K182" s="39"/>
      <c r="L182" s="43"/>
      <c r="M182" s="206"/>
      <c r="N182" s="207"/>
      <c r="O182" s="83"/>
      <c r="P182" s="83"/>
      <c r="Q182" s="83"/>
      <c r="R182" s="83"/>
      <c r="S182" s="83"/>
      <c r="T182" s="84"/>
      <c r="U182" s="37"/>
      <c r="V182" s="37"/>
      <c r="W182" s="37"/>
      <c r="X182" s="37"/>
      <c r="Y182" s="37"/>
      <c r="Z182" s="37"/>
      <c r="AA182" s="37"/>
      <c r="AB182" s="37"/>
      <c r="AC182" s="37"/>
      <c r="AD182" s="37"/>
      <c r="AE182" s="37"/>
      <c r="AT182" s="16" t="s">
        <v>168</v>
      </c>
      <c r="AU182" s="16" t="s">
        <v>69</v>
      </c>
    </row>
    <row r="183" s="2" customFormat="1" ht="37.8" customHeight="1">
      <c r="A183" s="37"/>
      <c r="B183" s="38"/>
      <c r="C183" s="189" t="s">
        <v>270</v>
      </c>
      <c r="D183" s="189" t="s">
        <v>149</v>
      </c>
      <c r="E183" s="190" t="s">
        <v>439</v>
      </c>
      <c r="F183" s="191" t="s">
        <v>440</v>
      </c>
      <c r="G183" s="192" t="s">
        <v>227</v>
      </c>
      <c r="H183" s="193">
        <v>1930</v>
      </c>
      <c r="I183" s="194"/>
      <c r="J183" s="195">
        <f>ROUND(I183*H183,2)</f>
        <v>0</v>
      </c>
      <c r="K183" s="191" t="s">
        <v>139</v>
      </c>
      <c r="L183" s="43"/>
      <c r="M183" s="196" t="s">
        <v>19</v>
      </c>
      <c r="N183" s="197" t="s">
        <v>40</v>
      </c>
      <c r="O183" s="83"/>
      <c r="P183" s="185">
        <f>O183*H183</f>
        <v>0</v>
      </c>
      <c r="Q183" s="185">
        <v>0</v>
      </c>
      <c r="R183" s="185">
        <f>Q183*H183</f>
        <v>0</v>
      </c>
      <c r="S183" s="185">
        <v>0</v>
      </c>
      <c r="T183" s="186">
        <f>S183*H183</f>
        <v>0</v>
      </c>
      <c r="U183" s="37"/>
      <c r="V183" s="37"/>
      <c r="W183" s="37"/>
      <c r="X183" s="37"/>
      <c r="Y183" s="37"/>
      <c r="Z183" s="37"/>
      <c r="AA183" s="37"/>
      <c r="AB183" s="37"/>
      <c r="AC183" s="37"/>
      <c r="AD183" s="37"/>
      <c r="AE183" s="37"/>
      <c r="AR183" s="187" t="s">
        <v>142</v>
      </c>
      <c r="AT183" s="187" t="s">
        <v>149</v>
      </c>
      <c r="AU183" s="187" t="s">
        <v>69</v>
      </c>
      <c r="AY183" s="16" t="s">
        <v>141</v>
      </c>
      <c r="BE183" s="188">
        <f>IF(N183="základní",J183,0)</f>
        <v>0</v>
      </c>
      <c r="BF183" s="188">
        <f>IF(N183="snížená",J183,0)</f>
        <v>0</v>
      </c>
      <c r="BG183" s="188">
        <f>IF(N183="zákl. přenesená",J183,0)</f>
        <v>0</v>
      </c>
      <c r="BH183" s="188">
        <f>IF(N183="sníž. přenesená",J183,0)</f>
        <v>0</v>
      </c>
      <c r="BI183" s="188">
        <f>IF(N183="nulová",J183,0)</f>
        <v>0</v>
      </c>
      <c r="BJ183" s="16" t="s">
        <v>77</v>
      </c>
      <c r="BK183" s="188">
        <f>ROUND(I183*H183,2)</f>
        <v>0</v>
      </c>
      <c r="BL183" s="16" t="s">
        <v>142</v>
      </c>
      <c r="BM183" s="187" t="s">
        <v>449</v>
      </c>
    </row>
    <row r="184" s="2" customFormat="1">
      <c r="A184" s="37"/>
      <c r="B184" s="38"/>
      <c r="C184" s="39"/>
      <c r="D184" s="203" t="s">
        <v>168</v>
      </c>
      <c r="E184" s="39"/>
      <c r="F184" s="204" t="s">
        <v>766</v>
      </c>
      <c r="G184" s="39"/>
      <c r="H184" s="39"/>
      <c r="I184" s="205"/>
      <c r="J184" s="39"/>
      <c r="K184" s="39"/>
      <c r="L184" s="43"/>
      <c r="M184" s="206"/>
      <c r="N184" s="207"/>
      <c r="O184" s="83"/>
      <c r="P184" s="83"/>
      <c r="Q184" s="83"/>
      <c r="R184" s="83"/>
      <c r="S184" s="83"/>
      <c r="T184" s="84"/>
      <c r="U184" s="37"/>
      <c r="V184" s="37"/>
      <c r="W184" s="37"/>
      <c r="X184" s="37"/>
      <c r="Y184" s="37"/>
      <c r="Z184" s="37"/>
      <c r="AA184" s="37"/>
      <c r="AB184" s="37"/>
      <c r="AC184" s="37"/>
      <c r="AD184" s="37"/>
      <c r="AE184" s="37"/>
      <c r="AT184" s="16" t="s">
        <v>168</v>
      </c>
      <c r="AU184" s="16" t="s">
        <v>69</v>
      </c>
    </row>
    <row r="185" s="2" customFormat="1" ht="101.25" customHeight="1">
      <c r="A185" s="37"/>
      <c r="B185" s="38"/>
      <c r="C185" s="189" t="s">
        <v>451</v>
      </c>
      <c r="D185" s="189" t="s">
        <v>149</v>
      </c>
      <c r="E185" s="190" t="s">
        <v>442</v>
      </c>
      <c r="F185" s="191" t="s">
        <v>443</v>
      </c>
      <c r="G185" s="192" t="s">
        <v>227</v>
      </c>
      <c r="H185" s="193">
        <v>1532.6179999999999</v>
      </c>
      <c r="I185" s="194"/>
      <c r="J185" s="195">
        <f>ROUND(I185*H185,2)</f>
        <v>0</v>
      </c>
      <c r="K185" s="191" t="s">
        <v>139</v>
      </c>
      <c r="L185" s="43"/>
      <c r="M185" s="196" t="s">
        <v>19</v>
      </c>
      <c r="N185" s="197" t="s">
        <v>40</v>
      </c>
      <c r="O185" s="83"/>
      <c r="P185" s="185">
        <f>O185*H185</f>
        <v>0</v>
      </c>
      <c r="Q185" s="185">
        <v>0</v>
      </c>
      <c r="R185" s="185">
        <f>Q185*H185</f>
        <v>0</v>
      </c>
      <c r="S185" s="185">
        <v>0</v>
      </c>
      <c r="T185" s="186">
        <f>S185*H185</f>
        <v>0</v>
      </c>
      <c r="U185" s="37"/>
      <c r="V185" s="37"/>
      <c r="W185" s="37"/>
      <c r="X185" s="37"/>
      <c r="Y185" s="37"/>
      <c r="Z185" s="37"/>
      <c r="AA185" s="37"/>
      <c r="AB185" s="37"/>
      <c r="AC185" s="37"/>
      <c r="AD185" s="37"/>
      <c r="AE185" s="37"/>
      <c r="AR185" s="187" t="s">
        <v>142</v>
      </c>
      <c r="AT185" s="187" t="s">
        <v>149</v>
      </c>
      <c r="AU185" s="187" t="s">
        <v>69</v>
      </c>
      <c r="AY185" s="16" t="s">
        <v>141</v>
      </c>
      <c r="BE185" s="188">
        <f>IF(N185="základní",J185,0)</f>
        <v>0</v>
      </c>
      <c r="BF185" s="188">
        <f>IF(N185="snížená",J185,0)</f>
        <v>0</v>
      </c>
      <c r="BG185" s="188">
        <f>IF(N185="zákl. přenesená",J185,0)</f>
        <v>0</v>
      </c>
      <c r="BH185" s="188">
        <f>IF(N185="sníž. přenesená",J185,0)</f>
        <v>0</v>
      </c>
      <c r="BI185" s="188">
        <f>IF(N185="nulová",J185,0)</f>
        <v>0</v>
      </c>
      <c r="BJ185" s="16" t="s">
        <v>77</v>
      </c>
      <c r="BK185" s="188">
        <f>ROUND(I185*H185,2)</f>
        <v>0</v>
      </c>
      <c r="BL185" s="16" t="s">
        <v>142</v>
      </c>
      <c r="BM185" s="187" t="s">
        <v>452</v>
      </c>
    </row>
    <row r="186" s="2" customFormat="1">
      <c r="A186" s="37"/>
      <c r="B186" s="38"/>
      <c r="C186" s="39"/>
      <c r="D186" s="203" t="s">
        <v>168</v>
      </c>
      <c r="E186" s="39"/>
      <c r="F186" s="204" t="s">
        <v>767</v>
      </c>
      <c r="G186" s="39"/>
      <c r="H186" s="39"/>
      <c r="I186" s="205"/>
      <c r="J186" s="39"/>
      <c r="K186" s="39"/>
      <c r="L186" s="43"/>
      <c r="M186" s="206"/>
      <c r="N186" s="207"/>
      <c r="O186" s="83"/>
      <c r="P186" s="83"/>
      <c r="Q186" s="83"/>
      <c r="R186" s="83"/>
      <c r="S186" s="83"/>
      <c r="T186" s="84"/>
      <c r="U186" s="37"/>
      <c r="V186" s="37"/>
      <c r="W186" s="37"/>
      <c r="X186" s="37"/>
      <c r="Y186" s="37"/>
      <c r="Z186" s="37"/>
      <c r="AA186" s="37"/>
      <c r="AB186" s="37"/>
      <c r="AC186" s="37"/>
      <c r="AD186" s="37"/>
      <c r="AE186" s="37"/>
      <c r="AT186" s="16" t="s">
        <v>168</v>
      </c>
      <c r="AU186" s="16" t="s">
        <v>69</v>
      </c>
    </row>
    <row r="187" s="2" customFormat="1" ht="101.25" customHeight="1">
      <c r="A187" s="37"/>
      <c r="B187" s="38"/>
      <c r="C187" s="189" t="s">
        <v>271</v>
      </c>
      <c r="D187" s="189" t="s">
        <v>149</v>
      </c>
      <c r="E187" s="190" t="s">
        <v>225</v>
      </c>
      <c r="F187" s="191" t="s">
        <v>226</v>
      </c>
      <c r="G187" s="192" t="s">
        <v>227</v>
      </c>
      <c r="H187" s="193">
        <v>5696</v>
      </c>
      <c r="I187" s="194"/>
      <c r="J187" s="195">
        <f>ROUND(I187*H187,2)</f>
        <v>0</v>
      </c>
      <c r="K187" s="191" t="s">
        <v>19</v>
      </c>
      <c r="L187" s="43"/>
      <c r="M187" s="196" t="s">
        <v>19</v>
      </c>
      <c r="N187" s="197" t="s">
        <v>40</v>
      </c>
      <c r="O187" s="83"/>
      <c r="P187" s="185">
        <f>O187*H187</f>
        <v>0</v>
      </c>
      <c r="Q187" s="185">
        <v>0</v>
      </c>
      <c r="R187" s="185">
        <f>Q187*H187</f>
        <v>0</v>
      </c>
      <c r="S187" s="185">
        <v>0</v>
      </c>
      <c r="T187" s="186">
        <f>S187*H187</f>
        <v>0</v>
      </c>
      <c r="U187" s="37"/>
      <c r="V187" s="37"/>
      <c r="W187" s="37"/>
      <c r="X187" s="37"/>
      <c r="Y187" s="37"/>
      <c r="Z187" s="37"/>
      <c r="AA187" s="37"/>
      <c r="AB187" s="37"/>
      <c r="AC187" s="37"/>
      <c r="AD187" s="37"/>
      <c r="AE187" s="37"/>
      <c r="AR187" s="187" t="s">
        <v>142</v>
      </c>
      <c r="AT187" s="187" t="s">
        <v>149</v>
      </c>
      <c r="AU187" s="187" t="s">
        <v>69</v>
      </c>
      <c r="AY187" s="16" t="s">
        <v>141</v>
      </c>
      <c r="BE187" s="188">
        <f>IF(N187="základní",J187,0)</f>
        <v>0</v>
      </c>
      <c r="BF187" s="188">
        <f>IF(N187="snížená",J187,0)</f>
        <v>0</v>
      </c>
      <c r="BG187" s="188">
        <f>IF(N187="zákl. přenesená",J187,0)</f>
        <v>0</v>
      </c>
      <c r="BH187" s="188">
        <f>IF(N187="sníž. přenesená",J187,0)</f>
        <v>0</v>
      </c>
      <c r="BI187" s="188">
        <f>IF(N187="nulová",J187,0)</f>
        <v>0</v>
      </c>
      <c r="BJ187" s="16" t="s">
        <v>77</v>
      </c>
      <c r="BK187" s="188">
        <f>ROUND(I187*H187,2)</f>
        <v>0</v>
      </c>
      <c r="BL187" s="16" t="s">
        <v>142</v>
      </c>
      <c r="BM187" s="187" t="s">
        <v>455</v>
      </c>
    </row>
    <row r="188" s="2" customFormat="1">
      <c r="A188" s="37"/>
      <c r="B188" s="38"/>
      <c r="C188" s="39"/>
      <c r="D188" s="203" t="s">
        <v>168</v>
      </c>
      <c r="E188" s="39"/>
      <c r="F188" s="204" t="s">
        <v>768</v>
      </c>
      <c r="G188" s="39"/>
      <c r="H188" s="39"/>
      <c r="I188" s="205"/>
      <c r="J188" s="39"/>
      <c r="K188" s="39"/>
      <c r="L188" s="43"/>
      <c r="M188" s="206"/>
      <c r="N188" s="207"/>
      <c r="O188" s="83"/>
      <c r="P188" s="83"/>
      <c r="Q188" s="83"/>
      <c r="R188" s="83"/>
      <c r="S188" s="83"/>
      <c r="T188" s="84"/>
      <c r="U188" s="37"/>
      <c r="V188" s="37"/>
      <c r="W188" s="37"/>
      <c r="X188" s="37"/>
      <c r="Y188" s="37"/>
      <c r="Z188" s="37"/>
      <c r="AA188" s="37"/>
      <c r="AB188" s="37"/>
      <c r="AC188" s="37"/>
      <c r="AD188" s="37"/>
      <c r="AE188" s="37"/>
      <c r="AT188" s="16" t="s">
        <v>168</v>
      </c>
      <c r="AU188" s="16" t="s">
        <v>69</v>
      </c>
    </row>
    <row r="189" s="2" customFormat="1" ht="33" customHeight="1">
      <c r="A189" s="37"/>
      <c r="B189" s="38"/>
      <c r="C189" s="189" t="s">
        <v>457</v>
      </c>
      <c r="D189" s="189" t="s">
        <v>149</v>
      </c>
      <c r="E189" s="190" t="s">
        <v>276</v>
      </c>
      <c r="F189" s="191" t="s">
        <v>277</v>
      </c>
      <c r="G189" s="192" t="s">
        <v>138</v>
      </c>
      <c r="H189" s="193">
        <v>30</v>
      </c>
      <c r="I189" s="194"/>
      <c r="J189" s="195">
        <f>ROUND(I189*H189,2)</f>
        <v>0</v>
      </c>
      <c r="K189" s="191" t="s">
        <v>139</v>
      </c>
      <c r="L189" s="43"/>
      <c r="M189" s="196" t="s">
        <v>19</v>
      </c>
      <c r="N189" s="197" t="s">
        <v>40</v>
      </c>
      <c r="O189" s="83"/>
      <c r="P189" s="185">
        <f>O189*H189</f>
        <v>0</v>
      </c>
      <c r="Q189" s="185">
        <v>0</v>
      </c>
      <c r="R189" s="185">
        <f>Q189*H189</f>
        <v>0</v>
      </c>
      <c r="S189" s="185">
        <v>0</v>
      </c>
      <c r="T189" s="186">
        <f>S189*H189</f>
        <v>0</v>
      </c>
      <c r="U189" s="37"/>
      <c r="V189" s="37"/>
      <c r="W189" s="37"/>
      <c r="X189" s="37"/>
      <c r="Y189" s="37"/>
      <c r="Z189" s="37"/>
      <c r="AA189" s="37"/>
      <c r="AB189" s="37"/>
      <c r="AC189" s="37"/>
      <c r="AD189" s="37"/>
      <c r="AE189" s="37"/>
      <c r="AR189" s="187" t="s">
        <v>142</v>
      </c>
      <c r="AT189" s="187" t="s">
        <v>149</v>
      </c>
      <c r="AU189" s="187" t="s">
        <v>69</v>
      </c>
      <c r="AY189" s="16" t="s">
        <v>141</v>
      </c>
      <c r="BE189" s="188">
        <f>IF(N189="základní",J189,0)</f>
        <v>0</v>
      </c>
      <c r="BF189" s="188">
        <f>IF(N189="snížená",J189,0)</f>
        <v>0</v>
      </c>
      <c r="BG189" s="188">
        <f>IF(N189="zákl. přenesená",J189,0)</f>
        <v>0</v>
      </c>
      <c r="BH189" s="188">
        <f>IF(N189="sníž. přenesená",J189,0)</f>
        <v>0</v>
      </c>
      <c r="BI189" s="188">
        <f>IF(N189="nulová",J189,0)</f>
        <v>0</v>
      </c>
      <c r="BJ189" s="16" t="s">
        <v>77</v>
      </c>
      <c r="BK189" s="188">
        <f>ROUND(I189*H189,2)</f>
        <v>0</v>
      </c>
      <c r="BL189" s="16" t="s">
        <v>142</v>
      </c>
      <c r="BM189" s="187" t="s">
        <v>460</v>
      </c>
    </row>
    <row r="190" s="2" customFormat="1">
      <c r="A190" s="37"/>
      <c r="B190" s="38"/>
      <c r="C190" s="39"/>
      <c r="D190" s="203" t="s">
        <v>168</v>
      </c>
      <c r="E190" s="39"/>
      <c r="F190" s="204" t="s">
        <v>450</v>
      </c>
      <c r="G190" s="39"/>
      <c r="H190" s="39"/>
      <c r="I190" s="205"/>
      <c r="J190" s="39"/>
      <c r="K190" s="39"/>
      <c r="L190" s="43"/>
      <c r="M190" s="206"/>
      <c r="N190" s="207"/>
      <c r="O190" s="83"/>
      <c r="P190" s="83"/>
      <c r="Q190" s="83"/>
      <c r="R190" s="83"/>
      <c r="S190" s="83"/>
      <c r="T190" s="84"/>
      <c r="U190" s="37"/>
      <c r="V190" s="37"/>
      <c r="W190" s="37"/>
      <c r="X190" s="37"/>
      <c r="Y190" s="37"/>
      <c r="Z190" s="37"/>
      <c r="AA190" s="37"/>
      <c r="AB190" s="37"/>
      <c r="AC190" s="37"/>
      <c r="AD190" s="37"/>
      <c r="AE190" s="37"/>
      <c r="AT190" s="16" t="s">
        <v>168</v>
      </c>
      <c r="AU190" s="16" t="s">
        <v>69</v>
      </c>
    </row>
    <row r="191" s="2" customFormat="1" ht="16.5" customHeight="1">
      <c r="A191" s="37"/>
      <c r="B191" s="38"/>
      <c r="C191" s="189" t="s">
        <v>274</v>
      </c>
      <c r="D191" s="189" t="s">
        <v>149</v>
      </c>
      <c r="E191" s="190" t="s">
        <v>281</v>
      </c>
      <c r="F191" s="191" t="s">
        <v>282</v>
      </c>
      <c r="G191" s="192" t="s">
        <v>138</v>
      </c>
      <c r="H191" s="193">
        <v>30</v>
      </c>
      <c r="I191" s="194"/>
      <c r="J191" s="195">
        <f>ROUND(I191*H191,2)</f>
        <v>0</v>
      </c>
      <c r="K191" s="191" t="s">
        <v>139</v>
      </c>
      <c r="L191" s="43"/>
      <c r="M191" s="196" t="s">
        <v>19</v>
      </c>
      <c r="N191" s="197" t="s">
        <v>40</v>
      </c>
      <c r="O191" s="83"/>
      <c r="P191" s="185">
        <f>O191*H191</f>
        <v>0</v>
      </c>
      <c r="Q191" s="185">
        <v>0</v>
      </c>
      <c r="R191" s="185">
        <f>Q191*H191</f>
        <v>0</v>
      </c>
      <c r="S191" s="185">
        <v>0</v>
      </c>
      <c r="T191" s="186">
        <f>S191*H191</f>
        <v>0</v>
      </c>
      <c r="U191" s="37"/>
      <c r="V191" s="37"/>
      <c r="W191" s="37"/>
      <c r="X191" s="37"/>
      <c r="Y191" s="37"/>
      <c r="Z191" s="37"/>
      <c r="AA191" s="37"/>
      <c r="AB191" s="37"/>
      <c r="AC191" s="37"/>
      <c r="AD191" s="37"/>
      <c r="AE191" s="37"/>
      <c r="AR191" s="187" t="s">
        <v>142</v>
      </c>
      <c r="AT191" s="187" t="s">
        <v>149</v>
      </c>
      <c r="AU191" s="187" t="s">
        <v>69</v>
      </c>
      <c r="AY191" s="16" t="s">
        <v>141</v>
      </c>
      <c r="BE191" s="188">
        <f>IF(N191="základní",J191,0)</f>
        <v>0</v>
      </c>
      <c r="BF191" s="188">
        <f>IF(N191="snížená",J191,0)</f>
        <v>0</v>
      </c>
      <c r="BG191" s="188">
        <f>IF(N191="zákl. přenesená",J191,0)</f>
        <v>0</v>
      </c>
      <c r="BH191" s="188">
        <f>IF(N191="sníž. přenesená",J191,0)</f>
        <v>0</v>
      </c>
      <c r="BI191" s="188">
        <f>IF(N191="nulová",J191,0)</f>
        <v>0</v>
      </c>
      <c r="BJ191" s="16" t="s">
        <v>77</v>
      </c>
      <c r="BK191" s="188">
        <f>ROUND(I191*H191,2)</f>
        <v>0</v>
      </c>
      <c r="BL191" s="16" t="s">
        <v>142</v>
      </c>
      <c r="BM191" s="187" t="s">
        <v>654</v>
      </c>
    </row>
    <row r="192" s="2" customFormat="1">
      <c r="A192" s="37"/>
      <c r="B192" s="38"/>
      <c r="C192" s="39"/>
      <c r="D192" s="203" t="s">
        <v>168</v>
      </c>
      <c r="E192" s="39"/>
      <c r="F192" s="204" t="s">
        <v>450</v>
      </c>
      <c r="G192" s="39"/>
      <c r="H192" s="39"/>
      <c r="I192" s="205"/>
      <c r="J192" s="39"/>
      <c r="K192" s="39"/>
      <c r="L192" s="43"/>
      <c r="M192" s="206"/>
      <c r="N192" s="207"/>
      <c r="O192" s="83"/>
      <c r="P192" s="83"/>
      <c r="Q192" s="83"/>
      <c r="R192" s="83"/>
      <c r="S192" s="83"/>
      <c r="T192" s="84"/>
      <c r="U192" s="37"/>
      <c r="V192" s="37"/>
      <c r="W192" s="37"/>
      <c r="X192" s="37"/>
      <c r="Y192" s="37"/>
      <c r="Z192" s="37"/>
      <c r="AA192" s="37"/>
      <c r="AB192" s="37"/>
      <c r="AC192" s="37"/>
      <c r="AD192" s="37"/>
      <c r="AE192" s="37"/>
      <c r="AT192" s="16" t="s">
        <v>168</v>
      </c>
      <c r="AU192" s="16" t="s">
        <v>69</v>
      </c>
    </row>
    <row r="193" s="2" customFormat="1" ht="24.15" customHeight="1">
      <c r="A193" s="37"/>
      <c r="B193" s="38"/>
      <c r="C193" s="189" t="s">
        <v>464</v>
      </c>
      <c r="D193" s="189" t="s">
        <v>149</v>
      </c>
      <c r="E193" s="190" t="s">
        <v>649</v>
      </c>
      <c r="F193" s="191" t="s">
        <v>650</v>
      </c>
      <c r="G193" s="192" t="s">
        <v>227</v>
      </c>
      <c r="H193" s="193">
        <v>4.7999999999999998</v>
      </c>
      <c r="I193" s="194"/>
      <c r="J193" s="195">
        <f>ROUND(I193*H193,2)</f>
        <v>0</v>
      </c>
      <c r="K193" s="191" t="s">
        <v>139</v>
      </c>
      <c r="L193" s="43"/>
      <c r="M193" s="196" t="s">
        <v>19</v>
      </c>
      <c r="N193" s="197" t="s">
        <v>40</v>
      </c>
      <c r="O193" s="83"/>
      <c r="P193" s="185">
        <f>O193*H193</f>
        <v>0</v>
      </c>
      <c r="Q193" s="185">
        <v>0</v>
      </c>
      <c r="R193" s="185">
        <f>Q193*H193</f>
        <v>0</v>
      </c>
      <c r="S193" s="185">
        <v>0</v>
      </c>
      <c r="T193" s="186">
        <f>S193*H193</f>
        <v>0</v>
      </c>
      <c r="U193" s="37"/>
      <c r="V193" s="37"/>
      <c r="W193" s="37"/>
      <c r="X193" s="37"/>
      <c r="Y193" s="37"/>
      <c r="Z193" s="37"/>
      <c r="AA193" s="37"/>
      <c r="AB193" s="37"/>
      <c r="AC193" s="37"/>
      <c r="AD193" s="37"/>
      <c r="AE193" s="37"/>
      <c r="AR193" s="187" t="s">
        <v>142</v>
      </c>
      <c r="AT193" s="187" t="s">
        <v>149</v>
      </c>
      <c r="AU193" s="187" t="s">
        <v>69</v>
      </c>
      <c r="AY193" s="16" t="s">
        <v>141</v>
      </c>
      <c r="BE193" s="188">
        <f>IF(N193="základní",J193,0)</f>
        <v>0</v>
      </c>
      <c r="BF193" s="188">
        <f>IF(N193="snížená",J193,0)</f>
        <v>0</v>
      </c>
      <c r="BG193" s="188">
        <f>IF(N193="zákl. přenesená",J193,0)</f>
        <v>0</v>
      </c>
      <c r="BH193" s="188">
        <f>IF(N193="sníž. přenesená",J193,0)</f>
        <v>0</v>
      </c>
      <c r="BI193" s="188">
        <f>IF(N193="nulová",J193,0)</f>
        <v>0</v>
      </c>
      <c r="BJ193" s="16" t="s">
        <v>77</v>
      </c>
      <c r="BK193" s="188">
        <f>ROUND(I193*H193,2)</f>
        <v>0</v>
      </c>
      <c r="BL193" s="16" t="s">
        <v>142</v>
      </c>
      <c r="BM193" s="187" t="s">
        <v>478</v>
      </c>
    </row>
    <row r="194" s="2" customFormat="1">
      <c r="A194" s="37"/>
      <c r="B194" s="38"/>
      <c r="C194" s="39"/>
      <c r="D194" s="203" t="s">
        <v>168</v>
      </c>
      <c r="E194" s="39"/>
      <c r="F194" s="204" t="s">
        <v>769</v>
      </c>
      <c r="G194" s="39"/>
      <c r="H194" s="39"/>
      <c r="I194" s="205"/>
      <c r="J194" s="39"/>
      <c r="K194" s="39"/>
      <c r="L194" s="43"/>
      <c r="M194" s="206"/>
      <c r="N194" s="207"/>
      <c r="O194" s="83"/>
      <c r="P194" s="83"/>
      <c r="Q194" s="83"/>
      <c r="R194" s="83"/>
      <c r="S194" s="83"/>
      <c r="T194" s="84"/>
      <c r="U194" s="37"/>
      <c r="V194" s="37"/>
      <c r="W194" s="37"/>
      <c r="X194" s="37"/>
      <c r="Y194" s="37"/>
      <c r="Z194" s="37"/>
      <c r="AA194" s="37"/>
      <c r="AB194" s="37"/>
      <c r="AC194" s="37"/>
      <c r="AD194" s="37"/>
      <c r="AE194" s="37"/>
      <c r="AT194" s="16" t="s">
        <v>168</v>
      </c>
      <c r="AU194" s="16" t="s">
        <v>69</v>
      </c>
    </row>
    <row r="195" s="2" customFormat="1" ht="33" customHeight="1">
      <c r="A195" s="37"/>
      <c r="B195" s="38"/>
      <c r="C195" s="189" t="s">
        <v>278</v>
      </c>
      <c r="D195" s="189" t="s">
        <v>149</v>
      </c>
      <c r="E195" s="190" t="s">
        <v>652</v>
      </c>
      <c r="F195" s="191" t="s">
        <v>653</v>
      </c>
      <c r="G195" s="192" t="s">
        <v>227</v>
      </c>
      <c r="H195" s="193">
        <v>4.7999999999999998</v>
      </c>
      <c r="I195" s="194"/>
      <c r="J195" s="195">
        <f>ROUND(I195*H195,2)</f>
        <v>0</v>
      </c>
      <c r="K195" s="191" t="s">
        <v>139</v>
      </c>
      <c r="L195" s="43"/>
      <c r="M195" s="196" t="s">
        <v>19</v>
      </c>
      <c r="N195" s="197" t="s">
        <v>40</v>
      </c>
      <c r="O195" s="83"/>
      <c r="P195" s="185">
        <f>O195*H195</f>
        <v>0</v>
      </c>
      <c r="Q195" s="185">
        <v>0</v>
      </c>
      <c r="R195" s="185">
        <f>Q195*H195</f>
        <v>0</v>
      </c>
      <c r="S195" s="185">
        <v>0</v>
      </c>
      <c r="T195" s="186">
        <f>S195*H195</f>
        <v>0</v>
      </c>
      <c r="U195" s="37"/>
      <c r="V195" s="37"/>
      <c r="W195" s="37"/>
      <c r="X195" s="37"/>
      <c r="Y195" s="37"/>
      <c r="Z195" s="37"/>
      <c r="AA195" s="37"/>
      <c r="AB195" s="37"/>
      <c r="AC195" s="37"/>
      <c r="AD195" s="37"/>
      <c r="AE195" s="37"/>
      <c r="AR195" s="187" t="s">
        <v>142</v>
      </c>
      <c r="AT195" s="187" t="s">
        <v>149</v>
      </c>
      <c r="AU195" s="187" t="s">
        <v>69</v>
      </c>
      <c r="AY195" s="16" t="s">
        <v>141</v>
      </c>
      <c r="BE195" s="188">
        <f>IF(N195="základní",J195,0)</f>
        <v>0</v>
      </c>
      <c r="BF195" s="188">
        <f>IF(N195="snížená",J195,0)</f>
        <v>0</v>
      </c>
      <c r="BG195" s="188">
        <f>IF(N195="zákl. přenesená",J195,0)</f>
        <v>0</v>
      </c>
      <c r="BH195" s="188">
        <f>IF(N195="sníž. přenesená",J195,0)</f>
        <v>0</v>
      </c>
      <c r="BI195" s="188">
        <f>IF(N195="nulová",J195,0)</f>
        <v>0</v>
      </c>
      <c r="BJ195" s="16" t="s">
        <v>77</v>
      </c>
      <c r="BK195" s="188">
        <f>ROUND(I195*H195,2)</f>
        <v>0</v>
      </c>
      <c r="BL195" s="16" t="s">
        <v>142</v>
      </c>
      <c r="BM195" s="187" t="s">
        <v>483</v>
      </c>
    </row>
    <row r="196" s="2" customFormat="1">
      <c r="A196" s="37"/>
      <c r="B196" s="38"/>
      <c r="C196" s="39"/>
      <c r="D196" s="203" t="s">
        <v>168</v>
      </c>
      <c r="E196" s="39"/>
      <c r="F196" s="204" t="s">
        <v>769</v>
      </c>
      <c r="G196" s="39"/>
      <c r="H196" s="39"/>
      <c r="I196" s="205"/>
      <c r="J196" s="39"/>
      <c r="K196" s="39"/>
      <c r="L196" s="43"/>
      <c r="M196" s="206"/>
      <c r="N196" s="207"/>
      <c r="O196" s="83"/>
      <c r="P196" s="83"/>
      <c r="Q196" s="83"/>
      <c r="R196" s="83"/>
      <c r="S196" s="83"/>
      <c r="T196" s="84"/>
      <c r="U196" s="37"/>
      <c r="V196" s="37"/>
      <c r="W196" s="37"/>
      <c r="X196" s="37"/>
      <c r="Y196" s="37"/>
      <c r="Z196" s="37"/>
      <c r="AA196" s="37"/>
      <c r="AB196" s="37"/>
      <c r="AC196" s="37"/>
      <c r="AD196" s="37"/>
      <c r="AE196" s="37"/>
      <c r="AT196" s="16" t="s">
        <v>168</v>
      </c>
      <c r="AU196" s="16" t="s">
        <v>69</v>
      </c>
    </row>
    <row r="197" s="2" customFormat="1" ht="37.8" customHeight="1">
      <c r="A197" s="37"/>
      <c r="B197" s="38"/>
      <c r="C197" s="189" t="s">
        <v>471</v>
      </c>
      <c r="D197" s="189" t="s">
        <v>149</v>
      </c>
      <c r="E197" s="190" t="s">
        <v>655</v>
      </c>
      <c r="F197" s="191" t="s">
        <v>656</v>
      </c>
      <c r="G197" s="192" t="s">
        <v>477</v>
      </c>
      <c r="H197" s="193">
        <v>12</v>
      </c>
      <c r="I197" s="194"/>
      <c r="J197" s="195">
        <f>ROUND(I197*H197,2)</f>
        <v>0</v>
      </c>
      <c r="K197" s="191" t="s">
        <v>139</v>
      </c>
      <c r="L197" s="43"/>
      <c r="M197" s="196" t="s">
        <v>19</v>
      </c>
      <c r="N197" s="197" t="s">
        <v>40</v>
      </c>
      <c r="O197" s="83"/>
      <c r="P197" s="185">
        <f>O197*H197</f>
        <v>0</v>
      </c>
      <c r="Q197" s="185">
        <v>0</v>
      </c>
      <c r="R197" s="185">
        <f>Q197*H197</f>
        <v>0</v>
      </c>
      <c r="S197" s="185">
        <v>0</v>
      </c>
      <c r="T197" s="186">
        <f>S197*H197</f>
        <v>0</v>
      </c>
      <c r="U197" s="37"/>
      <c r="V197" s="37"/>
      <c r="W197" s="37"/>
      <c r="X197" s="37"/>
      <c r="Y197" s="37"/>
      <c r="Z197" s="37"/>
      <c r="AA197" s="37"/>
      <c r="AB197" s="37"/>
      <c r="AC197" s="37"/>
      <c r="AD197" s="37"/>
      <c r="AE197" s="37"/>
      <c r="AR197" s="187" t="s">
        <v>142</v>
      </c>
      <c r="AT197" s="187" t="s">
        <v>149</v>
      </c>
      <c r="AU197" s="187" t="s">
        <v>69</v>
      </c>
      <c r="AY197" s="16" t="s">
        <v>141</v>
      </c>
      <c r="BE197" s="188">
        <f>IF(N197="základní",J197,0)</f>
        <v>0</v>
      </c>
      <c r="BF197" s="188">
        <f>IF(N197="snížená",J197,0)</f>
        <v>0</v>
      </c>
      <c r="BG197" s="188">
        <f>IF(N197="zákl. přenesená",J197,0)</f>
        <v>0</v>
      </c>
      <c r="BH197" s="188">
        <f>IF(N197="sníž. přenesená",J197,0)</f>
        <v>0</v>
      </c>
      <c r="BI197" s="188">
        <f>IF(N197="nulová",J197,0)</f>
        <v>0</v>
      </c>
      <c r="BJ197" s="16" t="s">
        <v>77</v>
      </c>
      <c r="BK197" s="188">
        <f>ROUND(I197*H197,2)</f>
        <v>0</v>
      </c>
      <c r="BL197" s="16" t="s">
        <v>142</v>
      </c>
      <c r="BM197" s="187" t="s">
        <v>487</v>
      </c>
    </row>
    <row r="198" s="2" customFormat="1">
      <c r="A198" s="37"/>
      <c r="B198" s="38"/>
      <c r="C198" s="39"/>
      <c r="D198" s="203" t="s">
        <v>168</v>
      </c>
      <c r="E198" s="39"/>
      <c r="F198" s="204" t="s">
        <v>770</v>
      </c>
      <c r="G198" s="39"/>
      <c r="H198" s="39"/>
      <c r="I198" s="205"/>
      <c r="J198" s="39"/>
      <c r="K198" s="39"/>
      <c r="L198" s="43"/>
      <c r="M198" s="206"/>
      <c r="N198" s="207"/>
      <c r="O198" s="83"/>
      <c r="P198" s="83"/>
      <c r="Q198" s="83"/>
      <c r="R198" s="83"/>
      <c r="S198" s="83"/>
      <c r="T198" s="84"/>
      <c r="U198" s="37"/>
      <c r="V198" s="37"/>
      <c r="W198" s="37"/>
      <c r="X198" s="37"/>
      <c r="Y198" s="37"/>
      <c r="Z198" s="37"/>
      <c r="AA198" s="37"/>
      <c r="AB198" s="37"/>
      <c r="AC198" s="37"/>
      <c r="AD198" s="37"/>
      <c r="AE198" s="37"/>
      <c r="AT198" s="16" t="s">
        <v>168</v>
      </c>
      <c r="AU198" s="16" t="s">
        <v>69</v>
      </c>
    </row>
    <row r="199" s="2" customFormat="1" ht="16.5" customHeight="1">
      <c r="A199" s="37"/>
      <c r="B199" s="38"/>
      <c r="C199" s="189" t="s">
        <v>283</v>
      </c>
      <c r="D199" s="189" t="s">
        <v>149</v>
      </c>
      <c r="E199" s="190" t="s">
        <v>481</v>
      </c>
      <c r="F199" s="191" t="s">
        <v>482</v>
      </c>
      <c r="G199" s="192" t="s">
        <v>477</v>
      </c>
      <c r="H199" s="193">
        <v>12</v>
      </c>
      <c r="I199" s="194"/>
      <c r="J199" s="195">
        <f>ROUND(I199*H199,2)</f>
        <v>0</v>
      </c>
      <c r="K199" s="191" t="s">
        <v>139</v>
      </c>
      <c r="L199" s="43"/>
      <c r="M199" s="196" t="s">
        <v>19</v>
      </c>
      <c r="N199" s="197" t="s">
        <v>40</v>
      </c>
      <c r="O199" s="83"/>
      <c r="P199" s="185">
        <f>O199*H199</f>
        <v>0</v>
      </c>
      <c r="Q199" s="185">
        <v>0</v>
      </c>
      <c r="R199" s="185">
        <f>Q199*H199</f>
        <v>0</v>
      </c>
      <c r="S199" s="185">
        <v>0</v>
      </c>
      <c r="T199" s="186">
        <f>S199*H199</f>
        <v>0</v>
      </c>
      <c r="U199" s="37"/>
      <c r="V199" s="37"/>
      <c r="W199" s="37"/>
      <c r="X199" s="37"/>
      <c r="Y199" s="37"/>
      <c r="Z199" s="37"/>
      <c r="AA199" s="37"/>
      <c r="AB199" s="37"/>
      <c r="AC199" s="37"/>
      <c r="AD199" s="37"/>
      <c r="AE199" s="37"/>
      <c r="AR199" s="187" t="s">
        <v>142</v>
      </c>
      <c r="AT199" s="187" t="s">
        <v>149</v>
      </c>
      <c r="AU199" s="187" t="s">
        <v>69</v>
      </c>
      <c r="AY199" s="16" t="s">
        <v>141</v>
      </c>
      <c r="BE199" s="188">
        <f>IF(N199="základní",J199,0)</f>
        <v>0</v>
      </c>
      <c r="BF199" s="188">
        <f>IF(N199="snížená",J199,0)</f>
        <v>0</v>
      </c>
      <c r="BG199" s="188">
        <f>IF(N199="zákl. přenesená",J199,0)</f>
        <v>0</v>
      </c>
      <c r="BH199" s="188">
        <f>IF(N199="sníž. přenesená",J199,0)</f>
        <v>0</v>
      </c>
      <c r="BI199" s="188">
        <f>IF(N199="nulová",J199,0)</f>
        <v>0</v>
      </c>
      <c r="BJ199" s="16" t="s">
        <v>77</v>
      </c>
      <c r="BK199" s="188">
        <f>ROUND(I199*H199,2)</f>
        <v>0</v>
      </c>
      <c r="BL199" s="16" t="s">
        <v>142</v>
      </c>
      <c r="BM199" s="187" t="s">
        <v>491</v>
      </c>
    </row>
    <row r="200" s="2" customFormat="1">
      <c r="A200" s="37"/>
      <c r="B200" s="38"/>
      <c r="C200" s="39"/>
      <c r="D200" s="203" t="s">
        <v>168</v>
      </c>
      <c r="E200" s="39"/>
      <c r="F200" s="204" t="s">
        <v>770</v>
      </c>
      <c r="G200" s="39"/>
      <c r="H200" s="39"/>
      <c r="I200" s="205"/>
      <c r="J200" s="39"/>
      <c r="K200" s="39"/>
      <c r="L200" s="43"/>
      <c r="M200" s="206"/>
      <c r="N200" s="207"/>
      <c r="O200" s="83"/>
      <c r="P200" s="83"/>
      <c r="Q200" s="83"/>
      <c r="R200" s="83"/>
      <c r="S200" s="83"/>
      <c r="T200" s="84"/>
      <c r="U200" s="37"/>
      <c r="V200" s="37"/>
      <c r="W200" s="37"/>
      <c r="X200" s="37"/>
      <c r="Y200" s="37"/>
      <c r="Z200" s="37"/>
      <c r="AA200" s="37"/>
      <c r="AB200" s="37"/>
      <c r="AC200" s="37"/>
      <c r="AD200" s="37"/>
      <c r="AE200" s="37"/>
      <c r="AT200" s="16" t="s">
        <v>168</v>
      </c>
      <c r="AU200" s="16" t="s">
        <v>69</v>
      </c>
    </row>
    <row r="201" s="2" customFormat="1" ht="16.5" customHeight="1">
      <c r="A201" s="37"/>
      <c r="B201" s="38"/>
      <c r="C201" s="189" t="s">
        <v>480</v>
      </c>
      <c r="D201" s="189" t="s">
        <v>149</v>
      </c>
      <c r="E201" s="190" t="s">
        <v>485</v>
      </c>
      <c r="F201" s="191" t="s">
        <v>486</v>
      </c>
      <c r="G201" s="192" t="s">
        <v>477</v>
      </c>
      <c r="H201" s="193">
        <v>12</v>
      </c>
      <c r="I201" s="194"/>
      <c r="J201" s="195">
        <f>ROUND(I201*H201,2)</f>
        <v>0</v>
      </c>
      <c r="K201" s="191" t="s">
        <v>139</v>
      </c>
      <c r="L201" s="43"/>
      <c r="M201" s="196" t="s">
        <v>19</v>
      </c>
      <c r="N201" s="197" t="s">
        <v>40</v>
      </c>
      <c r="O201" s="83"/>
      <c r="P201" s="185">
        <f>O201*H201</f>
        <v>0</v>
      </c>
      <c r="Q201" s="185">
        <v>0</v>
      </c>
      <c r="R201" s="185">
        <f>Q201*H201</f>
        <v>0</v>
      </c>
      <c r="S201" s="185">
        <v>0</v>
      </c>
      <c r="T201" s="186">
        <f>S201*H201</f>
        <v>0</v>
      </c>
      <c r="U201" s="37"/>
      <c r="V201" s="37"/>
      <c r="W201" s="37"/>
      <c r="X201" s="37"/>
      <c r="Y201" s="37"/>
      <c r="Z201" s="37"/>
      <c r="AA201" s="37"/>
      <c r="AB201" s="37"/>
      <c r="AC201" s="37"/>
      <c r="AD201" s="37"/>
      <c r="AE201" s="37"/>
      <c r="AR201" s="187" t="s">
        <v>142</v>
      </c>
      <c r="AT201" s="187" t="s">
        <v>149</v>
      </c>
      <c r="AU201" s="187" t="s">
        <v>69</v>
      </c>
      <c r="AY201" s="16" t="s">
        <v>141</v>
      </c>
      <c r="BE201" s="188">
        <f>IF(N201="základní",J201,0)</f>
        <v>0</v>
      </c>
      <c r="BF201" s="188">
        <f>IF(N201="snížená",J201,0)</f>
        <v>0</v>
      </c>
      <c r="BG201" s="188">
        <f>IF(N201="zákl. přenesená",J201,0)</f>
        <v>0</v>
      </c>
      <c r="BH201" s="188">
        <f>IF(N201="sníž. přenesená",J201,0)</f>
        <v>0</v>
      </c>
      <c r="BI201" s="188">
        <f>IF(N201="nulová",J201,0)</f>
        <v>0</v>
      </c>
      <c r="BJ201" s="16" t="s">
        <v>77</v>
      </c>
      <c r="BK201" s="188">
        <f>ROUND(I201*H201,2)</f>
        <v>0</v>
      </c>
      <c r="BL201" s="16" t="s">
        <v>142</v>
      </c>
      <c r="BM201" s="187" t="s">
        <v>494</v>
      </c>
    </row>
    <row r="202" s="2" customFormat="1" ht="16.5" customHeight="1">
      <c r="A202" s="37"/>
      <c r="B202" s="38"/>
      <c r="C202" s="189" t="s">
        <v>287</v>
      </c>
      <c r="D202" s="189" t="s">
        <v>149</v>
      </c>
      <c r="E202" s="190" t="s">
        <v>489</v>
      </c>
      <c r="F202" s="191" t="s">
        <v>490</v>
      </c>
      <c r="G202" s="192" t="s">
        <v>477</v>
      </c>
      <c r="H202" s="193">
        <v>12</v>
      </c>
      <c r="I202" s="194"/>
      <c r="J202" s="195">
        <f>ROUND(I202*H202,2)</f>
        <v>0</v>
      </c>
      <c r="K202" s="191" t="s">
        <v>139</v>
      </c>
      <c r="L202" s="43"/>
      <c r="M202" s="196" t="s">
        <v>19</v>
      </c>
      <c r="N202" s="197" t="s">
        <v>40</v>
      </c>
      <c r="O202" s="83"/>
      <c r="P202" s="185">
        <f>O202*H202</f>
        <v>0</v>
      </c>
      <c r="Q202" s="185">
        <v>0</v>
      </c>
      <c r="R202" s="185">
        <f>Q202*H202</f>
        <v>0</v>
      </c>
      <c r="S202" s="185">
        <v>0</v>
      </c>
      <c r="T202" s="186">
        <f>S202*H202</f>
        <v>0</v>
      </c>
      <c r="U202" s="37"/>
      <c r="V202" s="37"/>
      <c r="W202" s="37"/>
      <c r="X202" s="37"/>
      <c r="Y202" s="37"/>
      <c r="Z202" s="37"/>
      <c r="AA202" s="37"/>
      <c r="AB202" s="37"/>
      <c r="AC202" s="37"/>
      <c r="AD202" s="37"/>
      <c r="AE202" s="37"/>
      <c r="AR202" s="187" t="s">
        <v>142</v>
      </c>
      <c r="AT202" s="187" t="s">
        <v>149</v>
      </c>
      <c r="AU202" s="187" t="s">
        <v>69</v>
      </c>
      <c r="AY202" s="16" t="s">
        <v>141</v>
      </c>
      <c r="BE202" s="188">
        <f>IF(N202="základní",J202,0)</f>
        <v>0</v>
      </c>
      <c r="BF202" s="188">
        <f>IF(N202="snížená",J202,0)</f>
        <v>0</v>
      </c>
      <c r="BG202" s="188">
        <f>IF(N202="zákl. přenesená",J202,0)</f>
        <v>0</v>
      </c>
      <c r="BH202" s="188">
        <f>IF(N202="sníž. přenesená",J202,0)</f>
        <v>0</v>
      </c>
      <c r="BI202" s="188">
        <f>IF(N202="nulová",J202,0)</f>
        <v>0</v>
      </c>
      <c r="BJ202" s="16" t="s">
        <v>77</v>
      </c>
      <c r="BK202" s="188">
        <f>ROUND(I202*H202,2)</f>
        <v>0</v>
      </c>
      <c r="BL202" s="16" t="s">
        <v>142</v>
      </c>
      <c r="BM202" s="187" t="s">
        <v>498</v>
      </c>
    </row>
    <row r="203" s="2" customFormat="1" ht="16.5" customHeight="1">
      <c r="A203" s="37"/>
      <c r="B203" s="38"/>
      <c r="C203" s="189" t="s">
        <v>488</v>
      </c>
      <c r="D203" s="189" t="s">
        <v>149</v>
      </c>
      <c r="E203" s="190" t="s">
        <v>492</v>
      </c>
      <c r="F203" s="191" t="s">
        <v>493</v>
      </c>
      <c r="G203" s="192" t="s">
        <v>477</v>
      </c>
      <c r="H203" s="193">
        <v>12</v>
      </c>
      <c r="I203" s="194"/>
      <c r="J203" s="195">
        <f>ROUND(I203*H203,2)</f>
        <v>0</v>
      </c>
      <c r="K203" s="191" t="s">
        <v>139</v>
      </c>
      <c r="L203" s="43"/>
      <c r="M203" s="196" t="s">
        <v>19</v>
      </c>
      <c r="N203" s="197" t="s">
        <v>40</v>
      </c>
      <c r="O203" s="83"/>
      <c r="P203" s="185">
        <f>O203*H203</f>
        <v>0</v>
      </c>
      <c r="Q203" s="185">
        <v>0</v>
      </c>
      <c r="R203" s="185">
        <f>Q203*H203</f>
        <v>0</v>
      </c>
      <c r="S203" s="185">
        <v>0</v>
      </c>
      <c r="T203" s="186">
        <f>S203*H203</f>
        <v>0</v>
      </c>
      <c r="U203" s="37"/>
      <c r="V203" s="37"/>
      <c r="W203" s="37"/>
      <c r="X203" s="37"/>
      <c r="Y203" s="37"/>
      <c r="Z203" s="37"/>
      <c r="AA203" s="37"/>
      <c r="AB203" s="37"/>
      <c r="AC203" s="37"/>
      <c r="AD203" s="37"/>
      <c r="AE203" s="37"/>
      <c r="AR203" s="187" t="s">
        <v>142</v>
      </c>
      <c r="AT203" s="187" t="s">
        <v>149</v>
      </c>
      <c r="AU203" s="187" t="s">
        <v>69</v>
      </c>
      <c r="AY203" s="16" t="s">
        <v>141</v>
      </c>
      <c r="BE203" s="188">
        <f>IF(N203="základní",J203,0)</f>
        <v>0</v>
      </c>
      <c r="BF203" s="188">
        <f>IF(N203="snížená",J203,0)</f>
        <v>0</v>
      </c>
      <c r="BG203" s="188">
        <f>IF(N203="zákl. přenesená",J203,0)</f>
        <v>0</v>
      </c>
      <c r="BH203" s="188">
        <f>IF(N203="sníž. přenesená",J203,0)</f>
        <v>0</v>
      </c>
      <c r="BI203" s="188">
        <f>IF(N203="nulová",J203,0)</f>
        <v>0</v>
      </c>
      <c r="BJ203" s="16" t="s">
        <v>77</v>
      </c>
      <c r="BK203" s="188">
        <f>ROUND(I203*H203,2)</f>
        <v>0</v>
      </c>
      <c r="BL203" s="16" t="s">
        <v>142</v>
      </c>
      <c r="BM203" s="187" t="s">
        <v>501</v>
      </c>
    </row>
    <row r="204" s="2" customFormat="1" ht="16.5" customHeight="1">
      <c r="A204" s="37"/>
      <c r="B204" s="38"/>
      <c r="C204" s="189" t="s">
        <v>292</v>
      </c>
      <c r="D204" s="189" t="s">
        <v>149</v>
      </c>
      <c r="E204" s="190" t="s">
        <v>496</v>
      </c>
      <c r="F204" s="191" t="s">
        <v>497</v>
      </c>
      <c r="G204" s="192" t="s">
        <v>477</v>
      </c>
      <c r="H204" s="193">
        <v>12</v>
      </c>
      <c r="I204" s="194"/>
      <c r="J204" s="195">
        <f>ROUND(I204*H204,2)</f>
        <v>0</v>
      </c>
      <c r="K204" s="191" t="s">
        <v>139</v>
      </c>
      <c r="L204" s="43"/>
      <c r="M204" s="196" t="s">
        <v>19</v>
      </c>
      <c r="N204" s="197" t="s">
        <v>40</v>
      </c>
      <c r="O204" s="83"/>
      <c r="P204" s="185">
        <f>O204*H204</f>
        <v>0</v>
      </c>
      <c r="Q204" s="185">
        <v>0</v>
      </c>
      <c r="R204" s="185">
        <f>Q204*H204</f>
        <v>0</v>
      </c>
      <c r="S204" s="185">
        <v>0</v>
      </c>
      <c r="T204" s="186">
        <f>S204*H204</f>
        <v>0</v>
      </c>
      <c r="U204" s="37"/>
      <c r="V204" s="37"/>
      <c r="W204" s="37"/>
      <c r="X204" s="37"/>
      <c r="Y204" s="37"/>
      <c r="Z204" s="37"/>
      <c r="AA204" s="37"/>
      <c r="AB204" s="37"/>
      <c r="AC204" s="37"/>
      <c r="AD204" s="37"/>
      <c r="AE204" s="37"/>
      <c r="AR204" s="187" t="s">
        <v>142</v>
      </c>
      <c r="AT204" s="187" t="s">
        <v>149</v>
      </c>
      <c r="AU204" s="187" t="s">
        <v>69</v>
      </c>
      <c r="AY204" s="16" t="s">
        <v>141</v>
      </c>
      <c r="BE204" s="188">
        <f>IF(N204="základní",J204,0)</f>
        <v>0</v>
      </c>
      <c r="BF204" s="188">
        <f>IF(N204="snížená",J204,0)</f>
        <v>0</v>
      </c>
      <c r="BG204" s="188">
        <f>IF(N204="zákl. přenesená",J204,0)</f>
        <v>0</v>
      </c>
      <c r="BH204" s="188">
        <f>IF(N204="sníž. přenesená",J204,0)</f>
        <v>0</v>
      </c>
      <c r="BI204" s="188">
        <f>IF(N204="nulová",J204,0)</f>
        <v>0</v>
      </c>
      <c r="BJ204" s="16" t="s">
        <v>77</v>
      </c>
      <c r="BK204" s="188">
        <f>ROUND(I204*H204,2)</f>
        <v>0</v>
      </c>
      <c r="BL204" s="16" t="s">
        <v>142</v>
      </c>
      <c r="BM204" s="187" t="s">
        <v>505</v>
      </c>
    </row>
    <row r="205" s="2" customFormat="1" ht="16.5" customHeight="1">
      <c r="A205" s="37"/>
      <c r="B205" s="38"/>
      <c r="C205" s="189" t="s">
        <v>495</v>
      </c>
      <c r="D205" s="189" t="s">
        <v>149</v>
      </c>
      <c r="E205" s="190" t="s">
        <v>506</v>
      </c>
      <c r="F205" s="191" t="s">
        <v>507</v>
      </c>
      <c r="G205" s="192" t="s">
        <v>138</v>
      </c>
      <c r="H205" s="193">
        <v>12</v>
      </c>
      <c r="I205" s="194"/>
      <c r="J205" s="195">
        <f>ROUND(I205*H205,2)</f>
        <v>0</v>
      </c>
      <c r="K205" s="191" t="s">
        <v>139</v>
      </c>
      <c r="L205" s="43"/>
      <c r="M205" s="196" t="s">
        <v>19</v>
      </c>
      <c r="N205" s="197" t="s">
        <v>40</v>
      </c>
      <c r="O205" s="83"/>
      <c r="P205" s="185">
        <f>O205*H205</f>
        <v>0</v>
      </c>
      <c r="Q205" s="185">
        <v>0</v>
      </c>
      <c r="R205" s="185">
        <f>Q205*H205</f>
        <v>0</v>
      </c>
      <c r="S205" s="185">
        <v>0</v>
      </c>
      <c r="T205" s="186">
        <f>S205*H205</f>
        <v>0</v>
      </c>
      <c r="U205" s="37"/>
      <c r="V205" s="37"/>
      <c r="W205" s="37"/>
      <c r="X205" s="37"/>
      <c r="Y205" s="37"/>
      <c r="Z205" s="37"/>
      <c r="AA205" s="37"/>
      <c r="AB205" s="37"/>
      <c r="AC205" s="37"/>
      <c r="AD205" s="37"/>
      <c r="AE205" s="37"/>
      <c r="AR205" s="187" t="s">
        <v>142</v>
      </c>
      <c r="AT205" s="187" t="s">
        <v>149</v>
      </c>
      <c r="AU205" s="187" t="s">
        <v>69</v>
      </c>
      <c r="AY205" s="16" t="s">
        <v>141</v>
      </c>
      <c r="BE205" s="188">
        <f>IF(N205="základní",J205,0)</f>
        <v>0</v>
      </c>
      <c r="BF205" s="188">
        <f>IF(N205="snížená",J205,0)</f>
        <v>0</v>
      </c>
      <c r="BG205" s="188">
        <f>IF(N205="zákl. přenesená",J205,0)</f>
        <v>0</v>
      </c>
      <c r="BH205" s="188">
        <f>IF(N205="sníž. přenesená",J205,0)</f>
        <v>0</v>
      </c>
      <c r="BI205" s="188">
        <f>IF(N205="nulová",J205,0)</f>
        <v>0</v>
      </c>
      <c r="BJ205" s="16" t="s">
        <v>77</v>
      </c>
      <c r="BK205" s="188">
        <f>ROUND(I205*H205,2)</f>
        <v>0</v>
      </c>
      <c r="BL205" s="16" t="s">
        <v>142</v>
      </c>
      <c r="BM205" s="187" t="s">
        <v>508</v>
      </c>
    </row>
    <row r="206" s="2" customFormat="1" ht="16.5" customHeight="1">
      <c r="A206" s="37"/>
      <c r="B206" s="38"/>
      <c r="C206" s="189" t="s">
        <v>295</v>
      </c>
      <c r="D206" s="189" t="s">
        <v>149</v>
      </c>
      <c r="E206" s="190" t="s">
        <v>510</v>
      </c>
      <c r="F206" s="191" t="s">
        <v>511</v>
      </c>
      <c r="G206" s="192" t="s">
        <v>138</v>
      </c>
      <c r="H206" s="193">
        <v>12</v>
      </c>
      <c r="I206" s="194"/>
      <c r="J206" s="195">
        <f>ROUND(I206*H206,2)</f>
        <v>0</v>
      </c>
      <c r="K206" s="191" t="s">
        <v>139</v>
      </c>
      <c r="L206" s="43"/>
      <c r="M206" s="196" t="s">
        <v>19</v>
      </c>
      <c r="N206" s="197" t="s">
        <v>40</v>
      </c>
      <c r="O206" s="83"/>
      <c r="P206" s="185">
        <f>O206*H206</f>
        <v>0</v>
      </c>
      <c r="Q206" s="185">
        <v>0</v>
      </c>
      <c r="R206" s="185">
        <f>Q206*H206</f>
        <v>0</v>
      </c>
      <c r="S206" s="185">
        <v>0</v>
      </c>
      <c r="T206" s="186">
        <f>S206*H206</f>
        <v>0</v>
      </c>
      <c r="U206" s="37"/>
      <c r="V206" s="37"/>
      <c r="W206" s="37"/>
      <c r="X206" s="37"/>
      <c r="Y206" s="37"/>
      <c r="Z206" s="37"/>
      <c r="AA206" s="37"/>
      <c r="AB206" s="37"/>
      <c r="AC206" s="37"/>
      <c r="AD206" s="37"/>
      <c r="AE206" s="37"/>
      <c r="AR206" s="187" t="s">
        <v>142</v>
      </c>
      <c r="AT206" s="187" t="s">
        <v>149</v>
      </c>
      <c r="AU206" s="187" t="s">
        <v>69</v>
      </c>
      <c r="AY206" s="16" t="s">
        <v>141</v>
      </c>
      <c r="BE206" s="188">
        <f>IF(N206="základní",J206,0)</f>
        <v>0</v>
      </c>
      <c r="BF206" s="188">
        <f>IF(N206="snížená",J206,0)</f>
        <v>0</v>
      </c>
      <c r="BG206" s="188">
        <f>IF(N206="zákl. přenesená",J206,0)</f>
        <v>0</v>
      </c>
      <c r="BH206" s="188">
        <f>IF(N206="sníž. přenesená",J206,0)</f>
        <v>0</v>
      </c>
      <c r="BI206" s="188">
        <f>IF(N206="nulová",J206,0)</f>
        <v>0</v>
      </c>
      <c r="BJ206" s="16" t="s">
        <v>77</v>
      </c>
      <c r="BK206" s="188">
        <f>ROUND(I206*H206,2)</f>
        <v>0</v>
      </c>
      <c r="BL206" s="16" t="s">
        <v>142</v>
      </c>
      <c r="BM206" s="187" t="s">
        <v>512</v>
      </c>
    </row>
    <row r="207" s="2" customFormat="1" ht="16.5" customHeight="1">
      <c r="A207" s="37"/>
      <c r="B207" s="38"/>
      <c r="C207" s="175" t="s">
        <v>502</v>
      </c>
      <c r="D207" s="175" t="s">
        <v>135</v>
      </c>
      <c r="E207" s="176" t="s">
        <v>658</v>
      </c>
      <c r="F207" s="177" t="s">
        <v>659</v>
      </c>
      <c r="G207" s="178" t="s">
        <v>138</v>
      </c>
      <c r="H207" s="179">
        <v>12</v>
      </c>
      <c r="I207" s="180"/>
      <c r="J207" s="181">
        <f>ROUND(I207*H207,2)</f>
        <v>0</v>
      </c>
      <c r="K207" s="177" t="s">
        <v>139</v>
      </c>
      <c r="L207" s="182"/>
      <c r="M207" s="183" t="s">
        <v>19</v>
      </c>
      <c r="N207" s="184" t="s">
        <v>40</v>
      </c>
      <c r="O207" s="83"/>
      <c r="P207" s="185">
        <f>O207*H207</f>
        <v>0</v>
      </c>
      <c r="Q207" s="185">
        <v>0</v>
      </c>
      <c r="R207" s="185">
        <f>Q207*H207</f>
        <v>0</v>
      </c>
      <c r="S207" s="185">
        <v>0</v>
      </c>
      <c r="T207" s="186">
        <f>S207*H207</f>
        <v>0</v>
      </c>
      <c r="U207" s="37"/>
      <c r="V207" s="37"/>
      <c r="W207" s="37"/>
      <c r="X207" s="37"/>
      <c r="Y207" s="37"/>
      <c r="Z207" s="37"/>
      <c r="AA207" s="37"/>
      <c r="AB207" s="37"/>
      <c r="AC207" s="37"/>
      <c r="AD207" s="37"/>
      <c r="AE207" s="37"/>
      <c r="AR207" s="187" t="s">
        <v>140</v>
      </c>
      <c r="AT207" s="187" t="s">
        <v>135</v>
      </c>
      <c r="AU207" s="187" t="s">
        <v>69</v>
      </c>
      <c r="AY207" s="16" t="s">
        <v>141</v>
      </c>
      <c r="BE207" s="188">
        <f>IF(N207="základní",J207,0)</f>
        <v>0</v>
      </c>
      <c r="BF207" s="188">
        <f>IF(N207="snížená",J207,0)</f>
        <v>0</v>
      </c>
      <c r="BG207" s="188">
        <f>IF(N207="zákl. přenesená",J207,0)</f>
        <v>0</v>
      </c>
      <c r="BH207" s="188">
        <f>IF(N207="sníž. přenesená",J207,0)</f>
        <v>0</v>
      </c>
      <c r="BI207" s="188">
        <f>IF(N207="nulová",J207,0)</f>
        <v>0</v>
      </c>
      <c r="BJ207" s="16" t="s">
        <v>77</v>
      </c>
      <c r="BK207" s="188">
        <f>ROUND(I207*H207,2)</f>
        <v>0</v>
      </c>
      <c r="BL207" s="16" t="s">
        <v>142</v>
      </c>
      <c r="BM207" s="187" t="s">
        <v>665</v>
      </c>
    </row>
    <row r="208" s="2" customFormat="1" ht="16.5" customHeight="1">
      <c r="A208" s="37"/>
      <c r="B208" s="38"/>
      <c r="C208" s="175" t="s">
        <v>300</v>
      </c>
      <c r="D208" s="175" t="s">
        <v>135</v>
      </c>
      <c r="E208" s="176" t="s">
        <v>660</v>
      </c>
      <c r="F208" s="177" t="s">
        <v>661</v>
      </c>
      <c r="G208" s="178" t="s">
        <v>138</v>
      </c>
      <c r="H208" s="179">
        <v>12</v>
      </c>
      <c r="I208" s="180"/>
      <c r="J208" s="181">
        <f>ROUND(I208*H208,2)</f>
        <v>0</v>
      </c>
      <c r="K208" s="177" t="s">
        <v>139</v>
      </c>
      <c r="L208" s="182"/>
      <c r="M208" s="183" t="s">
        <v>19</v>
      </c>
      <c r="N208" s="184" t="s">
        <v>40</v>
      </c>
      <c r="O208" s="83"/>
      <c r="P208" s="185">
        <f>O208*H208</f>
        <v>0</v>
      </c>
      <c r="Q208" s="185">
        <v>0</v>
      </c>
      <c r="R208" s="185">
        <f>Q208*H208</f>
        <v>0</v>
      </c>
      <c r="S208" s="185">
        <v>0</v>
      </c>
      <c r="T208" s="186">
        <f>S208*H208</f>
        <v>0</v>
      </c>
      <c r="U208" s="37"/>
      <c r="V208" s="37"/>
      <c r="W208" s="37"/>
      <c r="X208" s="37"/>
      <c r="Y208" s="37"/>
      <c r="Z208" s="37"/>
      <c r="AA208" s="37"/>
      <c r="AB208" s="37"/>
      <c r="AC208" s="37"/>
      <c r="AD208" s="37"/>
      <c r="AE208" s="37"/>
      <c r="AR208" s="187" t="s">
        <v>140</v>
      </c>
      <c r="AT208" s="187" t="s">
        <v>135</v>
      </c>
      <c r="AU208" s="187" t="s">
        <v>69</v>
      </c>
      <c r="AY208" s="16" t="s">
        <v>141</v>
      </c>
      <c r="BE208" s="188">
        <f>IF(N208="základní",J208,0)</f>
        <v>0</v>
      </c>
      <c r="BF208" s="188">
        <f>IF(N208="snížená",J208,0)</f>
        <v>0</v>
      </c>
      <c r="BG208" s="188">
        <f>IF(N208="zákl. přenesená",J208,0)</f>
        <v>0</v>
      </c>
      <c r="BH208" s="188">
        <f>IF(N208="sníž. přenesená",J208,0)</f>
        <v>0</v>
      </c>
      <c r="BI208" s="188">
        <f>IF(N208="nulová",J208,0)</f>
        <v>0</v>
      </c>
      <c r="BJ208" s="16" t="s">
        <v>77</v>
      </c>
      <c r="BK208" s="188">
        <f>ROUND(I208*H208,2)</f>
        <v>0</v>
      </c>
      <c r="BL208" s="16" t="s">
        <v>142</v>
      </c>
      <c r="BM208" s="187" t="s">
        <v>669</v>
      </c>
    </row>
    <row r="209" s="2" customFormat="1" ht="44.25" customHeight="1">
      <c r="A209" s="37"/>
      <c r="B209" s="38"/>
      <c r="C209" s="189" t="s">
        <v>509</v>
      </c>
      <c r="D209" s="189" t="s">
        <v>149</v>
      </c>
      <c r="E209" s="190" t="s">
        <v>663</v>
      </c>
      <c r="F209" s="191" t="s">
        <v>664</v>
      </c>
      <c r="G209" s="192" t="s">
        <v>138</v>
      </c>
      <c r="H209" s="193">
        <v>24</v>
      </c>
      <c r="I209" s="194"/>
      <c r="J209" s="195">
        <f>ROUND(I209*H209,2)</f>
        <v>0</v>
      </c>
      <c r="K209" s="191" t="s">
        <v>139</v>
      </c>
      <c r="L209" s="43"/>
      <c r="M209" s="196" t="s">
        <v>19</v>
      </c>
      <c r="N209" s="197" t="s">
        <v>40</v>
      </c>
      <c r="O209" s="83"/>
      <c r="P209" s="185">
        <f>O209*H209</f>
        <v>0</v>
      </c>
      <c r="Q209" s="185">
        <v>0</v>
      </c>
      <c r="R209" s="185">
        <f>Q209*H209</f>
        <v>0</v>
      </c>
      <c r="S209" s="185">
        <v>0</v>
      </c>
      <c r="T209" s="186">
        <f>S209*H209</f>
        <v>0</v>
      </c>
      <c r="U209" s="37"/>
      <c r="V209" s="37"/>
      <c r="W209" s="37"/>
      <c r="X209" s="37"/>
      <c r="Y209" s="37"/>
      <c r="Z209" s="37"/>
      <c r="AA209" s="37"/>
      <c r="AB209" s="37"/>
      <c r="AC209" s="37"/>
      <c r="AD209" s="37"/>
      <c r="AE209" s="37"/>
      <c r="AR209" s="187" t="s">
        <v>142</v>
      </c>
      <c r="AT209" s="187" t="s">
        <v>149</v>
      </c>
      <c r="AU209" s="187" t="s">
        <v>69</v>
      </c>
      <c r="AY209" s="16" t="s">
        <v>141</v>
      </c>
      <c r="BE209" s="188">
        <f>IF(N209="základní",J209,0)</f>
        <v>0</v>
      </c>
      <c r="BF209" s="188">
        <f>IF(N209="snížená",J209,0)</f>
        <v>0</v>
      </c>
      <c r="BG209" s="188">
        <f>IF(N209="zákl. přenesená",J209,0)</f>
        <v>0</v>
      </c>
      <c r="BH209" s="188">
        <f>IF(N209="sníž. přenesená",J209,0)</f>
        <v>0</v>
      </c>
      <c r="BI209" s="188">
        <f>IF(N209="nulová",J209,0)</f>
        <v>0</v>
      </c>
      <c r="BJ209" s="16" t="s">
        <v>77</v>
      </c>
      <c r="BK209" s="188">
        <f>ROUND(I209*H209,2)</f>
        <v>0</v>
      </c>
      <c r="BL209" s="16" t="s">
        <v>142</v>
      </c>
      <c r="BM209" s="187" t="s">
        <v>672</v>
      </c>
    </row>
    <row r="210" s="2" customFormat="1">
      <c r="A210" s="37"/>
      <c r="B210" s="38"/>
      <c r="C210" s="39"/>
      <c r="D210" s="203" t="s">
        <v>168</v>
      </c>
      <c r="E210" s="39"/>
      <c r="F210" s="204" t="s">
        <v>771</v>
      </c>
      <c r="G210" s="39"/>
      <c r="H210" s="39"/>
      <c r="I210" s="205"/>
      <c r="J210" s="39"/>
      <c r="K210" s="39"/>
      <c r="L210" s="43"/>
      <c r="M210" s="206"/>
      <c r="N210" s="207"/>
      <c r="O210" s="83"/>
      <c r="P210" s="83"/>
      <c r="Q210" s="83"/>
      <c r="R210" s="83"/>
      <c r="S210" s="83"/>
      <c r="T210" s="84"/>
      <c r="U210" s="37"/>
      <c r="V210" s="37"/>
      <c r="W210" s="37"/>
      <c r="X210" s="37"/>
      <c r="Y210" s="37"/>
      <c r="Z210" s="37"/>
      <c r="AA210" s="37"/>
      <c r="AB210" s="37"/>
      <c r="AC210" s="37"/>
      <c r="AD210" s="37"/>
      <c r="AE210" s="37"/>
      <c r="AT210" s="16" t="s">
        <v>168</v>
      </c>
      <c r="AU210" s="16" t="s">
        <v>69</v>
      </c>
    </row>
    <row r="211" s="2" customFormat="1" ht="16.5" customHeight="1">
      <c r="A211" s="37"/>
      <c r="B211" s="38"/>
      <c r="C211" s="175" t="s">
        <v>303</v>
      </c>
      <c r="D211" s="175" t="s">
        <v>135</v>
      </c>
      <c r="E211" s="176" t="s">
        <v>772</v>
      </c>
      <c r="F211" s="177" t="s">
        <v>773</v>
      </c>
      <c r="G211" s="178" t="s">
        <v>138</v>
      </c>
      <c r="H211" s="179">
        <v>1</v>
      </c>
      <c r="I211" s="180"/>
      <c r="J211" s="181">
        <f>ROUND(I211*H211,2)</f>
        <v>0</v>
      </c>
      <c r="K211" s="177" t="s">
        <v>139</v>
      </c>
      <c r="L211" s="182"/>
      <c r="M211" s="183" t="s">
        <v>19</v>
      </c>
      <c r="N211" s="184" t="s">
        <v>40</v>
      </c>
      <c r="O211" s="83"/>
      <c r="P211" s="185">
        <f>O211*H211</f>
        <v>0</v>
      </c>
      <c r="Q211" s="185">
        <v>0</v>
      </c>
      <c r="R211" s="185">
        <f>Q211*H211</f>
        <v>0</v>
      </c>
      <c r="S211" s="185">
        <v>0</v>
      </c>
      <c r="T211" s="186">
        <f>S211*H211</f>
        <v>0</v>
      </c>
      <c r="U211" s="37"/>
      <c r="V211" s="37"/>
      <c r="W211" s="37"/>
      <c r="X211" s="37"/>
      <c r="Y211" s="37"/>
      <c r="Z211" s="37"/>
      <c r="AA211" s="37"/>
      <c r="AB211" s="37"/>
      <c r="AC211" s="37"/>
      <c r="AD211" s="37"/>
      <c r="AE211" s="37"/>
      <c r="AR211" s="187" t="s">
        <v>140</v>
      </c>
      <c r="AT211" s="187" t="s">
        <v>135</v>
      </c>
      <c r="AU211" s="187" t="s">
        <v>69</v>
      </c>
      <c r="AY211" s="16" t="s">
        <v>141</v>
      </c>
      <c r="BE211" s="188">
        <f>IF(N211="základní",J211,0)</f>
        <v>0</v>
      </c>
      <c r="BF211" s="188">
        <f>IF(N211="snížená",J211,0)</f>
        <v>0</v>
      </c>
      <c r="BG211" s="188">
        <f>IF(N211="zákl. přenesená",J211,0)</f>
        <v>0</v>
      </c>
      <c r="BH211" s="188">
        <f>IF(N211="sníž. přenesená",J211,0)</f>
        <v>0</v>
      </c>
      <c r="BI211" s="188">
        <f>IF(N211="nulová",J211,0)</f>
        <v>0</v>
      </c>
      <c r="BJ211" s="16" t="s">
        <v>77</v>
      </c>
      <c r="BK211" s="188">
        <f>ROUND(I211*H211,2)</f>
        <v>0</v>
      </c>
      <c r="BL211" s="16" t="s">
        <v>142</v>
      </c>
      <c r="BM211" s="187" t="s">
        <v>675</v>
      </c>
    </row>
    <row r="212" s="2" customFormat="1" ht="16.5" customHeight="1">
      <c r="A212" s="37"/>
      <c r="B212" s="38"/>
      <c r="C212" s="175" t="s">
        <v>516</v>
      </c>
      <c r="D212" s="175" t="s">
        <v>135</v>
      </c>
      <c r="E212" s="176" t="s">
        <v>670</v>
      </c>
      <c r="F212" s="177" t="s">
        <v>671</v>
      </c>
      <c r="G212" s="178" t="s">
        <v>138</v>
      </c>
      <c r="H212" s="179">
        <v>11</v>
      </c>
      <c r="I212" s="180"/>
      <c r="J212" s="181">
        <f>ROUND(I212*H212,2)</f>
        <v>0</v>
      </c>
      <c r="K212" s="177" t="s">
        <v>139</v>
      </c>
      <c r="L212" s="182"/>
      <c r="M212" s="183" t="s">
        <v>19</v>
      </c>
      <c r="N212" s="184" t="s">
        <v>40</v>
      </c>
      <c r="O212" s="83"/>
      <c r="P212" s="185">
        <f>O212*H212</f>
        <v>0</v>
      </c>
      <c r="Q212" s="185">
        <v>0</v>
      </c>
      <c r="R212" s="185">
        <f>Q212*H212</f>
        <v>0</v>
      </c>
      <c r="S212" s="185">
        <v>0</v>
      </c>
      <c r="T212" s="186">
        <f>S212*H212</f>
        <v>0</v>
      </c>
      <c r="U212" s="37"/>
      <c r="V212" s="37"/>
      <c r="W212" s="37"/>
      <c r="X212" s="37"/>
      <c r="Y212" s="37"/>
      <c r="Z212" s="37"/>
      <c r="AA212" s="37"/>
      <c r="AB212" s="37"/>
      <c r="AC212" s="37"/>
      <c r="AD212" s="37"/>
      <c r="AE212" s="37"/>
      <c r="AR212" s="187" t="s">
        <v>140</v>
      </c>
      <c r="AT212" s="187" t="s">
        <v>135</v>
      </c>
      <c r="AU212" s="187" t="s">
        <v>69</v>
      </c>
      <c r="AY212" s="16" t="s">
        <v>141</v>
      </c>
      <c r="BE212" s="188">
        <f>IF(N212="základní",J212,0)</f>
        <v>0</v>
      </c>
      <c r="BF212" s="188">
        <f>IF(N212="snížená",J212,0)</f>
        <v>0</v>
      </c>
      <c r="BG212" s="188">
        <f>IF(N212="zákl. přenesená",J212,0)</f>
        <v>0</v>
      </c>
      <c r="BH212" s="188">
        <f>IF(N212="sníž. přenesená",J212,0)</f>
        <v>0</v>
      </c>
      <c r="BI212" s="188">
        <f>IF(N212="nulová",J212,0)</f>
        <v>0</v>
      </c>
      <c r="BJ212" s="16" t="s">
        <v>77</v>
      </c>
      <c r="BK212" s="188">
        <f>ROUND(I212*H212,2)</f>
        <v>0</v>
      </c>
      <c r="BL212" s="16" t="s">
        <v>142</v>
      </c>
      <c r="BM212" s="187" t="s">
        <v>676</v>
      </c>
    </row>
    <row r="213" s="2" customFormat="1" ht="66.75" customHeight="1">
      <c r="A213" s="37"/>
      <c r="B213" s="38"/>
      <c r="C213" s="189" t="s">
        <v>308</v>
      </c>
      <c r="D213" s="189" t="s">
        <v>149</v>
      </c>
      <c r="E213" s="190" t="s">
        <v>774</v>
      </c>
      <c r="F213" s="191" t="s">
        <v>775</v>
      </c>
      <c r="G213" s="192" t="s">
        <v>138</v>
      </c>
      <c r="H213" s="193">
        <v>1</v>
      </c>
      <c r="I213" s="194"/>
      <c r="J213" s="195">
        <f>ROUND(I213*H213,2)</f>
        <v>0</v>
      </c>
      <c r="K213" s="191" t="s">
        <v>139</v>
      </c>
      <c r="L213" s="43"/>
      <c r="M213" s="196" t="s">
        <v>19</v>
      </c>
      <c r="N213" s="197" t="s">
        <v>40</v>
      </c>
      <c r="O213" s="83"/>
      <c r="P213" s="185">
        <f>O213*H213</f>
        <v>0</v>
      </c>
      <c r="Q213" s="185">
        <v>0</v>
      </c>
      <c r="R213" s="185">
        <f>Q213*H213</f>
        <v>0</v>
      </c>
      <c r="S213" s="185">
        <v>0</v>
      </c>
      <c r="T213" s="186">
        <f>S213*H213</f>
        <v>0</v>
      </c>
      <c r="U213" s="37"/>
      <c r="V213" s="37"/>
      <c r="W213" s="37"/>
      <c r="X213" s="37"/>
      <c r="Y213" s="37"/>
      <c r="Z213" s="37"/>
      <c r="AA213" s="37"/>
      <c r="AB213" s="37"/>
      <c r="AC213" s="37"/>
      <c r="AD213" s="37"/>
      <c r="AE213" s="37"/>
      <c r="AR213" s="187" t="s">
        <v>142</v>
      </c>
      <c r="AT213" s="187" t="s">
        <v>149</v>
      </c>
      <c r="AU213" s="187" t="s">
        <v>69</v>
      </c>
      <c r="AY213" s="16" t="s">
        <v>141</v>
      </c>
      <c r="BE213" s="188">
        <f>IF(N213="základní",J213,0)</f>
        <v>0</v>
      </c>
      <c r="BF213" s="188">
        <f>IF(N213="snížená",J213,0)</f>
        <v>0</v>
      </c>
      <c r="BG213" s="188">
        <f>IF(N213="zákl. přenesená",J213,0)</f>
        <v>0</v>
      </c>
      <c r="BH213" s="188">
        <f>IF(N213="sníž. přenesená",J213,0)</f>
        <v>0</v>
      </c>
      <c r="BI213" s="188">
        <f>IF(N213="nulová",J213,0)</f>
        <v>0</v>
      </c>
      <c r="BJ213" s="16" t="s">
        <v>77</v>
      </c>
      <c r="BK213" s="188">
        <f>ROUND(I213*H213,2)</f>
        <v>0</v>
      </c>
      <c r="BL213" s="16" t="s">
        <v>142</v>
      </c>
      <c r="BM213" s="187" t="s">
        <v>679</v>
      </c>
    </row>
    <row r="214" s="2" customFormat="1">
      <c r="A214" s="37"/>
      <c r="B214" s="38"/>
      <c r="C214" s="39"/>
      <c r="D214" s="203" t="s">
        <v>168</v>
      </c>
      <c r="E214" s="39"/>
      <c r="F214" s="204" t="s">
        <v>633</v>
      </c>
      <c r="G214" s="39"/>
      <c r="H214" s="39"/>
      <c r="I214" s="205"/>
      <c r="J214" s="39"/>
      <c r="K214" s="39"/>
      <c r="L214" s="43"/>
      <c r="M214" s="206"/>
      <c r="N214" s="207"/>
      <c r="O214" s="83"/>
      <c r="P214" s="83"/>
      <c r="Q214" s="83"/>
      <c r="R214" s="83"/>
      <c r="S214" s="83"/>
      <c r="T214" s="84"/>
      <c r="U214" s="37"/>
      <c r="V214" s="37"/>
      <c r="W214" s="37"/>
      <c r="X214" s="37"/>
      <c r="Y214" s="37"/>
      <c r="Z214" s="37"/>
      <c r="AA214" s="37"/>
      <c r="AB214" s="37"/>
      <c r="AC214" s="37"/>
      <c r="AD214" s="37"/>
      <c r="AE214" s="37"/>
      <c r="AT214" s="16" t="s">
        <v>168</v>
      </c>
      <c r="AU214" s="16" t="s">
        <v>69</v>
      </c>
    </row>
    <row r="215" s="2" customFormat="1" ht="66.75" customHeight="1">
      <c r="A215" s="37"/>
      <c r="B215" s="38"/>
      <c r="C215" s="189" t="s">
        <v>523</v>
      </c>
      <c r="D215" s="189" t="s">
        <v>149</v>
      </c>
      <c r="E215" s="190" t="s">
        <v>528</v>
      </c>
      <c r="F215" s="191" t="s">
        <v>529</v>
      </c>
      <c r="G215" s="192" t="s">
        <v>138</v>
      </c>
      <c r="H215" s="193">
        <v>9</v>
      </c>
      <c r="I215" s="194"/>
      <c r="J215" s="195">
        <f>ROUND(I215*H215,2)</f>
        <v>0</v>
      </c>
      <c r="K215" s="191" t="s">
        <v>139</v>
      </c>
      <c r="L215" s="43"/>
      <c r="M215" s="196" t="s">
        <v>19</v>
      </c>
      <c r="N215" s="197" t="s">
        <v>40</v>
      </c>
      <c r="O215" s="83"/>
      <c r="P215" s="185">
        <f>O215*H215</f>
        <v>0</v>
      </c>
      <c r="Q215" s="185">
        <v>0</v>
      </c>
      <c r="R215" s="185">
        <f>Q215*H215</f>
        <v>0</v>
      </c>
      <c r="S215" s="185">
        <v>0</v>
      </c>
      <c r="T215" s="186">
        <f>S215*H215</f>
        <v>0</v>
      </c>
      <c r="U215" s="37"/>
      <c r="V215" s="37"/>
      <c r="W215" s="37"/>
      <c r="X215" s="37"/>
      <c r="Y215" s="37"/>
      <c r="Z215" s="37"/>
      <c r="AA215" s="37"/>
      <c r="AB215" s="37"/>
      <c r="AC215" s="37"/>
      <c r="AD215" s="37"/>
      <c r="AE215" s="37"/>
      <c r="AR215" s="187" t="s">
        <v>142</v>
      </c>
      <c r="AT215" s="187" t="s">
        <v>149</v>
      </c>
      <c r="AU215" s="187" t="s">
        <v>69</v>
      </c>
      <c r="AY215" s="16" t="s">
        <v>141</v>
      </c>
      <c r="BE215" s="188">
        <f>IF(N215="základní",J215,0)</f>
        <v>0</v>
      </c>
      <c r="BF215" s="188">
        <f>IF(N215="snížená",J215,0)</f>
        <v>0</v>
      </c>
      <c r="BG215" s="188">
        <f>IF(N215="zákl. přenesená",J215,0)</f>
        <v>0</v>
      </c>
      <c r="BH215" s="188">
        <f>IF(N215="sníž. přenesená",J215,0)</f>
        <v>0</v>
      </c>
      <c r="BI215" s="188">
        <f>IF(N215="nulová",J215,0)</f>
        <v>0</v>
      </c>
      <c r="BJ215" s="16" t="s">
        <v>77</v>
      </c>
      <c r="BK215" s="188">
        <f>ROUND(I215*H215,2)</f>
        <v>0</v>
      </c>
      <c r="BL215" s="16" t="s">
        <v>142</v>
      </c>
      <c r="BM215" s="187" t="s">
        <v>680</v>
      </c>
    </row>
    <row r="216" s="2" customFormat="1">
      <c r="A216" s="37"/>
      <c r="B216" s="38"/>
      <c r="C216" s="39"/>
      <c r="D216" s="203" t="s">
        <v>168</v>
      </c>
      <c r="E216" s="39"/>
      <c r="F216" s="204" t="s">
        <v>776</v>
      </c>
      <c r="G216" s="39"/>
      <c r="H216" s="39"/>
      <c r="I216" s="205"/>
      <c r="J216" s="39"/>
      <c r="K216" s="39"/>
      <c r="L216" s="43"/>
      <c r="M216" s="206"/>
      <c r="N216" s="207"/>
      <c r="O216" s="83"/>
      <c r="P216" s="83"/>
      <c r="Q216" s="83"/>
      <c r="R216" s="83"/>
      <c r="S216" s="83"/>
      <c r="T216" s="84"/>
      <c r="U216" s="37"/>
      <c r="V216" s="37"/>
      <c r="W216" s="37"/>
      <c r="X216" s="37"/>
      <c r="Y216" s="37"/>
      <c r="Z216" s="37"/>
      <c r="AA216" s="37"/>
      <c r="AB216" s="37"/>
      <c r="AC216" s="37"/>
      <c r="AD216" s="37"/>
      <c r="AE216" s="37"/>
      <c r="AT216" s="16" t="s">
        <v>168</v>
      </c>
      <c r="AU216" s="16" t="s">
        <v>69</v>
      </c>
    </row>
    <row r="217" s="2" customFormat="1" ht="21.75" customHeight="1">
      <c r="A217" s="37"/>
      <c r="B217" s="38"/>
      <c r="C217" s="189" t="s">
        <v>309</v>
      </c>
      <c r="D217" s="189" t="s">
        <v>149</v>
      </c>
      <c r="E217" s="190" t="s">
        <v>777</v>
      </c>
      <c r="F217" s="191" t="s">
        <v>778</v>
      </c>
      <c r="G217" s="192" t="s">
        <v>138</v>
      </c>
      <c r="H217" s="193">
        <v>1</v>
      </c>
      <c r="I217" s="194"/>
      <c r="J217" s="195">
        <f>ROUND(I217*H217,2)</f>
        <v>0</v>
      </c>
      <c r="K217" s="191" t="s">
        <v>139</v>
      </c>
      <c r="L217" s="43"/>
      <c r="M217" s="196" t="s">
        <v>19</v>
      </c>
      <c r="N217" s="197" t="s">
        <v>40</v>
      </c>
      <c r="O217" s="83"/>
      <c r="P217" s="185">
        <f>O217*H217</f>
        <v>0</v>
      </c>
      <c r="Q217" s="185">
        <v>0</v>
      </c>
      <c r="R217" s="185">
        <f>Q217*H217</f>
        <v>0</v>
      </c>
      <c r="S217" s="185">
        <v>0</v>
      </c>
      <c r="T217" s="186">
        <f>S217*H217</f>
        <v>0</v>
      </c>
      <c r="U217" s="37"/>
      <c r="V217" s="37"/>
      <c r="W217" s="37"/>
      <c r="X217" s="37"/>
      <c r="Y217" s="37"/>
      <c r="Z217" s="37"/>
      <c r="AA217" s="37"/>
      <c r="AB217" s="37"/>
      <c r="AC217" s="37"/>
      <c r="AD217" s="37"/>
      <c r="AE217" s="37"/>
      <c r="AR217" s="187" t="s">
        <v>142</v>
      </c>
      <c r="AT217" s="187" t="s">
        <v>149</v>
      </c>
      <c r="AU217" s="187" t="s">
        <v>69</v>
      </c>
      <c r="AY217" s="16" t="s">
        <v>141</v>
      </c>
      <c r="BE217" s="188">
        <f>IF(N217="základní",J217,0)</f>
        <v>0</v>
      </c>
      <c r="BF217" s="188">
        <f>IF(N217="snížená",J217,0)</f>
        <v>0</v>
      </c>
      <c r="BG217" s="188">
        <f>IF(N217="zákl. přenesená",J217,0)</f>
        <v>0</v>
      </c>
      <c r="BH217" s="188">
        <f>IF(N217="sníž. přenesená",J217,0)</f>
        <v>0</v>
      </c>
      <c r="BI217" s="188">
        <f>IF(N217="nulová",J217,0)</f>
        <v>0</v>
      </c>
      <c r="BJ217" s="16" t="s">
        <v>77</v>
      </c>
      <c r="BK217" s="188">
        <f>ROUND(I217*H217,2)</f>
        <v>0</v>
      </c>
      <c r="BL217" s="16" t="s">
        <v>142</v>
      </c>
      <c r="BM217" s="187" t="s">
        <v>526</v>
      </c>
    </row>
    <row r="218" s="2" customFormat="1">
      <c r="A218" s="37"/>
      <c r="B218" s="38"/>
      <c r="C218" s="39"/>
      <c r="D218" s="203" t="s">
        <v>168</v>
      </c>
      <c r="E218" s="39"/>
      <c r="F218" s="204" t="s">
        <v>633</v>
      </c>
      <c r="G218" s="39"/>
      <c r="H218" s="39"/>
      <c r="I218" s="205"/>
      <c r="J218" s="39"/>
      <c r="K218" s="39"/>
      <c r="L218" s="43"/>
      <c r="M218" s="206"/>
      <c r="N218" s="207"/>
      <c r="O218" s="83"/>
      <c r="P218" s="83"/>
      <c r="Q218" s="83"/>
      <c r="R218" s="83"/>
      <c r="S218" s="83"/>
      <c r="T218" s="84"/>
      <c r="U218" s="37"/>
      <c r="V218" s="37"/>
      <c r="W218" s="37"/>
      <c r="X218" s="37"/>
      <c r="Y218" s="37"/>
      <c r="Z218" s="37"/>
      <c r="AA218" s="37"/>
      <c r="AB218" s="37"/>
      <c r="AC218" s="37"/>
      <c r="AD218" s="37"/>
      <c r="AE218" s="37"/>
      <c r="AT218" s="16" t="s">
        <v>168</v>
      </c>
      <c r="AU218" s="16" t="s">
        <v>69</v>
      </c>
    </row>
    <row r="219" s="2" customFormat="1" ht="37.8" customHeight="1">
      <c r="A219" s="37"/>
      <c r="B219" s="38"/>
      <c r="C219" s="189" t="s">
        <v>532</v>
      </c>
      <c r="D219" s="189" t="s">
        <v>149</v>
      </c>
      <c r="E219" s="190" t="s">
        <v>536</v>
      </c>
      <c r="F219" s="191" t="s">
        <v>537</v>
      </c>
      <c r="G219" s="192" t="s">
        <v>138</v>
      </c>
      <c r="H219" s="193">
        <v>9</v>
      </c>
      <c r="I219" s="194"/>
      <c r="J219" s="195">
        <f>ROUND(I219*H219,2)</f>
        <v>0</v>
      </c>
      <c r="K219" s="191" t="s">
        <v>139</v>
      </c>
      <c r="L219" s="43"/>
      <c r="M219" s="196" t="s">
        <v>19</v>
      </c>
      <c r="N219" s="197" t="s">
        <v>40</v>
      </c>
      <c r="O219" s="83"/>
      <c r="P219" s="185">
        <f>O219*H219</f>
        <v>0</v>
      </c>
      <c r="Q219" s="185">
        <v>0</v>
      </c>
      <c r="R219" s="185">
        <f>Q219*H219</f>
        <v>0</v>
      </c>
      <c r="S219" s="185">
        <v>0</v>
      </c>
      <c r="T219" s="186">
        <f>S219*H219</f>
        <v>0</v>
      </c>
      <c r="U219" s="37"/>
      <c r="V219" s="37"/>
      <c r="W219" s="37"/>
      <c r="X219" s="37"/>
      <c r="Y219" s="37"/>
      <c r="Z219" s="37"/>
      <c r="AA219" s="37"/>
      <c r="AB219" s="37"/>
      <c r="AC219" s="37"/>
      <c r="AD219" s="37"/>
      <c r="AE219" s="37"/>
      <c r="AR219" s="187" t="s">
        <v>142</v>
      </c>
      <c r="AT219" s="187" t="s">
        <v>149</v>
      </c>
      <c r="AU219" s="187" t="s">
        <v>69</v>
      </c>
      <c r="AY219" s="16" t="s">
        <v>141</v>
      </c>
      <c r="BE219" s="188">
        <f>IF(N219="základní",J219,0)</f>
        <v>0</v>
      </c>
      <c r="BF219" s="188">
        <f>IF(N219="snížená",J219,0)</f>
        <v>0</v>
      </c>
      <c r="BG219" s="188">
        <f>IF(N219="zákl. přenesená",J219,0)</f>
        <v>0</v>
      </c>
      <c r="BH219" s="188">
        <f>IF(N219="sníž. přenesená",J219,0)</f>
        <v>0</v>
      </c>
      <c r="BI219" s="188">
        <f>IF(N219="nulová",J219,0)</f>
        <v>0</v>
      </c>
      <c r="BJ219" s="16" t="s">
        <v>77</v>
      </c>
      <c r="BK219" s="188">
        <f>ROUND(I219*H219,2)</f>
        <v>0</v>
      </c>
      <c r="BL219" s="16" t="s">
        <v>142</v>
      </c>
      <c r="BM219" s="187" t="s">
        <v>530</v>
      </c>
    </row>
    <row r="220" s="2" customFormat="1">
      <c r="A220" s="37"/>
      <c r="B220" s="38"/>
      <c r="C220" s="39"/>
      <c r="D220" s="203" t="s">
        <v>168</v>
      </c>
      <c r="E220" s="39"/>
      <c r="F220" s="204" t="s">
        <v>776</v>
      </c>
      <c r="G220" s="39"/>
      <c r="H220" s="39"/>
      <c r="I220" s="205"/>
      <c r="J220" s="39"/>
      <c r="K220" s="39"/>
      <c r="L220" s="43"/>
      <c r="M220" s="206"/>
      <c r="N220" s="207"/>
      <c r="O220" s="83"/>
      <c r="P220" s="83"/>
      <c r="Q220" s="83"/>
      <c r="R220" s="83"/>
      <c r="S220" s="83"/>
      <c r="T220" s="84"/>
      <c r="U220" s="37"/>
      <c r="V220" s="37"/>
      <c r="W220" s="37"/>
      <c r="X220" s="37"/>
      <c r="Y220" s="37"/>
      <c r="Z220" s="37"/>
      <c r="AA220" s="37"/>
      <c r="AB220" s="37"/>
      <c r="AC220" s="37"/>
      <c r="AD220" s="37"/>
      <c r="AE220" s="37"/>
      <c r="AT220" s="16" t="s">
        <v>168</v>
      </c>
      <c r="AU220" s="16" t="s">
        <v>69</v>
      </c>
    </row>
    <row r="221" s="2" customFormat="1" ht="16.5" customHeight="1">
      <c r="A221" s="37"/>
      <c r="B221" s="38"/>
      <c r="C221" s="189" t="s">
        <v>313</v>
      </c>
      <c r="D221" s="189" t="s">
        <v>149</v>
      </c>
      <c r="E221" s="190" t="s">
        <v>285</v>
      </c>
      <c r="F221" s="191" t="s">
        <v>286</v>
      </c>
      <c r="G221" s="192" t="s">
        <v>138</v>
      </c>
      <c r="H221" s="193">
        <v>4</v>
      </c>
      <c r="I221" s="194"/>
      <c r="J221" s="195">
        <f>ROUND(I221*H221,2)</f>
        <v>0</v>
      </c>
      <c r="K221" s="191" t="s">
        <v>139</v>
      </c>
      <c r="L221" s="43"/>
      <c r="M221" s="196" t="s">
        <v>19</v>
      </c>
      <c r="N221" s="197" t="s">
        <v>40</v>
      </c>
      <c r="O221" s="83"/>
      <c r="P221" s="185">
        <f>O221*H221</f>
        <v>0</v>
      </c>
      <c r="Q221" s="185">
        <v>0</v>
      </c>
      <c r="R221" s="185">
        <f>Q221*H221</f>
        <v>0</v>
      </c>
      <c r="S221" s="185">
        <v>0</v>
      </c>
      <c r="T221" s="186">
        <f>S221*H221</f>
        <v>0</v>
      </c>
      <c r="U221" s="37"/>
      <c r="V221" s="37"/>
      <c r="W221" s="37"/>
      <c r="X221" s="37"/>
      <c r="Y221" s="37"/>
      <c r="Z221" s="37"/>
      <c r="AA221" s="37"/>
      <c r="AB221" s="37"/>
      <c r="AC221" s="37"/>
      <c r="AD221" s="37"/>
      <c r="AE221" s="37"/>
      <c r="AR221" s="187" t="s">
        <v>142</v>
      </c>
      <c r="AT221" s="187" t="s">
        <v>149</v>
      </c>
      <c r="AU221" s="187" t="s">
        <v>69</v>
      </c>
      <c r="AY221" s="16" t="s">
        <v>141</v>
      </c>
      <c r="BE221" s="188">
        <f>IF(N221="základní",J221,0)</f>
        <v>0</v>
      </c>
      <c r="BF221" s="188">
        <f>IF(N221="snížená",J221,0)</f>
        <v>0</v>
      </c>
      <c r="BG221" s="188">
        <f>IF(N221="zákl. přenesená",J221,0)</f>
        <v>0</v>
      </c>
      <c r="BH221" s="188">
        <f>IF(N221="sníž. přenesená",J221,0)</f>
        <v>0</v>
      </c>
      <c r="BI221" s="188">
        <f>IF(N221="nulová",J221,0)</f>
        <v>0</v>
      </c>
      <c r="BJ221" s="16" t="s">
        <v>77</v>
      </c>
      <c r="BK221" s="188">
        <f>ROUND(I221*H221,2)</f>
        <v>0</v>
      </c>
      <c r="BL221" s="16" t="s">
        <v>142</v>
      </c>
      <c r="BM221" s="187" t="s">
        <v>535</v>
      </c>
    </row>
    <row r="222" s="2" customFormat="1">
      <c r="A222" s="37"/>
      <c r="B222" s="38"/>
      <c r="C222" s="39"/>
      <c r="D222" s="203" t="s">
        <v>168</v>
      </c>
      <c r="E222" s="39"/>
      <c r="F222" s="204" t="s">
        <v>541</v>
      </c>
      <c r="G222" s="39"/>
      <c r="H222" s="39"/>
      <c r="I222" s="205"/>
      <c r="J222" s="39"/>
      <c r="K222" s="39"/>
      <c r="L222" s="43"/>
      <c r="M222" s="206"/>
      <c r="N222" s="207"/>
      <c r="O222" s="83"/>
      <c r="P222" s="83"/>
      <c r="Q222" s="83"/>
      <c r="R222" s="83"/>
      <c r="S222" s="83"/>
      <c r="T222" s="84"/>
      <c r="U222" s="37"/>
      <c r="V222" s="37"/>
      <c r="W222" s="37"/>
      <c r="X222" s="37"/>
      <c r="Y222" s="37"/>
      <c r="Z222" s="37"/>
      <c r="AA222" s="37"/>
      <c r="AB222" s="37"/>
      <c r="AC222" s="37"/>
      <c r="AD222" s="37"/>
      <c r="AE222" s="37"/>
      <c r="AT222" s="16" t="s">
        <v>168</v>
      </c>
      <c r="AU222" s="16" t="s">
        <v>69</v>
      </c>
    </row>
    <row r="223" s="2" customFormat="1" ht="16.5" customHeight="1">
      <c r="A223" s="37"/>
      <c r="B223" s="38"/>
      <c r="C223" s="189" t="s">
        <v>539</v>
      </c>
      <c r="D223" s="189" t="s">
        <v>149</v>
      </c>
      <c r="E223" s="190" t="s">
        <v>290</v>
      </c>
      <c r="F223" s="191" t="s">
        <v>291</v>
      </c>
      <c r="G223" s="192" t="s">
        <v>138</v>
      </c>
      <c r="H223" s="193">
        <v>4</v>
      </c>
      <c r="I223" s="194"/>
      <c r="J223" s="195">
        <f>ROUND(I223*H223,2)</f>
        <v>0</v>
      </c>
      <c r="K223" s="191" t="s">
        <v>139</v>
      </c>
      <c r="L223" s="43"/>
      <c r="M223" s="196" t="s">
        <v>19</v>
      </c>
      <c r="N223" s="197" t="s">
        <v>40</v>
      </c>
      <c r="O223" s="83"/>
      <c r="P223" s="185">
        <f>O223*H223</f>
        <v>0</v>
      </c>
      <c r="Q223" s="185">
        <v>0</v>
      </c>
      <c r="R223" s="185">
        <f>Q223*H223</f>
        <v>0</v>
      </c>
      <c r="S223" s="185">
        <v>0</v>
      </c>
      <c r="T223" s="186">
        <f>S223*H223</f>
        <v>0</v>
      </c>
      <c r="U223" s="37"/>
      <c r="V223" s="37"/>
      <c r="W223" s="37"/>
      <c r="X223" s="37"/>
      <c r="Y223" s="37"/>
      <c r="Z223" s="37"/>
      <c r="AA223" s="37"/>
      <c r="AB223" s="37"/>
      <c r="AC223" s="37"/>
      <c r="AD223" s="37"/>
      <c r="AE223" s="37"/>
      <c r="AR223" s="187" t="s">
        <v>142</v>
      </c>
      <c r="AT223" s="187" t="s">
        <v>149</v>
      </c>
      <c r="AU223" s="187" t="s">
        <v>69</v>
      </c>
      <c r="AY223" s="16" t="s">
        <v>141</v>
      </c>
      <c r="BE223" s="188">
        <f>IF(N223="základní",J223,0)</f>
        <v>0</v>
      </c>
      <c r="BF223" s="188">
        <f>IF(N223="snížená",J223,0)</f>
        <v>0</v>
      </c>
      <c r="BG223" s="188">
        <f>IF(N223="zákl. přenesená",J223,0)</f>
        <v>0</v>
      </c>
      <c r="BH223" s="188">
        <f>IF(N223="sníž. přenesená",J223,0)</f>
        <v>0</v>
      </c>
      <c r="BI223" s="188">
        <f>IF(N223="nulová",J223,0)</f>
        <v>0</v>
      </c>
      <c r="BJ223" s="16" t="s">
        <v>77</v>
      </c>
      <c r="BK223" s="188">
        <f>ROUND(I223*H223,2)</f>
        <v>0</v>
      </c>
      <c r="BL223" s="16" t="s">
        <v>142</v>
      </c>
      <c r="BM223" s="187" t="s">
        <v>538</v>
      </c>
    </row>
    <row r="224" s="2" customFormat="1">
      <c r="A224" s="37"/>
      <c r="B224" s="38"/>
      <c r="C224" s="39"/>
      <c r="D224" s="203" t="s">
        <v>168</v>
      </c>
      <c r="E224" s="39"/>
      <c r="F224" s="204" t="s">
        <v>541</v>
      </c>
      <c r="G224" s="39"/>
      <c r="H224" s="39"/>
      <c r="I224" s="205"/>
      <c r="J224" s="39"/>
      <c r="K224" s="39"/>
      <c r="L224" s="43"/>
      <c r="M224" s="206"/>
      <c r="N224" s="207"/>
      <c r="O224" s="83"/>
      <c r="P224" s="83"/>
      <c r="Q224" s="83"/>
      <c r="R224" s="83"/>
      <c r="S224" s="83"/>
      <c r="T224" s="84"/>
      <c r="U224" s="37"/>
      <c r="V224" s="37"/>
      <c r="W224" s="37"/>
      <c r="X224" s="37"/>
      <c r="Y224" s="37"/>
      <c r="Z224" s="37"/>
      <c r="AA224" s="37"/>
      <c r="AB224" s="37"/>
      <c r="AC224" s="37"/>
      <c r="AD224" s="37"/>
      <c r="AE224" s="37"/>
      <c r="AT224" s="16" t="s">
        <v>168</v>
      </c>
      <c r="AU224" s="16" t="s">
        <v>69</v>
      </c>
    </row>
    <row r="225" s="2" customFormat="1" ht="16.5" customHeight="1">
      <c r="A225" s="37"/>
      <c r="B225" s="38"/>
      <c r="C225" s="189" t="s">
        <v>316</v>
      </c>
      <c r="D225" s="189" t="s">
        <v>149</v>
      </c>
      <c r="E225" s="190" t="s">
        <v>293</v>
      </c>
      <c r="F225" s="191" t="s">
        <v>294</v>
      </c>
      <c r="G225" s="192" t="s">
        <v>138</v>
      </c>
      <c r="H225" s="193">
        <v>11</v>
      </c>
      <c r="I225" s="194"/>
      <c r="J225" s="195">
        <f>ROUND(I225*H225,2)</f>
        <v>0</v>
      </c>
      <c r="K225" s="191" t="s">
        <v>139</v>
      </c>
      <c r="L225" s="43"/>
      <c r="M225" s="196" t="s">
        <v>19</v>
      </c>
      <c r="N225" s="197" t="s">
        <v>40</v>
      </c>
      <c r="O225" s="83"/>
      <c r="P225" s="185">
        <f>O225*H225</f>
        <v>0</v>
      </c>
      <c r="Q225" s="185">
        <v>0</v>
      </c>
      <c r="R225" s="185">
        <f>Q225*H225</f>
        <v>0</v>
      </c>
      <c r="S225" s="185">
        <v>0</v>
      </c>
      <c r="T225" s="186">
        <f>S225*H225</f>
        <v>0</v>
      </c>
      <c r="U225" s="37"/>
      <c r="V225" s="37"/>
      <c r="W225" s="37"/>
      <c r="X225" s="37"/>
      <c r="Y225" s="37"/>
      <c r="Z225" s="37"/>
      <c r="AA225" s="37"/>
      <c r="AB225" s="37"/>
      <c r="AC225" s="37"/>
      <c r="AD225" s="37"/>
      <c r="AE225" s="37"/>
      <c r="AR225" s="187" t="s">
        <v>142</v>
      </c>
      <c r="AT225" s="187" t="s">
        <v>149</v>
      </c>
      <c r="AU225" s="187" t="s">
        <v>69</v>
      </c>
      <c r="AY225" s="16" t="s">
        <v>141</v>
      </c>
      <c r="BE225" s="188">
        <f>IF(N225="základní",J225,0)</f>
        <v>0</v>
      </c>
      <c r="BF225" s="188">
        <f>IF(N225="snížená",J225,0)</f>
        <v>0</v>
      </c>
      <c r="BG225" s="188">
        <f>IF(N225="zákl. přenesená",J225,0)</f>
        <v>0</v>
      </c>
      <c r="BH225" s="188">
        <f>IF(N225="sníž. přenesená",J225,0)</f>
        <v>0</v>
      </c>
      <c r="BI225" s="188">
        <f>IF(N225="nulová",J225,0)</f>
        <v>0</v>
      </c>
      <c r="BJ225" s="16" t="s">
        <v>77</v>
      </c>
      <c r="BK225" s="188">
        <f>ROUND(I225*H225,2)</f>
        <v>0</v>
      </c>
      <c r="BL225" s="16" t="s">
        <v>142</v>
      </c>
      <c r="BM225" s="187" t="s">
        <v>540</v>
      </c>
    </row>
    <row r="226" s="2" customFormat="1">
      <c r="A226" s="37"/>
      <c r="B226" s="38"/>
      <c r="C226" s="39"/>
      <c r="D226" s="203" t="s">
        <v>168</v>
      </c>
      <c r="E226" s="39"/>
      <c r="F226" s="204" t="s">
        <v>545</v>
      </c>
      <c r="G226" s="39"/>
      <c r="H226" s="39"/>
      <c r="I226" s="205"/>
      <c r="J226" s="39"/>
      <c r="K226" s="39"/>
      <c r="L226" s="43"/>
      <c r="M226" s="206"/>
      <c r="N226" s="207"/>
      <c r="O226" s="83"/>
      <c r="P226" s="83"/>
      <c r="Q226" s="83"/>
      <c r="R226" s="83"/>
      <c r="S226" s="83"/>
      <c r="T226" s="84"/>
      <c r="U226" s="37"/>
      <c r="V226" s="37"/>
      <c r="W226" s="37"/>
      <c r="X226" s="37"/>
      <c r="Y226" s="37"/>
      <c r="Z226" s="37"/>
      <c r="AA226" s="37"/>
      <c r="AB226" s="37"/>
      <c r="AC226" s="37"/>
      <c r="AD226" s="37"/>
      <c r="AE226" s="37"/>
      <c r="AT226" s="16" t="s">
        <v>168</v>
      </c>
      <c r="AU226" s="16" t="s">
        <v>69</v>
      </c>
    </row>
    <row r="227" s="2" customFormat="1" ht="16.5" customHeight="1">
      <c r="A227" s="37"/>
      <c r="B227" s="38"/>
      <c r="C227" s="189" t="s">
        <v>543</v>
      </c>
      <c r="D227" s="189" t="s">
        <v>149</v>
      </c>
      <c r="E227" s="190" t="s">
        <v>298</v>
      </c>
      <c r="F227" s="191" t="s">
        <v>299</v>
      </c>
      <c r="G227" s="192" t="s">
        <v>138</v>
      </c>
      <c r="H227" s="193">
        <v>11</v>
      </c>
      <c r="I227" s="194"/>
      <c r="J227" s="195">
        <f>ROUND(I227*H227,2)</f>
        <v>0</v>
      </c>
      <c r="K227" s="191" t="s">
        <v>139</v>
      </c>
      <c r="L227" s="43"/>
      <c r="M227" s="196" t="s">
        <v>19</v>
      </c>
      <c r="N227" s="197" t="s">
        <v>40</v>
      </c>
      <c r="O227" s="83"/>
      <c r="P227" s="185">
        <f>O227*H227</f>
        <v>0</v>
      </c>
      <c r="Q227" s="185">
        <v>0</v>
      </c>
      <c r="R227" s="185">
        <f>Q227*H227</f>
        <v>0</v>
      </c>
      <c r="S227" s="185">
        <v>0</v>
      </c>
      <c r="T227" s="186">
        <f>S227*H227</f>
        <v>0</v>
      </c>
      <c r="U227" s="37"/>
      <c r="V227" s="37"/>
      <c r="W227" s="37"/>
      <c r="X227" s="37"/>
      <c r="Y227" s="37"/>
      <c r="Z227" s="37"/>
      <c r="AA227" s="37"/>
      <c r="AB227" s="37"/>
      <c r="AC227" s="37"/>
      <c r="AD227" s="37"/>
      <c r="AE227" s="37"/>
      <c r="AR227" s="187" t="s">
        <v>142</v>
      </c>
      <c r="AT227" s="187" t="s">
        <v>149</v>
      </c>
      <c r="AU227" s="187" t="s">
        <v>69</v>
      </c>
      <c r="AY227" s="16" t="s">
        <v>141</v>
      </c>
      <c r="BE227" s="188">
        <f>IF(N227="základní",J227,0)</f>
        <v>0</v>
      </c>
      <c r="BF227" s="188">
        <f>IF(N227="snížená",J227,0)</f>
        <v>0</v>
      </c>
      <c r="BG227" s="188">
        <f>IF(N227="zákl. přenesená",J227,0)</f>
        <v>0</v>
      </c>
      <c r="BH227" s="188">
        <f>IF(N227="sníž. přenesená",J227,0)</f>
        <v>0</v>
      </c>
      <c r="BI227" s="188">
        <f>IF(N227="nulová",J227,0)</f>
        <v>0</v>
      </c>
      <c r="BJ227" s="16" t="s">
        <v>77</v>
      </c>
      <c r="BK227" s="188">
        <f>ROUND(I227*H227,2)</f>
        <v>0</v>
      </c>
      <c r="BL227" s="16" t="s">
        <v>142</v>
      </c>
      <c r="BM227" s="187" t="s">
        <v>542</v>
      </c>
    </row>
    <row r="228" s="2" customFormat="1">
      <c r="A228" s="37"/>
      <c r="B228" s="38"/>
      <c r="C228" s="39"/>
      <c r="D228" s="203" t="s">
        <v>168</v>
      </c>
      <c r="E228" s="39"/>
      <c r="F228" s="204" t="s">
        <v>545</v>
      </c>
      <c r="G228" s="39"/>
      <c r="H228" s="39"/>
      <c r="I228" s="205"/>
      <c r="J228" s="39"/>
      <c r="K228" s="39"/>
      <c r="L228" s="43"/>
      <c r="M228" s="206"/>
      <c r="N228" s="207"/>
      <c r="O228" s="83"/>
      <c r="P228" s="83"/>
      <c r="Q228" s="83"/>
      <c r="R228" s="83"/>
      <c r="S228" s="83"/>
      <c r="T228" s="84"/>
      <c r="U228" s="37"/>
      <c r="V228" s="37"/>
      <c r="W228" s="37"/>
      <c r="X228" s="37"/>
      <c r="Y228" s="37"/>
      <c r="Z228" s="37"/>
      <c r="AA228" s="37"/>
      <c r="AB228" s="37"/>
      <c r="AC228" s="37"/>
      <c r="AD228" s="37"/>
      <c r="AE228" s="37"/>
      <c r="AT228" s="16" t="s">
        <v>168</v>
      </c>
      <c r="AU228" s="16" t="s">
        <v>69</v>
      </c>
    </row>
    <row r="229" s="2" customFormat="1" ht="24.15" customHeight="1">
      <c r="A229" s="37"/>
      <c r="B229" s="38"/>
      <c r="C229" s="189" t="s">
        <v>321</v>
      </c>
      <c r="D229" s="189" t="s">
        <v>149</v>
      </c>
      <c r="E229" s="190" t="s">
        <v>548</v>
      </c>
      <c r="F229" s="191" t="s">
        <v>549</v>
      </c>
      <c r="G229" s="192" t="s">
        <v>138</v>
      </c>
      <c r="H229" s="193">
        <v>40</v>
      </c>
      <c r="I229" s="194"/>
      <c r="J229" s="195">
        <f>ROUND(I229*H229,2)</f>
        <v>0</v>
      </c>
      <c r="K229" s="191" t="s">
        <v>139</v>
      </c>
      <c r="L229" s="43"/>
      <c r="M229" s="196" t="s">
        <v>19</v>
      </c>
      <c r="N229" s="197" t="s">
        <v>40</v>
      </c>
      <c r="O229" s="83"/>
      <c r="P229" s="185">
        <f>O229*H229</f>
        <v>0</v>
      </c>
      <c r="Q229" s="185">
        <v>0</v>
      </c>
      <c r="R229" s="185">
        <f>Q229*H229</f>
        <v>0</v>
      </c>
      <c r="S229" s="185">
        <v>0</v>
      </c>
      <c r="T229" s="186">
        <f>S229*H229</f>
        <v>0</v>
      </c>
      <c r="U229" s="37"/>
      <c r="V229" s="37"/>
      <c r="W229" s="37"/>
      <c r="X229" s="37"/>
      <c r="Y229" s="37"/>
      <c r="Z229" s="37"/>
      <c r="AA229" s="37"/>
      <c r="AB229" s="37"/>
      <c r="AC229" s="37"/>
      <c r="AD229" s="37"/>
      <c r="AE229" s="37"/>
      <c r="AR229" s="187" t="s">
        <v>142</v>
      </c>
      <c r="AT229" s="187" t="s">
        <v>149</v>
      </c>
      <c r="AU229" s="187" t="s">
        <v>69</v>
      </c>
      <c r="AY229" s="16" t="s">
        <v>141</v>
      </c>
      <c r="BE229" s="188">
        <f>IF(N229="základní",J229,0)</f>
        <v>0</v>
      </c>
      <c r="BF229" s="188">
        <f>IF(N229="snížená",J229,0)</f>
        <v>0</v>
      </c>
      <c r="BG229" s="188">
        <f>IF(N229="zákl. přenesená",J229,0)</f>
        <v>0</v>
      </c>
      <c r="BH229" s="188">
        <f>IF(N229="sníž. přenesená",J229,0)</f>
        <v>0</v>
      </c>
      <c r="BI229" s="188">
        <f>IF(N229="nulová",J229,0)</f>
        <v>0</v>
      </c>
      <c r="BJ229" s="16" t="s">
        <v>77</v>
      </c>
      <c r="BK229" s="188">
        <f>ROUND(I229*H229,2)</f>
        <v>0</v>
      </c>
      <c r="BL229" s="16" t="s">
        <v>142</v>
      </c>
      <c r="BM229" s="187" t="s">
        <v>544</v>
      </c>
    </row>
    <row r="230" s="2" customFormat="1">
      <c r="A230" s="37"/>
      <c r="B230" s="38"/>
      <c r="C230" s="39"/>
      <c r="D230" s="203" t="s">
        <v>168</v>
      </c>
      <c r="E230" s="39"/>
      <c r="F230" s="204" t="s">
        <v>681</v>
      </c>
      <c r="G230" s="39"/>
      <c r="H230" s="39"/>
      <c r="I230" s="205"/>
      <c r="J230" s="39"/>
      <c r="K230" s="39"/>
      <c r="L230" s="43"/>
      <c r="M230" s="206"/>
      <c r="N230" s="207"/>
      <c r="O230" s="83"/>
      <c r="P230" s="83"/>
      <c r="Q230" s="83"/>
      <c r="R230" s="83"/>
      <c r="S230" s="83"/>
      <c r="T230" s="84"/>
      <c r="U230" s="37"/>
      <c r="V230" s="37"/>
      <c r="W230" s="37"/>
      <c r="X230" s="37"/>
      <c r="Y230" s="37"/>
      <c r="Z230" s="37"/>
      <c r="AA230" s="37"/>
      <c r="AB230" s="37"/>
      <c r="AC230" s="37"/>
      <c r="AD230" s="37"/>
      <c r="AE230" s="37"/>
      <c r="AT230" s="16" t="s">
        <v>168</v>
      </c>
      <c r="AU230" s="16" t="s">
        <v>69</v>
      </c>
    </row>
    <row r="231" s="2" customFormat="1" ht="44.25" customHeight="1">
      <c r="A231" s="37"/>
      <c r="B231" s="38"/>
      <c r="C231" s="189" t="s">
        <v>547</v>
      </c>
      <c r="D231" s="189" t="s">
        <v>149</v>
      </c>
      <c r="E231" s="190" t="s">
        <v>314</v>
      </c>
      <c r="F231" s="191" t="s">
        <v>315</v>
      </c>
      <c r="G231" s="192" t="s">
        <v>180</v>
      </c>
      <c r="H231" s="193">
        <v>202.18000000000001</v>
      </c>
      <c r="I231" s="194"/>
      <c r="J231" s="195">
        <f>ROUND(I231*H231,2)</f>
        <v>0</v>
      </c>
      <c r="K231" s="191" t="s">
        <v>139</v>
      </c>
      <c r="L231" s="43"/>
      <c r="M231" s="196" t="s">
        <v>19</v>
      </c>
      <c r="N231" s="197" t="s">
        <v>40</v>
      </c>
      <c r="O231" s="83"/>
      <c r="P231" s="185">
        <f>O231*H231</f>
        <v>0</v>
      </c>
      <c r="Q231" s="185">
        <v>0</v>
      </c>
      <c r="R231" s="185">
        <f>Q231*H231</f>
        <v>0</v>
      </c>
      <c r="S231" s="185">
        <v>0</v>
      </c>
      <c r="T231" s="186">
        <f>S231*H231</f>
        <v>0</v>
      </c>
      <c r="U231" s="37"/>
      <c r="V231" s="37"/>
      <c r="W231" s="37"/>
      <c r="X231" s="37"/>
      <c r="Y231" s="37"/>
      <c r="Z231" s="37"/>
      <c r="AA231" s="37"/>
      <c r="AB231" s="37"/>
      <c r="AC231" s="37"/>
      <c r="AD231" s="37"/>
      <c r="AE231" s="37"/>
      <c r="AR231" s="187" t="s">
        <v>142</v>
      </c>
      <c r="AT231" s="187" t="s">
        <v>149</v>
      </c>
      <c r="AU231" s="187" t="s">
        <v>69</v>
      </c>
      <c r="AY231" s="16" t="s">
        <v>141</v>
      </c>
      <c r="BE231" s="188">
        <f>IF(N231="základní",J231,0)</f>
        <v>0</v>
      </c>
      <c r="BF231" s="188">
        <f>IF(N231="snížená",J231,0)</f>
        <v>0</v>
      </c>
      <c r="BG231" s="188">
        <f>IF(N231="zákl. přenesená",J231,0)</f>
        <v>0</v>
      </c>
      <c r="BH231" s="188">
        <f>IF(N231="sníž. přenesená",J231,0)</f>
        <v>0</v>
      </c>
      <c r="BI231" s="188">
        <f>IF(N231="nulová",J231,0)</f>
        <v>0</v>
      </c>
      <c r="BJ231" s="16" t="s">
        <v>77</v>
      </c>
      <c r="BK231" s="188">
        <f>ROUND(I231*H231,2)</f>
        <v>0</v>
      </c>
      <c r="BL231" s="16" t="s">
        <v>142</v>
      </c>
      <c r="BM231" s="187" t="s">
        <v>546</v>
      </c>
    </row>
    <row r="232" s="2" customFormat="1">
      <c r="A232" s="37"/>
      <c r="B232" s="38"/>
      <c r="C232" s="39"/>
      <c r="D232" s="203" t="s">
        <v>168</v>
      </c>
      <c r="E232" s="39"/>
      <c r="F232" s="204" t="s">
        <v>553</v>
      </c>
      <c r="G232" s="39"/>
      <c r="H232" s="39"/>
      <c r="I232" s="205"/>
      <c r="J232" s="39"/>
      <c r="K232" s="39"/>
      <c r="L232" s="43"/>
      <c r="M232" s="206"/>
      <c r="N232" s="207"/>
      <c r="O232" s="83"/>
      <c r="P232" s="83"/>
      <c r="Q232" s="83"/>
      <c r="R232" s="83"/>
      <c r="S232" s="83"/>
      <c r="T232" s="84"/>
      <c r="U232" s="37"/>
      <c r="V232" s="37"/>
      <c r="W232" s="37"/>
      <c r="X232" s="37"/>
      <c r="Y232" s="37"/>
      <c r="Z232" s="37"/>
      <c r="AA232" s="37"/>
      <c r="AB232" s="37"/>
      <c r="AC232" s="37"/>
      <c r="AD232" s="37"/>
      <c r="AE232" s="37"/>
      <c r="AT232" s="16" t="s">
        <v>168</v>
      </c>
      <c r="AU232" s="16" t="s">
        <v>69</v>
      </c>
    </row>
    <row r="233" s="2" customFormat="1" ht="24.15" customHeight="1">
      <c r="A233" s="37"/>
      <c r="B233" s="38"/>
      <c r="C233" s="189" t="s">
        <v>322</v>
      </c>
      <c r="D233" s="189" t="s">
        <v>149</v>
      </c>
      <c r="E233" s="190" t="s">
        <v>319</v>
      </c>
      <c r="F233" s="191" t="s">
        <v>320</v>
      </c>
      <c r="G233" s="192" t="s">
        <v>180</v>
      </c>
      <c r="H233" s="193">
        <v>202.18000000000001</v>
      </c>
      <c r="I233" s="194"/>
      <c r="J233" s="195">
        <f>ROUND(I233*H233,2)</f>
        <v>0</v>
      </c>
      <c r="K233" s="191" t="s">
        <v>139</v>
      </c>
      <c r="L233" s="43"/>
      <c r="M233" s="196" t="s">
        <v>19</v>
      </c>
      <c r="N233" s="197" t="s">
        <v>40</v>
      </c>
      <c r="O233" s="83"/>
      <c r="P233" s="185">
        <f>O233*H233</f>
        <v>0</v>
      </c>
      <c r="Q233" s="185">
        <v>0</v>
      </c>
      <c r="R233" s="185">
        <f>Q233*H233</f>
        <v>0</v>
      </c>
      <c r="S233" s="185">
        <v>0</v>
      </c>
      <c r="T233" s="186">
        <f>S233*H233</f>
        <v>0</v>
      </c>
      <c r="U233" s="37"/>
      <c r="V233" s="37"/>
      <c r="W233" s="37"/>
      <c r="X233" s="37"/>
      <c r="Y233" s="37"/>
      <c r="Z233" s="37"/>
      <c r="AA233" s="37"/>
      <c r="AB233" s="37"/>
      <c r="AC233" s="37"/>
      <c r="AD233" s="37"/>
      <c r="AE233" s="37"/>
      <c r="AR233" s="187" t="s">
        <v>142</v>
      </c>
      <c r="AT233" s="187" t="s">
        <v>149</v>
      </c>
      <c r="AU233" s="187" t="s">
        <v>69</v>
      </c>
      <c r="AY233" s="16" t="s">
        <v>141</v>
      </c>
      <c r="BE233" s="188">
        <f>IF(N233="základní",J233,0)</f>
        <v>0</v>
      </c>
      <c r="BF233" s="188">
        <f>IF(N233="snížená",J233,0)</f>
        <v>0</v>
      </c>
      <c r="BG233" s="188">
        <f>IF(N233="zákl. přenesená",J233,0)</f>
        <v>0</v>
      </c>
      <c r="BH233" s="188">
        <f>IF(N233="sníž. přenesená",J233,0)</f>
        <v>0</v>
      </c>
      <c r="BI233" s="188">
        <f>IF(N233="nulová",J233,0)</f>
        <v>0</v>
      </c>
      <c r="BJ233" s="16" t="s">
        <v>77</v>
      </c>
      <c r="BK233" s="188">
        <f>ROUND(I233*H233,2)</f>
        <v>0</v>
      </c>
      <c r="BL233" s="16" t="s">
        <v>142</v>
      </c>
      <c r="BM233" s="187" t="s">
        <v>550</v>
      </c>
    </row>
    <row r="234" s="2" customFormat="1">
      <c r="A234" s="37"/>
      <c r="B234" s="38"/>
      <c r="C234" s="39"/>
      <c r="D234" s="203" t="s">
        <v>168</v>
      </c>
      <c r="E234" s="39"/>
      <c r="F234" s="204" t="s">
        <v>553</v>
      </c>
      <c r="G234" s="39"/>
      <c r="H234" s="39"/>
      <c r="I234" s="205"/>
      <c r="J234" s="39"/>
      <c r="K234" s="39"/>
      <c r="L234" s="43"/>
      <c r="M234" s="206"/>
      <c r="N234" s="207"/>
      <c r="O234" s="83"/>
      <c r="P234" s="83"/>
      <c r="Q234" s="83"/>
      <c r="R234" s="83"/>
      <c r="S234" s="83"/>
      <c r="T234" s="84"/>
      <c r="U234" s="37"/>
      <c r="V234" s="37"/>
      <c r="W234" s="37"/>
      <c r="X234" s="37"/>
      <c r="Y234" s="37"/>
      <c r="Z234" s="37"/>
      <c r="AA234" s="37"/>
      <c r="AB234" s="37"/>
      <c r="AC234" s="37"/>
      <c r="AD234" s="37"/>
      <c r="AE234" s="37"/>
      <c r="AT234" s="16" t="s">
        <v>168</v>
      </c>
      <c r="AU234" s="16" t="s">
        <v>69</v>
      </c>
    </row>
    <row r="235" s="2" customFormat="1" ht="55.5" customHeight="1">
      <c r="A235" s="37"/>
      <c r="B235" s="38"/>
      <c r="C235" s="189" t="s">
        <v>554</v>
      </c>
      <c r="D235" s="189" t="s">
        <v>149</v>
      </c>
      <c r="E235" s="190" t="s">
        <v>234</v>
      </c>
      <c r="F235" s="191" t="s">
        <v>235</v>
      </c>
      <c r="G235" s="192" t="s">
        <v>180</v>
      </c>
      <c r="H235" s="193">
        <v>202.18000000000001</v>
      </c>
      <c r="I235" s="194"/>
      <c r="J235" s="195">
        <f>ROUND(I235*H235,2)</f>
        <v>0</v>
      </c>
      <c r="K235" s="191" t="s">
        <v>139</v>
      </c>
      <c r="L235" s="43"/>
      <c r="M235" s="196" t="s">
        <v>19</v>
      </c>
      <c r="N235" s="197" t="s">
        <v>40</v>
      </c>
      <c r="O235" s="83"/>
      <c r="P235" s="185">
        <f>O235*H235</f>
        <v>0</v>
      </c>
      <c r="Q235" s="185">
        <v>0</v>
      </c>
      <c r="R235" s="185">
        <f>Q235*H235</f>
        <v>0</v>
      </c>
      <c r="S235" s="185">
        <v>0</v>
      </c>
      <c r="T235" s="186">
        <f>S235*H235</f>
        <v>0</v>
      </c>
      <c r="U235" s="37"/>
      <c r="V235" s="37"/>
      <c r="W235" s="37"/>
      <c r="X235" s="37"/>
      <c r="Y235" s="37"/>
      <c r="Z235" s="37"/>
      <c r="AA235" s="37"/>
      <c r="AB235" s="37"/>
      <c r="AC235" s="37"/>
      <c r="AD235" s="37"/>
      <c r="AE235" s="37"/>
      <c r="AR235" s="187" t="s">
        <v>142</v>
      </c>
      <c r="AT235" s="187" t="s">
        <v>149</v>
      </c>
      <c r="AU235" s="187" t="s">
        <v>69</v>
      </c>
      <c r="AY235" s="16" t="s">
        <v>141</v>
      </c>
      <c r="BE235" s="188">
        <f>IF(N235="základní",J235,0)</f>
        <v>0</v>
      </c>
      <c r="BF235" s="188">
        <f>IF(N235="snížená",J235,0)</f>
        <v>0</v>
      </c>
      <c r="BG235" s="188">
        <f>IF(N235="zákl. přenesená",J235,0)</f>
        <v>0</v>
      </c>
      <c r="BH235" s="188">
        <f>IF(N235="sníž. přenesená",J235,0)</f>
        <v>0</v>
      </c>
      <c r="BI235" s="188">
        <f>IF(N235="nulová",J235,0)</f>
        <v>0</v>
      </c>
      <c r="BJ235" s="16" t="s">
        <v>77</v>
      </c>
      <c r="BK235" s="188">
        <f>ROUND(I235*H235,2)</f>
        <v>0</v>
      </c>
      <c r="BL235" s="16" t="s">
        <v>142</v>
      </c>
      <c r="BM235" s="187" t="s">
        <v>552</v>
      </c>
    </row>
    <row r="236" s="2" customFormat="1">
      <c r="A236" s="37"/>
      <c r="B236" s="38"/>
      <c r="C236" s="39"/>
      <c r="D236" s="203" t="s">
        <v>168</v>
      </c>
      <c r="E236" s="39"/>
      <c r="F236" s="204" t="s">
        <v>553</v>
      </c>
      <c r="G236" s="39"/>
      <c r="H236" s="39"/>
      <c r="I236" s="205"/>
      <c r="J236" s="39"/>
      <c r="K236" s="39"/>
      <c r="L236" s="43"/>
      <c r="M236" s="206"/>
      <c r="N236" s="207"/>
      <c r="O236" s="83"/>
      <c r="P236" s="83"/>
      <c r="Q236" s="83"/>
      <c r="R236" s="83"/>
      <c r="S236" s="83"/>
      <c r="T236" s="84"/>
      <c r="U236" s="37"/>
      <c r="V236" s="37"/>
      <c r="W236" s="37"/>
      <c r="X236" s="37"/>
      <c r="Y236" s="37"/>
      <c r="Z236" s="37"/>
      <c r="AA236" s="37"/>
      <c r="AB236" s="37"/>
      <c r="AC236" s="37"/>
      <c r="AD236" s="37"/>
      <c r="AE236" s="37"/>
      <c r="AT236" s="16" t="s">
        <v>168</v>
      </c>
      <c r="AU236" s="16" t="s">
        <v>69</v>
      </c>
    </row>
    <row r="237" s="2" customFormat="1" ht="44.25" customHeight="1">
      <c r="A237" s="37"/>
      <c r="B237" s="38"/>
      <c r="C237" s="189" t="s">
        <v>326</v>
      </c>
      <c r="D237" s="189" t="s">
        <v>149</v>
      </c>
      <c r="E237" s="190" t="s">
        <v>324</v>
      </c>
      <c r="F237" s="191" t="s">
        <v>325</v>
      </c>
      <c r="G237" s="192" t="s">
        <v>138</v>
      </c>
      <c r="H237" s="193">
        <v>8</v>
      </c>
      <c r="I237" s="194"/>
      <c r="J237" s="195">
        <f>ROUND(I237*H237,2)</f>
        <v>0</v>
      </c>
      <c r="K237" s="191" t="s">
        <v>139</v>
      </c>
      <c r="L237" s="43"/>
      <c r="M237" s="196" t="s">
        <v>19</v>
      </c>
      <c r="N237" s="197" t="s">
        <v>40</v>
      </c>
      <c r="O237" s="83"/>
      <c r="P237" s="185">
        <f>O237*H237</f>
        <v>0</v>
      </c>
      <c r="Q237" s="185">
        <v>0</v>
      </c>
      <c r="R237" s="185">
        <f>Q237*H237</f>
        <v>0</v>
      </c>
      <c r="S237" s="185">
        <v>0</v>
      </c>
      <c r="T237" s="186">
        <f>S237*H237</f>
        <v>0</v>
      </c>
      <c r="U237" s="37"/>
      <c r="V237" s="37"/>
      <c r="W237" s="37"/>
      <c r="X237" s="37"/>
      <c r="Y237" s="37"/>
      <c r="Z237" s="37"/>
      <c r="AA237" s="37"/>
      <c r="AB237" s="37"/>
      <c r="AC237" s="37"/>
      <c r="AD237" s="37"/>
      <c r="AE237" s="37"/>
      <c r="AR237" s="187" t="s">
        <v>142</v>
      </c>
      <c r="AT237" s="187" t="s">
        <v>149</v>
      </c>
      <c r="AU237" s="187" t="s">
        <v>69</v>
      </c>
      <c r="AY237" s="16" t="s">
        <v>141</v>
      </c>
      <c r="BE237" s="188">
        <f>IF(N237="základní",J237,0)</f>
        <v>0</v>
      </c>
      <c r="BF237" s="188">
        <f>IF(N237="snížená",J237,0)</f>
        <v>0</v>
      </c>
      <c r="BG237" s="188">
        <f>IF(N237="zákl. přenesená",J237,0)</f>
        <v>0</v>
      </c>
      <c r="BH237" s="188">
        <f>IF(N237="sníž. přenesená",J237,0)</f>
        <v>0</v>
      </c>
      <c r="BI237" s="188">
        <f>IF(N237="nulová",J237,0)</f>
        <v>0</v>
      </c>
      <c r="BJ237" s="16" t="s">
        <v>77</v>
      </c>
      <c r="BK237" s="188">
        <f>ROUND(I237*H237,2)</f>
        <v>0</v>
      </c>
      <c r="BL237" s="16" t="s">
        <v>142</v>
      </c>
      <c r="BM237" s="187" t="s">
        <v>555</v>
      </c>
    </row>
    <row r="238" s="2" customFormat="1">
      <c r="A238" s="37"/>
      <c r="B238" s="38"/>
      <c r="C238" s="39"/>
      <c r="D238" s="203" t="s">
        <v>168</v>
      </c>
      <c r="E238" s="39"/>
      <c r="F238" s="204" t="s">
        <v>327</v>
      </c>
      <c r="G238" s="39"/>
      <c r="H238" s="39"/>
      <c r="I238" s="205"/>
      <c r="J238" s="39"/>
      <c r="K238" s="39"/>
      <c r="L238" s="43"/>
      <c r="M238" s="206"/>
      <c r="N238" s="207"/>
      <c r="O238" s="83"/>
      <c r="P238" s="83"/>
      <c r="Q238" s="83"/>
      <c r="R238" s="83"/>
      <c r="S238" s="83"/>
      <c r="T238" s="84"/>
      <c r="U238" s="37"/>
      <c r="V238" s="37"/>
      <c r="W238" s="37"/>
      <c r="X238" s="37"/>
      <c r="Y238" s="37"/>
      <c r="Z238" s="37"/>
      <c r="AA238" s="37"/>
      <c r="AB238" s="37"/>
      <c r="AC238" s="37"/>
      <c r="AD238" s="37"/>
      <c r="AE238" s="37"/>
      <c r="AT238" s="16" t="s">
        <v>168</v>
      </c>
      <c r="AU238" s="16" t="s">
        <v>69</v>
      </c>
    </row>
    <row r="239" s="2" customFormat="1" ht="44.25" customHeight="1">
      <c r="A239" s="37"/>
      <c r="B239" s="38"/>
      <c r="C239" s="189" t="s">
        <v>557</v>
      </c>
      <c r="D239" s="189" t="s">
        <v>149</v>
      </c>
      <c r="E239" s="190" t="s">
        <v>328</v>
      </c>
      <c r="F239" s="191" t="s">
        <v>329</v>
      </c>
      <c r="G239" s="192" t="s">
        <v>138</v>
      </c>
      <c r="H239" s="193">
        <v>11</v>
      </c>
      <c r="I239" s="194"/>
      <c r="J239" s="195">
        <f>ROUND(I239*H239,2)</f>
        <v>0</v>
      </c>
      <c r="K239" s="191" t="s">
        <v>139</v>
      </c>
      <c r="L239" s="43"/>
      <c r="M239" s="196" t="s">
        <v>19</v>
      </c>
      <c r="N239" s="197" t="s">
        <v>40</v>
      </c>
      <c r="O239" s="83"/>
      <c r="P239" s="185">
        <f>O239*H239</f>
        <v>0</v>
      </c>
      <c r="Q239" s="185">
        <v>0</v>
      </c>
      <c r="R239" s="185">
        <f>Q239*H239</f>
        <v>0</v>
      </c>
      <c r="S239" s="185">
        <v>0</v>
      </c>
      <c r="T239" s="186">
        <f>S239*H239</f>
        <v>0</v>
      </c>
      <c r="U239" s="37"/>
      <c r="V239" s="37"/>
      <c r="W239" s="37"/>
      <c r="X239" s="37"/>
      <c r="Y239" s="37"/>
      <c r="Z239" s="37"/>
      <c r="AA239" s="37"/>
      <c r="AB239" s="37"/>
      <c r="AC239" s="37"/>
      <c r="AD239" s="37"/>
      <c r="AE239" s="37"/>
      <c r="AR239" s="187" t="s">
        <v>142</v>
      </c>
      <c r="AT239" s="187" t="s">
        <v>149</v>
      </c>
      <c r="AU239" s="187" t="s">
        <v>69</v>
      </c>
      <c r="AY239" s="16" t="s">
        <v>141</v>
      </c>
      <c r="BE239" s="188">
        <f>IF(N239="základní",J239,0)</f>
        <v>0</v>
      </c>
      <c r="BF239" s="188">
        <f>IF(N239="snížená",J239,0)</f>
        <v>0</v>
      </c>
      <c r="BG239" s="188">
        <f>IF(N239="zákl. přenesená",J239,0)</f>
        <v>0</v>
      </c>
      <c r="BH239" s="188">
        <f>IF(N239="sníž. přenesená",J239,0)</f>
        <v>0</v>
      </c>
      <c r="BI239" s="188">
        <f>IF(N239="nulová",J239,0)</f>
        <v>0</v>
      </c>
      <c r="BJ239" s="16" t="s">
        <v>77</v>
      </c>
      <c r="BK239" s="188">
        <f>ROUND(I239*H239,2)</f>
        <v>0</v>
      </c>
      <c r="BL239" s="16" t="s">
        <v>142</v>
      </c>
      <c r="BM239" s="187" t="s">
        <v>556</v>
      </c>
    </row>
    <row r="240" s="2" customFormat="1">
      <c r="A240" s="37"/>
      <c r="B240" s="38"/>
      <c r="C240" s="39"/>
      <c r="D240" s="203" t="s">
        <v>168</v>
      </c>
      <c r="E240" s="39"/>
      <c r="F240" s="204" t="s">
        <v>560</v>
      </c>
      <c r="G240" s="39"/>
      <c r="H240" s="39"/>
      <c r="I240" s="205"/>
      <c r="J240" s="39"/>
      <c r="K240" s="39"/>
      <c r="L240" s="43"/>
      <c r="M240" s="206"/>
      <c r="N240" s="207"/>
      <c r="O240" s="83"/>
      <c r="P240" s="83"/>
      <c r="Q240" s="83"/>
      <c r="R240" s="83"/>
      <c r="S240" s="83"/>
      <c r="T240" s="84"/>
      <c r="U240" s="37"/>
      <c r="V240" s="37"/>
      <c r="W240" s="37"/>
      <c r="X240" s="37"/>
      <c r="Y240" s="37"/>
      <c r="Z240" s="37"/>
      <c r="AA240" s="37"/>
      <c r="AB240" s="37"/>
      <c r="AC240" s="37"/>
      <c r="AD240" s="37"/>
      <c r="AE240" s="37"/>
      <c r="AT240" s="16" t="s">
        <v>168</v>
      </c>
      <c r="AU240" s="16" t="s">
        <v>69</v>
      </c>
    </row>
    <row r="241" s="12" customFormat="1" ht="25.92" customHeight="1">
      <c r="A241" s="12"/>
      <c r="B241" s="223"/>
      <c r="C241" s="224"/>
      <c r="D241" s="225" t="s">
        <v>68</v>
      </c>
      <c r="E241" s="226" t="s">
        <v>779</v>
      </c>
      <c r="F241" s="226" t="s">
        <v>780</v>
      </c>
      <c r="G241" s="224"/>
      <c r="H241" s="224"/>
      <c r="I241" s="227"/>
      <c r="J241" s="228">
        <f>BK241</f>
        <v>0</v>
      </c>
      <c r="K241" s="224"/>
      <c r="L241" s="229"/>
      <c r="M241" s="230"/>
      <c r="N241" s="231"/>
      <c r="O241" s="231"/>
      <c r="P241" s="232">
        <f>P242</f>
        <v>0</v>
      </c>
      <c r="Q241" s="231"/>
      <c r="R241" s="232">
        <f>R242</f>
        <v>0</v>
      </c>
      <c r="S241" s="231"/>
      <c r="T241" s="233">
        <f>T242</f>
        <v>0</v>
      </c>
      <c r="U241" s="12"/>
      <c r="V241" s="12"/>
      <c r="W241" s="12"/>
      <c r="X241" s="12"/>
      <c r="Y241" s="12"/>
      <c r="Z241" s="12"/>
      <c r="AA241" s="12"/>
      <c r="AB241" s="12"/>
      <c r="AC241" s="12"/>
      <c r="AD241" s="12"/>
      <c r="AE241" s="12"/>
      <c r="AR241" s="234" t="s">
        <v>77</v>
      </c>
      <c r="AT241" s="235" t="s">
        <v>68</v>
      </c>
      <c r="AU241" s="235" t="s">
        <v>69</v>
      </c>
      <c r="AY241" s="234" t="s">
        <v>141</v>
      </c>
      <c r="BK241" s="236">
        <f>BK242</f>
        <v>0</v>
      </c>
    </row>
    <row r="242" s="12" customFormat="1" ht="22.8" customHeight="1">
      <c r="A242" s="12"/>
      <c r="B242" s="223"/>
      <c r="C242" s="224"/>
      <c r="D242" s="225" t="s">
        <v>68</v>
      </c>
      <c r="E242" s="237" t="s">
        <v>152</v>
      </c>
      <c r="F242" s="237" t="s">
        <v>781</v>
      </c>
      <c r="G242" s="224"/>
      <c r="H242" s="224"/>
      <c r="I242" s="227"/>
      <c r="J242" s="238">
        <f>BK242</f>
        <v>0</v>
      </c>
      <c r="K242" s="224"/>
      <c r="L242" s="229"/>
      <c r="M242" s="239"/>
      <c r="N242" s="240"/>
      <c r="O242" s="240"/>
      <c r="P242" s="241">
        <v>0</v>
      </c>
      <c r="Q242" s="240"/>
      <c r="R242" s="241">
        <v>0</v>
      </c>
      <c r="S242" s="240"/>
      <c r="T242" s="242">
        <v>0</v>
      </c>
      <c r="U242" s="12"/>
      <c r="V242" s="12"/>
      <c r="W242" s="12"/>
      <c r="X242" s="12"/>
      <c r="Y242" s="12"/>
      <c r="Z242" s="12"/>
      <c r="AA242" s="12"/>
      <c r="AB242" s="12"/>
      <c r="AC242" s="12"/>
      <c r="AD242" s="12"/>
      <c r="AE242" s="12"/>
      <c r="AR242" s="234" t="s">
        <v>77</v>
      </c>
      <c r="AT242" s="235" t="s">
        <v>68</v>
      </c>
      <c r="AU242" s="235" t="s">
        <v>77</v>
      </c>
      <c r="AY242" s="234" t="s">
        <v>141</v>
      </c>
      <c r="BK242" s="236">
        <v>0</v>
      </c>
    </row>
    <row r="243" s="2" customFormat="1" ht="6.96" customHeight="1">
      <c r="A243" s="37"/>
      <c r="B243" s="58"/>
      <c r="C243" s="59"/>
      <c r="D243" s="59"/>
      <c r="E243" s="59"/>
      <c r="F243" s="59"/>
      <c r="G243" s="59"/>
      <c r="H243" s="59"/>
      <c r="I243" s="59"/>
      <c r="J243" s="59"/>
      <c r="K243" s="59"/>
      <c r="L243" s="43"/>
      <c r="M243" s="37"/>
      <c r="O243" s="37"/>
      <c r="P243" s="37"/>
      <c r="Q243" s="37"/>
      <c r="R243" s="37"/>
      <c r="S243" s="37"/>
      <c r="T243" s="37"/>
      <c r="U243" s="37"/>
      <c r="V243" s="37"/>
      <c r="W243" s="37"/>
      <c r="X243" s="37"/>
      <c r="Y243" s="37"/>
      <c r="Z243" s="37"/>
      <c r="AA243" s="37"/>
      <c r="AB243" s="37"/>
      <c r="AC243" s="37"/>
      <c r="AD243" s="37"/>
      <c r="AE243" s="37"/>
    </row>
  </sheetData>
  <sheetProtection sheet="1" autoFilter="0" formatColumns="0" formatRows="0" objects="1" scenarios="1" spinCount="100000" saltValue="sUZDjm/cijauDK4ujWbJHwYSEM9D8p1vdCWH+WirT8RK2jgSBpLMCQiY/7tmFopV53KiORQPQ39ZsZG+Ftlfaw==" hashValue="X5pAp+3Wj/ZWlIoWNawOhJdrQfZbr5bwN+GaAau7/HENYIuWuiG4cU1gVSS56/JouKduVIgHYYOiGg8A/VvcfQ==" algorithmName="SHA-512" password="CC35"/>
  <autoFilter ref="C80:K24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s="1" customFormat="1" ht="6.96" customHeight="1">
      <c r="B3" s="127"/>
      <c r="C3" s="128"/>
      <c r="D3" s="128"/>
      <c r="E3" s="128"/>
      <c r="F3" s="128"/>
      <c r="G3" s="128"/>
      <c r="H3" s="128"/>
      <c r="I3" s="128"/>
      <c r="J3" s="128"/>
      <c r="K3" s="128"/>
      <c r="L3" s="19"/>
      <c r="AT3" s="16" t="s">
        <v>79</v>
      </c>
    </row>
    <row r="4" s="1" customFormat="1" ht="24.96" customHeight="1">
      <c r="B4" s="19"/>
      <c r="D4" s="129" t="s">
        <v>115</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Cyklická obnova trati Pardubice (mimo) - Kolín (mimo)</v>
      </c>
      <c r="F7" s="131"/>
      <c r="G7" s="131"/>
      <c r="H7" s="131"/>
      <c r="L7" s="19"/>
    </row>
    <row r="8" s="2" customFormat="1" ht="12" customHeight="1">
      <c r="A8" s="37"/>
      <c r="B8" s="43"/>
      <c r="C8" s="37"/>
      <c r="D8" s="131" t="s">
        <v>116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782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8. 7. 2024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tr">
        <f>IF('Rekapitulace stavby'!AN10="","",'Rekapitulace stavby'!AN10)</f>
        <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tr">
        <f>IF('Rekapitulace stavby'!E11="","",'Rekapitulace stavby'!E11)</f>
        <v xml:space="preserve"> </v>
      </c>
      <c r="F15" s="37"/>
      <c r="G15" s="37"/>
      <c r="H15" s="37"/>
      <c r="I15" s="131" t="s">
        <v>27</v>
      </c>
      <c r="J15" s="135" t="str">
        <f>IF('Rekapitulace stavby'!AN11="","",'Rekapitulace stavby'!AN11)</f>
        <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28</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27</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30</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27</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32</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27</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33</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35</v>
      </c>
      <c r="E30" s="37"/>
      <c r="F30" s="37"/>
      <c r="G30" s="37"/>
      <c r="H30" s="37"/>
      <c r="I30" s="37"/>
      <c r="J30" s="143">
        <f>ROUND(J79,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37</v>
      </c>
      <c r="G32" s="37"/>
      <c r="H32" s="37"/>
      <c r="I32" s="144" t="s">
        <v>36</v>
      </c>
      <c r="J32" s="144" t="s">
        <v>38</v>
      </c>
      <c r="K32" s="37"/>
      <c r="L32" s="133"/>
      <c r="S32" s="37"/>
      <c r="T32" s="37"/>
      <c r="U32" s="37"/>
      <c r="V32" s="37"/>
      <c r="W32" s="37"/>
      <c r="X32" s="37"/>
      <c r="Y32" s="37"/>
      <c r="Z32" s="37"/>
      <c r="AA32" s="37"/>
      <c r="AB32" s="37"/>
      <c r="AC32" s="37"/>
      <c r="AD32" s="37"/>
      <c r="AE32" s="37"/>
    </row>
    <row r="33" s="2" customFormat="1" ht="14.4" customHeight="1">
      <c r="A33" s="37"/>
      <c r="B33" s="43"/>
      <c r="C33" s="37"/>
      <c r="D33" s="145" t="s">
        <v>39</v>
      </c>
      <c r="E33" s="131" t="s">
        <v>40</v>
      </c>
      <c r="F33" s="146">
        <f>ROUND((SUM(BE79:BE175)),  2)</f>
        <v>0</v>
      </c>
      <c r="G33" s="37"/>
      <c r="H33" s="37"/>
      <c r="I33" s="147">
        <v>0.20999999999999999</v>
      </c>
      <c r="J33" s="146">
        <f>ROUND(((SUM(BE79:BE175))*I33),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41</v>
      </c>
      <c r="F34" s="146">
        <f>ROUND((SUM(BF79:BF175)),  2)</f>
        <v>0</v>
      </c>
      <c r="G34" s="37"/>
      <c r="H34" s="37"/>
      <c r="I34" s="147">
        <v>0.12</v>
      </c>
      <c r="J34" s="146">
        <f>ROUND(((SUM(BF79:BF175))*I34),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42</v>
      </c>
      <c r="F35" s="146">
        <f>ROUND((SUM(BG79:BG175)),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43</v>
      </c>
      <c r="F36" s="146">
        <f>ROUND((SUM(BH79:BH175)),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44</v>
      </c>
      <c r="F37" s="146">
        <f>ROUND((SUM(BI79:BI175)),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45</v>
      </c>
      <c r="E39" s="150"/>
      <c r="F39" s="150"/>
      <c r="G39" s="151" t="s">
        <v>46</v>
      </c>
      <c r="H39" s="152" t="s">
        <v>47</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118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Cyklická obnova trati Pardubice (mimo) - Kolín (mimo)</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116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SO 07 - Práce na žel. svršku v TÚ Záboří nad Labem - Kolín</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8. 7. 2024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 xml:space="preserve"> </v>
      </c>
      <c r="G54" s="39"/>
      <c r="H54" s="39"/>
      <c r="I54" s="31" t="s">
        <v>30</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28</v>
      </c>
      <c r="D55" s="39"/>
      <c r="E55" s="39"/>
      <c r="F55" s="26" t="str">
        <f>IF(E18="","",E18)</f>
        <v>Vyplň údaj</v>
      </c>
      <c r="G55" s="39"/>
      <c r="H55" s="39"/>
      <c r="I55" s="31" t="s">
        <v>32</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119</v>
      </c>
      <c r="D57" s="161"/>
      <c r="E57" s="161"/>
      <c r="F57" s="161"/>
      <c r="G57" s="161"/>
      <c r="H57" s="161"/>
      <c r="I57" s="161"/>
      <c r="J57" s="162" t="s">
        <v>120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67</v>
      </c>
      <c r="D59" s="39"/>
      <c r="E59" s="39"/>
      <c r="F59" s="39"/>
      <c r="G59" s="39"/>
      <c r="H59" s="39"/>
      <c r="I59" s="39"/>
      <c r="J59" s="101">
        <f>J79</f>
        <v>0</v>
      </c>
      <c r="K59" s="39"/>
      <c r="L59" s="133"/>
      <c r="S59" s="37"/>
      <c r="T59" s="37"/>
      <c r="U59" s="37"/>
      <c r="V59" s="37"/>
      <c r="W59" s="37"/>
      <c r="X59" s="37"/>
      <c r="Y59" s="37"/>
      <c r="Z59" s="37"/>
      <c r="AA59" s="37"/>
      <c r="AB59" s="37"/>
      <c r="AC59" s="37"/>
      <c r="AD59" s="37"/>
      <c r="AE59" s="37"/>
      <c r="AU59" s="16" t="s">
        <v>121</v>
      </c>
    </row>
    <row r="60" s="2" customFormat="1" ht="21.84" customHeight="1">
      <c r="A60" s="37"/>
      <c r="B60" s="38"/>
      <c r="C60" s="39"/>
      <c r="D60" s="39"/>
      <c r="E60" s="39"/>
      <c r="F60" s="39"/>
      <c r="G60" s="39"/>
      <c r="H60" s="39"/>
      <c r="I60" s="39"/>
      <c r="J60" s="39"/>
      <c r="K60" s="39"/>
      <c r="L60" s="133"/>
      <c r="S60" s="37"/>
      <c r="T60" s="37"/>
      <c r="U60" s="37"/>
      <c r="V60" s="37"/>
      <c r="W60" s="37"/>
      <c r="X60" s="37"/>
      <c r="Y60" s="37"/>
      <c r="Z60" s="37"/>
      <c r="AA60" s="37"/>
      <c r="AB60" s="37"/>
      <c r="AC60" s="37"/>
      <c r="AD60" s="37"/>
      <c r="AE60" s="37"/>
    </row>
    <row r="61" s="2" customFormat="1" ht="6.96" customHeight="1">
      <c r="A61" s="37"/>
      <c r="B61" s="58"/>
      <c r="C61" s="59"/>
      <c r="D61" s="59"/>
      <c r="E61" s="59"/>
      <c r="F61" s="59"/>
      <c r="G61" s="59"/>
      <c r="H61" s="59"/>
      <c r="I61" s="59"/>
      <c r="J61" s="59"/>
      <c r="K61" s="59"/>
      <c r="L61" s="133"/>
      <c r="S61" s="37"/>
      <c r="T61" s="37"/>
      <c r="U61" s="37"/>
      <c r="V61" s="37"/>
      <c r="W61" s="37"/>
      <c r="X61" s="37"/>
      <c r="Y61" s="37"/>
      <c r="Z61" s="37"/>
      <c r="AA61" s="37"/>
      <c r="AB61" s="37"/>
      <c r="AC61" s="37"/>
      <c r="AD61" s="37"/>
      <c r="AE61" s="37"/>
    </row>
    <row r="65" s="2" customFormat="1" ht="6.96" customHeight="1">
      <c r="A65" s="37"/>
      <c r="B65" s="60"/>
      <c r="C65" s="61"/>
      <c r="D65" s="61"/>
      <c r="E65" s="61"/>
      <c r="F65" s="61"/>
      <c r="G65" s="61"/>
      <c r="H65" s="61"/>
      <c r="I65" s="61"/>
      <c r="J65" s="61"/>
      <c r="K65" s="61"/>
      <c r="L65" s="133"/>
      <c r="S65" s="37"/>
      <c r="T65" s="37"/>
      <c r="U65" s="37"/>
      <c r="V65" s="37"/>
      <c r="W65" s="37"/>
      <c r="X65" s="37"/>
      <c r="Y65" s="37"/>
      <c r="Z65" s="37"/>
      <c r="AA65" s="37"/>
      <c r="AB65" s="37"/>
      <c r="AC65" s="37"/>
      <c r="AD65" s="37"/>
      <c r="AE65" s="37"/>
    </row>
    <row r="66" s="2" customFormat="1" ht="24.96" customHeight="1">
      <c r="A66" s="37"/>
      <c r="B66" s="38"/>
      <c r="C66" s="22" t="s">
        <v>122</v>
      </c>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38"/>
      <c r="C67" s="39"/>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12" customHeight="1">
      <c r="A68" s="37"/>
      <c r="B68" s="38"/>
      <c r="C68" s="31" t="s">
        <v>16</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6.5" customHeight="1">
      <c r="A69" s="37"/>
      <c r="B69" s="38"/>
      <c r="C69" s="39"/>
      <c r="D69" s="39"/>
      <c r="E69" s="159" t="str">
        <f>E7</f>
        <v>Cyklická obnova trati Pardubice (mimo) - Kolín (mimo)</v>
      </c>
      <c r="F69" s="31"/>
      <c r="G69" s="31"/>
      <c r="H69" s="31"/>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16.5" customHeight="1">
      <c r="A71" s="37"/>
      <c r="B71" s="38"/>
      <c r="C71" s="39"/>
      <c r="D71" s="39"/>
      <c r="E71" s="68" t="str">
        <f>E9</f>
        <v>SO 07 - Práce na žel. svršku v TÚ Záboří nad Labem - Kolín</v>
      </c>
      <c r="F71" s="39"/>
      <c r="G71" s="39"/>
      <c r="H71" s="39"/>
      <c r="I71" s="39"/>
      <c r="J71" s="39"/>
      <c r="K71" s="39"/>
      <c r="L71" s="133"/>
      <c r="S71" s="37"/>
      <c r="T71" s="37"/>
      <c r="U71" s="37"/>
      <c r="V71" s="37"/>
      <c r="W71" s="37"/>
      <c r="X71" s="37"/>
      <c r="Y71" s="37"/>
      <c r="Z71" s="37"/>
      <c r="AA71" s="37"/>
      <c r="AB71" s="37"/>
      <c r="AC71" s="37"/>
      <c r="AD71" s="37"/>
      <c r="AE71" s="37"/>
    </row>
    <row r="72" s="2" customFormat="1" ht="6.96" customHeight="1">
      <c r="A72" s="37"/>
      <c r="B72" s="38"/>
      <c r="C72" s="39"/>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2" customHeight="1">
      <c r="A73" s="37"/>
      <c r="B73" s="38"/>
      <c r="C73" s="31" t="s">
        <v>21</v>
      </c>
      <c r="D73" s="39"/>
      <c r="E73" s="39"/>
      <c r="F73" s="26" t="str">
        <f>F12</f>
        <v xml:space="preserve"> </v>
      </c>
      <c r="G73" s="39"/>
      <c r="H73" s="39"/>
      <c r="I73" s="31" t="s">
        <v>23</v>
      </c>
      <c r="J73" s="71" t="str">
        <f>IF(J12="","",J12)</f>
        <v>8. 7. 2024</v>
      </c>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5.15" customHeight="1">
      <c r="A75" s="37"/>
      <c r="B75" s="38"/>
      <c r="C75" s="31" t="s">
        <v>25</v>
      </c>
      <c r="D75" s="39"/>
      <c r="E75" s="39"/>
      <c r="F75" s="26" t="str">
        <f>E15</f>
        <v xml:space="preserve"> </v>
      </c>
      <c r="G75" s="39"/>
      <c r="H75" s="39"/>
      <c r="I75" s="31" t="s">
        <v>30</v>
      </c>
      <c r="J75" s="35" t="str">
        <f>E21</f>
        <v xml:space="preserve"> </v>
      </c>
      <c r="K75" s="39"/>
      <c r="L75" s="133"/>
      <c r="S75" s="37"/>
      <c r="T75" s="37"/>
      <c r="U75" s="37"/>
      <c r="V75" s="37"/>
      <c r="W75" s="37"/>
      <c r="X75" s="37"/>
      <c r="Y75" s="37"/>
      <c r="Z75" s="37"/>
      <c r="AA75" s="37"/>
      <c r="AB75" s="37"/>
      <c r="AC75" s="37"/>
      <c r="AD75" s="37"/>
      <c r="AE75" s="37"/>
    </row>
    <row r="76" s="2" customFormat="1" ht="15.15" customHeight="1">
      <c r="A76" s="37"/>
      <c r="B76" s="38"/>
      <c r="C76" s="31" t="s">
        <v>28</v>
      </c>
      <c r="D76" s="39"/>
      <c r="E76" s="39"/>
      <c r="F76" s="26" t="str">
        <f>IF(E18="","",E18)</f>
        <v>Vyplň údaj</v>
      </c>
      <c r="G76" s="39"/>
      <c r="H76" s="39"/>
      <c r="I76" s="31" t="s">
        <v>32</v>
      </c>
      <c r="J76" s="35" t="str">
        <f>E24</f>
        <v xml:space="preserve"> </v>
      </c>
      <c r="K76" s="39"/>
      <c r="L76" s="133"/>
      <c r="S76" s="37"/>
      <c r="T76" s="37"/>
      <c r="U76" s="37"/>
      <c r="V76" s="37"/>
      <c r="W76" s="37"/>
      <c r="X76" s="37"/>
      <c r="Y76" s="37"/>
      <c r="Z76" s="37"/>
      <c r="AA76" s="37"/>
      <c r="AB76" s="37"/>
      <c r="AC76" s="37"/>
      <c r="AD76" s="37"/>
      <c r="AE76" s="37"/>
    </row>
    <row r="77" s="2" customFormat="1" ht="10.32" customHeight="1">
      <c r="A77" s="37"/>
      <c r="B77" s="38"/>
      <c r="C77" s="39"/>
      <c r="D77" s="39"/>
      <c r="E77" s="39"/>
      <c r="F77" s="39"/>
      <c r="G77" s="39"/>
      <c r="H77" s="39"/>
      <c r="I77" s="39"/>
      <c r="J77" s="39"/>
      <c r="K77" s="39"/>
      <c r="L77" s="133"/>
      <c r="S77" s="37"/>
      <c r="T77" s="37"/>
      <c r="U77" s="37"/>
      <c r="V77" s="37"/>
      <c r="W77" s="37"/>
      <c r="X77" s="37"/>
      <c r="Y77" s="37"/>
      <c r="Z77" s="37"/>
      <c r="AA77" s="37"/>
      <c r="AB77" s="37"/>
      <c r="AC77" s="37"/>
      <c r="AD77" s="37"/>
      <c r="AE77" s="37"/>
    </row>
    <row r="78" s="9" customFormat="1" ht="29.28" customHeight="1">
      <c r="A78" s="164"/>
      <c r="B78" s="165"/>
      <c r="C78" s="166" t="s">
        <v>123</v>
      </c>
      <c r="D78" s="167" t="s">
        <v>54</v>
      </c>
      <c r="E78" s="167" t="s">
        <v>50</v>
      </c>
      <c r="F78" s="167" t="s">
        <v>51</v>
      </c>
      <c r="G78" s="167" t="s">
        <v>124</v>
      </c>
      <c r="H78" s="167" t="s">
        <v>125</v>
      </c>
      <c r="I78" s="167" t="s">
        <v>126</v>
      </c>
      <c r="J78" s="167" t="s">
        <v>120</v>
      </c>
      <c r="K78" s="168" t="s">
        <v>127</v>
      </c>
      <c r="L78" s="169"/>
      <c r="M78" s="91" t="s">
        <v>19</v>
      </c>
      <c r="N78" s="92" t="s">
        <v>39</v>
      </c>
      <c r="O78" s="92" t="s">
        <v>128</v>
      </c>
      <c r="P78" s="92" t="s">
        <v>129</v>
      </c>
      <c r="Q78" s="92" t="s">
        <v>130</v>
      </c>
      <c r="R78" s="92" t="s">
        <v>131</v>
      </c>
      <c r="S78" s="92" t="s">
        <v>132</v>
      </c>
      <c r="T78" s="93" t="s">
        <v>133</v>
      </c>
      <c r="U78" s="164"/>
      <c r="V78" s="164"/>
      <c r="W78" s="164"/>
      <c r="X78" s="164"/>
      <c r="Y78" s="164"/>
      <c r="Z78" s="164"/>
      <c r="AA78" s="164"/>
      <c r="AB78" s="164"/>
      <c r="AC78" s="164"/>
      <c r="AD78" s="164"/>
      <c r="AE78" s="164"/>
    </row>
    <row r="79" s="2" customFormat="1" ht="22.8" customHeight="1">
      <c r="A79" s="37"/>
      <c r="B79" s="38"/>
      <c r="C79" s="98" t="s">
        <v>134</v>
      </c>
      <c r="D79" s="39"/>
      <c r="E79" s="39"/>
      <c r="F79" s="39"/>
      <c r="G79" s="39"/>
      <c r="H79" s="39"/>
      <c r="I79" s="39"/>
      <c r="J79" s="170">
        <f>BK79</f>
        <v>0</v>
      </c>
      <c r="K79" s="39"/>
      <c r="L79" s="43"/>
      <c r="M79" s="94"/>
      <c r="N79" s="171"/>
      <c r="O79" s="95"/>
      <c r="P79" s="172">
        <f>SUM(P80:P175)</f>
        <v>0</v>
      </c>
      <c r="Q79" s="95"/>
      <c r="R79" s="172">
        <f>SUM(R80:R175)</f>
        <v>0</v>
      </c>
      <c r="S79" s="95"/>
      <c r="T79" s="173">
        <f>SUM(T80:T175)</f>
        <v>0</v>
      </c>
      <c r="U79" s="37"/>
      <c r="V79" s="37"/>
      <c r="W79" s="37"/>
      <c r="X79" s="37"/>
      <c r="Y79" s="37"/>
      <c r="Z79" s="37"/>
      <c r="AA79" s="37"/>
      <c r="AB79" s="37"/>
      <c r="AC79" s="37"/>
      <c r="AD79" s="37"/>
      <c r="AE79" s="37"/>
      <c r="AT79" s="16" t="s">
        <v>68</v>
      </c>
      <c r="AU79" s="16" t="s">
        <v>121</v>
      </c>
      <c r="BK79" s="174">
        <f>SUM(BK80:BK175)</f>
        <v>0</v>
      </c>
    </row>
    <row r="80" s="2" customFormat="1" ht="24.15" customHeight="1">
      <c r="A80" s="37"/>
      <c r="B80" s="38"/>
      <c r="C80" s="189" t="s">
        <v>77</v>
      </c>
      <c r="D80" s="189" t="s">
        <v>149</v>
      </c>
      <c r="E80" s="190" t="s">
        <v>166</v>
      </c>
      <c r="F80" s="191" t="s">
        <v>167</v>
      </c>
      <c r="G80" s="192" t="s">
        <v>138</v>
      </c>
      <c r="H80" s="193">
        <v>368</v>
      </c>
      <c r="I80" s="194"/>
      <c r="J80" s="195">
        <f>ROUND(I80*H80,2)</f>
        <v>0</v>
      </c>
      <c r="K80" s="191" t="s">
        <v>139</v>
      </c>
      <c r="L80" s="43"/>
      <c r="M80" s="196" t="s">
        <v>19</v>
      </c>
      <c r="N80" s="197" t="s">
        <v>40</v>
      </c>
      <c r="O80" s="83"/>
      <c r="P80" s="185">
        <f>O80*H80</f>
        <v>0</v>
      </c>
      <c r="Q80" s="185">
        <v>0</v>
      </c>
      <c r="R80" s="185">
        <f>Q80*H80</f>
        <v>0</v>
      </c>
      <c r="S80" s="185">
        <v>0</v>
      </c>
      <c r="T80" s="186">
        <f>S80*H80</f>
        <v>0</v>
      </c>
      <c r="U80" s="37"/>
      <c r="V80" s="37"/>
      <c r="W80" s="37"/>
      <c r="X80" s="37"/>
      <c r="Y80" s="37"/>
      <c r="Z80" s="37"/>
      <c r="AA80" s="37"/>
      <c r="AB80" s="37"/>
      <c r="AC80" s="37"/>
      <c r="AD80" s="37"/>
      <c r="AE80" s="37"/>
      <c r="AR80" s="187" t="s">
        <v>142</v>
      </c>
      <c r="AT80" s="187" t="s">
        <v>149</v>
      </c>
      <c r="AU80" s="187" t="s">
        <v>69</v>
      </c>
      <c r="AY80" s="16" t="s">
        <v>141</v>
      </c>
      <c r="BE80" s="188">
        <f>IF(N80="základní",J80,0)</f>
        <v>0</v>
      </c>
      <c r="BF80" s="188">
        <f>IF(N80="snížená",J80,0)</f>
        <v>0</v>
      </c>
      <c r="BG80" s="188">
        <f>IF(N80="zákl. přenesená",J80,0)</f>
        <v>0</v>
      </c>
      <c r="BH80" s="188">
        <f>IF(N80="sníž. přenesená",J80,0)</f>
        <v>0</v>
      </c>
      <c r="BI80" s="188">
        <f>IF(N80="nulová",J80,0)</f>
        <v>0</v>
      </c>
      <c r="BJ80" s="16" t="s">
        <v>77</v>
      </c>
      <c r="BK80" s="188">
        <f>ROUND(I80*H80,2)</f>
        <v>0</v>
      </c>
      <c r="BL80" s="16" t="s">
        <v>142</v>
      </c>
      <c r="BM80" s="187" t="s">
        <v>79</v>
      </c>
    </row>
    <row r="81" s="2" customFormat="1">
      <c r="A81" s="37"/>
      <c r="B81" s="38"/>
      <c r="C81" s="39"/>
      <c r="D81" s="203" t="s">
        <v>168</v>
      </c>
      <c r="E81" s="39"/>
      <c r="F81" s="204" t="s">
        <v>783</v>
      </c>
      <c r="G81" s="39"/>
      <c r="H81" s="39"/>
      <c r="I81" s="205"/>
      <c r="J81" s="39"/>
      <c r="K81" s="39"/>
      <c r="L81" s="43"/>
      <c r="M81" s="206"/>
      <c r="N81" s="207"/>
      <c r="O81" s="83"/>
      <c r="P81" s="83"/>
      <c r="Q81" s="83"/>
      <c r="R81" s="83"/>
      <c r="S81" s="83"/>
      <c r="T81" s="84"/>
      <c r="U81" s="37"/>
      <c r="V81" s="37"/>
      <c r="W81" s="37"/>
      <c r="X81" s="37"/>
      <c r="Y81" s="37"/>
      <c r="Z81" s="37"/>
      <c r="AA81" s="37"/>
      <c r="AB81" s="37"/>
      <c r="AC81" s="37"/>
      <c r="AD81" s="37"/>
      <c r="AE81" s="37"/>
      <c r="AT81" s="16" t="s">
        <v>168</v>
      </c>
      <c r="AU81" s="16" t="s">
        <v>69</v>
      </c>
    </row>
    <row r="82" s="2" customFormat="1" ht="44.25" customHeight="1">
      <c r="A82" s="37"/>
      <c r="B82" s="38"/>
      <c r="C82" s="189" t="s">
        <v>79</v>
      </c>
      <c r="D82" s="189" t="s">
        <v>149</v>
      </c>
      <c r="E82" s="190" t="s">
        <v>170</v>
      </c>
      <c r="F82" s="191" t="s">
        <v>171</v>
      </c>
      <c r="G82" s="192" t="s">
        <v>172</v>
      </c>
      <c r="H82" s="193">
        <v>0.17000000000000001</v>
      </c>
      <c r="I82" s="194"/>
      <c r="J82" s="195">
        <f>ROUND(I82*H82,2)</f>
        <v>0</v>
      </c>
      <c r="K82" s="191" t="s">
        <v>139</v>
      </c>
      <c r="L82" s="43"/>
      <c r="M82" s="196" t="s">
        <v>19</v>
      </c>
      <c r="N82" s="197" t="s">
        <v>40</v>
      </c>
      <c r="O82" s="83"/>
      <c r="P82" s="185">
        <f>O82*H82</f>
        <v>0</v>
      </c>
      <c r="Q82" s="185">
        <v>0</v>
      </c>
      <c r="R82" s="185">
        <f>Q82*H82</f>
        <v>0</v>
      </c>
      <c r="S82" s="185">
        <v>0</v>
      </c>
      <c r="T82" s="186">
        <f>S82*H82</f>
        <v>0</v>
      </c>
      <c r="U82" s="37"/>
      <c r="V82" s="37"/>
      <c r="W82" s="37"/>
      <c r="X82" s="37"/>
      <c r="Y82" s="37"/>
      <c r="Z82" s="37"/>
      <c r="AA82" s="37"/>
      <c r="AB82" s="37"/>
      <c r="AC82" s="37"/>
      <c r="AD82" s="37"/>
      <c r="AE82" s="37"/>
      <c r="AR82" s="187" t="s">
        <v>142</v>
      </c>
      <c r="AT82" s="187" t="s">
        <v>149</v>
      </c>
      <c r="AU82" s="187" t="s">
        <v>69</v>
      </c>
      <c r="AY82" s="16" t="s">
        <v>141</v>
      </c>
      <c r="BE82" s="188">
        <f>IF(N82="základní",J82,0)</f>
        <v>0</v>
      </c>
      <c r="BF82" s="188">
        <f>IF(N82="snížená",J82,0)</f>
        <v>0</v>
      </c>
      <c r="BG82" s="188">
        <f>IF(N82="zákl. přenesená",J82,0)</f>
        <v>0</v>
      </c>
      <c r="BH82" s="188">
        <f>IF(N82="sníž. přenesená",J82,0)</f>
        <v>0</v>
      </c>
      <c r="BI82" s="188">
        <f>IF(N82="nulová",J82,0)</f>
        <v>0</v>
      </c>
      <c r="BJ82" s="16" t="s">
        <v>77</v>
      </c>
      <c r="BK82" s="188">
        <f>ROUND(I82*H82,2)</f>
        <v>0</v>
      </c>
      <c r="BL82" s="16" t="s">
        <v>142</v>
      </c>
      <c r="BM82" s="187" t="s">
        <v>142</v>
      </c>
    </row>
    <row r="83" s="2" customFormat="1">
      <c r="A83" s="37"/>
      <c r="B83" s="38"/>
      <c r="C83" s="39"/>
      <c r="D83" s="203" t="s">
        <v>168</v>
      </c>
      <c r="E83" s="39"/>
      <c r="F83" s="204" t="s">
        <v>784</v>
      </c>
      <c r="G83" s="39"/>
      <c r="H83" s="39"/>
      <c r="I83" s="205"/>
      <c r="J83" s="39"/>
      <c r="K83" s="39"/>
      <c r="L83" s="43"/>
      <c r="M83" s="206"/>
      <c r="N83" s="207"/>
      <c r="O83" s="83"/>
      <c r="P83" s="83"/>
      <c r="Q83" s="83"/>
      <c r="R83" s="83"/>
      <c r="S83" s="83"/>
      <c r="T83" s="84"/>
      <c r="U83" s="37"/>
      <c r="V83" s="37"/>
      <c r="W83" s="37"/>
      <c r="X83" s="37"/>
      <c r="Y83" s="37"/>
      <c r="Z83" s="37"/>
      <c r="AA83" s="37"/>
      <c r="AB83" s="37"/>
      <c r="AC83" s="37"/>
      <c r="AD83" s="37"/>
      <c r="AE83" s="37"/>
      <c r="AT83" s="16" t="s">
        <v>168</v>
      </c>
      <c r="AU83" s="16" t="s">
        <v>69</v>
      </c>
    </row>
    <row r="84" s="2" customFormat="1" ht="101.25" customHeight="1">
      <c r="A84" s="37"/>
      <c r="B84" s="38"/>
      <c r="C84" s="189" t="s">
        <v>145</v>
      </c>
      <c r="D84" s="189" t="s">
        <v>149</v>
      </c>
      <c r="E84" s="190" t="s">
        <v>174</v>
      </c>
      <c r="F84" s="191" t="s">
        <v>175</v>
      </c>
      <c r="G84" s="192" t="s">
        <v>176</v>
      </c>
      <c r="H84" s="193">
        <v>397.10000000000002</v>
      </c>
      <c r="I84" s="194"/>
      <c r="J84" s="195">
        <f>ROUND(I84*H84,2)</f>
        <v>0</v>
      </c>
      <c r="K84" s="191" t="s">
        <v>139</v>
      </c>
      <c r="L84" s="43"/>
      <c r="M84" s="196" t="s">
        <v>19</v>
      </c>
      <c r="N84" s="197" t="s">
        <v>40</v>
      </c>
      <c r="O84" s="83"/>
      <c r="P84" s="185">
        <f>O84*H84</f>
        <v>0</v>
      </c>
      <c r="Q84" s="185">
        <v>0</v>
      </c>
      <c r="R84" s="185">
        <f>Q84*H84</f>
        <v>0</v>
      </c>
      <c r="S84" s="185">
        <v>0</v>
      </c>
      <c r="T84" s="186">
        <f>S84*H84</f>
        <v>0</v>
      </c>
      <c r="U84" s="37"/>
      <c r="V84" s="37"/>
      <c r="W84" s="37"/>
      <c r="X84" s="37"/>
      <c r="Y84" s="37"/>
      <c r="Z84" s="37"/>
      <c r="AA84" s="37"/>
      <c r="AB84" s="37"/>
      <c r="AC84" s="37"/>
      <c r="AD84" s="37"/>
      <c r="AE84" s="37"/>
      <c r="AR84" s="187" t="s">
        <v>142</v>
      </c>
      <c r="AT84" s="187" t="s">
        <v>149</v>
      </c>
      <c r="AU84" s="187" t="s">
        <v>69</v>
      </c>
      <c r="AY84" s="16" t="s">
        <v>141</v>
      </c>
      <c r="BE84" s="188">
        <f>IF(N84="základní",J84,0)</f>
        <v>0</v>
      </c>
      <c r="BF84" s="188">
        <f>IF(N84="snížená",J84,0)</f>
        <v>0</v>
      </c>
      <c r="BG84" s="188">
        <f>IF(N84="zákl. přenesená",J84,0)</f>
        <v>0</v>
      </c>
      <c r="BH84" s="188">
        <f>IF(N84="sníž. přenesená",J84,0)</f>
        <v>0</v>
      </c>
      <c r="BI84" s="188">
        <f>IF(N84="nulová",J84,0)</f>
        <v>0</v>
      </c>
      <c r="BJ84" s="16" t="s">
        <v>77</v>
      </c>
      <c r="BK84" s="188">
        <f>ROUND(I84*H84,2)</f>
        <v>0</v>
      </c>
      <c r="BL84" s="16" t="s">
        <v>142</v>
      </c>
      <c r="BM84" s="187" t="s">
        <v>148</v>
      </c>
    </row>
    <row r="85" s="2" customFormat="1">
      <c r="A85" s="37"/>
      <c r="B85" s="38"/>
      <c r="C85" s="39"/>
      <c r="D85" s="203" t="s">
        <v>168</v>
      </c>
      <c r="E85" s="39"/>
      <c r="F85" s="204" t="s">
        <v>785</v>
      </c>
      <c r="G85" s="39"/>
      <c r="H85" s="39"/>
      <c r="I85" s="205"/>
      <c r="J85" s="39"/>
      <c r="K85" s="39"/>
      <c r="L85" s="43"/>
      <c r="M85" s="206"/>
      <c r="N85" s="207"/>
      <c r="O85" s="83"/>
      <c r="P85" s="83"/>
      <c r="Q85" s="83"/>
      <c r="R85" s="83"/>
      <c r="S85" s="83"/>
      <c r="T85" s="84"/>
      <c r="U85" s="37"/>
      <c r="V85" s="37"/>
      <c r="W85" s="37"/>
      <c r="X85" s="37"/>
      <c r="Y85" s="37"/>
      <c r="Z85" s="37"/>
      <c r="AA85" s="37"/>
      <c r="AB85" s="37"/>
      <c r="AC85" s="37"/>
      <c r="AD85" s="37"/>
      <c r="AE85" s="37"/>
      <c r="AT85" s="16" t="s">
        <v>168</v>
      </c>
      <c r="AU85" s="16" t="s">
        <v>69</v>
      </c>
    </row>
    <row r="86" s="2" customFormat="1" ht="44.25" customHeight="1">
      <c r="A86" s="37"/>
      <c r="B86" s="38"/>
      <c r="C86" s="189" t="s">
        <v>142</v>
      </c>
      <c r="D86" s="189" t="s">
        <v>149</v>
      </c>
      <c r="E86" s="190" t="s">
        <v>178</v>
      </c>
      <c r="F86" s="191" t="s">
        <v>179</v>
      </c>
      <c r="G86" s="192" t="s">
        <v>180</v>
      </c>
      <c r="H86" s="193">
        <v>717.95699999999999</v>
      </c>
      <c r="I86" s="194"/>
      <c r="J86" s="195">
        <f>ROUND(I86*H86,2)</f>
        <v>0</v>
      </c>
      <c r="K86" s="191" t="s">
        <v>139</v>
      </c>
      <c r="L86" s="43"/>
      <c r="M86" s="196" t="s">
        <v>19</v>
      </c>
      <c r="N86" s="197" t="s">
        <v>40</v>
      </c>
      <c r="O86" s="83"/>
      <c r="P86" s="185">
        <f>O86*H86</f>
        <v>0</v>
      </c>
      <c r="Q86" s="185">
        <v>0</v>
      </c>
      <c r="R86" s="185">
        <f>Q86*H86</f>
        <v>0</v>
      </c>
      <c r="S86" s="185">
        <v>0</v>
      </c>
      <c r="T86" s="186">
        <f>S86*H86</f>
        <v>0</v>
      </c>
      <c r="U86" s="37"/>
      <c r="V86" s="37"/>
      <c r="W86" s="37"/>
      <c r="X86" s="37"/>
      <c r="Y86" s="37"/>
      <c r="Z86" s="37"/>
      <c r="AA86" s="37"/>
      <c r="AB86" s="37"/>
      <c r="AC86" s="37"/>
      <c r="AD86" s="37"/>
      <c r="AE86" s="37"/>
      <c r="AR86" s="187" t="s">
        <v>142</v>
      </c>
      <c r="AT86" s="187" t="s">
        <v>149</v>
      </c>
      <c r="AU86" s="187" t="s">
        <v>69</v>
      </c>
      <c r="AY86" s="16" t="s">
        <v>141</v>
      </c>
      <c r="BE86" s="188">
        <f>IF(N86="základní",J86,0)</f>
        <v>0</v>
      </c>
      <c r="BF86" s="188">
        <f>IF(N86="snížená",J86,0)</f>
        <v>0</v>
      </c>
      <c r="BG86" s="188">
        <f>IF(N86="zákl. přenesená",J86,0)</f>
        <v>0</v>
      </c>
      <c r="BH86" s="188">
        <f>IF(N86="sníž. přenesená",J86,0)</f>
        <v>0</v>
      </c>
      <c r="BI86" s="188">
        <f>IF(N86="nulová",J86,0)</f>
        <v>0</v>
      </c>
      <c r="BJ86" s="16" t="s">
        <v>77</v>
      </c>
      <c r="BK86" s="188">
        <f>ROUND(I86*H86,2)</f>
        <v>0</v>
      </c>
      <c r="BL86" s="16" t="s">
        <v>142</v>
      </c>
      <c r="BM86" s="187" t="s">
        <v>140</v>
      </c>
    </row>
    <row r="87" s="2" customFormat="1">
      <c r="A87" s="37"/>
      <c r="B87" s="38"/>
      <c r="C87" s="39"/>
      <c r="D87" s="203" t="s">
        <v>168</v>
      </c>
      <c r="E87" s="39"/>
      <c r="F87" s="204" t="s">
        <v>786</v>
      </c>
      <c r="G87" s="39"/>
      <c r="H87" s="39"/>
      <c r="I87" s="205"/>
      <c r="J87" s="39"/>
      <c r="K87" s="39"/>
      <c r="L87" s="43"/>
      <c r="M87" s="206"/>
      <c r="N87" s="207"/>
      <c r="O87" s="83"/>
      <c r="P87" s="83"/>
      <c r="Q87" s="83"/>
      <c r="R87" s="83"/>
      <c r="S87" s="83"/>
      <c r="T87" s="84"/>
      <c r="U87" s="37"/>
      <c r="V87" s="37"/>
      <c r="W87" s="37"/>
      <c r="X87" s="37"/>
      <c r="Y87" s="37"/>
      <c r="Z87" s="37"/>
      <c r="AA87" s="37"/>
      <c r="AB87" s="37"/>
      <c r="AC87" s="37"/>
      <c r="AD87" s="37"/>
      <c r="AE87" s="37"/>
      <c r="AT87" s="16" t="s">
        <v>168</v>
      </c>
      <c r="AU87" s="16" t="s">
        <v>69</v>
      </c>
    </row>
    <row r="88" s="2" customFormat="1" ht="44.25" customHeight="1">
      <c r="A88" s="37"/>
      <c r="B88" s="38"/>
      <c r="C88" s="189" t="s">
        <v>152</v>
      </c>
      <c r="D88" s="189" t="s">
        <v>149</v>
      </c>
      <c r="E88" s="190" t="s">
        <v>182</v>
      </c>
      <c r="F88" s="191" t="s">
        <v>183</v>
      </c>
      <c r="G88" s="192" t="s">
        <v>180</v>
      </c>
      <c r="H88" s="193">
        <v>717.95699999999999</v>
      </c>
      <c r="I88" s="194"/>
      <c r="J88" s="195">
        <f>ROUND(I88*H88,2)</f>
        <v>0</v>
      </c>
      <c r="K88" s="191" t="s">
        <v>139</v>
      </c>
      <c r="L88" s="43"/>
      <c r="M88" s="196" t="s">
        <v>19</v>
      </c>
      <c r="N88" s="197" t="s">
        <v>40</v>
      </c>
      <c r="O88" s="83"/>
      <c r="P88" s="185">
        <f>O88*H88</f>
        <v>0</v>
      </c>
      <c r="Q88" s="185">
        <v>0</v>
      </c>
      <c r="R88" s="185">
        <f>Q88*H88</f>
        <v>0</v>
      </c>
      <c r="S88" s="185">
        <v>0</v>
      </c>
      <c r="T88" s="186">
        <f>S88*H88</f>
        <v>0</v>
      </c>
      <c r="U88" s="37"/>
      <c r="V88" s="37"/>
      <c r="W88" s="37"/>
      <c r="X88" s="37"/>
      <c r="Y88" s="37"/>
      <c r="Z88" s="37"/>
      <c r="AA88" s="37"/>
      <c r="AB88" s="37"/>
      <c r="AC88" s="37"/>
      <c r="AD88" s="37"/>
      <c r="AE88" s="37"/>
      <c r="AR88" s="187" t="s">
        <v>142</v>
      </c>
      <c r="AT88" s="187" t="s">
        <v>149</v>
      </c>
      <c r="AU88" s="187" t="s">
        <v>69</v>
      </c>
      <c r="AY88" s="16" t="s">
        <v>141</v>
      </c>
      <c r="BE88" s="188">
        <f>IF(N88="základní",J88,0)</f>
        <v>0</v>
      </c>
      <c r="BF88" s="188">
        <f>IF(N88="snížená",J88,0)</f>
        <v>0</v>
      </c>
      <c r="BG88" s="188">
        <f>IF(N88="zákl. přenesená",J88,0)</f>
        <v>0</v>
      </c>
      <c r="BH88" s="188">
        <f>IF(N88="sníž. přenesená",J88,0)</f>
        <v>0</v>
      </c>
      <c r="BI88" s="188">
        <f>IF(N88="nulová",J88,0)</f>
        <v>0</v>
      </c>
      <c r="BJ88" s="16" t="s">
        <v>77</v>
      </c>
      <c r="BK88" s="188">
        <f>ROUND(I88*H88,2)</f>
        <v>0</v>
      </c>
      <c r="BL88" s="16" t="s">
        <v>142</v>
      </c>
      <c r="BM88" s="187" t="s">
        <v>155</v>
      </c>
    </row>
    <row r="89" s="2" customFormat="1">
      <c r="A89" s="37"/>
      <c r="B89" s="38"/>
      <c r="C89" s="39"/>
      <c r="D89" s="203" t="s">
        <v>168</v>
      </c>
      <c r="E89" s="39"/>
      <c r="F89" s="204" t="s">
        <v>787</v>
      </c>
      <c r="G89" s="39"/>
      <c r="H89" s="39"/>
      <c r="I89" s="205"/>
      <c r="J89" s="39"/>
      <c r="K89" s="39"/>
      <c r="L89" s="43"/>
      <c r="M89" s="206"/>
      <c r="N89" s="207"/>
      <c r="O89" s="83"/>
      <c r="P89" s="83"/>
      <c r="Q89" s="83"/>
      <c r="R89" s="83"/>
      <c r="S89" s="83"/>
      <c r="T89" s="84"/>
      <c r="U89" s="37"/>
      <c r="V89" s="37"/>
      <c r="W89" s="37"/>
      <c r="X89" s="37"/>
      <c r="Y89" s="37"/>
      <c r="Z89" s="37"/>
      <c r="AA89" s="37"/>
      <c r="AB89" s="37"/>
      <c r="AC89" s="37"/>
      <c r="AD89" s="37"/>
      <c r="AE89" s="37"/>
      <c r="AT89" s="16" t="s">
        <v>168</v>
      </c>
      <c r="AU89" s="16" t="s">
        <v>69</v>
      </c>
    </row>
    <row r="90" s="2" customFormat="1" ht="44.25" customHeight="1">
      <c r="A90" s="37"/>
      <c r="B90" s="38"/>
      <c r="C90" s="189" t="s">
        <v>148</v>
      </c>
      <c r="D90" s="189" t="s">
        <v>149</v>
      </c>
      <c r="E90" s="190" t="s">
        <v>178</v>
      </c>
      <c r="F90" s="191" t="s">
        <v>179</v>
      </c>
      <c r="G90" s="192" t="s">
        <v>180</v>
      </c>
      <c r="H90" s="193">
        <v>717.95699999999999</v>
      </c>
      <c r="I90" s="194"/>
      <c r="J90" s="195">
        <f>ROUND(I90*H90,2)</f>
        <v>0</v>
      </c>
      <c r="K90" s="191" t="s">
        <v>139</v>
      </c>
      <c r="L90" s="43"/>
      <c r="M90" s="196" t="s">
        <v>19</v>
      </c>
      <c r="N90" s="197" t="s">
        <v>40</v>
      </c>
      <c r="O90" s="83"/>
      <c r="P90" s="185">
        <f>O90*H90</f>
        <v>0</v>
      </c>
      <c r="Q90" s="185">
        <v>0</v>
      </c>
      <c r="R90" s="185">
        <f>Q90*H90</f>
        <v>0</v>
      </c>
      <c r="S90" s="185">
        <v>0</v>
      </c>
      <c r="T90" s="186">
        <f>S90*H90</f>
        <v>0</v>
      </c>
      <c r="U90" s="37"/>
      <c r="V90" s="37"/>
      <c r="W90" s="37"/>
      <c r="X90" s="37"/>
      <c r="Y90" s="37"/>
      <c r="Z90" s="37"/>
      <c r="AA90" s="37"/>
      <c r="AB90" s="37"/>
      <c r="AC90" s="37"/>
      <c r="AD90" s="37"/>
      <c r="AE90" s="37"/>
      <c r="AR90" s="187" t="s">
        <v>142</v>
      </c>
      <c r="AT90" s="187" t="s">
        <v>149</v>
      </c>
      <c r="AU90" s="187" t="s">
        <v>69</v>
      </c>
      <c r="AY90" s="16" t="s">
        <v>141</v>
      </c>
      <c r="BE90" s="188">
        <f>IF(N90="základní",J90,0)</f>
        <v>0</v>
      </c>
      <c r="BF90" s="188">
        <f>IF(N90="snížená",J90,0)</f>
        <v>0</v>
      </c>
      <c r="BG90" s="188">
        <f>IF(N90="zákl. přenesená",J90,0)</f>
        <v>0</v>
      </c>
      <c r="BH90" s="188">
        <f>IF(N90="sníž. přenesená",J90,0)</f>
        <v>0</v>
      </c>
      <c r="BI90" s="188">
        <f>IF(N90="nulová",J90,0)</f>
        <v>0</v>
      </c>
      <c r="BJ90" s="16" t="s">
        <v>77</v>
      </c>
      <c r="BK90" s="188">
        <f>ROUND(I90*H90,2)</f>
        <v>0</v>
      </c>
      <c r="BL90" s="16" t="s">
        <v>142</v>
      </c>
      <c r="BM90" s="187" t="s">
        <v>8</v>
      </c>
    </row>
    <row r="91" s="2" customFormat="1">
      <c r="A91" s="37"/>
      <c r="B91" s="38"/>
      <c r="C91" s="39"/>
      <c r="D91" s="203" t="s">
        <v>168</v>
      </c>
      <c r="E91" s="39"/>
      <c r="F91" s="204" t="s">
        <v>788</v>
      </c>
      <c r="G91" s="39"/>
      <c r="H91" s="39"/>
      <c r="I91" s="205"/>
      <c r="J91" s="39"/>
      <c r="K91" s="39"/>
      <c r="L91" s="43"/>
      <c r="M91" s="206"/>
      <c r="N91" s="207"/>
      <c r="O91" s="83"/>
      <c r="P91" s="83"/>
      <c r="Q91" s="83"/>
      <c r="R91" s="83"/>
      <c r="S91" s="83"/>
      <c r="T91" s="84"/>
      <c r="U91" s="37"/>
      <c r="V91" s="37"/>
      <c r="W91" s="37"/>
      <c r="X91" s="37"/>
      <c r="Y91" s="37"/>
      <c r="Z91" s="37"/>
      <c r="AA91" s="37"/>
      <c r="AB91" s="37"/>
      <c r="AC91" s="37"/>
      <c r="AD91" s="37"/>
      <c r="AE91" s="37"/>
      <c r="AT91" s="16" t="s">
        <v>168</v>
      </c>
      <c r="AU91" s="16" t="s">
        <v>69</v>
      </c>
    </row>
    <row r="92" s="2" customFormat="1" ht="49.05" customHeight="1">
      <c r="A92" s="37"/>
      <c r="B92" s="38"/>
      <c r="C92" s="189" t="s">
        <v>158</v>
      </c>
      <c r="D92" s="189" t="s">
        <v>149</v>
      </c>
      <c r="E92" s="190" t="s">
        <v>186</v>
      </c>
      <c r="F92" s="191" t="s">
        <v>187</v>
      </c>
      <c r="G92" s="192" t="s">
        <v>180</v>
      </c>
      <c r="H92" s="193">
        <v>717.95699999999999</v>
      </c>
      <c r="I92" s="194"/>
      <c r="J92" s="195">
        <f>ROUND(I92*H92,2)</f>
        <v>0</v>
      </c>
      <c r="K92" s="191" t="s">
        <v>139</v>
      </c>
      <c r="L92" s="43"/>
      <c r="M92" s="196" t="s">
        <v>19</v>
      </c>
      <c r="N92" s="197" t="s">
        <v>40</v>
      </c>
      <c r="O92" s="83"/>
      <c r="P92" s="185">
        <f>O92*H92</f>
        <v>0</v>
      </c>
      <c r="Q92" s="185">
        <v>0</v>
      </c>
      <c r="R92" s="185">
        <f>Q92*H92</f>
        <v>0</v>
      </c>
      <c r="S92" s="185">
        <v>0</v>
      </c>
      <c r="T92" s="186">
        <f>S92*H92</f>
        <v>0</v>
      </c>
      <c r="U92" s="37"/>
      <c r="V92" s="37"/>
      <c r="W92" s="37"/>
      <c r="X92" s="37"/>
      <c r="Y92" s="37"/>
      <c r="Z92" s="37"/>
      <c r="AA92" s="37"/>
      <c r="AB92" s="37"/>
      <c r="AC92" s="37"/>
      <c r="AD92" s="37"/>
      <c r="AE92" s="37"/>
      <c r="AR92" s="187" t="s">
        <v>142</v>
      </c>
      <c r="AT92" s="187" t="s">
        <v>149</v>
      </c>
      <c r="AU92" s="187" t="s">
        <v>69</v>
      </c>
      <c r="AY92" s="16" t="s">
        <v>141</v>
      </c>
      <c r="BE92" s="188">
        <f>IF(N92="základní",J92,0)</f>
        <v>0</v>
      </c>
      <c r="BF92" s="188">
        <f>IF(N92="snížená",J92,0)</f>
        <v>0</v>
      </c>
      <c r="BG92" s="188">
        <f>IF(N92="zákl. přenesená",J92,0)</f>
        <v>0</v>
      </c>
      <c r="BH92" s="188">
        <f>IF(N92="sníž. přenesená",J92,0)</f>
        <v>0</v>
      </c>
      <c r="BI92" s="188">
        <f>IF(N92="nulová",J92,0)</f>
        <v>0</v>
      </c>
      <c r="BJ92" s="16" t="s">
        <v>77</v>
      </c>
      <c r="BK92" s="188">
        <f>ROUND(I92*H92,2)</f>
        <v>0</v>
      </c>
      <c r="BL92" s="16" t="s">
        <v>142</v>
      </c>
      <c r="BM92" s="187" t="s">
        <v>161</v>
      </c>
    </row>
    <row r="93" s="2" customFormat="1">
      <c r="A93" s="37"/>
      <c r="B93" s="38"/>
      <c r="C93" s="39"/>
      <c r="D93" s="203" t="s">
        <v>168</v>
      </c>
      <c r="E93" s="39"/>
      <c r="F93" s="204" t="s">
        <v>789</v>
      </c>
      <c r="G93" s="39"/>
      <c r="H93" s="39"/>
      <c r="I93" s="205"/>
      <c r="J93" s="39"/>
      <c r="K93" s="39"/>
      <c r="L93" s="43"/>
      <c r="M93" s="206"/>
      <c r="N93" s="207"/>
      <c r="O93" s="83"/>
      <c r="P93" s="83"/>
      <c r="Q93" s="83"/>
      <c r="R93" s="83"/>
      <c r="S93" s="83"/>
      <c r="T93" s="84"/>
      <c r="U93" s="37"/>
      <c r="V93" s="37"/>
      <c r="W93" s="37"/>
      <c r="X93" s="37"/>
      <c r="Y93" s="37"/>
      <c r="Z93" s="37"/>
      <c r="AA93" s="37"/>
      <c r="AB93" s="37"/>
      <c r="AC93" s="37"/>
      <c r="AD93" s="37"/>
      <c r="AE93" s="37"/>
      <c r="AT93" s="16" t="s">
        <v>168</v>
      </c>
      <c r="AU93" s="16" t="s">
        <v>69</v>
      </c>
    </row>
    <row r="94" s="2" customFormat="1" ht="49.05" customHeight="1">
      <c r="A94" s="37"/>
      <c r="B94" s="38"/>
      <c r="C94" s="189" t="s">
        <v>140</v>
      </c>
      <c r="D94" s="189" t="s">
        <v>149</v>
      </c>
      <c r="E94" s="190" t="s">
        <v>189</v>
      </c>
      <c r="F94" s="191" t="s">
        <v>190</v>
      </c>
      <c r="G94" s="192" t="s">
        <v>180</v>
      </c>
      <c r="H94" s="193">
        <v>717.95699999999999</v>
      </c>
      <c r="I94" s="194"/>
      <c r="J94" s="195">
        <f>ROUND(I94*H94,2)</f>
        <v>0</v>
      </c>
      <c r="K94" s="191" t="s">
        <v>139</v>
      </c>
      <c r="L94" s="43"/>
      <c r="M94" s="196" t="s">
        <v>19</v>
      </c>
      <c r="N94" s="197" t="s">
        <v>40</v>
      </c>
      <c r="O94" s="83"/>
      <c r="P94" s="185">
        <f>O94*H94</f>
        <v>0</v>
      </c>
      <c r="Q94" s="185">
        <v>0</v>
      </c>
      <c r="R94" s="185">
        <f>Q94*H94</f>
        <v>0</v>
      </c>
      <c r="S94" s="185">
        <v>0</v>
      </c>
      <c r="T94" s="186">
        <f>S94*H94</f>
        <v>0</v>
      </c>
      <c r="U94" s="37"/>
      <c r="V94" s="37"/>
      <c r="W94" s="37"/>
      <c r="X94" s="37"/>
      <c r="Y94" s="37"/>
      <c r="Z94" s="37"/>
      <c r="AA94" s="37"/>
      <c r="AB94" s="37"/>
      <c r="AC94" s="37"/>
      <c r="AD94" s="37"/>
      <c r="AE94" s="37"/>
      <c r="AR94" s="187" t="s">
        <v>142</v>
      </c>
      <c r="AT94" s="187" t="s">
        <v>149</v>
      </c>
      <c r="AU94" s="187" t="s">
        <v>69</v>
      </c>
      <c r="AY94" s="16" t="s">
        <v>141</v>
      </c>
      <c r="BE94" s="188">
        <f>IF(N94="základní",J94,0)</f>
        <v>0</v>
      </c>
      <c r="BF94" s="188">
        <f>IF(N94="snížená",J94,0)</f>
        <v>0</v>
      </c>
      <c r="BG94" s="188">
        <f>IF(N94="zákl. přenesená",J94,0)</f>
        <v>0</v>
      </c>
      <c r="BH94" s="188">
        <f>IF(N94="sníž. přenesená",J94,0)</f>
        <v>0</v>
      </c>
      <c r="BI94" s="188">
        <f>IF(N94="nulová",J94,0)</f>
        <v>0</v>
      </c>
      <c r="BJ94" s="16" t="s">
        <v>77</v>
      </c>
      <c r="BK94" s="188">
        <f>ROUND(I94*H94,2)</f>
        <v>0</v>
      </c>
      <c r="BL94" s="16" t="s">
        <v>142</v>
      </c>
      <c r="BM94" s="187" t="s">
        <v>164</v>
      </c>
    </row>
    <row r="95" s="2" customFormat="1">
      <c r="A95" s="37"/>
      <c r="B95" s="38"/>
      <c r="C95" s="39"/>
      <c r="D95" s="203" t="s">
        <v>168</v>
      </c>
      <c r="E95" s="39"/>
      <c r="F95" s="204" t="s">
        <v>790</v>
      </c>
      <c r="G95" s="39"/>
      <c r="H95" s="39"/>
      <c r="I95" s="205"/>
      <c r="J95" s="39"/>
      <c r="K95" s="39"/>
      <c r="L95" s="43"/>
      <c r="M95" s="206"/>
      <c r="N95" s="207"/>
      <c r="O95" s="83"/>
      <c r="P95" s="83"/>
      <c r="Q95" s="83"/>
      <c r="R95" s="83"/>
      <c r="S95" s="83"/>
      <c r="T95" s="84"/>
      <c r="U95" s="37"/>
      <c r="V95" s="37"/>
      <c r="W95" s="37"/>
      <c r="X95" s="37"/>
      <c r="Y95" s="37"/>
      <c r="Z95" s="37"/>
      <c r="AA95" s="37"/>
      <c r="AB95" s="37"/>
      <c r="AC95" s="37"/>
      <c r="AD95" s="37"/>
      <c r="AE95" s="37"/>
      <c r="AT95" s="16" t="s">
        <v>168</v>
      </c>
      <c r="AU95" s="16" t="s">
        <v>69</v>
      </c>
    </row>
    <row r="96" s="2" customFormat="1" ht="37.8" customHeight="1">
      <c r="A96" s="37"/>
      <c r="B96" s="38"/>
      <c r="C96" s="189" t="s">
        <v>192</v>
      </c>
      <c r="D96" s="189" t="s">
        <v>149</v>
      </c>
      <c r="E96" s="190" t="s">
        <v>193</v>
      </c>
      <c r="F96" s="191" t="s">
        <v>194</v>
      </c>
      <c r="G96" s="192" t="s">
        <v>172</v>
      </c>
      <c r="H96" s="193">
        <v>0.17000000000000001</v>
      </c>
      <c r="I96" s="194"/>
      <c r="J96" s="195">
        <f>ROUND(I96*H96,2)</f>
        <v>0</v>
      </c>
      <c r="K96" s="191" t="s">
        <v>139</v>
      </c>
      <c r="L96" s="43"/>
      <c r="M96" s="196" t="s">
        <v>19</v>
      </c>
      <c r="N96" s="197" t="s">
        <v>40</v>
      </c>
      <c r="O96" s="83"/>
      <c r="P96" s="185">
        <f>O96*H96</f>
        <v>0</v>
      </c>
      <c r="Q96" s="185">
        <v>0</v>
      </c>
      <c r="R96" s="185">
        <f>Q96*H96</f>
        <v>0</v>
      </c>
      <c r="S96" s="185">
        <v>0</v>
      </c>
      <c r="T96" s="186">
        <f>S96*H96</f>
        <v>0</v>
      </c>
      <c r="U96" s="37"/>
      <c r="V96" s="37"/>
      <c r="W96" s="37"/>
      <c r="X96" s="37"/>
      <c r="Y96" s="37"/>
      <c r="Z96" s="37"/>
      <c r="AA96" s="37"/>
      <c r="AB96" s="37"/>
      <c r="AC96" s="37"/>
      <c r="AD96" s="37"/>
      <c r="AE96" s="37"/>
      <c r="AR96" s="187" t="s">
        <v>142</v>
      </c>
      <c r="AT96" s="187" t="s">
        <v>149</v>
      </c>
      <c r="AU96" s="187" t="s">
        <v>69</v>
      </c>
      <c r="AY96" s="16" t="s">
        <v>141</v>
      </c>
      <c r="BE96" s="188">
        <f>IF(N96="základní",J96,0)</f>
        <v>0</v>
      </c>
      <c r="BF96" s="188">
        <f>IF(N96="snížená",J96,0)</f>
        <v>0</v>
      </c>
      <c r="BG96" s="188">
        <f>IF(N96="zákl. přenesená",J96,0)</f>
        <v>0</v>
      </c>
      <c r="BH96" s="188">
        <f>IF(N96="sníž. přenesená",J96,0)</f>
        <v>0</v>
      </c>
      <c r="BI96" s="188">
        <f>IF(N96="nulová",J96,0)</f>
        <v>0</v>
      </c>
      <c r="BJ96" s="16" t="s">
        <v>77</v>
      </c>
      <c r="BK96" s="188">
        <f>ROUND(I96*H96,2)</f>
        <v>0</v>
      </c>
      <c r="BL96" s="16" t="s">
        <v>142</v>
      </c>
      <c r="BM96" s="187" t="s">
        <v>195</v>
      </c>
    </row>
    <row r="97" s="2" customFormat="1">
      <c r="A97" s="37"/>
      <c r="B97" s="38"/>
      <c r="C97" s="39"/>
      <c r="D97" s="203" t="s">
        <v>168</v>
      </c>
      <c r="E97" s="39"/>
      <c r="F97" s="204" t="s">
        <v>784</v>
      </c>
      <c r="G97" s="39"/>
      <c r="H97" s="39"/>
      <c r="I97" s="205"/>
      <c r="J97" s="39"/>
      <c r="K97" s="39"/>
      <c r="L97" s="43"/>
      <c r="M97" s="206"/>
      <c r="N97" s="207"/>
      <c r="O97" s="83"/>
      <c r="P97" s="83"/>
      <c r="Q97" s="83"/>
      <c r="R97" s="83"/>
      <c r="S97" s="83"/>
      <c r="T97" s="84"/>
      <c r="U97" s="37"/>
      <c r="V97" s="37"/>
      <c r="W97" s="37"/>
      <c r="X97" s="37"/>
      <c r="Y97" s="37"/>
      <c r="Z97" s="37"/>
      <c r="AA97" s="37"/>
      <c r="AB97" s="37"/>
      <c r="AC97" s="37"/>
      <c r="AD97" s="37"/>
      <c r="AE97" s="37"/>
      <c r="AT97" s="16" t="s">
        <v>168</v>
      </c>
      <c r="AU97" s="16" t="s">
        <v>69</v>
      </c>
    </row>
    <row r="98" s="2" customFormat="1" ht="90" customHeight="1">
      <c r="A98" s="37"/>
      <c r="B98" s="38"/>
      <c r="C98" s="189" t="s">
        <v>155</v>
      </c>
      <c r="D98" s="189" t="s">
        <v>149</v>
      </c>
      <c r="E98" s="190" t="s">
        <v>197</v>
      </c>
      <c r="F98" s="191" t="s">
        <v>198</v>
      </c>
      <c r="G98" s="192" t="s">
        <v>172</v>
      </c>
      <c r="H98" s="193">
        <v>14.048</v>
      </c>
      <c r="I98" s="194"/>
      <c r="J98" s="195">
        <f>ROUND(I98*H98,2)</f>
        <v>0</v>
      </c>
      <c r="K98" s="191" t="s">
        <v>139</v>
      </c>
      <c r="L98" s="43"/>
      <c r="M98" s="196" t="s">
        <v>19</v>
      </c>
      <c r="N98" s="197" t="s">
        <v>40</v>
      </c>
      <c r="O98" s="83"/>
      <c r="P98" s="185">
        <f>O98*H98</f>
        <v>0</v>
      </c>
      <c r="Q98" s="185">
        <v>0</v>
      </c>
      <c r="R98" s="185">
        <f>Q98*H98</f>
        <v>0</v>
      </c>
      <c r="S98" s="185">
        <v>0</v>
      </c>
      <c r="T98" s="186">
        <f>S98*H98</f>
        <v>0</v>
      </c>
      <c r="U98" s="37"/>
      <c r="V98" s="37"/>
      <c r="W98" s="37"/>
      <c r="X98" s="37"/>
      <c r="Y98" s="37"/>
      <c r="Z98" s="37"/>
      <c r="AA98" s="37"/>
      <c r="AB98" s="37"/>
      <c r="AC98" s="37"/>
      <c r="AD98" s="37"/>
      <c r="AE98" s="37"/>
      <c r="AR98" s="187" t="s">
        <v>142</v>
      </c>
      <c r="AT98" s="187" t="s">
        <v>149</v>
      </c>
      <c r="AU98" s="187" t="s">
        <v>69</v>
      </c>
      <c r="AY98" s="16" t="s">
        <v>141</v>
      </c>
      <c r="BE98" s="188">
        <f>IF(N98="základní",J98,0)</f>
        <v>0</v>
      </c>
      <c r="BF98" s="188">
        <f>IF(N98="snížená",J98,0)</f>
        <v>0</v>
      </c>
      <c r="BG98" s="188">
        <f>IF(N98="zákl. přenesená",J98,0)</f>
        <v>0</v>
      </c>
      <c r="BH98" s="188">
        <f>IF(N98="sníž. přenesená",J98,0)</f>
        <v>0</v>
      </c>
      <c r="BI98" s="188">
        <f>IF(N98="nulová",J98,0)</f>
        <v>0</v>
      </c>
      <c r="BJ98" s="16" t="s">
        <v>77</v>
      </c>
      <c r="BK98" s="188">
        <f>ROUND(I98*H98,2)</f>
        <v>0</v>
      </c>
      <c r="BL98" s="16" t="s">
        <v>142</v>
      </c>
      <c r="BM98" s="187" t="s">
        <v>199</v>
      </c>
    </row>
    <row r="99" s="2" customFormat="1">
      <c r="A99" s="37"/>
      <c r="B99" s="38"/>
      <c r="C99" s="39"/>
      <c r="D99" s="203" t="s">
        <v>168</v>
      </c>
      <c r="E99" s="39"/>
      <c r="F99" s="204" t="s">
        <v>791</v>
      </c>
      <c r="G99" s="39"/>
      <c r="H99" s="39"/>
      <c r="I99" s="205"/>
      <c r="J99" s="39"/>
      <c r="K99" s="39"/>
      <c r="L99" s="43"/>
      <c r="M99" s="206"/>
      <c r="N99" s="207"/>
      <c r="O99" s="83"/>
      <c r="P99" s="83"/>
      <c r="Q99" s="83"/>
      <c r="R99" s="83"/>
      <c r="S99" s="83"/>
      <c r="T99" s="84"/>
      <c r="U99" s="37"/>
      <c r="V99" s="37"/>
      <c r="W99" s="37"/>
      <c r="X99" s="37"/>
      <c r="Y99" s="37"/>
      <c r="Z99" s="37"/>
      <c r="AA99" s="37"/>
      <c r="AB99" s="37"/>
      <c r="AC99" s="37"/>
      <c r="AD99" s="37"/>
      <c r="AE99" s="37"/>
      <c r="AT99" s="16" t="s">
        <v>168</v>
      </c>
      <c r="AU99" s="16" t="s">
        <v>69</v>
      </c>
    </row>
    <row r="100" s="2" customFormat="1" ht="66.75" customHeight="1">
      <c r="A100" s="37"/>
      <c r="B100" s="38"/>
      <c r="C100" s="189" t="s">
        <v>201</v>
      </c>
      <c r="D100" s="189" t="s">
        <v>149</v>
      </c>
      <c r="E100" s="190" t="s">
        <v>202</v>
      </c>
      <c r="F100" s="191" t="s">
        <v>203</v>
      </c>
      <c r="G100" s="192" t="s">
        <v>172</v>
      </c>
      <c r="H100" s="193">
        <v>1</v>
      </c>
      <c r="I100" s="194"/>
      <c r="J100" s="195">
        <f>ROUND(I100*H100,2)</f>
        <v>0</v>
      </c>
      <c r="K100" s="191" t="s">
        <v>139</v>
      </c>
      <c r="L100" s="43"/>
      <c r="M100" s="196" t="s">
        <v>19</v>
      </c>
      <c r="N100" s="197" t="s">
        <v>40</v>
      </c>
      <c r="O100" s="83"/>
      <c r="P100" s="185">
        <f>O100*H100</f>
        <v>0</v>
      </c>
      <c r="Q100" s="185">
        <v>0</v>
      </c>
      <c r="R100" s="185">
        <f>Q100*H100</f>
        <v>0</v>
      </c>
      <c r="S100" s="185">
        <v>0</v>
      </c>
      <c r="T100" s="186">
        <f>S100*H100</f>
        <v>0</v>
      </c>
      <c r="U100" s="37"/>
      <c r="V100" s="37"/>
      <c r="W100" s="37"/>
      <c r="X100" s="37"/>
      <c r="Y100" s="37"/>
      <c r="Z100" s="37"/>
      <c r="AA100" s="37"/>
      <c r="AB100" s="37"/>
      <c r="AC100" s="37"/>
      <c r="AD100" s="37"/>
      <c r="AE100" s="37"/>
      <c r="AR100" s="187" t="s">
        <v>142</v>
      </c>
      <c r="AT100" s="187" t="s">
        <v>149</v>
      </c>
      <c r="AU100" s="187" t="s">
        <v>69</v>
      </c>
      <c r="AY100" s="16" t="s">
        <v>141</v>
      </c>
      <c r="BE100" s="188">
        <f>IF(N100="základní",J100,0)</f>
        <v>0</v>
      </c>
      <c r="BF100" s="188">
        <f>IF(N100="snížená",J100,0)</f>
        <v>0</v>
      </c>
      <c r="BG100" s="188">
        <f>IF(N100="zákl. přenesená",J100,0)</f>
        <v>0</v>
      </c>
      <c r="BH100" s="188">
        <f>IF(N100="sníž. přenesená",J100,0)</f>
        <v>0</v>
      </c>
      <c r="BI100" s="188">
        <f>IF(N100="nulová",J100,0)</f>
        <v>0</v>
      </c>
      <c r="BJ100" s="16" t="s">
        <v>77</v>
      </c>
      <c r="BK100" s="188">
        <f>ROUND(I100*H100,2)</f>
        <v>0</v>
      </c>
      <c r="BL100" s="16" t="s">
        <v>142</v>
      </c>
      <c r="BM100" s="187" t="s">
        <v>204</v>
      </c>
    </row>
    <row r="101" s="2" customFormat="1">
      <c r="A101" s="37"/>
      <c r="B101" s="38"/>
      <c r="C101" s="39"/>
      <c r="D101" s="203" t="s">
        <v>168</v>
      </c>
      <c r="E101" s="39"/>
      <c r="F101" s="204" t="s">
        <v>205</v>
      </c>
      <c r="G101" s="39"/>
      <c r="H101" s="39"/>
      <c r="I101" s="205"/>
      <c r="J101" s="39"/>
      <c r="K101" s="39"/>
      <c r="L101" s="43"/>
      <c r="M101" s="206"/>
      <c r="N101" s="207"/>
      <c r="O101" s="83"/>
      <c r="P101" s="83"/>
      <c r="Q101" s="83"/>
      <c r="R101" s="83"/>
      <c r="S101" s="83"/>
      <c r="T101" s="84"/>
      <c r="U101" s="37"/>
      <c r="V101" s="37"/>
      <c r="W101" s="37"/>
      <c r="X101" s="37"/>
      <c r="Y101" s="37"/>
      <c r="Z101" s="37"/>
      <c r="AA101" s="37"/>
      <c r="AB101" s="37"/>
      <c r="AC101" s="37"/>
      <c r="AD101" s="37"/>
      <c r="AE101" s="37"/>
      <c r="AT101" s="16" t="s">
        <v>168</v>
      </c>
      <c r="AU101" s="16" t="s">
        <v>69</v>
      </c>
    </row>
    <row r="102" s="2" customFormat="1" ht="37.8" customHeight="1">
      <c r="A102" s="37"/>
      <c r="B102" s="38"/>
      <c r="C102" s="189" t="s">
        <v>8</v>
      </c>
      <c r="D102" s="189" t="s">
        <v>149</v>
      </c>
      <c r="E102" s="190" t="s">
        <v>206</v>
      </c>
      <c r="F102" s="191" t="s">
        <v>207</v>
      </c>
      <c r="G102" s="192" t="s">
        <v>176</v>
      </c>
      <c r="H102" s="193">
        <v>1194.0799999999999</v>
      </c>
      <c r="I102" s="194"/>
      <c r="J102" s="195">
        <f>ROUND(I102*H102,2)</f>
        <v>0</v>
      </c>
      <c r="K102" s="191" t="s">
        <v>139</v>
      </c>
      <c r="L102" s="43"/>
      <c r="M102" s="196" t="s">
        <v>19</v>
      </c>
      <c r="N102" s="197" t="s">
        <v>40</v>
      </c>
      <c r="O102" s="83"/>
      <c r="P102" s="185">
        <f>O102*H102</f>
        <v>0</v>
      </c>
      <c r="Q102" s="185">
        <v>0</v>
      </c>
      <c r="R102" s="185">
        <f>Q102*H102</f>
        <v>0</v>
      </c>
      <c r="S102" s="185">
        <v>0</v>
      </c>
      <c r="T102" s="186">
        <f>S102*H102</f>
        <v>0</v>
      </c>
      <c r="U102" s="37"/>
      <c r="V102" s="37"/>
      <c r="W102" s="37"/>
      <c r="X102" s="37"/>
      <c r="Y102" s="37"/>
      <c r="Z102" s="37"/>
      <c r="AA102" s="37"/>
      <c r="AB102" s="37"/>
      <c r="AC102" s="37"/>
      <c r="AD102" s="37"/>
      <c r="AE102" s="37"/>
      <c r="AR102" s="187" t="s">
        <v>142</v>
      </c>
      <c r="AT102" s="187" t="s">
        <v>149</v>
      </c>
      <c r="AU102" s="187" t="s">
        <v>69</v>
      </c>
      <c r="AY102" s="16" t="s">
        <v>141</v>
      </c>
      <c r="BE102" s="188">
        <f>IF(N102="základní",J102,0)</f>
        <v>0</v>
      </c>
      <c r="BF102" s="188">
        <f>IF(N102="snížená",J102,0)</f>
        <v>0</v>
      </c>
      <c r="BG102" s="188">
        <f>IF(N102="zákl. přenesená",J102,0)</f>
        <v>0</v>
      </c>
      <c r="BH102" s="188">
        <f>IF(N102="sníž. přenesená",J102,0)</f>
        <v>0</v>
      </c>
      <c r="BI102" s="188">
        <f>IF(N102="nulová",J102,0)</f>
        <v>0</v>
      </c>
      <c r="BJ102" s="16" t="s">
        <v>77</v>
      </c>
      <c r="BK102" s="188">
        <f>ROUND(I102*H102,2)</f>
        <v>0</v>
      </c>
      <c r="BL102" s="16" t="s">
        <v>142</v>
      </c>
      <c r="BM102" s="187" t="s">
        <v>208</v>
      </c>
    </row>
    <row r="103" s="2" customFormat="1">
      <c r="A103" s="37"/>
      <c r="B103" s="38"/>
      <c r="C103" s="39"/>
      <c r="D103" s="203" t="s">
        <v>168</v>
      </c>
      <c r="E103" s="39"/>
      <c r="F103" s="204" t="s">
        <v>792</v>
      </c>
      <c r="G103" s="39"/>
      <c r="H103" s="39"/>
      <c r="I103" s="205"/>
      <c r="J103" s="39"/>
      <c r="K103" s="39"/>
      <c r="L103" s="43"/>
      <c r="M103" s="206"/>
      <c r="N103" s="207"/>
      <c r="O103" s="83"/>
      <c r="P103" s="83"/>
      <c r="Q103" s="83"/>
      <c r="R103" s="83"/>
      <c r="S103" s="83"/>
      <c r="T103" s="84"/>
      <c r="U103" s="37"/>
      <c r="V103" s="37"/>
      <c r="W103" s="37"/>
      <c r="X103" s="37"/>
      <c r="Y103" s="37"/>
      <c r="Z103" s="37"/>
      <c r="AA103" s="37"/>
      <c r="AB103" s="37"/>
      <c r="AC103" s="37"/>
      <c r="AD103" s="37"/>
      <c r="AE103" s="37"/>
      <c r="AT103" s="16" t="s">
        <v>168</v>
      </c>
      <c r="AU103" s="16" t="s">
        <v>69</v>
      </c>
    </row>
    <row r="104" s="2" customFormat="1" ht="16.5" customHeight="1">
      <c r="A104" s="37"/>
      <c r="B104" s="38"/>
      <c r="C104" s="175" t="s">
        <v>210</v>
      </c>
      <c r="D104" s="175" t="s">
        <v>135</v>
      </c>
      <c r="E104" s="176" t="s">
        <v>211</v>
      </c>
      <c r="F104" s="177" t="s">
        <v>212</v>
      </c>
      <c r="G104" s="178" t="s">
        <v>180</v>
      </c>
      <c r="H104" s="179">
        <v>3238.0509999999999</v>
      </c>
      <c r="I104" s="180"/>
      <c r="J104" s="181">
        <f>ROUND(I104*H104,2)</f>
        <v>0</v>
      </c>
      <c r="K104" s="177" t="s">
        <v>139</v>
      </c>
      <c r="L104" s="182"/>
      <c r="M104" s="183" t="s">
        <v>19</v>
      </c>
      <c r="N104" s="184" t="s">
        <v>40</v>
      </c>
      <c r="O104" s="83"/>
      <c r="P104" s="185">
        <f>O104*H104</f>
        <v>0</v>
      </c>
      <c r="Q104" s="185">
        <v>0</v>
      </c>
      <c r="R104" s="185">
        <f>Q104*H104</f>
        <v>0</v>
      </c>
      <c r="S104" s="185">
        <v>0</v>
      </c>
      <c r="T104" s="186">
        <f>S104*H104</f>
        <v>0</v>
      </c>
      <c r="U104" s="37"/>
      <c r="V104" s="37"/>
      <c r="W104" s="37"/>
      <c r="X104" s="37"/>
      <c r="Y104" s="37"/>
      <c r="Z104" s="37"/>
      <c r="AA104" s="37"/>
      <c r="AB104" s="37"/>
      <c r="AC104" s="37"/>
      <c r="AD104" s="37"/>
      <c r="AE104" s="37"/>
      <c r="AR104" s="187" t="s">
        <v>140</v>
      </c>
      <c r="AT104" s="187" t="s">
        <v>135</v>
      </c>
      <c r="AU104" s="187" t="s">
        <v>69</v>
      </c>
      <c r="AY104" s="16" t="s">
        <v>141</v>
      </c>
      <c r="BE104" s="188">
        <f>IF(N104="základní",J104,0)</f>
        <v>0</v>
      </c>
      <c r="BF104" s="188">
        <f>IF(N104="snížená",J104,0)</f>
        <v>0</v>
      </c>
      <c r="BG104" s="188">
        <f>IF(N104="zákl. přenesená",J104,0)</f>
        <v>0</v>
      </c>
      <c r="BH104" s="188">
        <f>IF(N104="sníž. přenesená",J104,0)</f>
        <v>0</v>
      </c>
      <c r="BI104" s="188">
        <f>IF(N104="nulová",J104,0)</f>
        <v>0</v>
      </c>
      <c r="BJ104" s="16" t="s">
        <v>77</v>
      </c>
      <c r="BK104" s="188">
        <f>ROUND(I104*H104,2)</f>
        <v>0</v>
      </c>
      <c r="BL104" s="16" t="s">
        <v>142</v>
      </c>
      <c r="BM104" s="187" t="s">
        <v>213</v>
      </c>
    </row>
    <row r="105" s="2" customFormat="1">
      <c r="A105" s="37"/>
      <c r="B105" s="38"/>
      <c r="C105" s="39"/>
      <c r="D105" s="203" t="s">
        <v>168</v>
      </c>
      <c r="E105" s="39"/>
      <c r="F105" s="204" t="s">
        <v>793</v>
      </c>
      <c r="G105" s="39"/>
      <c r="H105" s="39"/>
      <c r="I105" s="205"/>
      <c r="J105" s="39"/>
      <c r="K105" s="39"/>
      <c r="L105" s="43"/>
      <c r="M105" s="206"/>
      <c r="N105" s="207"/>
      <c r="O105" s="83"/>
      <c r="P105" s="83"/>
      <c r="Q105" s="83"/>
      <c r="R105" s="83"/>
      <c r="S105" s="83"/>
      <c r="T105" s="84"/>
      <c r="U105" s="37"/>
      <c r="V105" s="37"/>
      <c r="W105" s="37"/>
      <c r="X105" s="37"/>
      <c r="Y105" s="37"/>
      <c r="Z105" s="37"/>
      <c r="AA105" s="37"/>
      <c r="AB105" s="37"/>
      <c r="AC105" s="37"/>
      <c r="AD105" s="37"/>
      <c r="AE105" s="37"/>
      <c r="AT105" s="16" t="s">
        <v>168</v>
      </c>
      <c r="AU105" s="16" t="s">
        <v>69</v>
      </c>
    </row>
    <row r="106" s="2" customFormat="1" ht="44.25" customHeight="1">
      <c r="A106" s="37"/>
      <c r="B106" s="38"/>
      <c r="C106" s="189" t="s">
        <v>161</v>
      </c>
      <c r="D106" s="189" t="s">
        <v>149</v>
      </c>
      <c r="E106" s="190" t="s">
        <v>178</v>
      </c>
      <c r="F106" s="191" t="s">
        <v>179</v>
      </c>
      <c r="G106" s="192" t="s">
        <v>180</v>
      </c>
      <c r="H106" s="193">
        <v>3238.0509999999999</v>
      </c>
      <c r="I106" s="194"/>
      <c r="J106" s="195">
        <f>ROUND(I106*H106,2)</f>
        <v>0</v>
      </c>
      <c r="K106" s="191" t="s">
        <v>139</v>
      </c>
      <c r="L106" s="43"/>
      <c r="M106" s="196" t="s">
        <v>19</v>
      </c>
      <c r="N106" s="197" t="s">
        <v>40</v>
      </c>
      <c r="O106" s="83"/>
      <c r="P106" s="185">
        <f>O106*H106</f>
        <v>0</v>
      </c>
      <c r="Q106" s="185">
        <v>0</v>
      </c>
      <c r="R106" s="185">
        <f>Q106*H106</f>
        <v>0</v>
      </c>
      <c r="S106" s="185">
        <v>0</v>
      </c>
      <c r="T106" s="186">
        <f>S106*H106</f>
        <v>0</v>
      </c>
      <c r="U106" s="37"/>
      <c r="V106" s="37"/>
      <c r="W106" s="37"/>
      <c r="X106" s="37"/>
      <c r="Y106" s="37"/>
      <c r="Z106" s="37"/>
      <c r="AA106" s="37"/>
      <c r="AB106" s="37"/>
      <c r="AC106" s="37"/>
      <c r="AD106" s="37"/>
      <c r="AE106" s="37"/>
      <c r="AR106" s="187" t="s">
        <v>142</v>
      </c>
      <c r="AT106" s="187" t="s">
        <v>149</v>
      </c>
      <c r="AU106" s="187" t="s">
        <v>69</v>
      </c>
      <c r="AY106" s="16" t="s">
        <v>141</v>
      </c>
      <c r="BE106" s="188">
        <f>IF(N106="základní",J106,0)</f>
        <v>0</v>
      </c>
      <c r="BF106" s="188">
        <f>IF(N106="snížená",J106,0)</f>
        <v>0</v>
      </c>
      <c r="BG106" s="188">
        <f>IF(N106="zákl. přenesená",J106,0)</f>
        <v>0</v>
      </c>
      <c r="BH106" s="188">
        <f>IF(N106="sníž. přenesená",J106,0)</f>
        <v>0</v>
      </c>
      <c r="BI106" s="188">
        <f>IF(N106="nulová",J106,0)</f>
        <v>0</v>
      </c>
      <c r="BJ106" s="16" t="s">
        <v>77</v>
      </c>
      <c r="BK106" s="188">
        <f>ROUND(I106*H106,2)</f>
        <v>0</v>
      </c>
      <c r="BL106" s="16" t="s">
        <v>142</v>
      </c>
      <c r="BM106" s="187" t="s">
        <v>215</v>
      </c>
    </row>
    <row r="107" s="2" customFormat="1">
      <c r="A107" s="37"/>
      <c r="B107" s="38"/>
      <c r="C107" s="39"/>
      <c r="D107" s="203" t="s">
        <v>168</v>
      </c>
      <c r="E107" s="39"/>
      <c r="F107" s="204" t="s">
        <v>794</v>
      </c>
      <c r="G107" s="39"/>
      <c r="H107" s="39"/>
      <c r="I107" s="205"/>
      <c r="J107" s="39"/>
      <c r="K107" s="39"/>
      <c r="L107" s="43"/>
      <c r="M107" s="206"/>
      <c r="N107" s="207"/>
      <c r="O107" s="83"/>
      <c r="P107" s="83"/>
      <c r="Q107" s="83"/>
      <c r="R107" s="83"/>
      <c r="S107" s="83"/>
      <c r="T107" s="84"/>
      <c r="U107" s="37"/>
      <c r="V107" s="37"/>
      <c r="W107" s="37"/>
      <c r="X107" s="37"/>
      <c r="Y107" s="37"/>
      <c r="Z107" s="37"/>
      <c r="AA107" s="37"/>
      <c r="AB107" s="37"/>
      <c r="AC107" s="37"/>
      <c r="AD107" s="37"/>
      <c r="AE107" s="37"/>
      <c r="AT107" s="16" t="s">
        <v>168</v>
      </c>
      <c r="AU107" s="16" t="s">
        <v>69</v>
      </c>
    </row>
    <row r="108" s="2" customFormat="1" ht="49.05" customHeight="1">
      <c r="A108" s="37"/>
      <c r="B108" s="38"/>
      <c r="C108" s="189" t="s">
        <v>217</v>
      </c>
      <c r="D108" s="189" t="s">
        <v>149</v>
      </c>
      <c r="E108" s="190" t="s">
        <v>186</v>
      </c>
      <c r="F108" s="191" t="s">
        <v>187</v>
      </c>
      <c r="G108" s="192" t="s">
        <v>180</v>
      </c>
      <c r="H108" s="193">
        <v>22666.359</v>
      </c>
      <c r="I108" s="194"/>
      <c r="J108" s="195">
        <f>ROUND(I108*H108,2)</f>
        <v>0</v>
      </c>
      <c r="K108" s="191" t="s">
        <v>139</v>
      </c>
      <c r="L108" s="43"/>
      <c r="M108" s="196" t="s">
        <v>19</v>
      </c>
      <c r="N108" s="197" t="s">
        <v>40</v>
      </c>
      <c r="O108" s="83"/>
      <c r="P108" s="185">
        <f>O108*H108</f>
        <v>0</v>
      </c>
      <c r="Q108" s="185">
        <v>0</v>
      </c>
      <c r="R108" s="185">
        <f>Q108*H108</f>
        <v>0</v>
      </c>
      <c r="S108" s="185">
        <v>0</v>
      </c>
      <c r="T108" s="186">
        <f>S108*H108</f>
        <v>0</v>
      </c>
      <c r="U108" s="37"/>
      <c r="V108" s="37"/>
      <c r="W108" s="37"/>
      <c r="X108" s="37"/>
      <c r="Y108" s="37"/>
      <c r="Z108" s="37"/>
      <c r="AA108" s="37"/>
      <c r="AB108" s="37"/>
      <c r="AC108" s="37"/>
      <c r="AD108" s="37"/>
      <c r="AE108" s="37"/>
      <c r="AR108" s="187" t="s">
        <v>142</v>
      </c>
      <c r="AT108" s="187" t="s">
        <v>149</v>
      </c>
      <c r="AU108" s="187" t="s">
        <v>69</v>
      </c>
      <c r="AY108" s="16" t="s">
        <v>141</v>
      </c>
      <c r="BE108" s="188">
        <f>IF(N108="základní",J108,0)</f>
        <v>0</v>
      </c>
      <c r="BF108" s="188">
        <f>IF(N108="snížená",J108,0)</f>
        <v>0</v>
      </c>
      <c r="BG108" s="188">
        <f>IF(N108="zákl. přenesená",J108,0)</f>
        <v>0</v>
      </c>
      <c r="BH108" s="188">
        <f>IF(N108="sníž. přenesená",J108,0)</f>
        <v>0</v>
      </c>
      <c r="BI108" s="188">
        <f>IF(N108="nulová",J108,0)</f>
        <v>0</v>
      </c>
      <c r="BJ108" s="16" t="s">
        <v>77</v>
      </c>
      <c r="BK108" s="188">
        <f>ROUND(I108*H108,2)</f>
        <v>0</v>
      </c>
      <c r="BL108" s="16" t="s">
        <v>142</v>
      </c>
      <c r="BM108" s="187" t="s">
        <v>218</v>
      </c>
    </row>
    <row r="109" s="2" customFormat="1">
      <c r="A109" s="37"/>
      <c r="B109" s="38"/>
      <c r="C109" s="39"/>
      <c r="D109" s="203" t="s">
        <v>168</v>
      </c>
      <c r="E109" s="39"/>
      <c r="F109" s="204" t="s">
        <v>795</v>
      </c>
      <c r="G109" s="39"/>
      <c r="H109" s="39"/>
      <c r="I109" s="205"/>
      <c r="J109" s="39"/>
      <c r="K109" s="39"/>
      <c r="L109" s="43"/>
      <c r="M109" s="206"/>
      <c r="N109" s="207"/>
      <c r="O109" s="83"/>
      <c r="P109" s="83"/>
      <c r="Q109" s="83"/>
      <c r="R109" s="83"/>
      <c r="S109" s="83"/>
      <c r="T109" s="84"/>
      <c r="U109" s="37"/>
      <c r="V109" s="37"/>
      <c r="W109" s="37"/>
      <c r="X109" s="37"/>
      <c r="Y109" s="37"/>
      <c r="Z109" s="37"/>
      <c r="AA109" s="37"/>
      <c r="AB109" s="37"/>
      <c r="AC109" s="37"/>
      <c r="AD109" s="37"/>
      <c r="AE109" s="37"/>
      <c r="AT109" s="16" t="s">
        <v>168</v>
      </c>
      <c r="AU109" s="16" t="s">
        <v>69</v>
      </c>
    </row>
    <row r="110" s="2" customFormat="1" ht="24.15" customHeight="1">
      <c r="A110" s="37"/>
      <c r="B110" s="38"/>
      <c r="C110" s="189" t="s">
        <v>164</v>
      </c>
      <c r="D110" s="189" t="s">
        <v>149</v>
      </c>
      <c r="E110" s="190" t="s">
        <v>220</v>
      </c>
      <c r="F110" s="191" t="s">
        <v>221</v>
      </c>
      <c r="G110" s="192" t="s">
        <v>172</v>
      </c>
      <c r="H110" s="193">
        <v>16.047999999999998</v>
      </c>
      <c r="I110" s="194"/>
      <c r="J110" s="195">
        <f>ROUND(I110*H110,2)</f>
        <v>0</v>
      </c>
      <c r="K110" s="191" t="s">
        <v>139</v>
      </c>
      <c r="L110" s="43"/>
      <c r="M110" s="196" t="s">
        <v>19</v>
      </c>
      <c r="N110" s="197" t="s">
        <v>40</v>
      </c>
      <c r="O110" s="83"/>
      <c r="P110" s="185">
        <f>O110*H110</f>
        <v>0</v>
      </c>
      <c r="Q110" s="185">
        <v>0</v>
      </c>
      <c r="R110" s="185">
        <f>Q110*H110</f>
        <v>0</v>
      </c>
      <c r="S110" s="185">
        <v>0</v>
      </c>
      <c r="T110" s="186">
        <f>S110*H110</f>
        <v>0</v>
      </c>
      <c r="U110" s="37"/>
      <c r="V110" s="37"/>
      <c r="W110" s="37"/>
      <c r="X110" s="37"/>
      <c r="Y110" s="37"/>
      <c r="Z110" s="37"/>
      <c r="AA110" s="37"/>
      <c r="AB110" s="37"/>
      <c r="AC110" s="37"/>
      <c r="AD110" s="37"/>
      <c r="AE110" s="37"/>
      <c r="AR110" s="187" t="s">
        <v>142</v>
      </c>
      <c r="AT110" s="187" t="s">
        <v>149</v>
      </c>
      <c r="AU110" s="187" t="s">
        <v>69</v>
      </c>
      <c r="AY110" s="16" t="s">
        <v>141</v>
      </c>
      <c r="BE110" s="188">
        <f>IF(N110="základní",J110,0)</f>
        <v>0</v>
      </c>
      <c r="BF110" s="188">
        <f>IF(N110="snížená",J110,0)</f>
        <v>0</v>
      </c>
      <c r="BG110" s="188">
        <f>IF(N110="zákl. přenesená",J110,0)</f>
        <v>0</v>
      </c>
      <c r="BH110" s="188">
        <f>IF(N110="sníž. přenesená",J110,0)</f>
        <v>0</v>
      </c>
      <c r="BI110" s="188">
        <f>IF(N110="nulová",J110,0)</f>
        <v>0</v>
      </c>
      <c r="BJ110" s="16" t="s">
        <v>77</v>
      </c>
      <c r="BK110" s="188">
        <f>ROUND(I110*H110,2)</f>
        <v>0</v>
      </c>
      <c r="BL110" s="16" t="s">
        <v>142</v>
      </c>
      <c r="BM110" s="187" t="s">
        <v>222</v>
      </c>
    </row>
    <row r="111" s="2" customFormat="1">
      <c r="A111" s="37"/>
      <c r="B111" s="38"/>
      <c r="C111" s="39"/>
      <c r="D111" s="203" t="s">
        <v>168</v>
      </c>
      <c r="E111" s="39"/>
      <c r="F111" s="204" t="s">
        <v>796</v>
      </c>
      <c r="G111" s="39"/>
      <c r="H111" s="39"/>
      <c r="I111" s="205"/>
      <c r="J111" s="39"/>
      <c r="K111" s="39"/>
      <c r="L111" s="43"/>
      <c r="M111" s="206"/>
      <c r="N111" s="207"/>
      <c r="O111" s="83"/>
      <c r="P111" s="83"/>
      <c r="Q111" s="83"/>
      <c r="R111" s="83"/>
      <c r="S111" s="83"/>
      <c r="T111" s="84"/>
      <c r="U111" s="37"/>
      <c r="V111" s="37"/>
      <c r="W111" s="37"/>
      <c r="X111" s="37"/>
      <c r="Y111" s="37"/>
      <c r="Z111" s="37"/>
      <c r="AA111" s="37"/>
      <c r="AB111" s="37"/>
      <c r="AC111" s="37"/>
      <c r="AD111" s="37"/>
      <c r="AE111" s="37"/>
      <c r="AT111" s="16" t="s">
        <v>168</v>
      </c>
      <c r="AU111" s="16" t="s">
        <v>69</v>
      </c>
    </row>
    <row r="112" s="2" customFormat="1" ht="101.25" customHeight="1">
      <c r="A112" s="37"/>
      <c r="B112" s="38"/>
      <c r="C112" s="189" t="s">
        <v>224</v>
      </c>
      <c r="D112" s="189" t="s">
        <v>149</v>
      </c>
      <c r="E112" s="190" t="s">
        <v>225</v>
      </c>
      <c r="F112" s="191" t="s">
        <v>226</v>
      </c>
      <c r="G112" s="192" t="s">
        <v>227</v>
      </c>
      <c r="H112" s="193">
        <v>14048</v>
      </c>
      <c r="I112" s="194"/>
      <c r="J112" s="195">
        <f>ROUND(I112*H112,2)</f>
        <v>0</v>
      </c>
      <c r="K112" s="191" t="s">
        <v>19</v>
      </c>
      <c r="L112" s="43"/>
      <c r="M112" s="196" t="s">
        <v>19</v>
      </c>
      <c r="N112" s="197" t="s">
        <v>40</v>
      </c>
      <c r="O112" s="83"/>
      <c r="P112" s="185">
        <f>O112*H112</f>
        <v>0</v>
      </c>
      <c r="Q112" s="185">
        <v>0</v>
      </c>
      <c r="R112" s="185">
        <f>Q112*H112</f>
        <v>0</v>
      </c>
      <c r="S112" s="185">
        <v>0</v>
      </c>
      <c r="T112" s="186">
        <f>S112*H112</f>
        <v>0</v>
      </c>
      <c r="U112" s="37"/>
      <c r="V112" s="37"/>
      <c r="W112" s="37"/>
      <c r="X112" s="37"/>
      <c r="Y112" s="37"/>
      <c r="Z112" s="37"/>
      <c r="AA112" s="37"/>
      <c r="AB112" s="37"/>
      <c r="AC112" s="37"/>
      <c r="AD112" s="37"/>
      <c r="AE112" s="37"/>
      <c r="AR112" s="187" t="s">
        <v>142</v>
      </c>
      <c r="AT112" s="187" t="s">
        <v>149</v>
      </c>
      <c r="AU112" s="187" t="s">
        <v>69</v>
      </c>
      <c r="AY112" s="16" t="s">
        <v>141</v>
      </c>
      <c r="BE112" s="188">
        <f>IF(N112="základní",J112,0)</f>
        <v>0</v>
      </c>
      <c r="BF112" s="188">
        <f>IF(N112="snížená",J112,0)</f>
        <v>0</v>
      </c>
      <c r="BG112" s="188">
        <f>IF(N112="zákl. přenesená",J112,0)</f>
        <v>0</v>
      </c>
      <c r="BH112" s="188">
        <f>IF(N112="sníž. přenesená",J112,0)</f>
        <v>0</v>
      </c>
      <c r="BI112" s="188">
        <f>IF(N112="nulová",J112,0)</f>
        <v>0</v>
      </c>
      <c r="BJ112" s="16" t="s">
        <v>77</v>
      </c>
      <c r="BK112" s="188">
        <f>ROUND(I112*H112,2)</f>
        <v>0</v>
      </c>
      <c r="BL112" s="16" t="s">
        <v>142</v>
      </c>
      <c r="BM112" s="187" t="s">
        <v>228</v>
      </c>
    </row>
    <row r="113" s="2" customFormat="1">
      <c r="A113" s="37"/>
      <c r="B113" s="38"/>
      <c r="C113" s="39"/>
      <c r="D113" s="203" t="s">
        <v>168</v>
      </c>
      <c r="E113" s="39"/>
      <c r="F113" s="204" t="s">
        <v>791</v>
      </c>
      <c r="G113" s="39"/>
      <c r="H113" s="39"/>
      <c r="I113" s="205"/>
      <c r="J113" s="39"/>
      <c r="K113" s="39"/>
      <c r="L113" s="43"/>
      <c r="M113" s="206"/>
      <c r="N113" s="207"/>
      <c r="O113" s="83"/>
      <c r="P113" s="83"/>
      <c r="Q113" s="83"/>
      <c r="R113" s="83"/>
      <c r="S113" s="83"/>
      <c r="T113" s="84"/>
      <c r="U113" s="37"/>
      <c r="V113" s="37"/>
      <c r="W113" s="37"/>
      <c r="X113" s="37"/>
      <c r="Y113" s="37"/>
      <c r="Z113" s="37"/>
      <c r="AA113" s="37"/>
      <c r="AB113" s="37"/>
      <c r="AC113" s="37"/>
      <c r="AD113" s="37"/>
      <c r="AE113" s="37"/>
      <c r="AT113" s="16" t="s">
        <v>168</v>
      </c>
      <c r="AU113" s="16" t="s">
        <v>69</v>
      </c>
    </row>
    <row r="114" s="2" customFormat="1" ht="90" customHeight="1">
      <c r="A114" s="37"/>
      <c r="B114" s="38"/>
      <c r="C114" s="189" t="s">
        <v>195</v>
      </c>
      <c r="D114" s="189" t="s">
        <v>149</v>
      </c>
      <c r="E114" s="190" t="s">
        <v>229</v>
      </c>
      <c r="F114" s="191" t="s">
        <v>230</v>
      </c>
      <c r="G114" s="192" t="s">
        <v>138</v>
      </c>
      <c r="H114" s="193">
        <v>100</v>
      </c>
      <c r="I114" s="194"/>
      <c r="J114" s="195">
        <f>ROUND(I114*H114,2)</f>
        <v>0</v>
      </c>
      <c r="K114" s="191" t="s">
        <v>139</v>
      </c>
      <c r="L114" s="43"/>
      <c r="M114" s="196" t="s">
        <v>19</v>
      </c>
      <c r="N114" s="197" t="s">
        <v>40</v>
      </c>
      <c r="O114" s="83"/>
      <c r="P114" s="185">
        <f>O114*H114</f>
        <v>0</v>
      </c>
      <c r="Q114" s="185">
        <v>0</v>
      </c>
      <c r="R114" s="185">
        <f>Q114*H114</f>
        <v>0</v>
      </c>
      <c r="S114" s="185">
        <v>0</v>
      </c>
      <c r="T114" s="186">
        <f>S114*H114</f>
        <v>0</v>
      </c>
      <c r="U114" s="37"/>
      <c r="V114" s="37"/>
      <c r="W114" s="37"/>
      <c r="X114" s="37"/>
      <c r="Y114" s="37"/>
      <c r="Z114" s="37"/>
      <c r="AA114" s="37"/>
      <c r="AB114" s="37"/>
      <c r="AC114" s="37"/>
      <c r="AD114" s="37"/>
      <c r="AE114" s="37"/>
      <c r="AR114" s="187" t="s">
        <v>142</v>
      </c>
      <c r="AT114" s="187" t="s">
        <v>149</v>
      </c>
      <c r="AU114" s="187" t="s">
        <v>69</v>
      </c>
      <c r="AY114" s="16" t="s">
        <v>141</v>
      </c>
      <c r="BE114" s="188">
        <f>IF(N114="základní",J114,0)</f>
        <v>0</v>
      </c>
      <c r="BF114" s="188">
        <f>IF(N114="snížená",J114,0)</f>
        <v>0</v>
      </c>
      <c r="BG114" s="188">
        <f>IF(N114="zákl. přenesená",J114,0)</f>
        <v>0</v>
      </c>
      <c r="BH114" s="188">
        <f>IF(N114="sníž. přenesená",J114,0)</f>
        <v>0</v>
      </c>
      <c r="BI114" s="188">
        <f>IF(N114="nulová",J114,0)</f>
        <v>0</v>
      </c>
      <c r="BJ114" s="16" t="s">
        <v>77</v>
      </c>
      <c r="BK114" s="188">
        <f>ROUND(I114*H114,2)</f>
        <v>0</v>
      </c>
      <c r="BL114" s="16" t="s">
        <v>142</v>
      </c>
      <c r="BM114" s="187" t="s">
        <v>231</v>
      </c>
    </row>
    <row r="115" s="2" customFormat="1">
      <c r="A115" s="37"/>
      <c r="B115" s="38"/>
      <c r="C115" s="39"/>
      <c r="D115" s="203" t="s">
        <v>168</v>
      </c>
      <c r="E115" s="39"/>
      <c r="F115" s="204" t="s">
        <v>232</v>
      </c>
      <c r="G115" s="39"/>
      <c r="H115" s="39"/>
      <c r="I115" s="205"/>
      <c r="J115" s="39"/>
      <c r="K115" s="39"/>
      <c r="L115" s="43"/>
      <c r="M115" s="206"/>
      <c r="N115" s="207"/>
      <c r="O115" s="83"/>
      <c r="P115" s="83"/>
      <c r="Q115" s="83"/>
      <c r="R115" s="83"/>
      <c r="S115" s="83"/>
      <c r="T115" s="84"/>
      <c r="U115" s="37"/>
      <c r="V115" s="37"/>
      <c r="W115" s="37"/>
      <c r="X115" s="37"/>
      <c r="Y115" s="37"/>
      <c r="Z115" s="37"/>
      <c r="AA115" s="37"/>
      <c r="AB115" s="37"/>
      <c r="AC115" s="37"/>
      <c r="AD115" s="37"/>
      <c r="AE115" s="37"/>
      <c r="AT115" s="16" t="s">
        <v>168</v>
      </c>
      <c r="AU115" s="16" t="s">
        <v>69</v>
      </c>
    </row>
    <row r="116" s="2" customFormat="1" ht="24.15" customHeight="1">
      <c r="A116" s="37"/>
      <c r="B116" s="38"/>
      <c r="C116" s="189" t="s">
        <v>233</v>
      </c>
      <c r="D116" s="189" t="s">
        <v>149</v>
      </c>
      <c r="E116" s="190" t="s">
        <v>576</v>
      </c>
      <c r="F116" s="191" t="s">
        <v>577</v>
      </c>
      <c r="G116" s="192" t="s">
        <v>227</v>
      </c>
      <c r="H116" s="193">
        <v>40</v>
      </c>
      <c r="I116" s="194"/>
      <c r="J116" s="195">
        <f>ROUND(I116*H116,2)</f>
        <v>0</v>
      </c>
      <c r="K116" s="191" t="s">
        <v>139</v>
      </c>
      <c r="L116" s="43"/>
      <c r="M116" s="196" t="s">
        <v>19</v>
      </c>
      <c r="N116" s="197" t="s">
        <v>40</v>
      </c>
      <c r="O116" s="83"/>
      <c r="P116" s="185">
        <f>O116*H116</f>
        <v>0</v>
      </c>
      <c r="Q116" s="185">
        <v>0</v>
      </c>
      <c r="R116" s="185">
        <f>Q116*H116</f>
        <v>0</v>
      </c>
      <c r="S116" s="185">
        <v>0</v>
      </c>
      <c r="T116" s="186">
        <f>S116*H116</f>
        <v>0</v>
      </c>
      <c r="U116" s="37"/>
      <c r="V116" s="37"/>
      <c r="W116" s="37"/>
      <c r="X116" s="37"/>
      <c r="Y116" s="37"/>
      <c r="Z116" s="37"/>
      <c r="AA116" s="37"/>
      <c r="AB116" s="37"/>
      <c r="AC116" s="37"/>
      <c r="AD116" s="37"/>
      <c r="AE116" s="37"/>
      <c r="AR116" s="187" t="s">
        <v>142</v>
      </c>
      <c r="AT116" s="187" t="s">
        <v>149</v>
      </c>
      <c r="AU116" s="187" t="s">
        <v>69</v>
      </c>
      <c r="AY116" s="16" t="s">
        <v>141</v>
      </c>
      <c r="BE116" s="188">
        <f>IF(N116="základní",J116,0)</f>
        <v>0</v>
      </c>
      <c r="BF116" s="188">
        <f>IF(N116="snížená",J116,0)</f>
        <v>0</v>
      </c>
      <c r="BG116" s="188">
        <f>IF(N116="zákl. přenesená",J116,0)</f>
        <v>0</v>
      </c>
      <c r="BH116" s="188">
        <f>IF(N116="sníž. přenesená",J116,0)</f>
        <v>0</v>
      </c>
      <c r="BI116" s="188">
        <f>IF(N116="nulová",J116,0)</f>
        <v>0</v>
      </c>
      <c r="BJ116" s="16" t="s">
        <v>77</v>
      </c>
      <c r="BK116" s="188">
        <f>ROUND(I116*H116,2)</f>
        <v>0</v>
      </c>
      <c r="BL116" s="16" t="s">
        <v>142</v>
      </c>
      <c r="BM116" s="187" t="s">
        <v>236</v>
      </c>
    </row>
    <row r="117" s="2" customFormat="1">
      <c r="A117" s="37"/>
      <c r="B117" s="38"/>
      <c r="C117" s="39"/>
      <c r="D117" s="203" t="s">
        <v>168</v>
      </c>
      <c r="E117" s="39"/>
      <c r="F117" s="204" t="s">
        <v>797</v>
      </c>
      <c r="G117" s="39"/>
      <c r="H117" s="39"/>
      <c r="I117" s="205"/>
      <c r="J117" s="39"/>
      <c r="K117" s="39"/>
      <c r="L117" s="43"/>
      <c r="M117" s="206"/>
      <c r="N117" s="207"/>
      <c r="O117" s="83"/>
      <c r="P117" s="83"/>
      <c r="Q117" s="83"/>
      <c r="R117" s="83"/>
      <c r="S117" s="83"/>
      <c r="T117" s="84"/>
      <c r="U117" s="37"/>
      <c r="V117" s="37"/>
      <c r="W117" s="37"/>
      <c r="X117" s="37"/>
      <c r="Y117" s="37"/>
      <c r="Z117" s="37"/>
      <c r="AA117" s="37"/>
      <c r="AB117" s="37"/>
      <c r="AC117" s="37"/>
      <c r="AD117" s="37"/>
      <c r="AE117" s="37"/>
      <c r="AT117" s="16" t="s">
        <v>168</v>
      </c>
      <c r="AU117" s="16" t="s">
        <v>69</v>
      </c>
    </row>
    <row r="118" s="2" customFormat="1" ht="33" customHeight="1">
      <c r="A118" s="37"/>
      <c r="B118" s="38"/>
      <c r="C118" s="189" t="s">
        <v>199</v>
      </c>
      <c r="D118" s="189" t="s">
        <v>149</v>
      </c>
      <c r="E118" s="190" t="s">
        <v>579</v>
      </c>
      <c r="F118" s="191" t="s">
        <v>580</v>
      </c>
      <c r="G118" s="192" t="s">
        <v>227</v>
      </c>
      <c r="H118" s="193">
        <v>40</v>
      </c>
      <c r="I118" s="194"/>
      <c r="J118" s="195">
        <f>ROUND(I118*H118,2)</f>
        <v>0</v>
      </c>
      <c r="K118" s="191" t="s">
        <v>139</v>
      </c>
      <c r="L118" s="43"/>
      <c r="M118" s="196" t="s">
        <v>19</v>
      </c>
      <c r="N118" s="197" t="s">
        <v>40</v>
      </c>
      <c r="O118" s="83"/>
      <c r="P118" s="185">
        <f>O118*H118</f>
        <v>0</v>
      </c>
      <c r="Q118" s="185">
        <v>0</v>
      </c>
      <c r="R118" s="185">
        <f>Q118*H118</f>
        <v>0</v>
      </c>
      <c r="S118" s="185">
        <v>0</v>
      </c>
      <c r="T118" s="186">
        <f>S118*H118</f>
        <v>0</v>
      </c>
      <c r="U118" s="37"/>
      <c r="V118" s="37"/>
      <c r="W118" s="37"/>
      <c r="X118" s="37"/>
      <c r="Y118" s="37"/>
      <c r="Z118" s="37"/>
      <c r="AA118" s="37"/>
      <c r="AB118" s="37"/>
      <c r="AC118" s="37"/>
      <c r="AD118" s="37"/>
      <c r="AE118" s="37"/>
      <c r="AR118" s="187" t="s">
        <v>142</v>
      </c>
      <c r="AT118" s="187" t="s">
        <v>149</v>
      </c>
      <c r="AU118" s="187" t="s">
        <v>69</v>
      </c>
      <c r="AY118" s="16" t="s">
        <v>141</v>
      </c>
      <c r="BE118" s="188">
        <f>IF(N118="základní",J118,0)</f>
        <v>0</v>
      </c>
      <c r="BF118" s="188">
        <f>IF(N118="snížená",J118,0)</f>
        <v>0</v>
      </c>
      <c r="BG118" s="188">
        <f>IF(N118="zákl. přenesená",J118,0)</f>
        <v>0</v>
      </c>
      <c r="BH118" s="188">
        <f>IF(N118="sníž. přenesená",J118,0)</f>
        <v>0</v>
      </c>
      <c r="BI118" s="188">
        <f>IF(N118="nulová",J118,0)</f>
        <v>0</v>
      </c>
      <c r="BJ118" s="16" t="s">
        <v>77</v>
      </c>
      <c r="BK118" s="188">
        <f>ROUND(I118*H118,2)</f>
        <v>0</v>
      </c>
      <c r="BL118" s="16" t="s">
        <v>142</v>
      </c>
      <c r="BM118" s="187" t="s">
        <v>240</v>
      </c>
    </row>
    <row r="119" s="2" customFormat="1">
      <c r="A119" s="37"/>
      <c r="B119" s="38"/>
      <c r="C119" s="39"/>
      <c r="D119" s="203" t="s">
        <v>168</v>
      </c>
      <c r="E119" s="39"/>
      <c r="F119" s="204" t="s">
        <v>797</v>
      </c>
      <c r="G119" s="39"/>
      <c r="H119" s="39"/>
      <c r="I119" s="205"/>
      <c r="J119" s="39"/>
      <c r="K119" s="39"/>
      <c r="L119" s="43"/>
      <c r="M119" s="206"/>
      <c r="N119" s="207"/>
      <c r="O119" s="83"/>
      <c r="P119" s="83"/>
      <c r="Q119" s="83"/>
      <c r="R119" s="83"/>
      <c r="S119" s="83"/>
      <c r="T119" s="84"/>
      <c r="U119" s="37"/>
      <c r="V119" s="37"/>
      <c r="W119" s="37"/>
      <c r="X119" s="37"/>
      <c r="Y119" s="37"/>
      <c r="Z119" s="37"/>
      <c r="AA119" s="37"/>
      <c r="AB119" s="37"/>
      <c r="AC119" s="37"/>
      <c r="AD119" s="37"/>
      <c r="AE119" s="37"/>
      <c r="AT119" s="16" t="s">
        <v>168</v>
      </c>
      <c r="AU119" s="16" t="s">
        <v>69</v>
      </c>
    </row>
    <row r="120" s="2" customFormat="1" ht="16.5" customHeight="1">
      <c r="A120" s="37"/>
      <c r="B120" s="38"/>
      <c r="C120" s="175" t="s">
        <v>7</v>
      </c>
      <c r="D120" s="175" t="s">
        <v>135</v>
      </c>
      <c r="E120" s="176" t="s">
        <v>581</v>
      </c>
      <c r="F120" s="177" t="s">
        <v>582</v>
      </c>
      <c r="G120" s="178" t="s">
        <v>176</v>
      </c>
      <c r="H120" s="179">
        <v>0.59999999999999998</v>
      </c>
      <c r="I120" s="180"/>
      <c r="J120" s="181">
        <f>ROUND(I120*H120,2)</f>
        <v>0</v>
      </c>
      <c r="K120" s="177" t="s">
        <v>139</v>
      </c>
      <c r="L120" s="182"/>
      <c r="M120" s="183" t="s">
        <v>19</v>
      </c>
      <c r="N120" s="184" t="s">
        <v>40</v>
      </c>
      <c r="O120" s="83"/>
      <c r="P120" s="185">
        <f>O120*H120</f>
        <v>0</v>
      </c>
      <c r="Q120" s="185">
        <v>0</v>
      </c>
      <c r="R120" s="185">
        <f>Q120*H120</f>
        <v>0</v>
      </c>
      <c r="S120" s="185">
        <v>0</v>
      </c>
      <c r="T120" s="186">
        <f>S120*H120</f>
        <v>0</v>
      </c>
      <c r="U120" s="37"/>
      <c r="V120" s="37"/>
      <c r="W120" s="37"/>
      <c r="X120" s="37"/>
      <c r="Y120" s="37"/>
      <c r="Z120" s="37"/>
      <c r="AA120" s="37"/>
      <c r="AB120" s="37"/>
      <c r="AC120" s="37"/>
      <c r="AD120" s="37"/>
      <c r="AE120" s="37"/>
      <c r="AR120" s="187" t="s">
        <v>140</v>
      </c>
      <c r="AT120" s="187" t="s">
        <v>135</v>
      </c>
      <c r="AU120" s="187" t="s">
        <v>69</v>
      </c>
      <c r="AY120" s="16" t="s">
        <v>141</v>
      </c>
      <c r="BE120" s="188">
        <f>IF(N120="základní",J120,0)</f>
        <v>0</v>
      </c>
      <c r="BF120" s="188">
        <f>IF(N120="snížená",J120,0)</f>
        <v>0</v>
      </c>
      <c r="BG120" s="188">
        <f>IF(N120="zákl. přenesená",J120,0)</f>
        <v>0</v>
      </c>
      <c r="BH120" s="188">
        <f>IF(N120="sníž. přenesená",J120,0)</f>
        <v>0</v>
      </c>
      <c r="BI120" s="188">
        <f>IF(N120="nulová",J120,0)</f>
        <v>0</v>
      </c>
      <c r="BJ120" s="16" t="s">
        <v>77</v>
      </c>
      <c r="BK120" s="188">
        <f>ROUND(I120*H120,2)</f>
        <v>0</v>
      </c>
      <c r="BL120" s="16" t="s">
        <v>142</v>
      </c>
      <c r="BM120" s="187" t="s">
        <v>242</v>
      </c>
    </row>
    <row r="121" s="2" customFormat="1">
      <c r="A121" s="37"/>
      <c r="B121" s="38"/>
      <c r="C121" s="39"/>
      <c r="D121" s="203" t="s">
        <v>168</v>
      </c>
      <c r="E121" s="39"/>
      <c r="F121" s="204" t="s">
        <v>583</v>
      </c>
      <c r="G121" s="39"/>
      <c r="H121" s="39"/>
      <c r="I121" s="205"/>
      <c r="J121" s="39"/>
      <c r="K121" s="39"/>
      <c r="L121" s="43"/>
      <c r="M121" s="206"/>
      <c r="N121" s="207"/>
      <c r="O121" s="83"/>
      <c r="P121" s="83"/>
      <c r="Q121" s="83"/>
      <c r="R121" s="83"/>
      <c r="S121" s="83"/>
      <c r="T121" s="84"/>
      <c r="U121" s="37"/>
      <c r="V121" s="37"/>
      <c r="W121" s="37"/>
      <c r="X121" s="37"/>
      <c r="Y121" s="37"/>
      <c r="Z121" s="37"/>
      <c r="AA121" s="37"/>
      <c r="AB121" s="37"/>
      <c r="AC121" s="37"/>
      <c r="AD121" s="37"/>
      <c r="AE121" s="37"/>
      <c r="AT121" s="16" t="s">
        <v>168</v>
      </c>
      <c r="AU121" s="16" t="s">
        <v>69</v>
      </c>
    </row>
    <row r="122" s="2" customFormat="1" ht="44.25" customHeight="1">
      <c r="A122" s="37"/>
      <c r="B122" s="38"/>
      <c r="C122" s="189" t="s">
        <v>204</v>
      </c>
      <c r="D122" s="189" t="s">
        <v>149</v>
      </c>
      <c r="E122" s="190" t="s">
        <v>178</v>
      </c>
      <c r="F122" s="191" t="s">
        <v>179</v>
      </c>
      <c r="G122" s="192" t="s">
        <v>180</v>
      </c>
      <c r="H122" s="193">
        <v>1.5</v>
      </c>
      <c r="I122" s="194"/>
      <c r="J122" s="195">
        <f>ROUND(I122*H122,2)</f>
        <v>0</v>
      </c>
      <c r="K122" s="191" t="s">
        <v>139</v>
      </c>
      <c r="L122" s="43"/>
      <c r="M122" s="196" t="s">
        <v>19</v>
      </c>
      <c r="N122" s="197" t="s">
        <v>40</v>
      </c>
      <c r="O122" s="83"/>
      <c r="P122" s="185">
        <f>O122*H122</f>
        <v>0</v>
      </c>
      <c r="Q122" s="185">
        <v>0</v>
      </c>
      <c r="R122" s="185">
        <f>Q122*H122</f>
        <v>0</v>
      </c>
      <c r="S122" s="185">
        <v>0</v>
      </c>
      <c r="T122" s="186">
        <f>S122*H122</f>
        <v>0</v>
      </c>
      <c r="U122" s="37"/>
      <c r="V122" s="37"/>
      <c r="W122" s="37"/>
      <c r="X122" s="37"/>
      <c r="Y122" s="37"/>
      <c r="Z122" s="37"/>
      <c r="AA122" s="37"/>
      <c r="AB122" s="37"/>
      <c r="AC122" s="37"/>
      <c r="AD122" s="37"/>
      <c r="AE122" s="37"/>
      <c r="AR122" s="187" t="s">
        <v>142</v>
      </c>
      <c r="AT122" s="187" t="s">
        <v>149</v>
      </c>
      <c r="AU122" s="187" t="s">
        <v>69</v>
      </c>
      <c r="AY122" s="16" t="s">
        <v>141</v>
      </c>
      <c r="BE122" s="188">
        <f>IF(N122="základní",J122,0)</f>
        <v>0</v>
      </c>
      <c r="BF122" s="188">
        <f>IF(N122="snížená",J122,0)</f>
        <v>0</v>
      </c>
      <c r="BG122" s="188">
        <f>IF(N122="zákl. přenesená",J122,0)</f>
        <v>0</v>
      </c>
      <c r="BH122" s="188">
        <f>IF(N122="sníž. přenesená",J122,0)</f>
        <v>0</v>
      </c>
      <c r="BI122" s="188">
        <f>IF(N122="nulová",J122,0)</f>
        <v>0</v>
      </c>
      <c r="BJ122" s="16" t="s">
        <v>77</v>
      </c>
      <c r="BK122" s="188">
        <f>ROUND(I122*H122,2)</f>
        <v>0</v>
      </c>
      <c r="BL122" s="16" t="s">
        <v>142</v>
      </c>
      <c r="BM122" s="187" t="s">
        <v>247</v>
      </c>
    </row>
    <row r="123" s="2" customFormat="1">
      <c r="A123" s="37"/>
      <c r="B123" s="38"/>
      <c r="C123" s="39"/>
      <c r="D123" s="203" t="s">
        <v>168</v>
      </c>
      <c r="E123" s="39"/>
      <c r="F123" s="204" t="s">
        <v>798</v>
      </c>
      <c r="G123" s="39"/>
      <c r="H123" s="39"/>
      <c r="I123" s="205"/>
      <c r="J123" s="39"/>
      <c r="K123" s="39"/>
      <c r="L123" s="43"/>
      <c r="M123" s="206"/>
      <c r="N123" s="207"/>
      <c r="O123" s="83"/>
      <c r="P123" s="83"/>
      <c r="Q123" s="83"/>
      <c r="R123" s="83"/>
      <c r="S123" s="83"/>
      <c r="T123" s="84"/>
      <c r="U123" s="37"/>
      <c r="V123" s="37"/>
      <c r="W123" s="37"/>
      <c r="X123" s="37"/>
      <c r="Y123" s="37"/>
      <c r="Z123" s="37"/>
      <c r="AA123" s="37"/>
      <c r="AB123" s="37"/>
      <c r="AC123" s="37"/>
      <c r="AD123" s="37"/>
      <c r="AE123" s="37"/>
      <c r="AT123" s="16" t="s">
        <v>168</v>
      </c>
      <c r="AU123" s="16" t="s">
        <v>69</v>
      </c>
    </row>
    <row r="124" s="2" customFormat="1" ht="55.5" customHeight="1">
      <c r="A124" s="37"/>
      <c r="B124" s="38"/>
      <c r="C124" s="189" t="s">
        <v>249</v>
      </c>
      <c r="D124" s="189" t="s">
        <v>149</v>
      </c>
      <c r="E124" s="190" t="s">
        <v>234</v>
      </c>
      <c r="F124" s="191" t="s">
        <v>235</v>
      </c>
      <c r="G124" s="192" t="s">
        <v>180</v>
      </c>
      <c r="H124" s="193">
        <v>290.286</v>
      </c>
      <c r="I124" s="194"/>
      <c r="J124" s="195">
        <f>ROUND(I124*H124,2)</f>
        <v>0</v>
      </c>
      <c r="K124" s="191" t="s">
        <v>139</v>
      </c>
      <c r="L124" s="43"/>
      <c r="M124" s="196" t="s">
        <v>19</v>
      </c>
      <c r="N124" s="197" t="s">
        <v>40</v>
      </c>
      <c r="O124" s="83"/>
      <c r="P124" s="185">
        <f>O124*H124</f>
        <v>0</v>
      </c>
      <c r="Q124" s="185">
        <v>0</v>
      </c>
      <c r="R124" s="185">
        <f>Q124*H124</f>
        <v>0</v>
      </c>
      <c r="S124" s="185">
        <v>0</v>
      </c>
      <c r="T124" s="186">
        <f>S124*H124</f>
        <v>0</v>
      </c>
      <c r="U124" s="37"/>
      <c r="V124" s="37"/>
      <c r="W124" s="37"/>
      <c r="X124" s="37"/>
      <c r="Y124" s="37"/>
      <c r="Z124" s="37"/>
      <c r="AA124" s="37"/>
      <c r="AB124" s="37"/>
      <c r="AC124" s="37"/>
      <c r="AD124" s="37"/>
      <c r="AE124" s="37"/>
      <c r="AR124" s="187" t="s">
        <v>142</v>
      </c>
      <c r="AT124" s="187" t="s">
        <v>149</v>
      </c>
      <c r="AU124" s="187" t="s">
        <v>69</v>
      </c>
      <c r="AY124" s="16" t="s">
        <v>141</v>
      </c>
      <c r="BE124" s="188">
        <f>IF(N124="základní",J124,0)</f>
        <v>0</v>
      </c>
      <c r="BF124" s="188">
        <f>IF(N124="snížená",J124,0)</f>
        <v>0</v>
      </c>
      <c r="BG124" s="188">
        <f>IF(N124="zákl. přenesená",J124,0)</f>
        <v>0</v>
      </c>
      <c r="BH124" s="188">
        <f>IF(N124="sníž. přenesená",J124,0)</f>
        <v>0</v>
      </c>
      <c r="BI124" s="188">
        <f>IF(N124="nulová",J124,0)</f>
        <v>0</v>
      </c>
      <c r="BJ124" s="16" t="s">
        <v>77</v>
      </c>
      <c r="BK124" s="188">
        <f>ROUND(I124*H124,2)</f>
        <v>0</v>
      </c>
      <c r="BL124" s="16" t="s">
        <v>142</v>
      </c>
      <c r="BM124" s="187" t="s">
        <v>252</v>
      </c>
    </row>
    <row r="125" s="2" customFormat="1">
      <c r="A125" s="37"/>
      <c r="B125" s="38"/>
      <c r="C125" s="39"/>
      <c r="D125" s="203" t="s">
        <v>168</v>
      </c>
      <c r="E125" s="39"/>
      <c r="F125" s="204" t="s">
        <v>799</v>
      </c>
      <c r="G125" s="39"/>
      <c r="H125" s="39"/>
      <c r="I125" s="205"/>
      <c r="J125" s="39"/>
      <c r="K125" s="39"/>
      <c r="L125" s="43"/>
      <c r="M125" s="206"/>
      <c r="N125" s="207"/>
      <c r="O125" s="83"/>
      <c r="P125" s="83"/>
      <c r="Q125" s="83"/>
      <c r="R125" s="83"/>
      <c r="S125" s="83"/>
      <c r="T125" s="84"/>
      <c r="U125" s="37"/>
      <c r="V125" s="37"/>
      <c r="W125" s="37"/>
      <c r="X125" s="37"/>
      <c r="Y125" s="37"/>
      <c r="Z125" s="37"/>
      <c r="AA125" s="37"/>
      <c r="AB125" s="37"/>
      <c r="AC125" s="37"/>
      <c r="AD125" s="37"/>
      <c r="AE125" s="37"/>
      <c r="AT125" s="16" t="s">
        <v>168</v>
      </c>
      <c r="AU125" s="16" t="s">
        <v>69</v>
      </c>
    </row>
    <row r="126" s="2" customFormat="1" ht="55.5" customHeight="1">
      <c r="A126" s="37"/>
      <c r="B126" s="38"/>
      <c r="C126" s="189" t="s">
        <v>208</v>
      </c>
      <c r="D126" s="189" t="s">
        <v>149</v>
      </c>
      <c r="E126" s="190" t="s">
        <v>238</v>
      </c>
      <c r="F126" s="191" t="s">
        <v>239</v>
      </c>
      <c r="G126" s="192" t="s">
        <v>227</v>
      </c>
      <c r="H126" s="193">
        <v>224</v>
      </c>
      <c r="I126" s="194"/>
      <c r="J126" s="195">
        <f>ROUND(I126*H126,2)</f>
        <v>0</v>
      </c>
      <c r="K126" s="191" t="s">
        <v>139</v>
      </c>
      <c r="L126" s="43"/>
      <c r="M126" s="196" t="s">
        <v>19</v>
      </c>
      <c r="N126" s="197" t="s">
        <v>40</v>
      </c>
      <c r="O126" s="83"/>
      <c r="P126" s="185">
        <f>O126*H126</f>
        <v>0</v>
      </c>
      <c r="Q126" s="185">
        <v>0</v>
      </c>
      <c r="R126" s="185">
        <f>Q126*H126</f>
        <v>0</v>
      </c>
      <c r="S126" s="185">
        <v>0</v>
      </c>
      <c r="T126" s="186">
        <f>S126*H126</f>
        <v>0</v>
      </c>
      <c r="U126" s="37"/>
      <c r="V126" s="37"/>
      <c r="W126" s="37"/>
      <c r="X126" s="37"/>
      <c r="Y126" s="37"/>
      <c r="Z126" s="37"/>
      <c r="AA126" s="37"/>
      <c r="AB126" s="37"/>
      <c r="AC126" s="37"/>
      <c r="AD126" s="37"/>
      <c r="AE126" s="37"/>
      <c r="AR126" s="187" t="s">
        <v>142</v>
      </c>
      <c r="AT126" s="187" t="s">
        <v>149</v>
      </c>
      <c r="AU126" s="187" t="s">
        <v>69</v>
      </c>
      <c r="AY126" s="16" t="s">
        <v>141</v>
      </c>
      <c r="BE126" s="188">
        <f>IF(N126="základní",J126,0)</f>
        <v>0</v>
      </c>
      <c r="BF126" s="188">
        <f>IF(N126="snížená",J126,0)</f>
        <v>0</v>
      </c>
      <c r="BG126" s="188">
        <f>IF(N126="zákl. přenesená",J126,0)</f>
        <v>0</v>
      </c>
      <c r="BH126" s="188">
        <f>IF(N126="sníž. přenesená",J126,0)</f>
        <v>0</v>
      </c>
      <c r="BI126" s="188">
        <f>IF(N126="nulová",J126,0)</f>
        <v>0</v>
      </c>
      <c r="BJ126" s="16" t="s">
        <v>77</v>
      </c>
      <c r="BK126" s="188">
        <f>ROUND(I126*H126,2)</f>
        <v>0</v>
      </c>
      <c r="BL126" s="16" t="s">
        <v>142</v>
      </c>
      <c r="BM126" s="187" t="s">
        <v>256</v>
      </c>
    </row>
    <row r="127" s="2" customFormat="1">
      <c r="A127" s="37"/>
      <c r="B127" s="38"/>
      <c r="C127" s="39"/>
      <c r="D127" s="203" t="s">
        <v>168</v>
      </c>
      <c r="E127" s="39"/>
      <c r="F127" s="204" t="s">
        <v>800</v>
      </c>
      <c r="G127" s="39"/>
      <c r="H127" s="39"/>
      <c r="I127" s="205"/>
      <c r="J127" s="39"/>
      <c r="K127" s="39"/>
      <c r="L127" s="43"/>
      <c r="M127" s="206"/>
      <c r="N127" s="207"/>
      <c r="O127" s="83"/>
      <c r="P127" s="83"/>
      <c r="Q127" s="83"/>
      <c r="R127" s="83"/>
      <c r="S127" s="83"/>
      <c r="T127" s="84"/>
      <c r="U127" s="37"/>
      <c r="V127" s="37"/>
      <c r="W127" s="37"/>
      <c r="X127" s="37"/>
      <c r="Y127" s="37"/>
      <c r="Z127" s="37"/>
      <c r="AA127" s="37"/>
      <c r="AB127" s="37"/>
      <c r="AC127" s="37"/>
      <c r="AD127" s="37"/>
      <c r="AE127" s="37"/>
      <c r="AT127" s="16" t="s">
        <v>168</v>
      </c>
      <c r="AU127" s="16" t="s">
        <v>69</v>
      </c>
    </row>
    <row r="128" s="2" customFormat="1" ht="55.5" customHeight="1">
      <c r="A128" s="37"/>
      <c r="B128" s="38"/>
      <c r="C128" s="189" t="s">
        <v>258</v>
      </c>
      <c r="D128" s="189" t="s">
        <v>149</v>
      </c>
      <c r="E128" s="190" t="s">
        <v>234</v>
      </c>
      <c r="F128" s="191" t="s">
        <v>235</v>
      </c>
      <c r="G128" s="192" t="s">
        <v>180</v>
      </c>
      <c r="H128" s="193">
        <v>37.052</v>
      </c>
      <c r="I128" s="194"/>
      <c r="J128" s="195">
        <f>ROUND(I128*H128,2)</f>
        <v>0</v>
      </c>
      <c r="K128" s="191" t="s">
        <v>139</v>
      </c>
      <c r="L128" s="43"/>
      <c r="M128" s="196" t="s">
        <v>19</v>
      </c>
      <c r="N128" s="197" t="s">
        <v>40</v>
      </c>
      <c r="O128" s="83"/>
      <c r="P128" s="185">
        <f>O128*H128</f>
        <v>0</v>
      </c>
      <c r="Q128" s="185">
        <v>0</v>
      </c>
      <c r="R128" s="185">
        <f>Q128*H128</f>
        <v>0</v>
      </c>
      <c r="S128" s="185">
        <v>0</v>
      </c>
      <c r="T128" s="186">
        <f>S128*H128</f>
        <v>0</v>
      </c>
      <c r="U128" s="37"/>
      <c r="V128" s="37"/>
      <c r="W128" s="37"/>
      <c r="X128" s="37"/>
      <c r="Y128" s="37"/>
      <c r="Z128" s="37"/>
      <c r="AA128" s="37"/>
      <c r="AB128" s="37"/>
      <c r="AC128" s="37"/>
      <c r="AD128" s="37"/>
      <c r="AE128" s="37"/>
      <c r="AR128" s="187" t="s">
        <v>142</v>
      </c>
      <c r="AT128" s="187" t="s">
        <v>149</v>
      </c>
      <c r="AU128" s="187" t="s">
        <v>69</v>
      </c>
      <c r="AY128" s="16" t="s">
        <v>141</v>
      </c>
      <c r="BE128" s="188">
        <f>IF(N128="základní",J128,0)</f>
        <v>0</v>
      </c>
      <c r="BF128" s="188">
        <f>IF(N128="snížená",J128,0)</f>
        <v>0</v>
      </c>
      <c r="BG128" s="188">
        <f>IF(N128="zákl. přenesená",J128,0)</f>
        <v>0</v>
      </c>
      <c r="BH128" s="188">
        <f>IF(N128="sníž. přenesená",J128,0)</f>
        <v>0</v>
      </c>
      <c r="BI128" s="188">
        <f>IF(N128="nulová",J128,0)</f>
        <v>0</v>
      </c>
      <c r="BJ128" s="16" t="s">
        <v>77</v>
      </c>
      <c r="BK128" s="188">
        <f>ROUND(I128*H128,2)</f>
        <v>0</v>
      </c>
      <c r="BL128" s="16" t="s">
        <v>142</v>
      </c>
      <c r="BM128" s="187" t="s">
        <v>261</v>
      </c>
    </row>
    <row r="129" s="2" customFormat="1">
      <c r="A129" s="37"/>
      <c r="B129" s="38"/>
      <c r="C129" s="39"/>
      <c r="D129" s="203" t="s">
        <v>168</v>
      </c>
      <c r="E129" s="39"/>
      <c r="F129" s="204" t="s">
        <v>801</v>
      </c>
      <c r="G129" s="39"/>
      <c r="H129" s="39"/>
      <c r="I129" s="205"/>
      <c r="J129" s="39"/>
      <c r="K129" s="39"/>
      <c r="L129" s="43"/>
      <c r="M129" s="206"/>
      <c r="N129" s="207"/>
      <c r="O129" s="83"/>
      <c r="P129" s="83"/>
      <c r="Q129" s="83"/>
      <c r="R129" s="83"/>
      <c r="S129" s="83"/>
      <c r="T129" s="84"/>
      <c r="U129" s="37"/>
      <c r="V129" s="37"/>
      <c r="W129" s="37"/>
      <c r="X129" s="37"/>
      <c r="Y129" s="37"/>
      <c r="Z129" s="37"/>
      <c r="AA129" s="37"/>
      <c r="AB129" s="37"/>
      <c r="AC129" s="37"/>
      <c r="AD129" s="37"/>
      <c r="AE129" s="37"/>
      <c r="AT129" s="16" t="s">
        <v>168</v>
      </c>
      <c r="AU129" s="16" t="s">
        <v>69</v>
      </c>
    </row>
    <row r="130" s="2" customFormat="1" ht="55.5" customHeight="1">
      <c r="A130" s="37"/>
      <c r="B130" s="38"/>
      <c r="C130" s="189" t="s">
        <v>213</v>
      </c>
      <c r="D130" s="189" t="s">
        <v>149</v>
      </c>
      <c r="E130" s="190" t="s">
        <v>244</v>
      </c>
      <c r="F130" s="191" t="s">
        <v>245</v>
      </c>
      <c r="G130" s="192" t="s">
        <v>246</v>
      </c>
      <c r="H130" s="193">
        <v>156</v>
      </c>
      <c r="I130" s="194"/>
      <c r="J130" s="195">
        <f>ROUND(I130*H130,2)</f>
        <v>0</v>
      </c>
      <c r="K130" s="191" t="s">
        <v>139</v>
      </c>
      <c r="L130" s="43"/>
      <c r="M130" s="196" t="s">
        <v>19</v>
      </c>
      <c r="N130" s="197" t="s">
        <v>40</v>
      </c>
      <c r="O130" s="83"/>
      <c r="P130" s="185">
        <f>O130*H130</f>
        <v>0</v>
      </c>
      <c r="Q130" s="185">
        <v>0</v>
      </c>
      <c r="R130" s="185">
        <f>Q130*H130</f>
        <v>0</v>
      </c>
      <c r="S130" s="185">
        <v>0</v>
      </c>
      <c r="T130" s="186">
        <f>S130*H130</f>
        <v>0</v>
      </c>
      <c r="U130" s="37"/>
      <c r="V130" s="37"/>
      <c r="W130" s="37"/>
      <c r="X130" s="37"/>
      <c r="Y130" s="37"/>
      <c r="Z130" s="37"/>
      <c r="AA130" s="37"/>
      <c r="AB130" s="37"/>
      <c r="AC130" s="37"/>
      <c r="AD130" s="37"/>
      <c r="AE130" s="37"/>
      <c r="AR130" s="187" t="s">
        <v>142</v>
      </c>
      <c r="AT130" s="187" t="s">
        <v>149</v>
      </c>
      <c r="AU130" s="187" t="s">
        <v>69</v>
      </c>
      <c r="AY130" s="16" t="s">
        <v>141</v>
      </c>
      <c r="BE130" s="188">
        <f>IF(N130="základní",J130,0)</f>
        <v>0</v>
      </c>
      <c r="BF130" s="188">
        <f>IF(N130="snížená",J130,0)</f>
        <v>0</v>
      </c>
      <c r="BG130" s="188">
        <f>IF(N130="zákl. přenesená",J130,0)</f>
        <v>0</v>
      </c>
      <c r="BH130" s="188">
        <f>IF(N130="sníž. přenesená",J130,0)</f>
        <v>0</v>
      </c>
      <c r="BI130" s="188">
        <f>IF(N130="nulová",J130,0)</f>
        <v>0</v>
      </c>
      <c r="BJ130" s="16" t="s">
        <v>77</v>
      </c>
      <c r="BK130" s="188">
        <f>ROUND(I130*H130,2)</f>
        <v>0</v>
      </c>
      <c r="BL130" s="16" t="s">
        <v>142</v>
      </c>
      <c r="BM130" s="187" t="s">
        <v>265</v>
      </c>
    </row>
    <row r="131" s="2" customFormat="1">
      <c r="A131" s="37"/>
      <c r="B131" s="38"/>
      <c r="C131" s="39"/>
      <c r="D131" s="203" t="s">
        <v>168</v>
      </c>
      <c r="E131" s="39"/>
      <c r="F131" s="204" t="s">
        <v>802</v>
      </c>
      <c r="G131" s="39"/>
      <c r="H131" s="39"/>
      <c r="I131" s="205"/>
      <c r="J131" s="39"/>
      <c r="K131" s="39"/>
      <c r="L131" s="43"/>
      <c r="M131" s="206"/>
      <c r="N131" s="207"/>
      <c r="O131" s="83"/>
      <c r="P131" s="83"/>
      <c r="Q131" s="83"/>
      <c r="R131" s="83"/>
      <c r="S131" s="83"/>
      <c r="T131" s="84"/>
      <c r="U131" s="37"/>
      <c r="V131" s="37"/>
      <c r="W131" s="37"/>
      <c r="X131" s="37"/>
      <c r="Y131" s="37"/>
      <c r="Z131" s="37"/>
      <c r="AA131" s="37"/>
      <c r="AB131" s="37"/>
      <c r="AC131" s="37"/>
      <c r="AD131" s="37"/>
      <c r="AE131" s="37"/>
      <c r="AT131" s="16" t="s">
        <v>168</v>
      </c>
      <c r="AU131" s="16" t="s">
        <v>69</v>
      </c>
    </row>
    <row r="132" s="2" customFormat="1" ht="49.05" customHeight="1">
      <c r="A132" s="37"/>
      <c r="B132" s="38"/>
      <c r="C132" s="189" t="s">
        <v>267</v>
      </c>
      <c r="D132" s="189" t="s">
        <v>149</v>
      </c>
      <c r="E132" s="190" t="s">
        <v>250</v>
      </c>
      <c r="F132" s="191" t="s">
        <v>251</v>
      </c>
      <c r="G132" s="192" t="s">
        <v>246</v>
      </c>
      <c r="H132" s="193">
        <v>78</v>
      </c>
      <c r="I132" s="194"/>
      <c r="J132" s="195">
        <f>ROUND(I132*H132,2)</f>
        <v>0</v>
      </c>
      <c r="K132" s="191" t="s">
        <v>139</v>
      </c>
      <c r="L132" s="43"/>
      <c r="M132" s="196" t="s">
        <v>19</v>
      </c>
      <c r="N132" s="197" t="s">
        <v>40</v>
      </c>
      <c r="O132" s="83"/>
      <c r="P132" s="185">
        <f>O132*H132</f>
        <v>0</v>
      </c>
      <c r="Q132" s="185">
        <v>0</v>
      </c>
      <c r="R132" s="185">
        <f>Q132*H132</f>
        <v>0</v>
      </c>
      <c r="S132" s="185">
        <v>0</v>
      </c>
      <c r="T132" s="186">
        <f>S132*H132</f>
        <v>0</v>
      </c>
      <c r="U132" s="37"/>
      <c r="V132" s="37"/>
      <c r="W132" s="37"/>
      <c r="X132" s="37"/>
      <c r="Y132" s="37"/>
      <c r="Z132" s="37"/>
      <c r="AA132" s="37"/>
      <c r="AB132" s="37"/>
      <c r="AC132" s="37"/>
      <c r="AD132" s="37"/>
      <c r="AE132" s="37"/>
      <c r="AR132" s="187" t="s">
        <v>142</v>
      </c>
      <c r="AT132" s="187" t="s">
        <v>149</v>
      </c>
      <c r="AU132" s="187" t="s">
        <v>69</v>
      </c>
      <c r="AY132" s="16" t="s">
        <v>141</v>
      </c>
      <c r="BE132" s="188">
        <f>IF(N132="základní",J132,0)</f>
        <v>0</v>
      </c>
      <c r="BF132" s="188">
        <f>IF(N132="snížená",J132,0)</f>
        <v>0</v>
      </c>
      <c r="BG132" s="188">
        <f>IF(N132="zákl. přenesená",J132,0)</f>
        <v>0</v>
      </c>
      <c r="BH132" s="188">
        <f>IF(N132="sníž. přenesená",J132,0)</f>
        <v>0</v>
      </c>
      <c r="BI132" s="188">
        <f>IF(N132="nulová",J132,0)</f>
        <v>0</v>
      </c>
      <c r="BJ132" s="16" t="s">
        <v>77</v>
      </c>
      <c r="BK132" s="188">
        <f>ROUND(I132*H132,2)</f>
        <v>0</v>
      </c>
      <c r="BL132" s="16" t="s">
        <v>142</v>
      </c>
      <c r="BM132" s="187" t="s">
        <v>270</v>
      </c>
    </row>
    <row r="133" s="2" customFormat="1">
      <c r="A133" s="37"/>
      <c r="B133" s="38"/>
      <c r="C133" s="39"/>
      <c r="D133" s="203" t="s">
        <v>168</v>
      </c>
      <c r="E133" s="39"/>
      <c r="F133" s="204" t="s">
        <v>803</v>
      </c>
      <c r="G133" s="39"/>
      <c r="H133" s="39"/>
      <c r="I133" s="205"/>
      <c r="J133" s="39"/>
      <c r="K133" s="39"/>
      <c r="L133" s="43"/>
      <c r="M133" s="206"/>
      <c r="N133" s="207"/>
      <c r="O133" s="83"/>
      <c r="P133" s="83"/>
      <c r="Q133" s="83"/>
      <c r="R133" s="83"/>
      <c r="S133" s="83"/>
      <c r="T133" s="84"/>
      <c r="U133" s="37"/>
      <c r="V133" s="37"/>
      <c r="W133" s="37"/>
      <c r="X133" s="37"/>
      <c r="Y133" s="37"/>
      <c r="Z133" s="37"/>
      <c r="AA133" s="37"/>
      <c r="AB133" s="37"/>
      <c r="AC133" s="37"/>
      <c r="AD133" s="37"/>
      <c r="AE133" s="37"/>
      <c r="AT133" s="16" t="s">
        <v>168</v>
      </c>
      <c r="AU133" s="16" t="s">
        <v>69</v>
      </c>
    </row>
    <row r="134" s="2" customFormat="1" ht="49.05" customHeight="1">
      <c r="A134" s="37"/>
      <c r="B134" s="38"/>
      <c r="C134" s="189" t="s">
        <v>215</v>
      </c>
      <c r="D134" s="189" t="s">
        <v>149</v>
      </c>
      <c r="E134" s="190" t="s">
        <v>254</v>
      </c>
      <c r="F134" s="191" t="s">
        <v>255</v>
      </c>
      <c r="G134" s="192" t="s">
        <v>227</v>
      </c>
      <c r="H134" s="193">
        <v>3900</v>
      </c>
      <c r="I134" s="194"/>
      <c r="J134" s="195">
        <f>ROUND(I134*H134,2)</f>
        <v>0</v>
      </c>
      <c r="K134" s="191" t="s">
        <v>139</v>
      </c>
      <c r="L134" s="43"/>
      <c r="M134" s="196" t="s">
        <v>19</v>
      </c>
      <c r="N134" s="197" t="s">
        <v>40</v>
      </c>
      <c r="O134" s="83"/>
      <c r="P134" s="185">
        <f>O134*H134</f>
        <v>0</v>
      </c>
      <c r="Q134" s="185">
        <v>0</v>
      </c>
      <c r="R134" s="185">
        <f>Q134*H134</f>
        <v>0</v>
      </c>
      <c r="S134" s="185">
        <v>0</v>
      </c>
      <c r="T134" s="186">
        <f>S134*H134</f>
        <v>0</v>
      </c>
      <c r="U134" s="37"/>
      <c r="V134" s="37"/>
      <c r="W134" s="37"/>
      <c r="X134" s="37"/>
      <c r="Y134" s="37"/>
      <c r="Z134" s="37"/>
      <c r="AA134" s="37"/>
      <c r="AB134" s="37"/>
      <c r="AC134" s="37"/>
      <c r="AD134" s="37"/>
      <c r="AE134" s="37"/>
      <c r="AR134" s="187" t="s">
        <v>142</v>
      </c>
      <c r="AT134" s="187" t="s">
        <v>149</v>
      </c>
      <c r="AU134" s="187" t="s">
        <v>69</v>
      </c>
      <c r="AY134" s="16" t="s">
        <v>141</v>
      </c>
      <c r="BE134" s="188">
        <f>IF(N134="základní",J134,0)</f>
        <v>0</v>
      </c>
      <c r="BF134" s="188">
        <f>IF(N134="snížená",J134,0)</f>
        <v>0</v>
      </c>
      <c r="BG134" s="188">
        <f>IF(N134="zákl. přenesená",J134,0)</f>
        <v>0</v>
      </c>
      <c r="BH134" s="188">
        <f>IF(N134="sníž. přenesená",J134,0)</f>
        <v>0</v>
      </c>
      <c r="BI134" s="188">
        <f>IF(N134="nulová",J134,0)</f>
        <v>0</v>
      </c>
      <c r="BJ134" s="16" t="s">
        <v>77</v>
      </c>
      <c r="BK134" s="188">
        <f>ROUND(I134*H134,2)</f>
        <v>0</v>
      </c>
      <c r="BL134" s="16" t="s">
        <v>142</v>
      </c>
      <c r="BM134" s="187" t="s">
        <v>271</v>
      </c>
    </row>
    <row r="135" s="2" customFormat="1">
      <c r="A135" s="37"/>
      <c r="B135" s="38"/>
      <c r="C135" s="39"/>
      <c r="D135" s="203" t="s">
        <v>168</v>
      </c>
      <c r="E135" s="39"/>
      <c r="F135" s="204" t="s">
        <v>804</v>
      </c>
      <c r="G135" s="39"/>
      <c r="H135" s="39"/>
      <c r="I135" s="205"/>
      <c r="J135" s="39"/>
      <c r="K135" s="39"/>
      <c r="L135" s="43"/>
      <c r="M135" s="206"/>
      <c r="N135" s="207"/>
      <c r="O135" s="83"/>
      <c r="P135" s="83"/>
      <c r="Q135" s="83"/>
      <c r="R135" s="83"/>
      <c r="S135" s="83"/>
      <c r="T135" s="84"/>
      <c r="U135" s="37"/>
      <c r="V135" s="37"/>
      <c r="W135" s="37"/>
      <c r="X135" s="37"/>
      <c r="Y135" s="37"/>
      <c r="Z135" s="37"/>
      <c r="AA135" s="37"/>
      <c r="AB135" s="37"/>
      <c r="AC135" s="37"/>
      <c r="AD135" s="37"/>
      <c r="AE135" s="37"/>
      <c r="AT135" s="16" t="s">
        <v>168</v>
      </c>
      <c r="AU135" s="16" t="s">
        <v>69</v>
      </c>
    </row>
    <row r="136" s="2" customFormat="1" ht="49.05" customHeight="1">
      <c r="A136" s="37"/>
      <c r="B136" s="38"/>
      <c r="C136" s="189" t="s">
        <v>273</v>
      </c>
      <c r="D136" s="189" t="s">
        <v>149</v>
      </c>
      <c r="E136" s="190" t="s">
        <v>259</v>
      </c>
      <c r="F136" s="191" t="s">
        <v>260</v>
      </c>
      <c r="G136" s="192" t="s">
        <v>227</v>
      </c>
      <c r="H136" s="193">
        <v>3900</v>
      </c>
      <c r="I136" s="194"/>
      <c r="J136" s="195">
        <f>ROUND(I136*H136,2)</f>
        <v>0</v>
      </c>
      <c r="K136" s="191" t="s">
        <v>139</v>
      </c>
      <c r="L136" s="43"/>
      <c r="M136" s="196" t="s">
        <v>19</v>
      </c>
      <c r="N136" s="197" t="s">
        <v>40</v>
      </c>
      <c r="O136" s="83"/>
      <c r="P136" s="185">
        <f>O136*H136</f>
        <v>0</v>
      </c>
      <c r="Q136" s="185">
        <v>0</v>
      </c>
      <c r="R136" s="185">
        <f>Q136*H136</f>
        <v>0</v>
      </c>
      <c r="S136" s="185">
        <v>0</v>
      </c>
      <c r="T136" s="186">
        <f>S136*H136</f>
        <v>0</v>
      </c>
      <c r="U136" s="37"/>
      <c r="V136" s="37"/>
      <c r="W136" s="37"/>
      <c r="X136" s="37"/>
      <c r="Y136" s="37"/>
      <c r="Z136" s="37"/>
      <c r="AA136" s="37"/>
      <c r="AB136" s="37"/>
      <c r="AC136" s="37"/>
      <c r="AD136" s="37"/>
      <c r="AE136" s="37"/>
      <c r="AR136" s="187" t="s">
        <v>142</v>
      </c>
      <c r="AT136" s="187" t="s">
        <v>149</v>
      </c>
      <c r="AU136" s="187" t="s">
        <v>69</v>
      </c>
      <c r="AY136" s="16" t="s">
        <v>141</v>
      </c>
      <c r="BE136" s="188">
        <f>IF(N136="základní",J136,0)</f>
        <v>0</v>
      </c>
      <c r="BF136" s="188">
        <f>IF(N136="snížená",J136,0)</f>
        <v>0</v>
      </c>
      <c r="BG136" s="188">
        <f>IF(N136="zákl. přenesená",J136,0)</f>
        <v>0</v>
      </c>
      <c r="BH136" s="188">
        <f>IF(N136="sníž. přenesená",J136,0)</f>
        <v>0</v>
      </c>
      <c r="BI136" s="188">
        <f>IF(N136="nulová",J136,0)</f>
        <v>0</v>
      </c>
      <c r="BJ136" s="16" t="s">
        <v>77</v>
      </c>
      <c r="BK136" s="188">
        <f>ROUND(I136*H136,2)</f>
        <v>0</v>
      </c>
      <c r="BL136" s="16" t="s">
        <v>142</v>
      </c>
      <c r="BM136" s="187" t="s">
        <v>274</v>
      </c>
    </row>
    <row r="137" s="2" customFormat="1">
      <c r="A137" s="37"/>
      <c r="B137" s="38"/>
      <c r="C137" s="39"/>
      <c r="D137" s="203" t="s">
        <v>168</v>
      </c>
      <c r="E137" s="39"/>
      <c r="F137" s="204" t="s">
        <v>804</v>
      </c>
      <c r="G137" s="39"/>
      <c r="H137" s="39"/>
      <c r="I137" s="205"/>
      <c r="J137" s="39"/>
      <c r="K137" s="39"/>
      <c r="L137" s="43"/>
      <c r="M137" s="206"/>
      <c r="N137" s="207"/>
      <c r="O137" s="83"/>
      <c r="P137" s="83"/>
      <c r="Q137" s="83"/>
      <c r="R137" s="83"/>
      <c r="S137" s="83"/>
      <c r="T137" s="84"/>
      <c r="U137" s="37"/>
      <c r="V137" s="37"/>
      <c r="W137" s="37"/>
      <c r="X137" s="37"/>
      <c r="Y137" s="37"/>
      <c r="Z137" s="37"/>
      <c r="AA137" s="37"/>
      <c r="AB137" s="37"/>
      <c r="AC137" s="37"/>
      <c r="AD137" s="37"/>
      <c r="AE137" s="37"/>
      <c r="AT137" s="16" t="s">
        <v>168</v>
      </c>
      <c r="AU137" s="16" t="s">
        <v>69</v>
      </c>
    </row>
    <row r="138" s="2" customFormat="1" ht="33" customHeight="1">
      <c r="A138" s="37"/>
      <c r="B138" s="38"/>
      <c r="C138" s="189" t="s">
        <v>218</v>
      </c>
      <c r="D138" s="189" t="s">
        <v>149</v>
      </c>
      <c r="E138" s="190" t="s">
        <v>276</v>
      </c>
      <c r="F138" s="191" t="s">
        <v>277</v>
      </c>
      <c r="G138" s="192" t="s">
        <v>138</v>
      </c>
      <c r="H138" s="193">
        <v>280</v>
      </c>
      <c r="I138" s="194"/>
      <c r="J138" s="195">
        <f>ROUND(I138*H138,2)</f>
        <v>0</v>
      </c>
      <c r="K138" s="191" t="s">
        <v>139</v>
      </c>
      <c r="L138" s="43"/>
      <c r="M138" s="196" t="s">
        <v>19</v>
      </c>
      <c r="N138" s="197" t="s">
        <v>40</v>
      </c>
      <c r="O138" s="83"/>
      <c r="P138" s="185">
        <f>O138*H138</f>
        <v>0</v>
      </c>
      <c r="Q138" s="185">
        <v>0</v>
      </c>
      <c r="R138" s="185">
        <f>Q138*H138</f>
        <v>0</v>
      </c>
      <c r="S138" s="185">
        <v>0</v>
      </c>
      <c r="T138" s="186">
        <f>S138*H138</f>
        <v>0</v>
      </c>
      <c r="U138" s="37"/>
      <c r="V138" s="37"/>
      <c r="W138" s="37"/>
      <c r="X138" s="37"/>
      <c r="Y138" s="37"/>
      <c r="Z138" s="37"/>
      <c r="AA138" s="37"/>
      <c r="AB138" s="37"/>
      <c r="AC138" s="37"/>
      <c r="AD138" s="37"/>
      <c r="AE138" s="37"/>
      <c r="AR138" s="187" t="s">
        <v>142</v>
      </c>
      <c r="AT138" s="187" t="s">
        <v>149</v>
      </c>
      <c r="AU138" s="187" t="s">
        <v>69</v>
      </c>
      <c r="AY138" s="16" t="s">
        <v>141</v>
      </c>
      <c r="BE138" s="188">
        <f>IF(N138="základní",J138,0)</f>
        <v>0</v>
      </c>
      <c r="BF138" s="188">
        <f>IF(N138="snížená",J138,0)</f>
        <v>0</v>
      </c>
      <c r="BG138" s="188">
        <f>IF(N138="zákl. přenesená",J138,0)</f>
        <v>0</v>
      </c>
      <c r="BH138" s="188">
        <f>IF(N138="sníž. přenesená",J138,0)</f>
        <v>0</v>
      </c>
      <c r="BI138" s="188">
        <f>IF(N138="nulová",J138,0)</f>
        <v>0</v>
      </c>
      <c r="BJ138" s="16" t="s">
        <v>77</v>
      </c>
      <c r="BK138" s="188">
        <f>ROUND(I138*H138,2)</f>
        <v>0</v>
      </c>
      <c r="BL138" s="16" t="s">
        <v>142</v>
      </c>
      <c r="BM138" s="187" t="s">
        <v>278</v>
      </c>
    </row>
    <row r="139" s="2" customFormat="1">
      <c r="A139" s="37"/>
      <c r="B139" s="38"/>
      <c r="C139" s="39"/>
      <c r="D139" s="203" t="s">
        <v>168</v>
      </c>
      <c r="E139" s="39"/>
      <c r="F139" s="204" t="s">
        <v>805</v>
      </c>
      <c r="G139" s="39"/>
      <c r="H139" s="39"/>
      <c r="I139" s="205"/>
      <c r="J139" s="39"/>
      <c r="K139" s="39"/>
      <c r="L139" s="43"/>
      <c r="M139" s="206"/>
      <c r="N139" s="207"/>
      <c r="O139" s="83"/>
      <c r="P139" s="83"/>
      <c r="Q139" s="83"/>
      <c r="R139" s="83"/>
      <c r="S139" s="83"/>
      <c r="T139" s="84"/>
      <c r="U139" s="37"/>
      <c r="V139" s="37"/>
      <c r="W139" s="37"/>
      <c r="X139" s="37"/>
      <c r="Y139" s="37"/>
      <c r="Z139" s="37"/>
      <c r="AA139" s="37"/>
      <c r="AB139" s="37"/>
      <c r="AC139" s="37"/>
      <c r="AD139" s="37"/>
      <c r="AE139" s="37"/>
      <c r="AT139" s="16" t="s">
        <v>168</v>
      </c>
      <c r="AU139" s="16" t="s">
        <v>69</v>
      </c>
    </row>
    <row r="140" s="2" customFormat="1" ht="24.15" customHeight="1">
      <c r="A140" s="37"/>
      <c r="B140" s="38"/>
      <c r="C140" s="189" t="s">
        <v>280</v>
      </c>
      <c r="D140" s="189" t="s">
        <v>149</v>
      </c>
      <c r="E140" s="190" t="s">
        <v>594</v>
      </c>
      <c r="F140" s="191" t="s">
        <v>595</v>
      </c>
      <c r="G140" s="192" t="s">
        <v>227</v>
      </c>
      <c r="H140" s="193">
        <v>26.399999999999999</v>
      </c>
      <c r="I140" s="194"/>
      <c r="J140" s="195">
        <f>ROUND(I140*H140,2)</f>
        <v>0</v>
      </c>
      <c r="K140" s="191" t="s">
        <v>139</v>
      </c>
      <c r="L140" s="43"/>
      <c r="M140" s="196" t="s">
        <v>19</v>
      </c>
      <c r="N140" s="197" t="s">
        <v>40</v>
      </c>
      <c r="O140" s="83"/>
      <c r="P140" s="185">
        <f>O140*H140</f>
        <v>0</v>
      </c>
      <c r="Q140" s="185">
        <v>0</v>
      </c>
      <c r="R140" s="185">
        <f>Q140*H140</f>
        <v>0</v>
      </c>
      <c r="S140" s="185">
        <v>0</v>
      </c>
      <c r="T140" s="186">
        <f>S140*H140</f>
        <v>0</v>
      </c>
      <c r="U140" s="37"/>
      <c r="V140" s="37"/>
      <c r="W140" s="37"/>
      <c r="X140" s="37"/>
      <c r="Y140" s="37"/>
      <c r="Z140" s="37"/>
      <c r="AA140" s="37"/>
      <c r="AB140" s="37"/>
      <c r="AC140" s="37"/>
      <c r="AD140" s="37"/>
      <c r="AE140" s="37"/>
      <c r="AR140" s="187" t="s">
        <v>142</v>
      </c>
      <c r="AT140" s="187" t="s">
        <v>149</v>
      </c>
      <c r="AU140" s="187" t="s">
        <v>69</v>
      </c>
      <c r="AY140" s="16" t="s">
        <v>141</v>
      </c>
      <c r="BE140" s="188">
        <f>IF(N140="základní",J140,0)</f>
        <v>0</v>
      </c>
      <c r="BF140" s="188">
        <f>IF(N140="snížená",J140,0)</f>
        <v>0</v>
      </c>
      <c r="BG140" s="188">
        <f>IF(N140="zákl. přenesená",J140,0)</f>
        <v>0</v>
      </c>
      <c r="BH140" s="188">
        <f>IF(N140="sníž. přenesená",J140,0)</f>
        <v>0</v>
      </c>
      <c r="BI140" s="188">
        <f>IF(N140="nulová",J140,0)</f>
        <v>0</v>
      </c>
      <c r="BJ140" s="16" t="s">
        <v>77</v>
      </c>
      <c r="BK140" s="188">
        <f>ROUND(I140*H140,2)</f>
        <v>0</v>
      </c>
      <c r="BL140" s="16" t="s">
        <v>142</v>
      </c>
      <c r="BM140" s="187" t="s">
        <v>283</v>
      </c>
    </row>
    <row r="141" s="2" customFormat="1">
      <c r="A141" s="37"/>
      <c r="B141" s="38"/>
      <c r="C141" s="39"/>
      <c r="D141" s="203" t="s">
        <v>168</v>
      </c>
      <c r="E141" s="39"/>
      <c r="F141" s="204" t="s">
        <v>806</v>
      </c>
      <c r="G141" s="39"/>
      <c r="H141" s="39"/>
      <c r="I141" s="205"/>
      <c r="J141" s="39"/>
      <c r="K141" s="39"/>
      <c r="L141" s="43"/>
      <c r="M141" s="206"/>
      <c r="N141" s="207"/>
      <c r="O141" s="83"/>
      <c r="P141" s="83"/>
      <c r="Q141" s="83"/>
      <c r="R141" s="83"/>
      <c r="S141" s="83"/>
      <c r="T141" s="84"/>
      <c r="U141" s="37"/>
      <c r="V141" s="37"/>
      <c r="W141" s="37"/>
      <c r="X141" s="37"/>
      <c r="Y141" s="37"/>
      <c r="Z141" s="37"/>
      <c r="AA141" s="37"/>
      <c r="AB141" s="37"/>
      <c r="AC141" s="37"/>
      <c r="AD141" s="37"/>
      <c r="AE141" s="37"/>
      <c r="AT141" s="16" t="s">
        <v>168</v>
      </c>
      <c r="AU141" s="16" t="s">
        <v>69</v>
      </c>
    </row>
    <row r="142" s="2" customFormat="1" ht="33" customHeight="1">
      <c r="A142" s="37"/>
      <c r="B142" s="38"/>
      <c r="C142" s="189" t="s">
        <v>222</v>
      </c>
      <c r="D142" s="189" t="s">
        <v>149</v>
      </c>
      <c r="E142" s="190" t="s">
        <v>597</v>
      </c>
      <c r="F142" s="191" t="s">
        <v>598</v>
      </c>
      <c r="G142" s="192" t="s">
        <v>227</v>
      </c>
      <c r="H142" s="193">
        <v>26.399999999999999</v>
      </c>
      <c r="I142" s="194"/>
      <c r="J142" s="195">
        <f>ROUND(I142*H142,2)</f>
        <v>0</v>
      </c>
      <c r="K142" s="191" t="s">
        <v>139</v>
      </c>
      <c r="L142" s="43"/>
      <c r="M142" s="196" t="s">
        <v>19</v>
      </c>
      <c r="N142" s="197" t="s">
        <v>40</v>
      </c>
      <c r="O142" s="83"/>
      <c r="P142" s="185">
        <f>O142*H142</f>
        <v>0</v>
      </c>
      <c r="Q142" s="185">
        <v>0</v>
      </c>
      <c r="R142" s="185">
        <f>Q142*H142</f>
        <v>0</v>
      </c>
      <c r="S142" s="185">
        <v>0</v>
      </c>
      <c r="T142" s="186">
        <f>S142*H142</f>
        <v>0</v>
      </c>
      <c r="U142" s="37"/>
      <c r="V142" s="37"/>
      <c r="W142" s="37"/>
      <c r="X142" s="37"/>
      <c r="Y142" s="37"/>
      <c r="Z142" s="37"/>
      <c r="AA142" s="37"/>
      <c r="AB142" s="37"/>
      <c r="AC142" s="37"/>
      <c r="AD142" s="37"/>
      <c r="AE142" s="37"/>
      <c r="AR142" s="187" t="s">
        <v>142</v>
      </c>
      <c r="AT142" s="187" t="s">
        <v>149</v>
      </c>
      <c r="AU142" s="187" t="s">
        <v>69</v>
      </c>
      <c r="AY142" s="16" t="s">
        <v>141</v>
      </c>
      <c r="BE142" s="188">
        <f>IF(N142="základní",J142,0)</f>
        <v>0</v>
      </c>
      <c r="BF142" s="188">
        <f>IF(N142="snížená",J142,0)</f>
        <v>0</v>
      </c>
      <c r="BG142" s="188">
        <f>IF(N142="zákl. přenesená",J142,0)</f>
        <v>0</v>
      </c>
      <c r="BH142" s="188">
        <f>IF(N142="sníž. přenesená",J142,0)</f>
        <v>0</v>
      </c>
      <c r="BI142" s="188">
        <f>IF(N142="nulová",J142,0)</f>
        <v>0</v>
      </c>
      <c r="BJ142" s="16" t="s">
        <v>77</v>
      </c>
      <c r="BK142" s="188">
        <f>ROUND(I142*H142,2)</f>
        <v>0</v>
      </c>
      <c r="BL142" s="16" t="s">
        <v>142</v>
      </c>
      <c r="BM142" s="187" t="s">
        <v>287</v>
      </c>
    </row>
    <row r="143" s="2" customFormat="1">
      <c r="A143" s="37"/>
      <c r="B143" s="38"/>
      <c r="C143" s="39"/>
      <c r="D143" s="203" t="s">
        <v>168</v>
      </c>
      <c r="E143" s="39"/>
      <c r="F143" s="204" t="s">
        <v>806</v>
      </c>
      <c r="G143" s="39"/>
      <c r="H143" s="39"/>
      <c r="I143" s="205"/>
      <c r="J143" s="39"/>
      <c r="K143" s="39"/>
      <c r="L143" s="43"/>
      <c r="M143" s="206"/>
      <c r="N143" s="207"/>
      <c r="O143" s="83"/>
      <c r="P143" s="83"/>
      <c r="Q143" s="83"/>
      <c r="R143" s="83"/>
      <c r="S143" s="83"/>
      <c r="T143" s="84"/>
      <c r="U143" s="37"/>
      <c r="V143" s="37"/>
      <c r="W143" s="37"/>
      <c r="X143" s="37"/>
      <c r="Y143" s="37"/>
      <c r="Z143" s="37"/>
      <c r="AA143" s="37"/>
      <c r="AB143" s="37"/>
      <c r="AC143" s="37"/>
      <c r="AD143" s="37"/>
      <c r="AE143" s="37"/>
      <c r="AT143" s="16" t="s">
        <v>168</v>
      </c>
      <c r="AU143" s="16" t="s">
        <v>69</v>
      </c>
    </row>
    <row r="144" s="2" customFormat="1" ht="33" customHeight="1">
      <c r="A144" s="37"/>
      <c r="B144" s="38"/>
      <c r="C144" s="189" t="s">
        <v>289</v>
      </c>
      <c r="D144" s="189" t="s">
        <v>149</v>
      </c>
      <c r="E144" s="190" t="s">
        <v>263</v>
      </c>
      <c r="F144" s="191" t="s">
        <v>264</v>
      </c>
      <c r="G144" s="192" t="s">
        <v>227</v>
      </c>
      <c r="H144" s="193">
        <v>28</v>
      </c>
      <c r="I144" s="194"/>
      <c r="J144" s="195">
        <f>ROUND(I144*H144,2)</f>
        <v>0</v>
      </c>
      <c r="K144" s="191" t="s">
        <v>139</v>
      </c>
      <c r="L144" s="43"/>
      <c r="M144" s="196" t="s">
        <v>19</v>
      </c>
      <c r="N144" s="197" t="s">
        <v>40</v>
      </c>
      <c r="O144" s="83"/>
      <c r="P144" s="185">
        <f>O144*H144</f>
        <v>0</v>
      </c>
      <c r="Q144" s="185">
        <v>0</v>
      </c>
      <c r="R144" s="185">
        <f>Q144*H144</f>
        <v>0</v>
      </c>
      <c r="S144" s="185">
        <v>0</v>
      </c>
      <c r="T144" s="186">
        <f>S144*H144</f>
        <v>0</v>
      </c>
      <c r="U144" s="37"/>
      <c r="V144" s="37"/>
      <c r="W144" s="37"/>
      <c r="X144" s="37"/>
      <c r="Y144" s="37"/>
      <c r="Z144" s="37"/>
      <c r="AA144" s="37"/>
      <c r="AB144" s="37"/>
      <c r="AC144" s="37"/>
      <c r="AD144" s="37"/>
      <c r="AE144" s="37"/>
      <c r="AR144" s="187" t="s">
        <v>142</v>
      </c>
      <c r="AT144" s="187" t="s">
        <v>149</v>
      </c>
      <c r="AU144" s="187" t="s">
        <v>69</v>
      </c>
      <c r="AY144" s="16" t="s">
        <v>141</v>
      </c>
      <c r="BE144" s="188">
        <f>IF(N144="základní",J144,0)</f>
        <v>0</v>
      </c>
      <c r="BF144" s="188">
        <f>IF(N144="snížená",J144,0)</f>
        <v>0</v>
      </c>
      <c r="BG144" s="188">
        <f>IF(N144="zákl. přenesená",J144,0)</f>
        <v>0</v>
      </c>
      <c r="BH144" s="188">
        <f>IF(N144="sníž. přenesená",J144,0)</f>
        <v>0</v>
      </c>
      <c r="BI144" s="188">
        <f>IF(N144="nulová",J144,0)</f>
        <v>0</v>
      </c>
      <c r="BJ144" s="16" t="s">
        <v>77</v>
      </c>
      <c r="BK144" s="188">
        <f>ROUND(I144*H144,2)</f>
        <v>0</v>
      </c>
      <c r="BL144" s="16" t="s">
        <v>142</v>
      </c>
      <c r="BM144" s="187" t="s">
        <v>292</v>
      </c>
    </row>
    <row r="145" s="2" customFormat="1">
      <c r="A145" s="37"/>
      <c r="B145" s="38"/>
      <c r="C145" s="39"/>
      <c r="D145" s="203" t="s">
        <v>168</v>
      </c>
      <c r="E145" s="39"/>
      <c r="F145" s="204" t="s">
        <v>807</v>
      </c>
      <c r="G145" s="39"/>
      <c r="H145" s="39"/>
      <c r="I145" s="205"/>
      <c r="J145" s="39"/>
      <c r="K145" s="39"/>
      <c r="L145" s="43"/>
      <c r="M145" s="206"/>
      <c r="N145" s="207"/>
      <c r="O145" s="83"/>
      <c r="P145" s="83"/>
      <c r="Q145" s="83"/>
      <c r="R145" s="83"/>
      <c r="S145" s="83"/>
      <c r="T145" s="84"/>
      <c r="U145" s="37"/>
      <c r="V145" s="37"/>
      <c r="W145" s="37"/>
      <c r="X145" s="37"/>
      <c r="Y145" s="37"/>
      <c r="Z145" s="37"/>
      <c r="AA145" s="37"/>
      <c r="AB145" s="37"/>
      <c r="AC145" s="37"/>
      <c r="AD145" s="37"/>
      <c r="AE145" s="37"/>
      <c r="AT145" s="16" t="s">
        <v>168</v>
      </c>
      <c r="AU145" s="16" t="s">
        <v>69</v>
      </c>
    </row>
    <row r="146" s="2" customFormat="1" ht="37.8" customHeight="1">
      <c r="A146" s="37"/>
      <c r="B146" s="38"/>
      <c r="C146" s="189" t="s">
        <v>228</v>
      </c>
      <c r="D146" s="189" t="s">
        <v>149</v>
      </c>
      <c r="E146" s="190" t="s">
        <v>268</v>
      </c>
      <c r="F146" s="191" t="s">
        <v>269</v>
      </c>
      <c r="G146" s="192" t="s">
        <v>227</v>
      </c>
      <c r="H146" s="193">
        <v>28</v>
      </c>
      <c r="I146" s="194"/>
      <c r="J146" s="195">
        <f>ROUND(I146*H146,2)</f>
        <v>0</v>
      </c>
      <c r="K146" s="191" t="s">
        <v>139</v>
      </c>
      <c r="L146" s="43"/>
      <c r="M146" s="196" t="s">
        <v>19</v>
      </c>
      <c r="N146" s="197" t="s">
        <v>40</v>
      </c>
      <c r="O146" s="83"/>
      <c r="P146" s="185">
        <f>O146*H146</f>
        <v>0</v>
      </c>
      <c r="Q146" s="185">
        <v>0</v>
      </c>
      <c r="R146" s="185">
        <f>Q146*H146</f>
        <v>0</v>
      </c>
      <c r="S146" s="185">
        <v>0</v>
      </c>
      <c r="T146" s="186">
        <f>S146*H146</f>
        <v>0</v>
      </c>
      <c r="U146" s="37"/>
      <c r="V146" s="37"/>
      <c r="W146" s="37"/>
      <c r="X146" s="37"/>
      <c r="Y146" s="37"/>
      <c r="Z146" s="37"/>
      <c r="AA146" s="37"/>
      <c r="AB146" s="37"/>
      <c r="AC146" s="37"/>
      <c r="AD146" s="37"/>
      <c r="AE146" s="37"/>
      <c r="AR146" s="187" t="s">
        <v>142</v>
      </c>
      <c r="AT146" s="187" t="s">
        <v>149</v>
      </c>
      <c r="AU146" s="187" t="s">
        <v>69</v>
      </c>
      <c r="AY146" s="16" t="s">
        <v>141</v>
      </c>
      <c r="BE146" s="188">
        <f>IF(N146="základní",J146,0)</f>
        <v>0</v>
      </c>
      <c r="BF146" s="188">
        <f>IF(N146="snížená",J146,0)</f>
        <v>0</v>
      </c>
      <c r="BG146" s="188">
        <f>IF(N146="zákl. přenesená",J146,0)</f>
        <v>0</v>
      </c>
      <c r="BH146" s="188">
        <f>IF(N146="sníž. přenesená",J146,0)</f>
        <v>0</v>
      </c>
      <c r="BI146" s="188">
        <f>IF(N146="nulová",J146,0)</f>
        <v>0</v>
      </c>
      <c r="BJ146" s="16" t="s">
        <v>77</v>
      </c>
      <c r="BK146" s="188">
        <f>ROUND(I146*H146,2)</f>
        <v>0</v>
      </c>
      <c r="BL146" s="16" t="s">
        <v>142</v>
      </c>
      <c r="BM146" s="187" t="s">
        <v>295</v>
      </c>
    </row>
    <row r="147" s="2" customFormat="1">
      <c r="A147" s="37"/>
      <c r="B147" s="38"/>
      <c r="C147" s="39"/>
      <c r="D147" s="203" t="s">
        <v>168</v>
      </c>
      <c r="E147" s="39"/>
      <c r="F147" s="204" t="s">
        <v>808</v>
      </c>
      <c r="G147" s="39"/>
      <c r="H147" s="39"/>
      <c r="I147" s="205"/>
      <c r="J147" s="39"/>
      <c r="K147" s="39"/>
      <c r="L147" s="43"/>
      <c r="M147" s="206"/>
      <c r="N147" s="207"/>
      <c r="O147" s="83"/>
      <c r="P147" s="83"/>
      <c r="Q147" s="83"/>
      <c r="R147" s="83"/>
      <c r="S147" s="83"/>
      <c r="T147" s="84"/>
      <c r="U147" s="37"/>
      <c r="V147" s="37"/>
      <c r="W147" s="37"/>
      <c r="X147" s="37"/>
      <c r="Y147" s="37"/>
      <c r="Z147" s="37"/>
      <c r="AA147" s="37"/>
      <c r="AB147" s="37"/>
      <c r="AC147" s="37"/>
      <c r="AD147" s="37"/>
      <c r="AE147" s="37"/>
      <c r="AT147" s="16" t="s">
        <v>168</v>
      </c>
      <c r="AU147" s="16" t="s">
        <v>69</v>
      </c>
    </row>
    <row r="148" s="2" customFormat="1" ht="16.5" customHeight="1">
      <c r="A148" s="37"/>
      <c r="B148" s="38"/>
      <c r="C148" s="189" t="s">
        <v>297</v>
      </c>
      <c r="D148" s="189" t="s">
        <v>149</v>
      </c>
      <c r="E148" s="190" t="s">
        <v>281</v>
      </c>
      <c r="F148" s="191" t="s">
        <v>282</v>
      </c>
      <c r="G148" s="192" t="s">
        <v>138</v>
      </c>
      <c r="H148" s="193">
        <v>280</v>
      </c>
      <c r="I148" s="194"/>
      <c r="J148" s="195">
        <f>ROUND(I148*H148,2)</f>
        <v>0</v>
      </c>
      <c r="K148" s="191" t="s">
        <v>139</v>
      </c>
      <c r="L148" s="43"/>
      <c r="M148" s="196" t="s">
        <v>19</v>
      </c>
      <c r="N148" s="197" t="s">
        <v>40</v>
      </c>
      <c r="O148" s="83"/>
      <c r="P148" s="185">
        <f>O148*H148</f>
        <v>0</v>
      </c>
      <c r="Q148" s="185">
        <v>0</v>
      </c>
      <c r="R148" s="185">
        <f>Q148*H148</f>
        <v>0</v>
      </c>
      <c r="S148" s="185">
        <v>0</v>
      </c>
      <c r="T148" s="186">
        <f>S148*H148</f>
        <v>0</v>
      </c>
      <c r="U148" s="37"/>
      <c r="V148" s="37"/>
      <c r="W148" s="37"/>
      <c r="X148" s="37"/>
      <c r="Y148" s="37"/>
      <c r="Z148" s="37"/>
      <c r="AA148" s="37"/>
      <c r="AB148" s="37"/>
      <c r="AC148" s="37"/>
      <c r="AD148" s="37"/>
      <c r="AE148" s="37"/>
      <c r="AR148" s="187" t="s">
        <v>142</v>
      </c>
      <c r="AT148" s="187" t="s">
        <v>149</v>
      </c>
      <c r="AU148" s="187" t="s">
        <v>69</v>
      </c>
      <c r="AY148" s="16" t="s">
        <v>141</v>
      </c>
      <c r="BE148" s="188">
        <f>IF(N148="základní",J148,0)</f>
        <v>0</v>
      </c>
      <c r="BF148" s="188">
        <f>IF(N148="snížená",J148,0)</f>
        <v>0</v>
      </c>
      <c r="BG148" s="188">
        <f>IF(N148="zákl. přenesená",J148,0)</f>
        <v>0</v>
      </c>
      <c r="BH148" s="188">
        <f>IF(N148="sníž. přenesená",J148,0)</f>
        <v>0</v>
      </c>
      <c r="BI148" s="188">
        <f>IF(N148="nulová",J148,0)</f>
        <v>0</v>
      </c>
      <c r="BJ148" s="16" t="s">
        <v>77</v>
      </c>
      <c r="BK148" s="188">
        <f>ROUND(I148*H148,2)</f>
        <v>0</v>
      </c>
      <c r="BL148" s="16" t="s">
        <v>142</v>
      </c>
      <c r="BM148" s="187" t="s">
        <v>300</v>
      </c>
    </row>
    <row r="149" s="2" customFormat="1">
      <c r="A149" s="37"/>
      <c r="B149" s="38"/>
      <c r="C149" s="39"/>
      <c r="D149" s="203" t="s">
        <v>168</v>
      </c>
      <c r="E149" s="39"/>
      <c r="F149" s="204" t="s">
        <v>805</v>
      </c>
      <c r="G149" s="39"/>
      <c r="H149" s="39"/>
      <c r="I149" s="205"/>
      <c r="J149" s="39"/>
      <c r="K149" s="39"/>
      <c r="L149" s="43"/>
      <c r="M149" s="206"/>
      <c r="N149" s="207"/>
      <c r="O149" s="83"/>
      <c r="P149" s="83"/>
      <c r="Q149" s="83"/>
      <c r="R149" s="83"/>
      <c r="S149" s="83"/>
      <c r="T149" s="84"/>
      <c r="U149" s="37"/>
      <c r="V149" s="37"/>
      <c r="W149" s="37"/>
      <c r="X149" s="37"/>
      <c r="Y149" s="37"/>
      <c r="Z149" s="37"/>
      <c r="AA149" s="37"/>
      <c r="AB149" s="37"/>
      <c r="AC149" s="37"/>
      <c r="AD149" s="37"/>
      <c r="AE149" s="37"/>
      <c r="AT149" s="16" t="s">
        <v>168</v>
      </c>
      <c r="AU149" s="16" t="s">
        <v>69</v>
      </c>
    </row>
    <row r="150" s="2" customFormat="1" ht="16.5" customHeight="1">
      <c r="A150" s="37"/>
      <c r="B150" s="38"/>
      <c r="C150" s="189" t="s">
        <v>231</v>
      </c>
      <c r="D150" s="189" t="s">
        <v>149</v>
      </c>
      <c r="E150" s="190" t="s">
        <v>285</v>
      </c>
      <c r="F150" s="191" t="s">
        <v>286</v>
      </c>
      <c r="G150" s="192" t="s">
        <v>138</v>
      </c>
      <c r="H150" s="193">
        <v>11</v>
      </c>
      <c r="I150" s="194"/>
      <c r="J150" s="195">
        <f>ROUND(I150*H150,2)</f>
        <v>0</v>
      </c>
      <c r="K150" s="191" t="s">
        <v>139</v>
      </c>
      <c r="L150" s="43"/>
      <c r="M150" s="196" t="s">
        <v>19</v>
      </c>
      <c r="N150" s="197" t="s">
        <v>40</v>
      </c>
      <c r="O150" s="83"/>
      <c r="P150" s="185">
        <f>O150*H150</f>
        <v>0</v>
      </c>
      <c r="Q150" s="185">
        <v>0</v>
      </c>
      <c r="R150" s="185">
        <f>Q150*H150</f>
        <v>0</v>
      </c>
      <c r="S150" s="185">
        <v>0</v>
      </c>
      <c r="T150" s="186">
        <f>S150*H150</f>
        <v>0</v>
      </c>
      <c r="U150" s="37"/>
      <c r="V150" s="37"/>
      <c r="W150" s="37"/>
      <c r="X150" s="37"/>
      <c r="Y150" s="37"/>
      <c r="Z150" s="37"/>
      <c r="AA150" s="37"/>
      <c r="AB150" s="37"/>
      <c r="AC150" s="37"/>
      <c r="AD150" s="37"/>
      <c r="AE150" s="37"/>
      <c r="AR150" s="187" t="s">
        <v>142</v>
      </c>
      <c r="AT150" s="187" t="s">
        <v>149</v>
      </c>
      <c r="AU150" s="187" t="s">
        <v>69</v>
      </c>
      <c r="AY150" s="16" t="s">
        <v>141</v>
      </c>
      <c r="BE150" s="188">
        <f>IF(N150="základní",J150,0)</f>
        <v>0</v>
      </c>
      <c r="BF150" s="188">
        <f>IF(N150="snížená",J150,0)</f>
        <v>0</v>
      </c>
      <c r="BG150" s="188">
        <f>IF(N150="zákl. přenesená",J150,0)</f>
        <v>0</v>
      </c>
      <c r="BH150" s="188">
        <f>IF(N150="sníž. přenesená",J150,0)</f>
        <v>0</v>
      </c>
      <c r="BI150" s="188">
        <f>IF(N150="nulová",J150,0)</f>
        <v>0</v>
      </c>
      <c r="BJ150" s="16" t="s">
        <v>77</v>
      </c>
      <c r="BK150" s="188">
        <f>ROUND(I150*H150,2)</f>
        <v>0</v>
      </c>
      <c r="BL150" s="16" t="s">
        <v>142</v>
      </c>
      <c r="BM150" s="187" t="s">
        <v>303</v>
      </c>
    </row>
    <row r="151" s="2" customFormat="1">
      <c r="A151" s="37"/>
      <c r="B151" s="38"/>
      <c r="C151" s="39"/>
      <c r="D151" s="203" t="s">
        <v>168</v>
      </c>
      <c r="E151" s="39"/>
      <c r="F151" s="204" t="s">
        <v>600</v>
      </c>
      <c r="G151" s="39"/>
      <c r="H151" s="39"/>
      <c r="I151" s="205"/>
      <c r="J151" s="39"/>
      <c r="K151" s="39"/>
      <c r="L151" s="43"/>
      <c r="M151" s="206"/>
      <c r="N151" s="207"/>
      <c r="O151" s="83"/>
      <c r="P151" s="83"/>
      <c r="Q151" s="83"/>
      <c r="R151" s="83"/>
      <c r="S151" s="83"/>
      <c r="T151" s="84"/>
      <c r="U151" s="37"/>
      <c r="V151" s="37"/>
      <c r="W151" s="37"/>
      <c r="X151" s="37"/>
      <c r="Y151" s="37"/>
      <c r="Z151" s="37"/>
      <c r="AA151" s="37"/>
      <c r="AB151" s="37"/>
      <c r="AC151" s="37"/>
      <c r="AD151" s="37"/>
      <c r="AE151" s="37"/>
      <c r="AT151" s="16" t="s">
        <v>168</v>
      </c>
      <c r="AU151" s="16" t="s">
        <v>69</v>
      </c>
    </row>
    <row r="152" s="2" customFormat="1" ht="16.5" customHeight="1">
      <c r="A152" s="37"/>
      <c r="B152" s="38"/>
      <c r="C152" s="189" t="s">
        <v>305</v>
      </c>
      <c r="D152" s="189" t="s">
        <v>149</v>
      </c>
      <c r="E152" s="190" t="s">
        <v>290</v>
      </c>
      <c r="F152" s="191" t="s">
        <v>291</v>
      </c>
      <c r="G152" s="192" t="s">
        <v>138</v>
      </c>
      <c r="H152" s="193">
        <v>11</v>
      </c>
      <c r="I152" s="194"/>
      <c r="J152" s="195">
        <f>ROUND(I152*H152,2)</f>
        <v>0</v>
      </c>
      <c r="K152" s="191" t="s">
        <v>139</v>
      </c>
      <c r="L152" s="43"/>
      <c r="M152" s="196" t="s">
        <v>19</v>
      </c>
      <c r="N152" s="197" t="s">
        <v>40</v>
      </c>
      <c r="O152" s="83"/>
      <c r="P152" s="185">
        <f>O152*H152</f>
        <v>0</v>
      </c>
      <c r="Q152" s="185">
        <v>0</v>
      </c>
      <c r="R152" s="185">
        <f>Q152*H152</f>
        <v>0</v>
      </c>
      <c r="S152" s="185">
        <v>0</v>
      </c>
      <c r="T152" s="186">
        <f>S152*H152</f>
        <v>0</v>
      </c>
      <c r="U152" s="37"/>
      <c r="V152" s="37"/>
      <c r="W152" s="37"/>
      <c r="X152" s="37"/>
      <c r="Y152" s="37"/>
      <c r="Z152" s="37"/>
      <c r="AA152" s="37"/>
      <c r="AB152" s="37"/>
      <c r="AC152" s="37"/>
      <c r="AD152" s="37"/>
      <c r="AE152" s="37"/>
      <c r="AR152" s="187" t="s">
        <v>142</v>
      </c>
      <c r="AT152" s="187" t="s">
        <v>149</v>
      </c>
      <c r="AU152" s="187" t="s">
        <v>69</v>
      </c>
      <c r="AY152" s="16" t="s">
        <v>141</v>
      </c>
      <c r="BE152" s="188">
        <f>IF(N152="základní",J152,0)</f>
        <v>0</v>
      </c>
      <c r="BF152" s="188">
        <f>IF(N152="snížená",J152,0)</f>
        <v>0</v>
      </c>
      <c r="BG152" s="188">
        <f>IF(N152="zákl. přenesená",J152,0)</f>
        <v>0</v>
      </c>
      <c r="BH152" s="188">
        <f>IF(N152="sníž. přenesená",J152,0)</f>
        <v>0</v>
      </c>
      <c r="BI152" s="188">
        <f>IF(N152="nulová",J152,0)</f>
        <v>0</v>
      </c>
      <c r="BJ152" s="16" t="s">
        <v>77</v>
      </c>
      <c r="BK152" s="188">
        <f>ROUND(I152*H152,2)</f>
        <v>0</v>
      </c>
      <c r="BL152" s="16" t="s">
        <v>142</v>
      </c>
      <c r="BM152" s="187" t="s">
        <v>308</v>
      </c>
    </row>
    <row r="153" s="2" customFormat="1">
      <c r="A153" s="37"/>
      <c r="B153" s="38"/>
      <c r="C153" s="39"/>
      <c r="D153" s="203" t="s">
        <v>168</v>
      </c>
      <c r="E153" s="39"/>
      <c r="F153" s="204" t="s">
        <v>600</v>
      </c>
      <c r="G153" s="39"/>
      <c r="H153" s="39"/>
      <c r="I153" s="205"/>
      <c r="J153" s="39"/>
      <c r="K153" s="39"/>
      <c r="L153" s="43"/>
      <c r="M153" s="206"/>
      <c r="N153" s="207"/>
      <c r="O153" s="83"/>
      <c r="P153" s="83"/>
      <c r="Q153" s="83"/>
      <c r="R153" s="83"/>
      <c r="S153" s="83"/>
      <c r="T153" s="84"/>
      <c r="U153" s="37"/>
      <c r="V153" s="37"/>
      <c r="W153" s="37"/>
      <c r="X153" s="37"/>
      <c r="Y153" s="37"/>
      <c r="Z153" s="37"/>
      <c r="AA153" s="37"/>
      <c r="AB153" s="37"/>
      <c r="AC153" s="37"/>
      <c r="AD153" s="37"/>
      <c r="AE153" s="37"/>
      <c r="AT153" s="16" t="s">
        <v>168</v>
      </c>
      <c r="AU153" s="16" t="s">
        <v>69</v>
      </c>
    </row>
    <row r="154" s="2" customFormat="1" ht="16.5" customHeight="1">
      <c r="A154" s="37"/>
      <c r="B154" s="38"/>
      <c r="C154" s="189" t="s">
        <v>236</v>
      </c>
      <c r="D154" s="189" t="s">
        <v>149</v>
      </c>
      <c r="E154" s="190" t="s">
        <v>293</v>
      </c>
      <c r="F154" s="191" t="s">
        <v>294</v>
      </c>
      <c r="G154" s="192" t="s">
        <v>138</v>
      </c>
      <c r="H154" s="193">
        <v>28</v>
      </c>
      <c r="I154" s="194"/>
      <c r="J154" s="195">
        <f>ROUND(I154*H154,2)</f>
        <v>0</v>
      </c>
      <c r="K154" s="191" t="s">
        <v>139</v>
      </c>
      <c r="L154" s="43"/>
      <c r="M154" s="196" t="s">
        <v>19</v>
      </c>
      <c r="N154" s="197" t="s">
        <v>40</v>
      </c>
      <c r="O154" s="83"/>
      <c r="P154" s="185">
        <f>O154*H154</f>
        <v>0</v>
      </c>
      <c r="Q154" s="185">
        <v>0</v>
      </c>
      <c r="R154" s="185">
        <f>Q154*H154</f>
        <v>0</v>
      </c>
      <c r="S154" s="185">
        <v>0</v>
      </c>
      <c r="T154" s="186">
        <f>S154*H154</f>
        <v>0</v>
      </c>
      <c r="U154" s="37"/>
      <c r="V154" s="37"/>
      <c r="W154" s="37"/>
      <c r="X154" s="37"/>
      <c r="Y154" s="37"/>
      <c r="Z154" s="37"/>
      <c r="AA154" s="37"/>
      <c r="AB154" s="37"/>
      <c r="AC154" s="37"/>
      <c r="AD154" s="37"/>
      <c r="AE154" s="37"/>
      <c r="AR154" s="187" t="s">
        <v>142</v>
      </c>
      <c r="AT154" s="187" t="s">
        <v>149</v>
      </c>
      <c r="AU154" s="187" t="s">
        <v>69</v>
      </c>
      <c r="AY154" s="16" t="s">
        <v>141</v>
      </c>
      <c r="BE154" s="188">
        <f>IF(N154="základní",J154,0)</f>
        <v>0</v>
      </c>
      <c r="BF154" s="188">
        <f>IF(N154="snížená",J154,0)</f>
        <v>0</v>
      </c>
      <c r="BG154" s="188">
        <f>IF(N154="zákl. přenesená",J154,0)</f>
        <v>0</v>
      </c>
      <c r="BH154" s="188">
        <f>IF(N154="sníž. přenesená",J154,0)</f>
        <v>0</v>
      </c>
      <c r="BI154" s="188">
        <f>IF(N154="nulová",J154,0)</f>
        <v>0</v>
      </c>
      <c r="BJ154" s="16" t="s">
        <v>77</v>
      </c>
      <c r="BK154" s="188">
        <f>ROUND(I154*H154,2)</f>
        <v>0</v>
      </c>
      <c r="BL154" s="16" t="s">
        <v>142</v>
      </c>
      <c r="BM154" s="187" t="s">
        <v>309</v>
      </c>
    </row>
    <row r="155" s="2" customFormat="1">
      <c r="A155" s="37"/>
      <c r="B155" s="38"/>
      <c r="C155" s="39"/>
      <c r="D155" s="203" t="s">
        <v>168</v>
      </c>
      <c r="E155" s="39"/>
      <c r="F155" s="204" t="s">
        <v>601</v>
      </c>
      <c r="G155" s="39"/>
      <c r="H155" s="39"/>
      <c r="I155" s="205"/>
      <c r="J155" s="39"/>
      <c r="K155" s="39"/>
      <c r="L155" s="43"/>
      <c r="M155" s="206"/>
      <c r="N155" s="207"/>
      <c r="O155" s="83"/>
      <c r="P155" s="83"/>
      <c r="Q155" s="83"/>
      <c r="R155" s="83"/>
      <c r="S155" s="83"/>
      <c r="T155" s="84"/>
      <c r="U155" s="37"/>
      <c r="V155" s="37"/>
      <c r="W155" s="37"/>
      <c r="X155" s="37"/>
      <c r="Y155" s="37"/>
      <c r="Z155" s="37"/>
      <c r="AA155" s="37"/>
      <c r="AB155" s="37"/>
      <c r="AC155" s="37"/>
      <c r="AD155" s="37"/>
      <c r="AE155" s="37"/>
      <c r="AT155" s="16" t="s">
        <v>168</v>
      </c>
      <c r="AU155" s="16" t="s">
        <v>69</v>
      </c>
    </row>
    <row r="156" s="2" customFormat="1" ht="16.5" customHeight="1">
      <c r="A156" s="37"/>
      <c r="B156" s="38"/>
      <c r="C156" s="189" t="s">
        <v>311</v>
      </c>
      <c r="D156" s="189" t="s">
        <v>149</v>
      </c>
      <c r="E156" s="190" t="s">
        <v>298</v>
      </c>
      <c r="F156" s="191" t="s">
        <v>299</v>
      </c>
      <c r="G156" s="192" t="s">
        <v>138</v>
      </c>
      <c r="H156" s="193">
        <v>28</v>
      </c>
      <c r="I156" s="194"/>
      <c r="J156" s="195">
        <f>ROUND(I156*H156,2)</f>
        <v>0</v>
      </c>
      <c r="K156" s="191" t="s">
        <v>139</v>
      </c>
      <c r="L156" s="43"/>
      <c r="M156" s="196" t="s">
        <v>19</v>
      </c>
      <c r="N156" s="197" t="s">
        <v>40</v>
      </c>
      <c r="O156" s="83"/>
      <c r="P156" s="185">
        <f>O156*H156</f>
        <v>0</v>
      </c>
      <c r="Q156" s="185">
        <v>0</v>
      </c>
      <c r="R156" s="185">
        <f>Q156*H156</f>
        <v>0</v>
      </c>
      <c r="S156" s="185">
        <v>0</v>
      </c>
      <c r="T156" s="186">
        <f>S156*H156</f>
        <v>0</v>
      </c>
      <c r="U156" s="37"/>
      <c r="V156" s="37"/>
      <c r="W156" s="37"/>
      <c r="X156" s="37"/>
      <c r="Y156" s="37"/>
      <c r="Z156" s="37"/>
      <c r="AA156" s="37"/>
      <c r="AB156" s="37"/>
      <c r="AC156" s="37"/>
      <c r="AD156" s="37"/>
      <c r="AE156" s="37"/>
      <c r="AR156" s="187" t="s">
        <v>142</v>
      </c>
      <c r="AT156" s="187" t="s">
        <v>149</v>
      </c>
      <c r="AU156" s="187" t="s">
        <v>69</v>
      </c>
      <c r="AY156" s="16" t="s">
        <v>141</v>
      </c>
      <c r="BE156" s="188">
        <f>IF(N156="základní",J156,0)</f>
        <v>0</v>
      </c>
      <c r="BF156" s="188">
        <f>IF(N156="snížená",J156,0)</f>
        <v>0</v>
      </c>
      <c r="BG156" s="188">
        <f>IF(N156="zákl. přenesená",J156,0)</f>
        <v>0</v>
      </c>
      <c r="BH156" s="188">
        <f>IF(N156="sníž. přenesená",J156,0)</f>
        <v>0</v>
      </c>
      <c r="BI156" s="188">
        <f>IF(N156="nulová",J156,0)</f>
        <v>0</v>
      </c>
      <c r="BJ156" s="16" t="s">
        <v>77</v>
      </c>
      <c r="BK156" s="188">
        <f>ROUND(I156*H156,2)</f>
        <v>0</v>
      </c>
      <c r="BL156" s="16" t="s">
        <v>142</v>
      </c>
      <c r="BM156" s="187" t="s">
        <v>313</v>
      </c>
    </row>
    <row r="157" s="2" customFormat="1">
      <c r="A157" s="37"/>
      <c r="B157" s="38"/>
      <c r="C157" s="39"/>
      <c r="D157" s="203" t="s">
        <v>168</v>
      </c>
      <c r="E157" s="39"/>
      <c r="F157" s="204" t="s">
        <v>601</v>
      </c>
      <c r="G157" s="39"/>
      <c r="H157" s="39"/>
      <c r="I157" s="205"/>
      <c r="J157" s="39"/>
      <c r="K157" s="39"/>
      <c r="L157" s="43"/>
      <c r="M157" s="206"/>
      <c r="N157" s="207"/>
      <c r="O157" s="83"/>
      <c r="P157" s="83"/>
      <c r="Q157" s="83"/>
      <c r="R157" s="83"/>
      <c r="S157" s="83"/>
      <c r="T157" s="84"/>
      <c r="U157" s="37"/>
      <c r="V157" s="37"/>
      <c r="W157" s="37"/>
      <c r="X157" s="37"/>
      <c r="Y157" s="37"/>
      <c r="Z157" s="37"/>
      <c r="AA157" s="37"/>
      <c r="AB157" s="37"/>
      <c r="AC157" s="37"/>
      <c r="AD157" s="37"/>
      <c r="AE157" s="37"/>
      <c r="AT157" s="16" t="s">
        <v>168</v>
      </c>
      <c r="AU157" s="16" t="s">
        <v>69</v>
      </c>
    </row>
    <row r="158" s="2" customFormat="1" ht="24.15" customHeight="1">
      <c r="A158" s="37"/>
      <c r="B158" s="38"/>
      <c r="C158" s="189" t="s">
        <v>240</v>
      </c>
      <c r="D158" s="189" t="s">
        <v>149</v>
      </c>
      <c r="E158" s="190" t="s">
        <v>301</v>
      </c>
      <c r="F158" s="191" t="s">
        <v>302</v>
      </c>
      <c r="G158" s="192" t="s">
        <v>138</v>
      </c>
      <c r="H158" s="193">
        <v>4</v>
      </c>
      <c r="I158" s="194"/>
      <c r="J158" s="195">
        <f>ROUND(I158*H158,2)</f>
        <v>0</v>
      </c>
      <c r="K158" s="191" t="s">
        <v>139</v>
      </c>
      <c r="L158" s="43"/>
      <c r="M158" s="196" t="s">
        <v>19</v>
      </c>
      <c r="N158" s="197" t="s">
        <v>40</v>
      </c>
      <c r="O158" s="83"/>
      <c r="P158" s="185">
        <f>O158*H158</f>
        <v>0</v>
      </c>
      <c r="Q158" s="185">
        <v>0</v>
      </c>
      <c r="R158" s="185">
        <f>Q158*H158</f>
        <v>0</v>
      </c>
      <c r="S158" s="185">
        <v>0</v>
      </c>
      <c r="T158" s="186">
        <f>S158*H158</f>
        <v>0</v>
      </c>
      <c r="U158" s="37"/>
      <c r="V158" s="37"/>
      <c r="W158" s="37"/>
      <c r="X158" s="37"/>
      <c r="Y158" s="37"/>
      <c r="Z158" s="37"/>
      <c r="AA158" s="37"/>
      <c r="AB158" s="37"/>
      <c r="AC158" s="37"/>
      <c r="AD158" s="37"/>
      <c r="AE158" s="37"/>
      <c r="AR158" s="187" t="s">
        <v>142</v>
      </c>
      <c r="AT158" s="187" t="s">
        <v>149</v>
      </c>
      <c r="AU158" s="187" t="s">
        <v>69</v>
      </c>
      <c r="AY158" s="16" t="s">
        <v>141</v>
      </c>
      <c r="BE158" s="188">
        <f>IF(N158="základní",J158,0)</f>
        <v>0</v>
      </c>
      <c r="BF158" s="188">
        <f>IF(N158="snížená",J158,0)</f>
        <v>0</v>
      </c>
      <c r="BG158" s="188">
        <f>IF(N158="zákl. přenesená",J158,0)</f>
        <v>0</v>
      </c>
      <c r="BH158" s="188">
        <f>IF(N158="sníž. přenesená",J158,0)</f>
        <v>0</v>
      </c>
      <c r="BI158" s="188">
        <f>IF(N158="nulová",J158,0)</f>
        <v>0</v>
      </c>
      <c r="BJ158" s="16" t="s">
        <v>77</v>
      </c>
      <c r="BK158" s="188">
        <f>ROUND(I158*H158,2)</f>
        <v>0</v>
      </c>
      <c r="BL158" s="16" t="s">
        <v>142</v>
      </c>
      <c r="BM158" s="187" t="s">
        <v>316</v>
      </c>
    </row>
    <row r="159" s="2" customFormat="1">
      <c r="A159" s="37"/>
      <c r="B159" s="38"/>
      <c r="C159" s="39"/>
      <c r="D159" s="203" t="s">
        <v>168</v>
      </c>
      <c r="E159" s="39"/>
      <c r="F159" s="204" t="s">
        <v>602</v>
      </c>
      <c r="G159" s="39"/>
      <c r="H159" s="39"/>
      <c r="I159" s="205"/>
      <c r="J159" s="39"/>
      <c r="K159" s="39"/>
      <c r="L159" s="43"/>
      <c r="M159" s="206"/>
      <c r="N159" s="207"/>
      <c r="O159" s="83"/>
      <c r="P159" s="83"/>
      <c r="Q159" s="83"/>
      <c r="R159" s="83"/>
      <c r="S159" s="83"/>
      <c r="T159" s="84"/>
      <c r="U159" s="37"/>
      <c r="V159" s="37"/>
      <c r="W159" s="37"/>
      <c r="X159" s="37"/>
      <c r="Y159" s="37"/>
      <c r="Z159" s="37"/>
      <c r="AA159" s="37"/>
      <c r="AB159" s="37"/>
      <c r="AC159" s="37"/>
      <c r="AD159" s="37"/>
      <c r="AE159" s="37"/>
      <c r="AT159" s="16" t="s">
        <v>168</v>
      </c>
      <c r="AU159" s="16" t="s">
        <v>69</v>
      </c>
    </row>
    <row r="160" s="2" customFormat="1" ht="37.8" customHeight="1">
      <c r="A160" s="37"/>
      <c r="B160" s="38"/>
      <c r="C160" s="189" t="s">
        <v>318</v>
      </c>
      <c r="D160" s="189" t="s">
        <v>149</v>
      </c>
      <c r="E160" s="190" t="s">
        <v>306</v>
      </c>
      <c r="F160" s="191" t="s">
        <v>307</v>
      </c>
      <c r="G160" s="192" t="s">
        <v>138</v>
      </c>
      <c r="H160" s="193">
        <v>4</v>
      </c>
      <c r="I160" s="194"/>
      <c r="J160" s="195">
        <f>ROUND(I160*H160,2)</f>
        <v>0</v>
      </c>
      <c r="K160" s="191" t="s">
        <v>139</v>
      </c>
      <c r="L160" s="43"/>
      <c r="M160" s="196" t="s">
        <v>19</v>
      </c>
      <c r="N160" s="197" t="s">
        <v>40</v>
      </c>
      <c r="O160" s="83"/>
      <c r="P160" s="185">
        <f>O160*H160</f>
        <v>0</v>
      </c>
      <c r="Q160" s="185">
        <v>0</v>
      </c>
      <c r="R160" s="185">
        <f>Q160*H160</f>
        <v>0</v>
      </c>
      <c r="S160" s="185">
        <v>0</v>
      </c>
      <c r="T160" s="186">
        <f>S160*H160</f>
        <v>0</v>
      </c>
      <c r="U160" s="37"/>
      <c r="V160" s="37"/>
      <c r="W160" s="37"/>
      <c r="X160" s="37"/>
      <c r="Y160" s="37"/>
      <c r="Z160" s="37"/>
      <c r="AA160" s="37"/>
      <c r="AB160" s="37"/>
      <c r="AC160" s="37"/>
      <c r="AD160" s="37"/>
      <c r="AE160" s="37"/>
      <c r="AR160" s="187" t="s">
        <v>142</v>
      </c>
      <c r="AT160" s="187" t="s">
        <v>149</v>
      </c>
      <c r="AU160" s="187" t="s">
        <v>69</v>
      </c>
      <c r="AY160" s="16" t="s">
        <v>141</v>
      </c>
      <c r="BE160" s="188">
        <f>IF(N160="základní",J160,0)</f>
        <v>0</v>
      </c>
      <c r="BF160" s="188">
        <f>IF(N160="snížená",J160,0)</f>
        <v>0</v>
      </c>
      <c r="BG160" s="188">
        <f>IF(N160="zákl. přenesená",J160,0)</f>
        <v>0</v>
      </c>
      <c r="BH160" s="188">
        <f>IF(N160="sníž. přenesená",J160,0)</f>
        <v>0</v>
      </c>
      <c r="BI160" s="188">
        <f>IF(N160="nulová",J160,0)</f>
        <v>0</v>
      </c>
      <c r="BJ160" s="16" t="s">
        <v>77</v>
      </c>
      <c r="BK160" s="188">
        <f>ROUND(I160*H160,2)</f>
        <v>0</v>
      </c>
      <c r="BL160" s="16" t="s">
        <v>142</v>
      </c>
      <c r="BM160" s="187" t="s">
        <v>321</v>
      </c>
    </row>
    <row r="161" s="2" customFormat="1">
      <c r="A161" s="37"/>
      <c r="B161" s="38"/>
      <c r="C161" s="39"/>
      <c r="D161" s="203" t="s">
        <v>168</v>
      </c>
      <c r="E161" s="39"/>
      <c r="F161" s="204" t="s">
        <v>602</v>
      </c>
      <c r="G161" s="39"/>
      <c r="H161" s="39"/>
      <c r="I161" s="205"/>
      <c r="J161" s="39"/>
      <c r="K161" s="39"/>
      <c r="L161" s="43"/>
      <c r="M161" s="206"/>
      <c r="N161" s="207"/>
      <c r="O161" s="83"/>
      <c r="P161" s="83"/>
      <c r="Q161" s="83"/>
      <c r="R161" s="83"/>
      <c r="S161" s="83"/>
      <c r="T161" s="84"/>
      <c r="U161" s="37"/>
      <c r="V161" s="37"/>
      <c r="W161" s="37"/>
      <c r="X161" s="37"/>
      <c r="Y161" s="37"/>
      <c r="Z161" s="37"/>
      <c r="AA161" s="37"/>
      <c r="AB161" s="37"/>
      <c r="AC161" s="37"/>
      <c r="AD161" s="37"/>
      <c r="AE161" s="37"/>
      <c r="AT161" s="16" t="s">
        <v>168</v>
      </c>
      <c r="AU161" s="16" t="s">
        <v>69</v>
      </c>
    </row>
    <row r="162" s="2" customFormat="1" ht="16.5" customHeight="1">
      <c r="A162" s="37"/>
      <c r="B162" s="38"/>
      <c r="C162" s="189" t="s">
        <v>242</v>
      </c>
      <c r="D162" s="189" t="s">
        <v>149</v>
      </c>
      <c r="E162" s="190" t="s">
        <v>159</v>
      </c>
      <c r="F162" s="191" t="s">
        <v>160</v>
      </c>
      <c r="G162" s="192" t="s">
        <v>138</v>
      </c>
      <c r="H162" s="193">
        <v>20</v>
      </c>
      <c r="I162" s="194"/>
      <c r="J162" s="195">
        <f>ROUND(I162*H162,2)</f>
        <v>0</v>
      </c>
      <c r="K162" s="191" t="s">
        <v>139</v>
      </c>
      <c r="L162" s="43"/>
      <c r="M162" s="196" t="s">
        <v>19</v>
      </c>
      <c r="N162" s="197" t="s">
        <v>40</v>
      </c>
      <c r="O162" s="83"/>
      <c r="P162" s="185">
        <f>O162*H162</f>
        <v>0</v>
      </c>
      <c r="Q162" s="185">
        <v>0</v>
      </c>
      <c r="R162" s="185">
        <f>Q162*H162</f>
        <v>0</v>
      </c>
      <c r="S162" s="185">
        <v>0</v>
      </c>
      <c r="T162" s="186">
        <f>S162*H162</f>
        <v>0</v>
      </c>
      <c r="U162" s="37"/>
      <c r="V162" s="37"/>
      <c r="W162" s="37"/>
      <c r="X162" s="37"/>
      <c r="Y162" s="37"/>
      <c r="Z162" s="37"/>
      <c r="AA162" s="37"/>
      <c r="AB162" s="37"/>
      <c r="AC162" s="37"/>
      <c r="AD162" s="37"/>
      <c r="AE162" s="37"/>
      <c r="AR162" s="187" t="s">
        <v>142</v>
      </c>
      <c r="AT162" s="187" t="s">
        <v>149</v>
      </c>
      <c r="AU162" s="187" t="s">
        <v>69</v>
      </c>
      <c r="AY162" s="16" t="s">
        <v>141</v>
      </c>
      <c r="BE162" s="188">
        <f>IF(N162="základní",J162,0)</f>
        <v>0</v>
      </c>
      <c r="BF162" s="188">
        <f>IF(N162="snížená",J162,0)</f>
        <v>0</v>
      </c>
      <c r="BG162" s="188">
        <f>IF(N162="zákl. přenesená",J162,0)</f>
        <v>0</v>
      </c>
      <c r="BH162" s="188">
        <f>IF(N162="sníž. přenesená",J162,0)</f>
        <v>0</v>
      </c>
      <c r="BI162" s="188">
        <f>IF(N162="nulová",J162,0)</f>
        <v>0</v>
      </c>
      <c r="BJ162" s="16" t="s">
        <v>77</v>
      </c>
      <c r="BK162" s="188">
        <f>ROUND(I162*H162,2)</f>
        <v>0</v>
      </c>
      <c r="BL162" s="16" t="s">
        <v>142</v>
      </c>
      <c r="BM162" s="187" t="s">
        <v>322</v>
      </c>
    </row>
    <row r="163" s="2" customFormat="1">
      <c r="A163" s="37"/>
      <c r="B163" s="38"/>
      <c r="C163" s="39"/>
      <c r="D163" s="203" t="s">
        <v>168</v>
      </c>
      <c r="E163" s="39"/>
      <c r="F163" s="204" t="s">
        <v>603</v>
      </c>
      <c r="G163" s="39"/>
      <c r="H163" s="39"/>
      <c r="I163" s="205"/>
      <c r="J163" s="39"/>
      <c r="K163" s="39"/>
      <c r="L163" s="43"/>
      <c r="M163" s="206"/>
      <c r="N163" s="207"/>
      <c r="O163" s="83"/>
      <c r="P163" s="83"/>
      <c r="Q163" s="83"/>
      <c r="R163" s="83"/>
      <c r="S163" s="83"/>
      <c r="T163" s="84"/>
      <c r="U163" s="37"/>
      <c r="V163" s="37"/>
      <c r="W163" s="37"/>
      <c r="X163" s="37"/>
      <c r="Y163" s="37"/>
      <c r="Z163" s="37"/>
      <c r="AA163" s="37"/>
      <c r="AB163" s="37"/>
      <c r="AC163" s="37"/>
      <c r="AD163" s="37"/>
      <c r="AE163" s="37"/>
      <c r="AT163" s="16" t="s">
        <v>168</v>
      </c>
      <c r="AU163" s="16" t="s">
        <v>69</v>
      </c>
    </row>
    <row r="164" s="2" customFormat="1" ht="44.25" customHeight="1">
      <c r="A164" s="37"/>
      <c r="B164" s="38"/>
      <c r="C164" s="189" t="s">
        <v>323</v>
      </c>
      <c r="D164" s="189" t="s">
        <v>149</v>
      </c>
      <c r="E164" s="190" t="s">
        <v>156</v>
      </c>
      <c r="F164" s="191" t="s">
        <v>312</v>
      </c>
      <c r="G164" s="192" t="s">
        <v>138</v>
      </c>
      <c r="H164" s="193">
        <v>20</v>
      </c>
      <c r="I164" s="194"/>
      <c r="J164" s="195">
        <f>ROUND(I164*H164,2)</f>
        <v>0</v>
      </c>
      <c r="K164" s="191" t="s">
        <v>139</v>
      </c>
      <c r="L164" s="43"/>
      <c r="M164" s="196" t="s">
        <v>19</v>
      </c>
      <c r="N164" s="197" t="s">
        <v>40</v>
      </c>
      <c r="O164" s="83"/>
      <c r="P164" s="185">
        <f>O164*H164</f>
        <v>0</v>
      </c>
      <c r="Q164" s="185">
        <v>0</v>
      </c>
      <c r="R164" s="185">
        <f>Q164*H164</f>
        <v>0</v>
      </c>
      <c r="S164" s="185">
        <v>0</v>
      </c>
      <c r="T164" s="186">
        <f>S164*H164</f>
        <v>0</v>
      </c>
      <c r="U164" s="37"/>
      <c r="V164" s="37"/>
      <c r="W164" s="37"/>
      <c r="X164" s="37"/>
      <c r="Y164" s="37"/>
      <c r="Z164" s="37"/>
      <c r="AA164" s="37"/>
      <c r="AB164" s="37"/>
      <c r="AC164" s="37"/>
      <c r="AD164" s="37"/>
      <c r="AE164" s="37"/>
      <c r="AR164" s="187" t="s">
        <v>142</v>
      </c>
      <c r="AT164" s="187" t="s">
        <v>149</v>
      </c>
      <c r="AU164" s="187" t="s">
        <v>69</v>
      </c>
      <c r="AY164" s="16" t="s">
        <v>141</v>
      </c>
      <c r="BE164" s="188">
        <f>IF(N164="základní",J164,0)</f>
        <v>0</v>
      </c>
      <c r="BF164" s="188">
        <f>IF(N164="snížená",J164,0)</f>
        <v>0</v>
      </c>
      <c r="BG164" s="188">
        <f>IF(N164="zákl. přenesená",J164,0)</f>
        <v>0</v>
      </c>
      <c r="BH164" s="188">
        <f>IF(N164="sníž. přenesená",J164,0)</f>
        <v>0</v>
      </c>
      <c r="BI164" s="188">
        <f>IF(N164="nulová",J164,0)</f>
        <v>0</v>
      </c>
      <c r="BJ164" s="16" t="s">
        <v>77</v>
      </c>
      <c r="BK164" s="188">
        <f>ROUND(I164*H164,2)</f>
        <v>0</v>
      </c>
      <c r="BL164" s="16" t="s">
        <v>142</v>
      </c>
      <c r="BM164" s="187" t="s">
        <v>326</v>
      </c>
    </row>
    <row r="165" s="2" customFormat="1">
      <c r="A165" s="37"/>
      <c r="B165" s="38"/>
      <c r="C165" s="39"/>
      <c r="D165" s="203" t="s">
        <v>168</v>
      </c>
      <c r="E165" s="39"/>
      <c r="F165" s="204" t="s">
        <v>603</v>
      </c>
      <c r="G165" s="39"/>
      <c r="H165" s="39"/>
      <c r="I165" s="205"/>
      <c r="J165" s="39"/>
      <c r="K165" s="39"/>
      <c r="L165" s="43"/>
      <c r="M165" s="206"/>
      <c r="N165" s="207"/>
      <c r="O165" s="83"/>
      <c r="P165" s="83"/>
      <c r="Q165" s="83"/>
      <c r="R165" s="83"/>
      <c r="S165" s="83"/>
      <c r="T165" s="84"/>
      <c r="U165" s="37"/>
      <c r="V165" s="37"/>
      <c r="W165" s="37"/>
      <c r="X165" s="37"/>
      <c r="Y165" s="37"/>
      <c r="Z165" s="37"/>
      <c r="AA165" s="37"/>
      <c r="AB165" s="37"/>
      <c r="AC165" s="37"/>
      <c r="AD165" s="37"/>
      <c r="AE165" s="37"/>
      <c r="AT165" s="16" t="s">
        <v>168</v>
      </c>
      <c r="AU165" s="16" t="s">
        <v>69</v>
      </c>
    </row>
    <row r="166" s="2" customFormat="1" ht="44.25" customHeight="1">
      <c r="A166" s="37"/>
      <c r="B166" s="38"/>
      <c r="C166" s="189" t="s">
        <v>247</v>
      </c>
      <c r="D166" s="189" t="s">
        <v>149</v>
      </c>
      <c r="E166" s="190" t="s">
        <v>314</v>
      </c>
      <c r="F166" s="191" t="s">
        <v>315</v>
      </c>
      <c r="G166" s="192" t="s">
        <v>180</v>
      </c>
      <c r="H166" s="193">
        <v>156.53999999999999</v>
      </c>
      <c r="I166" s="194"/>
      <c r="J166" s="195">
        <f>ROUND(I166*H166,2)</f>
        <v>0</v>
      </c>
      <c r="K166" s="191" t="s">
        <v>139</v>
      </c>
      <c r="L166" s="43"/>
      <c r="M166" s="196" t="s">
        <v>19</v>
      </c>
      <c r="N166" s="197" t="s">
        <v>40</v>
      </c>
      <c r="O166" s="83"/>
      <c r="P166" s="185">
        <f>O166*H166</f>
        <v>0</v>
      </c>
      <c r="Q166" s="185">
        <v>0</v>
      </c>
      <c r="R166" s="185">
        <f>Q166*H166</f>
        <v>0</v>
      </c>
      <c r="S166" s="185">
        <v>0</v>
      </c>
      <c r="T166" s="186">
        <f>S166*H166</f>
        <v>0</v>
      </c>
      <c r="U166" s="37"/>
      <c r="V166" s="37"/>
      <c r="W166" s="37"/>
      <c r="X166" s="37"/>
      <c r="Y166" s="37"/>
      <c r="Z166" s="37"/>
      <c r="AA166" s="37"/>
      <c r="AB166" s="37"/>
      <c r="AC166" s="37"/>
      <c r="AD166" s="37"/>
      <c r="AE166" s="37"/>
      <c r="AR166" s="187" t="s">
        <v>142</v>
      </c>
      <c r="AT166" s="187" t="s">
        <v>149</v>
      </c>
      <c r="AU166" s="187" t="s">
        <v>69</v>
      </c>
      <c r="AY166" s="16" t="s">
        <v>141</v>
      </c>
      <c r="BE166" s="188">
        <f>IF(N166="základní",J166,0)</f>
        <v>0</v>
      </c>
      <c r="BF166" s="188">
        <f>IF(N166="snížená",J166,0)</f>
        <v>0</v>
      </c>
      <c r="BG166" s="188">
        <f>IF(N166="zákl. přenesená",J166,0)</f>
        <v>0</v>
      </c>
      <c r="BH166" s="188">
        <f>IF(N166="sníž. přenesená",J166,0)</f>
        <v>0</v>
      </c>
      <c r="BI166" s="188">
        <f>IF(N166="nulová",J166,0)</f>
        <v>0</v>
      </c>
      <c r="BJ166" s="16" t="s">
        <v>77</v>
      </c>
      <c r="BK166" s="188">
        <f>ROUND(I166*H166,2)</f>
        <v>0</v>
      </c>
      <c r="BL166" s="16" t="s">
        <v>142</v>
      </c>
      <c r="BM166" s="187" t="s">
        <v>330</v>
      </c>
    </row>
    <row r="167" s="2" customFormat="1">
      <c r="A167" s="37"/>
      <c r="B167" s="38"/>
      <c r="C167" s="39"/>
      <c r="D167" s="203" t="s">
        <v>168</v>
      </c>
      <c r="E167" s="39"/>
      <c r="F167" s="204" t="s">
        <v>317</v>
      </c>
      <c r="G167" s="39"/>
      <c r="H167" s="39"/>
      <c r="I167" s="205"/>
      <c r="J167" s="39"/>
      <c r="K167" s="39"/>
      <c r="L167" s="43"/>
      <c r="M167" s="206"/>
      <c r="N167" s="207"/>
      <c r="O167" s="83"/>
      <c r="P167" s="83"/>
      <c r="Q167" s="83"/>
      <c r="R167" s="83"/>
      <c r="S167" s="83"/>
      <c r="T167" s="84"/>
      <c r="U167" s="37"/>
      <c r="V167" s="37"/>
      <c r="W167" s="37"/>
      <c r="X167" s="37"/>
      <c r="Y167" s="37"/>
      <c r="Z167" s="37"/>
      <c r="AA167" s="37"/>
      <c r="AB167" s="37"/>
      <c r="AC167" s="37"/>
      <c r="AD167" s="37"/>
      <c r="AE167" s="37"/>
      <c r="AT167" s="16" t="s">
        <v>168</v>
      </c>
      <c r="AU167" s="16" t="s">
        <v>69</v>
      </c>
    </row>
    <row r="168" s="2" customFormat="1" ht="24.15" customHeight="1">
      <c r="A168" s="37"/>
      <c r="B168" s="38"/>
      <c r="C168" s="189" t="s">
        <v>425</v>
      </c>
      <c r="D168" s="189" t="s">
        <v>149</v>
      </c>
      <c r="E168" s="190" t="s">
        <v>319</v>
      </c>
      <c r="F168" s="191" t="s">
        <v>320</v>
      </c>
      <c r="G168" s="192" t="s">
        <v>180</v>
      </c>
      <c r="H168" s="193">
        <v>156.53999999999999</v>
      </c>
      <c r="I168" s="194"/>
      <c r="J168" s="195">
        <f>ROUND(I168*H168,2)</f>
        <v>0</v>
      </c>
      <c r="K168" s="191" t="s">
        <v>139</v>
      </c>
      <c r="L168" s="43"/>
      <c r="M168" s="196" t="s">
        <v>19</v>
      </c>
      <c r="N168" s="197" t="s">
        <v>40</v>
      </c>
      <c r="O168" s="83"/>
      <c r="P168" s="185">
        <f>O168*H168</f>
        <v>0</v>
      </c>
      <c r="Q168" s="185">
        <v>0</v>
      </c>
      <c r="R168" s="185">
        <f>Q168*H168</f>
        <v>0</v>
      </c>
      <c r="S168" s="185">
        <v>0</v>
      </c>
      <c r="T168" s="186">
        <f>S168*H168</f>
        <v>0</v>
      </c>
      <c r="U168" s="37"/>
      <c r="V168" s="37"/>
      <c r="W168" s="37"/>
      <c r="X168" s="37"/>
      <c r="Y168" s="37"/>
      <c r="Z168" s="37"/>
      <c r="AA168" s="37"/>
      <c r="AB168" s="37"/>
      <c r="AC168" s="37"/>
      <c r="AD168" s="37"/>
      <c r="AE168" s="37"/>
      <c r="AR168" s="187" t="s">
        <v>142</v>
      </c>
      <c r="AT168" s="187" t="s">
        <v>149</v>
      </c>
      <c r="AU168" s="187" t="s">
        <v>69</v>
      </c>
      <c r="AY168" s="16" t="s">
        <v>141</v>
      </c>
      <c r="BE168" s="188">
        <f>IF(N168="základní",J168,0)</f>
        <v>0</v>
      </c>
      <c r="BF168" s="188">
        <f>IF(N168="snížená",J168,0)</f>
        <v>0</v>
      </c>
      <c r="BG168" s="188">
        <f>IF(N168="zákl. přenesená",J168,0)</f>
        <v>0</v>
      </c>
      <c r="BH168" s="188">
        <f>IF(N168="sníž. přenesená",J168,0)</f>
        <v>0</v>
      </c>
      <c r="BI168" s="188">
        <f>IF(N168="nulová",J168,0)</f>
        <v>0</v>
      </c>
      <c r="BJ168" s="16" t="s">
        <v>77</v>
      </c>
      <c r="BK168" s="188">
        <f>ROUND(I168*H168,2)</f>
        <v>0</v>
      </c>
      <c r="BL168" s="16" t="s">
        <v>142</v>
      </c>
      <c r="BM168" s="187" t="s">
        <v>428</v>
      </c>
    </row>
    <row r="169" s="2" customFormat="1">
      <c r="A169" s="37"/>
      <c r="B169" s="38"/>
      <c r="C169" s="39"/>
      <c r="D169" s="203" t="s">
        <v>168</v>
      </c>
      <c r="E169" s="39"/>
      <c r="F169" s="204" t="s">
        <v>317</v>
      </c>
      <c r="G169" s="39"/>
      <c r="H169" s="39"/>
      <c r="I169" s="205"/>
      <c r="J169" s="39"/>
      <c r="K169" s="39"/>
      <c r="L169" s="43"/>
      <c r="M169" s="206"/>
      <c r="N169" s="207"/>
      <c r="O169" s="83"/>
      <c r="P169" s="83"/>
      <c r="Q169" s="83"/>
      <c r="R169" s="83"/>
      <c r="S169" s="83"/>
      <c r="T169" s="84"/>
      <c r="U169" s="37"/>
      <c r="V169" s="37"/>
      <c r="W169" s="37"/>
      <c r="X169" s="37"/>
      <c r="Y169" s="37"/>
      <c r="Z169" s="37"/>
      <c r="AA169" s="37"/>
      <c r="AB169" s="37"/>
      <c r="AC169" s="37"/>
      <c r="AD169" s="37"/>
      <c r="AE169" s="37"/>
      <c r="AT169" s="16" t="s">
        <v>168</v>
      </c>
      <c r="AU169" s="16" t="s">
        <v>69</v>
      </c>
    </row>
    <row r="170" s="2" customFormat="1" ht="55.5" customHeight="1">
      <c r="A170" s="37"/>
      <c r="B170" s="38"/>
      <c r="C170" s="189" t="s">
        <v>252</v>
      </c>
      <c r="D170" s="189" t="s">
        <v>149</v>
      </c>
      <c r="E170" s="190" t="s">
        <v>234</v>
      </c>
      <c r="F170" s="191" t="s">
        <v>235</v>
      </c>
      <c r="G170" s="192" t="s">
        <v>180</v>
      </c>
      <c r="H170" s="193">
        <v>156.53999999999999</v>
      </c>
      <c r="I170" s="194"/>
      <c r="J170" s="195">
        <f>ROUND(I170*H170,2)</f>
        <v>0</v>
      </c>
      <c r="K170" s="191" t="s">
        <v>139</v>
      </c>
      <c r="L170" s="43"/>
      <c r="M170" s="196" t="s">
        <v>19</v>
      </c>
      <c r="N170" s="197" t="s">
        <v>40</v>
      </c>
      <c r="O170" s="83"/>
      <c r="P170" s="185">
        <f>O170*H170</f>
        <v>0</v>
      </c>
      <c r="Q170" s="185">
        <v>0</v>
      </c>
      <c r="R170" s="185">
        <f>Q170*H170</f>
        <v>0</v>
      </c>
      <c r="S170" s="185">
        <v>0</v>
      </c>
      <c r="T170" s="186">
        <f>S170*H170</f>
        <v>0</v>
      </c>
      <c r="U170" s="37"/>
      <c r="V170" s="37"/>
      <c r="W170" s="37"/>
      <c r="X170" s="37"/>
      <c r="Y170" s="37"/>
      <c r="Z170" s="37"/>
      <c r="AA170" s="37"/>
      <c r="AB170" s="37"/>
      <c r="AC170" s="37"/>
      <c r="AD170" s="37"/>
      <c r="AE170" s="37"/>
      <c r="AR170" s="187" t="s">
        <v>142</v>
      </c>
      <c r="AT170" s="187" t="s">
        <v>149</v>
      </c>
      <c r="AU170" s="187" t="s">
        <v>69</v>
      </c>
      <c r="AY170" s="16" t="s">
        <v>141</v>
      </c>
      <c r="BE170" s="188">
        <f>IF(N170="základní",J170,0)</f>
        <v>0</v>
      </c>
      <c r="BF170" s="188">
        <f>IF(N170="snížená",J170,0)</f>
        <v>0</v>
      </c>
      <c r="BG170" s="188">
        <f>IF(N170="zákl. přenesená",J170,0)</f>
        <v>0</v>
      </c>
      <c r="BH170" s="188">
        <f>IF(N170="sníž. přenesená",J170,0)</f>
        <v>0</v>
      </c>
      <c r="BI170" s="188">
        <f>IF(N170="nulová",J170,0)</f>
        <v>0</v>
      </c>
      <c r="BJ170" s="16" t="s">
        <v>77</v>
      </c>
      <c r="BK170" s="188">
        <f>ROUND(I170*H170,2)</f>
        <v>0</v>
      </c>
      <c r="BL170" s="16" t="s">
        <v>142</v>
      </c>
      <c r="BM170" s="187" t="s">
        <v>430</v>
      </c>
    </row>
    <row r="171" s="2" customFormat="1">
      <c r="A171" s="37"/>
      <c r="B171" s="38"/>
      <c r="C171" s="39"/>
      <c r="D171" s="203" t="s">
        <v>168</v>
      </c>
      <c r="E171" s="39"/>
      <c r="F171" s="204" t="s">
        <v>317</v>
      </c>
      <c r="G171" s="39"/>
      <c r="H171" s="39"/>
      <c r="I171" s="205"/>
      <c r="J171" s="39"/>
      <c r="K171" s="39"/>
      <c r="L171" s="43"/>
      <c r="M171" s="206"/>
      <c r="N171" s="207"/>
      <c r="O171" s="83"/>
      <c r="P171" s="83"/>
      <c r="Q171" s="83"/>
      <c r="R171" s="83"/>
      <c r="S171" s="83"/>
      <c r="T171" s="84"/>
      <c r="U171" s="37"/>
      <c r="V171" s="37"/>
      <c r="W171" s="37"/>
      <c r="X171" s="37"/>
      <c r="Y171" s="37"/>
      <c r="Z171" s="37"/>
      <c r="AA171" s="37"/>
      <c r="AB171" s="37"/>
      <c r="AC171" s="37"/>
      <c r="AD171" s="37"/>
      <c r="AE171" s="37"/>
      <c r="AT171" s="16" t="s">
        <v>168</v>
      </c>
      <c r="AU171" s="16" t="s">
        <v>69</v>
      </c>
    </row>
    <row r="172" s="2" customFormat="1" ht="44.25" customHeight="1">
      <c r="A172" s="37"/>
      <c r="B172" s="38"/>
      <c r="C172" s="189" t="s">
        <v>427</v>
      </c>
      <c r="D172" s="189" t="s">
        <v>149</v>
      </c>
      <c r="E172" s="190" t="s">
        <v>324</v>
      </c>
      <c r="F172" s="191" t="s">
        <v>325</v>
      </c>
      <c r="G172" s="192" t="s">
        <v>138</v>
      </c>
      <c r="H172" s="193">
        <v>8</v>
      </c>
      <c r="I172" s="194"/>
      <c r="J172" s="195">
        <f>ROUND(I172*H172,2)</f>
        <v>0</v>
      </c>
      <c r="K172" s="191" t="s">
        <v>139</v>
      </c>
      <c r="L172" s="43"/>
      <c r="M172" s="196" t="s">
        <v>19</v>
      </c>
      <c r="N172" s="197" t="s">
        <v>40</v>
      </c>
      <c r="O172" s="83"/>
      <c r="P172" s="185">
        <f>O172*H172</f>
        <v>0</v>
      </c>
      <c r="Q172" s="185">
        <v>0</v>
      </c>
      <c r="R172" s="185">
        <f>Q172*H172</f>
        <v>0</v>
      </c>
      <c r="S172" s="185">
        <v>0</v>
      </c>
      <c r="T172" s="186">
        <f>S172*H172</f>
        <v>0</v>
      </c>
      <c r="U172" s="37"/>
      <c r="V172" s="37"/>
      <c r="W172" s="37"/>
      <c r="X172" s="37"/>
      <c r="Y172" s="37"/>
      <c r="Z172" s="37"/>
      <c r="AA172" s="37"/>
      <c r="AB172" s="37"/>
      <c r="AC172" s="37"/>
      <c r="AD172" s="37"/>
      <c r="AE172" s="37"/>
      <c r="AR172" s="187" t="s">
        <v>142</v>
      </c>
      <c r="AT172" s="187" t="s">
        <v>149</v>
      </c>
      <c r="AU172" s="187" t="s">
        <v>69</v>
      </c>
      <c r="AY172" s="16" t="s">
        <v>141</v>
      </c>
      <c r="BE172" s="188">
        <f>IF(N172="základní",J172,0)</f>
        <v>0</v>
      </c>
      <c r="BF172" s="188">
        <f>IF(N172="snížená",J172,0)</f>
        <v>0</v>
      </c>
      <c r="BG172" s="188">
        <f>IF(N172="zákl. přenesená",J172,0)</f>
        <v>0</v>
      </c>
      <c r="BH172" s="188">
        <f>IF(N172="sníž. přenesená",J172,0)</f>
        <v>0</v>
      </c>
      <c r="BI172" s="188">
        <f>IF(N172="nulová",J172,0)</f>
        <v>0</v>
      </c>
      <c r="BJ172" s="16" t="s">
        <v>77</v>
      </c>
      <c r="BK172" s="188">
        <f>ROUND(I172*H172,2)</f>
        <v>0</v>
      </c>
      <c r="BL172" s="16" t="s">
        <v>142</v>
      </c>
      <c r="BM172" s="187" t="s">
        <v>433</v>
      </c>
    </row>
    <row r="173" s="2" customFormat="1">
      <c r="A173" s="37"/>
      <c r="B173" s="38"/>
      <c r="C173" s="39"/>
      <c r="D173" s="203" t="s">
        <v>168</v>
      </c>
      <c r="E173" s="39"/>
      <c r="F173" s="204" t="s">
        <v>327</v>
      </c>
      <c r="G173" s="39"/>
      <c r="H173" s="39"/>
      <c r="I173" s="205"/>
      <c r="J173" s="39"/>
      <c r="K173" s="39"/>
      <c r="L173" s="43"/>
      <c r="M173" s="206"/>
      <c r="N173" s="207"/>
      <c r="O173" s="83"/>
      <c r="P173" s="83"/>
      <c r="Q173" s="83"/>
      <c r="R173" s="83"/>
      <c r="S173" s="83"/>
      <c r="T173" s="84"/>
      <c r="U173" s="37"/>
      <c r="V173" s="37"/>
      <c r="W173" s="37"/>
      <c r="X173" s="37"/>
      <c r="Y173" s="37"/>
      <c r="Z173" s="37"/>
      <c r="AA173" s="37"/>
      <c r="AB173" s="37"/>
      <c r="AC173" s="37"/>
      <c r="AD173" s="37"/>
      <c r="AE173" s="37"/>
      <c r="AT173" s="16" t="s">
        <v>168</v>
      </c>
      <c r="AU173" s="16" t="s">
        <v>69</v>
      </c>
    </row>
    <row r="174" s="2" customFormat="1" ht="44.25" customHeight="1">
      <c r="A174" s="37"/>
      <c r="B174" s="38"/>
      <c r="C174" s="189" t="s">
        <v>256</v>
      </c>
      <c r="D174" s="189" t="s">
        <v>149</v>
      </c>
      <c r="E174" s="190" t="s">
        <v>328</v>
      </c>
      <c r="F174" s="191" t="s">
        <v>329</v>
      </c>
      <c r="G174" s="192" t="s">
        <v>138</v>
      </c>
      <c r="H174" s="193">
        <v>11</v>
      </c>
      <c r="I174" s="194"/>
      <c r="J174" s="195">
        <f>ROUND(I174*H174,2)</f>
        <v>0</v>
      </c>
      <c r="K174" s="191" t="s">
        <v>139</v>
      </c>
      <c r="L174" s="43"/>
      <c r="M174" s="196" t="s">
        <v>19</v>
      </c>
      <c r="N174" s="197" t="s">
        <v>40</v>
      </c>
      <c r="O174" s="83"/>
      <c r="P174" s="185">
        <f>O174*H174</f>
        <v>0</v>
      </c>
      <c r="Q174" s="185">
        <v>0</v>
      </c>
      <c r="R174" s="185">
        <f>Q174*H174</f>
        <v>0</v>
      </c>
      <c r="S174" s="185">
        <v>0</v>
      </c>
      <c r="T174" s="186">
        <f>S174*H174</f>
        <v>0</v>
      </c>
      <c r="U174" s="37"/>
      <c r="V174" s="37"/>
      <c r="W174" s="37"/>
      <c r="X174" s="37"/>
      <c r="Y174" s="37"/>
      <c r="Z174" s="37"/>
      <c r="AA174" s="37"/>
      <c r="AB174" s="37"/>
      <c r="AC174" s="37"/>
      <c r="AD174" s="37"/>
      <c r="AE174" s="37"/>
      <c r="AR174" s="187" t="s">
        <v>142</v>
      </c>
      <c r="AT174" s="187" t="s">
        <v>149</v>
      </c>
      <c r="AU174" s="187" t="s">
        <v>69</v>
      </c>
      <c r="AY174" s="16" t="s">
        <v>141</v>
      </c>
      <c r="BE174" s="188">
        <f>IF(N174="základní",J174,0)</f>
        <v>0</v>
      </c>
      <c r="BF174" s="188">
        <f>IF(N174="snížená",J174,0)</f>
        <v>0</v>
      </c>
      <c r="BG174" s="188">
        <f>IF(N174="zákl. přenesená",J174,0)</f>
        <v>0</v>
      </c>
      <c r="BH174" s="188">
        <f>IF(N174="sníž. přenesená",J174,0)</f>
        <v>0</v>
      </c>
      <c r="BI174" s="188">
        <f>IF(N174="nulová",J174,0)</f>
        <v>0</v>
      </c>
      <c r="BJ174" s="16" t="s">
        <v>77</v>
      </c>
      <c r="BK174" s="188">
        <f>ROUND(I174*H174,2)</f>
        <v>0</v>
      </c>
      <c r="BL174" s="16" t="s">
        <v>142</v>
      </c>
      <c r="BM174" s="187" t="s">
        <v>436</v>
      </c>
    </row>
    <row r="175" s="2" customFormat="1">
      <c r="A175" s="37"/>
      <c r="B175" s="38"/>
      <c r="C175" s="39"/>
      <c r="D175" s="203" t="s">
        <v>168</v>
      </c>
      <c r="E175" s="39"/>
      <c r="F175" s="204" t="s">
        <v>331</v>
      </c>
      <c r="G175" s="39"/>
      <c r="H175" s="39"/>
      <c r="I175" s="205"/>
      <c r="J175" s="39"/>
      <c r="K175" s="39"/>
      <c r="L175" s="43"/>
      <c r="M175" s="208"/>
      <c r="N175" s="209"/>
      <c r="O175" s="200"/>
      <c r="P175" s="200"/>
      <c r="Q175" s="200"/>
      <c r="R175" s="200"/>
      <c r="S175" s="200"/>
      <c r="T175" s="210"/>
      <c r="U175" s="37"/>
      <c r="V175" s="37"/>
      <c r="W175" s="37"/>
      <c r="X175" s="37"/>
      <c r="Y175" s="37"/>
      <c r="Z175" s="37"/>
      <c r="AA175" s="37"/>
      <c r="AB175" s="37"/>
      <c r="AC175" s="37"/>
      <c r="AD175" s="37"/>
      <c r="AE175" s="37"/>
      <c r="AT175" s="16" t="s">
        <v>168</v>
      </c>
      <c r="AU175" s="16" t="s">
        <v>69</v>
      </c>
    </row>
    <row r="176" s="2" customFormat="1" ht="6.96" customHeight="1">
      <c r="A176" s="37"/>
      <c r="B176" s="58"/>
      <c r="C176" s="59"/>
      <c r="D176" s="59"/>
      <c r="E176" s="59"/>
      <c r="F176" s="59"/>
      <c r="G176" s="59"/>
      <c r="H176" s="59"/>
      <c r="I176" s="59"/>
      <c r="J176" s="59"/>
      <c r="K176" s="59"/>
      <c r="L176" s="43"/>
      <c r="M176" s="37"/>
      <c r="O176" s="37"/>
      <c r="P176" s="37"/>
      <c r="Q176" s="37"/>
      <c r="R176" s="37"/>
      <c r="S176" s="37"/>
      <c r="T176" s="37"/>
      <c r="U176" s="37"/>
      <c r="V176" s="37"/>
      <c r="W176" s="37"/>
      <c r="X176" s="37"/>
      <c r="Y176" s="37"/>
      <c r="Z176" s="37"/>
      <c r="AA176" s="37"/>
      <c r="AB176" s="37"/>
      <c r="AC176" s="37"/>
      <c r="AD176" s="37"/>
      <c r="AE176" s="37"/>
    </row>
  </sheetData>
  <sheetProtection sheet="1" autoFilter="0" formatColumns="0" formatRows="0" objects="1" scenarios="1" spinCount="100000" saltValue="qTGTCjkMZZU3H0Q1Ujp+R//mz4n0dKFWkHnD9IVFkLhWYGBWnnQwdrFAkJo2lhCJjHpsYNbopXk0H1ztfRsHTg==" hashValue="O7tslSyjSltMaVEq6ofNzHedFuMzhD1L/O0bpIznHS28jCVd1yLrAn2omMeEN63oB1Gj1InmaWNmfd5C/5+IiA==" algorithmName="SHA-512" password="CC35"/>
  <autoFilter ref="C78:K175"/>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Frnka Jan</dc:creator>
  <cp:lastModifiedBy>Frnka Jan</cp:lastModifiedBy>
  <dcterms:created xsi:type="dcterms:W3CDTF">2024-08-09T04:43:31Z</dcterms:created>
  <dcterms:modified xsi:type="dcterms:W3CDTF">2024-08-09T04:43:43Z</dcterms:modified>
</cp:coreProperties>
</file>