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SO 201" sheetId="4" r:id="rId4"/>
    <sheet name="SO 202" sheetId="5" r:id="rId5"/>
    <sheet name="SO 421" sheetId="6" r:id="rId6"/>
    <sheet name="SO 441" sheetId="7" r:id="rId7"/>
    <sheet name="SO 603" sheetId="8" r:id="rId8"/>
    <sheet name="SO 604" sheetId="9" r:id="rId9"/>
    <sheet name="SO 101" sheetId="10" r:id="rId10"/>
    <sheet name="SO 101.1" sheetId="11" r:id="rId11"/>
    <sheet name="SO 102" sheetId="12" r:id="rId12"/>
    <sheet name="SO 104" sheetId="13" r:id="rId13"/>
    <sheet name="SO 180" sheetId="14" r:id="rId14"/>
    <sheet name="SO 192" sheetId="15" r:id="rId15"/>
    <sheet name="SO 193" sheetId="16" r:id="rId16"/>
    <sheet name="SO 194" sheetId="17" r:id="rId17"/>
    <sheet name="SO 801" sheetId="18" r:id="rId18"/>
    <sheet name="SO 860" sheetId="19" r:id="rId19"/>
    <sheet name="SO 601" sheetId="20" r:id="rId20"/>
    <sheet name="SO 602" sheetId="21" r:id="rId21"/>
    <sheet name="SO 820" sheetId="22" r:id="rId22"/>
  </sheets>
  <definedNames/>
  <calcPr/>
  <webPublishing/>
</workbook>
</file>

<file path=xl/sharedStrings.xml><?xml version="1.0" encoding="utf-8"?>
<sst xmlns="http://schemas.openxmlformats.org/spreadsheetml/2006/main" count="9317" uniqueCount="1373">
  <si>
    <t>Aspe</t>
  </si>
  <si>
    <t>Rekapitulace ceny</t>
  </si>
  <si>
    <t>5213520112</t>
  </si>
  <si>
    <t>Optimalizace traťového úseku Čelákovice (mimo) - Mstětice (včetně) - úprava dokumentace – náhrada př</t>
  </si>
  <si>
    <t/>
  </si>
  <si>
    <t>Celková cena bez DPH:</t>
  </si>
  <si>
    <t>Celková cena s DPH:</t>
  </si>
  <si>
    <t>Objekt</t>
  </si>
  <si>
    <t>Popis</t>
  </si>
  <si>
    <t>Cena bez DPH</t>
  </si>
  <si>
    <t>DPH</t>
  </si>
  <si>
    <t>Cena s DPH</t>
  </si>
  <si>
    <t>Počet neoceněných položek</t>
  </si>
  <si>
    <t>D.1.4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</si>
  <si>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</si>
  <si>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</si>
  <si>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</si>
  <si>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</si>
  <si>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</si>
  <si>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</si>
  <si>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</si>
  <si>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</si>
  <si>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</si>
  <si>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</si>
  <si>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</si>
  <si>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</si>
  <si>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</si>
  <si>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</si>
  <si>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</si>
  <si>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</si>
  <si>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</si>
  <si>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</si>
  <si>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</si>
  <si>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</si>
  <si>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</si>
  <si>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</si>
  <si>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</si>
  <si>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</si>
  <si>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</si>
  <si>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</si>
  <si>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</si>
  <si>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</si>
  <si>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</si>
  <si>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</si>
  <si>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</si>
  <si>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</si>
  <si>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</si>
  <si>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t>
  </si>
  <si>
    <t>Odpady</t>
  </si>
  <si>
    <t>P</t>
  </si>
  <si>
    <t>1</t>
  </si>
  <si>
    <t>R015111</t>
  </si>
  <si>
    <t>901</t>
  </si>
  <si>
    <t>POPLATKY ZA LIKVIDACI ODPADŮ NEKONTAMINOVANÝCH - 17 05 04 VYTĚŽENÉ ZEMINY A HORNINY - I. TŘÍDA TĚŽITELNOSTI, VČETNĚ DOPRAVY</t>
  </si>
  <si>
    <t>T</t>
  </si>
  <si>
    <t>[bez vazby na CS]</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</si>
  <si>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</si>
  <si>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</si>
  <si>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</si>
  <si>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</si>
  <si>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</si>
  <si>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902</t>
  </si>
  <si>
    <t>POPLATKY ZA LIKVIDACI ODPADŮ NEKONTAMINOVANÝCH - 17 05 04 VYTĚŽENÉ ZEMINY A HORNINY - II. TŘÍDA TĚŽITELNOSTI, VČETNĚ DOPRAVY</t>
  </si>
  <si>
    <t>R015113</t>
  </si>
  <si>
    <t>903</t>
  </si>
  <si>
    <t>POPLATKY ZA LIKVIDACI ODPADŮ NEKONTAMINOVANÝCH - 17 05 04 VYTĚŽENÉ ZEMINY A HORNINY - III. TŘÍDA TĚŽITELNOSTI, VČETNĚ DOPRAVY</t>
  </si>
  <si>
    <t>4</t>
  </si>
  <si>
    <t>R015130</t>
  </si>
  <si>
    <t>905</t>
  </si>
  <si>
    <t>POPLATKY ZA LIKVIDACI ODPADŮ NEKONTAMINOVANÝCH - 17 03 02 VYBOURANÝ ASFALTOVÝ BETON BEZ DEHTU, VČETNĚ DOPRAVY</t>
  </si>
  <si>
    <t>5</t>
  </si>
  <si>
    <t>R015140</t>
  </si>
  <si>
    <t>906</t>
  </si>
  <si>
    <t>POPLATKY ZA LIKVIDACI ODPADŮ NEKONTAMINOVANÝCH - 17 01 01 BETON Z DEMOLIC OBJEKTŮ, ZÁKLADŮ TV, VČETNĚ DOPRAVY</t>
  </si>
  <si>
    <t>907</t>
  </si>
  <si>
    <t>7</t>
  </si>
  <si>
    <t>R015160</t>
  </si>
  <si>
    <t>909</t>
  </si>
  <si>
    <t>POPLATKY ZA LIKVIDACI ODPADŮ NEKONTAMINOVANÝCH - 02 01 03 SMÝCENÉ STROMY A KEŘE, VČETNĚ DOPRAVY</t>
  </si>
  <si>
    <t>8</t>
  </si>
  <si>
    <t>R015330</t>
  </si>
  <si>
    <t>923</t>
  </si>
  <si>
    <t>POPLATKY ZA LIKVIDACI ODPADŮ NEKONTAMINOVANÝCH - 17 05 04 KAMENNÁ SUŤ, VČETNĚ DOPRAVY</t>
  </si>
  <si>
    <t>9</t>
  </si>
  <si>
    <t>R015621</t>
  </si>
  <si>
    <t>945</t>
  </si>
  <si>
    <t>POPLATKY ZA LIKVIDACI ODPADŮ NEBEZPEČNÝCH - KABELY S PLASTOVOU IZOLACÍ, VČETNĚ DOPRAVY</t>
  </si>
  <si>
    <t xml:space="preserve">  SO 98-98</t>
  </si>
  <si>
    <t>Všeobecný objekt</t>
  </si>
  <si>
    <t>SO 98-98</t>
  </si>
  <si>
    <t>Dokumentace stavby</t>
  </si>
  <si>
    <t>VSEOB001</t>
  </si>
  <si>
    <t>Dokumentace skutečného provedení stavby, geodetická část</t>
  </si>
  <si>
    <t>KPL</t>
  </si>
  <si>
    <t>Vypracování vybrané části dokumentace skutečného provedení (DSPS) - část projektu bez montážní části trakce</t>
  </si>
  <si>
    <t>v předepsaném rozsahu a počtu dle VTP a ZTP, jedná se o všechny SO a PS mimo projektu montážní části trakce</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</si>
  <si>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</si>
  <si>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</si>
  <si>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</si>
  <si>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</si>
  <si>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</si>
  <si>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</si>
  <si>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</si>
  <si>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</si>
  <si>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</si>
  <si>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</si>
  <si>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 - část projektu bez montážní části trakce</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</si>
  <si>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</si>
  <si>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</si>
  <si>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</si>
  <si>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 - část projektu bez montážní části trakce</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</si>
  <si>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</si>
  <si>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</si>
  <si>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</si>
  <si>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 část projektu bez montážní části trakce</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</si>
  <si>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</si>
  <si>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VSEOB007</t>
  </si>
  <si>
    <t>Stabilizace bodů geodetické vytyčovací sítě</t>
  </si>
  <si>
    <t>Specifikace stabilizací bodů geodetické vytyčovací sítě stavby</t>
  </si>
  <si>
    <t>v předepsaném rozsahu a počtu dle VTP a ZTP - od stupně PDPS</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</si>
  <si>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</si>
  <si>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VSEOB008</t>
  </si>
  <si>
    <t>Hlukové měření pro účely realizace stavby</t>
  </si>
  <si>
    <t>dle části dokumnetace B.6.8</t>
  </si>
  <si>
    <t>v předepsaném rozsahu a počtu dle VTP a ZTP</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</si>
  <si>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</si>
  <si>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VSEOB012</t>
  </si>
  <si>
    <t>Korozní měření</t>
  </si>
  <si>
    <t>Korozní měření před, během a po ukončení stavby včetně vyhodnocení, konzultace, aktualizace výpočtů LDSŽ 22Kv rameno NTS Kladno - TNS Liboc</t>
  </si>
  <si>
    <t>10</t>
  </si>
  <si>
    <t>VSEOB013</t>
  </si>
  <si>
    <t>Exkurze stavby</t>
  </si>
  <si>
    <t>dle SoD</t>
  </si>
  <si>
    <t>v rozsahu dle SoD</t>
  </si>
  <si>
    <t>Dopravně inženýrská opatření</t>
  </si>
  <si>
    <t>11</t>
  </si>
  <si>
    <t>R914001</t>
  </si>
  <si>
    <t>kompletní DIO dle návrhu podrobného postupu výstavby zhotovitelem stavby</t>
  </si>
  <si>
    <t>obsahuje zřízení, pronájem a odstranění veškerých vodorovných a avislých značek a ostatních dopravně bezpečnostních prvků pro provedení stavby, neobsahuje DIO na SO 180, které je vykázáno v SO 180</t>
  </si>
  <si>
    <t>D.2.1.4</t>
  </si>
  <si>
    <t>Mosty, propustky a zdi</t>
  </si>
  <si>
    <t xml:space="preserve">  SO 201</t>
  </si>
  <si>
    <t>Most přes železniční tratě a silnici III/2455</t>
  </si>
  <si>
    <t>SO 201</t>
  </si>
  <si>
    <t>0</t>
  </si>
  <si>
    <t>Všeobecné konstrukce a práce</t>
  </si>
  <si>
    <t>R-01810</t>
  </si>
  <si>
    <t>INŽENÝRSKA ČINNOST ZHOTOVITELE, PROVĚŘENÍ PŘÍTOMNOSTI NEBEZPEČENSTVÍ A JEJICH ANALÝZA</t>
  </si>
  <si>
    <t>Zahrnuje veškeré náklady spojené s objednatelem požadovanými pracemi</t>
  </si>
  <si>
    <t>R-027212</t>
  </si>
  <si>
    <t>POM PRÁCE ZAJIŠŤ REGUL DOPRAVY - VÝLUKY NA ELEKTRIF TRATI</t>
  </si>
  <si>
    <t>DEN</t>
  </si>
  <si>
    <t>výluka jedné koleje z důvodu vybudování ochranné konstrukce pod budovaným mostem</t>
  </si>
  <si>
    <t>7 dní na jednu kolej *2 *2 na zřízení a odstranění</t>
  </si>
  <si>
    <t>Položka zahrnuje:  
- veškeré náklady pojené s objednatelem požadovaným omezením provozu na železnici  
Položka nezahrnuje:  
- x</t>
  </si>
  <si>
    <t>R-02751</t>
  </si>
  <si>
    <t>POMOC PRÁCE ZŘÍZENÍ OCHRANNÉ KONSTRUKCE NAD PROVOZOVANOU TRATIÍ</t>
  </si>
  <si>
    <t>ochranná konstrukce chránící provozované koleje pod mostem - 1160 m2</t>
  </si>
  <si>
    <t>Položka zahrnuje:  
- veškeré náklady spojené s objednatelem požadovanými zařízeními  
Položka nezahrnuje:  
- x</t>
  </si>
  <si>
    <t>R-02752</t>
  </si>
  <si>
    <t>POMOC PRÁCE ODSTRANĚNÍ OCHRANNÉ KONSTRUKCE NAD PROVOZOVANOU TRATIÍ</t>
  </si>
  <si>
    <t>R-02910</t>
  </si>
  <si>
    <t>OSTATNÍ POŽADAVKY - GEODETICKÁ ČINNOST</t>
  </si>
  <si>
    <t>R-02913</t>
  </si>
  <si>
    <t>OSTATNÍ POŽADAVKY - ZNAČKA PRO TRIGONOMETRICKÉ SLEDOVÁNÍ</t>
  </si>
  <si>
    <t>KUS</t>
  </si>
  <si>
    <t>Samolepící plastový geodetický odrazný terč se záměrným křížem rozměru min. 50x50 mm</t>
  </si>
  <si>
    <t>R029412</t>
  </si>
  <si>
    <t>OSTATNÍ POŽADAVKY - VYPRACOVÁNÍ MOSTNÍHO LISTU</t>
  </si>
  <si>
    <t>R02950</t>
  </si>
  <si>
    <t>OSTATNÍ POŽADAVKY - POSUDKY, KONTROLY, REVIZNÍ ZPRÁVY</t>
  </si>
  <si>
    <t>stanovení skutečné zatížitelnosti</t>
  </si>
  <si>
    <t>podklad pro správu a údržbu</t>
  </si>
  <si>
    <t>podklady pro statickou zatěžovací zkoušku</t>
  </si>
  <si>
    <t>R-02947</t>
  </si>
  <si>
    <t>OSTAT POŽADAVKY - DOKUMENTACE RDS, DÍLENSKÁ DOKUMENTACE</t>
  </si>
  <si>
    <t>12</t>
  </si>
  <si>
    <t>Evidenční položka. Neoceňovat v objektu SO/PS, položka se oceňuje pouze v objektu SO 90-90</t>
  </si>
  <si>
    <t>Poplatky za uložení zeminy z výkopu na skládce, předpoklad 1,9 t/m3</t>
  </si>
  <si>
    <t>13</t>
  </si>
  <si>
    <t>Poplatky za uložení zeminy z výkopu na skládce, předpoklad 2,4 t/m3</t>
  </si>
  <si>
    <t>14</t>
  </si>
  <si>
    <t>Zemní práce</t>
  </si>
  <si>
    <t>15</t>
  </si>
  <si>
    <t>12583</t>
  </si>
  <si>
    <t>VYKOPÁVKY ZE ZEMNÍKŮ A SKLÁDEK TŘ. II</t>
  </si>
  <si>
    <t>M3</t>
  </si>
  <si>
    <t>2024_OTSKP</t>
  </si>
  <si>
    <t>spätný zásyp mosta spolu - dovoz z medzidepónie</t>
  </si>
  <si>
    <t>Technická specifikace položky odpovídá příslušné cenové soustavě.</t>
  </si>
  <si>
    <t>16</t>
  </si>
  <si>
    <t>12593</t>
  </si>
  <si>
    <t>VYKOPÁVKY ZE ZEMNÍKŮ A SKLÁDEK TŘ III</t>
  </si>
  <si>
    <t>spätný zásyp spolumosta - dovoz z medzidepónie</t>
  </si>
  <si>
    <t>17</t>
  </si>
  <si>
    <t>13173A</t>
  </si>
  <si>
    <t>HLOUBENÍ JAM ZAPAŽ I NEPAŽ TŘ. I - BEZ DOPRAVY</t>
  </si>
  <si>
    <t>celý výkop v horn. I, zemina určená k likvidaci</t>
  </si>
  <si>
    <t>18</t>
  </si>
  <si>
    <t>13183A</t>
  </si>
  <si>
    <t>HLOUBENÍ JAM ZAPAŽ I NEPAŽ TŘ II - BEZ DOPRAVY</t>
  </si>
  <si>
    <t>zemina určená k likvidaci</t>
  </si>
  <si>
    <t>19</t>
  </si>
  <si>
    <t>13183</t>
  </si>
  <si>
    <t>HLOUBENÍ JAM ZAPAŽ I NEPAŽ TŘ II</t>
  </si>
  <si>
    <t>včetně odvozu na mezideponii, materiál není určen k likvidaci, je určen ke zpětnému zásypu</t>
  </si>
  <si>
    <t>20</t>
  </si>
  <si>
    <t>13193A</t>
  </si>
  <si>
    <t>HLOUBENÍ JAM ZAPAŽ I NEPAŽ TŘ III - BEZ DOPRAVY</t>
  </si>
  <si>
    <t>21</t>
  </si>
  <si>
    <t>13193</t>
  </si>
  <si>
    <t>HLOUBENÍ JAM ZAPAŽ I NEPAŽ TŘ III</t>
  </si>
  <si>
    <t>22</t>
  </si>
  <si>
    <t>17120</t>
  </si>
  <si>
    <t>ULOŽENÍ SYPANINY DO NÁSYPŮ A NA SKLÁDKY BEZ ZHUTNĚNÍ</t>
  </si>
  <si>
    <t>meziskládka (zemina pro zpětné použití</t>
  </si>
  <si>
    <t>23</t>
  </si>
  <si>
    <t>17411</t>
  </si>
  <si>
    <t>ZÁSYP JAM A RÝH ZEMINOU SE ZHUTNĚNÍM</t>
  </si>
  <si>
    <t>zpětný obsyp objektu</t>
  </si>
  <si>
    <t>24</t>
  </si>
  <si>
    <t>171103</t>
  </si>
  <si>
    <t>ULOŽENÍ SYPANINY DO NÁSYPŮ SE ZHUTNĚNÍM DO 100% PS</t>
  </si>
  <si>
    <t>násyp opory 1 so zhutnením</t>
  </si>
  <si>
    <t>Zvláštní zakládání, základy, zpevňování hornin</t>
  </si>
  <si>
    <t>25</t>
  </si>
  <si>
    <t>224325</t>
  </si>
  <si>
    <t>PILOTY ZE ŽELEZOBETONU C30/37</t>
  </si>
  <si>
    <t>op.1:0,63617m2*8,90m*17ks; op.5:0,63617m2*11m*17ks</t>
  </si>
  <si>
    <t>26</t>
  </si>
  <si>
    <t>224365</t>
  </si>
  <si>
    <t>VÝZTUŽ PILOT Z OCELI 10505, B500B</t>
  </si>
  <si>
    <t>27</t>
  </si>
  <si>
    <t>22694</t>
  </si>
  <si>
    <t>ZÁPOROVÉ PAŽENÍ Z KOVU DOČASNÉ</t>
  </si>
  <si>
    <t>28</t>
  </si>
  <si>
    <t>22695A</t>
  </si>
  <si>
    <t>VÝDŘEVA ZÁPOROVÉHO PAŽENÍ DOČASNÁ (PLOCHA)</t>
  </si>
  <si>
    <t>M2</t>
  </si>
  <si>
    <t>29</t>
  </si>
  <si>
    <t>264128</t>
  </si>
  <si>
    <t>VRTY PRO PILOTY TŘ. I D DO 600MM</t>
  </si>
  <si>
    <t>M</t>
  </si>
  <si>
    <t>vrty pro zápory</t>
  </si>
  <si>
    <t>30</t>
  </si>
  <si>
    <t>264141</t>
  </si>
  <si>
    <t>VRTY PRO PILOTY TŘ. I D DO 1000MM</t>
  </si>
  <si>
    <t>vrty pro pilóty</t>
  </si>
  <si>
    <t>31</t>
  </si>
  <si>
    <t>264228</t>
  </si>
  <si>
    <t>VRTY PRO PILOTY TŘ. II D DO 600MM</t>
  </si>
  <si>
    <t>32</t>
  </si>
  <si>
    <t>264241</t>
  </si>
  <si>
    <t>VRTY PRO PILOTY TŘ. II D DO 1000MM</t>
  </si>
  <si>
    <t>33</t>
  </si>
  <si>
    <t>264328</t>
  </si>
  <si>
    <t>VRTY PRO PILOTY TŘ. III D DO 600MM</t>
  </si>
  <si>
    <t>34</t>
  </si>
  <si>
    <t>264341</t>
  </si>
  <si>
    <t>VRTY PRO PILOTY TŘ. III D DO 1000MM</t>
  </si>
  <si>
    <t>35</t>
  </si>
  <si>
    <t>272325</t>
  </si>
  <si>
    <t>ZÁKLADY ZE ŽELEZOBETONU DO C30/37</t>
  </si>
  <si>
    <t>základy pod pilíře: 3ks*8.64m2*10.4m; základy mostních kŕídel: 2.77*4,68*2;</t>
  </si>
  <si>
    <t>36</t>
  </si>
  <si>
    <t>272365</t>
  </si>
  <si>
    <t>VÝZTUŽ ZÁKLADŮ Z OCELI 10505, B500B</t>
  </si>
  <si>
    <t>Svislé a kompletní konstrukce</t>
  </si>
  <si>
    <t>37</t>
  </si>
  <si>
    <t>317326</t>
  </si>
  <si>
    <t>ŘÍMSY ZE ŽELEZOBETONU DO C40/50</t>
  </si>
  <si>
    <t>železobetón C35/45</t>
  </si>
  <si>
    <t>0,735m2*113,116+0,311m2*113,487</t>
  </si>
  <si>
    <t>38</t>
  </si>
  <si>
    <t>317365</t>
  </si>
  <si>
    <t>VÝZTUŽ ŘÍMS Z OCELI 10505, B500B</t>
  </si>
  <si>
    <t>39</t>
  </si>
  <si>
    <t>333325</t>
  </si>
  <si>
    <t>MOSTNÍ OPĚRY A KŘÍDLA ZE ŽELEZOVÉHO BETONU DO C30/37</t>
  </si>
  <si>
    <t>úložné prahy opor: 5,405*13,609+5,464*14,92; ložiskové bloky: 0,70*0,70*0,25*2*2; dříky mostních křídel: (1,884+3,080+2,080+3,452)*4,68</t>
  </si>
  <si>
    <t>40</t>
  </si>
  <si>
    <t>333365</t>
  </si>
  <si>
    <t>VÝZTUŽ MOSTNÍCH OPĚR A KŘÍDEL Z OCELI 10505, B500B</t>
  </si>
  <si>
    <t>41</t>
  </si>
  <si>
    <t>334326</t>
  </si>
  <si>
    <t>MOSTNÍ PILÍŘE A STATIVA ZE ŽELEZOVÉHO BETONU DO C40/50</t>
  </si>
  <si>
    <t>dříky pilířu: 2ks*2,5434m2*(6,904+7,896+6,938); hlavice pilířu: 3*2ks*(2,5434+1,08)*1,50; ložiskové bloky: 3*2ks*(0,85*0,85*0,20);</t>
  </si>
  <si>
    <t>42</t>
  </si>
  <si>
    <t>334365</t>
  </si>
  <si>
    <t>VÝZTUŽ MOSTNÍCH PILÍŘŮ A STATIV Z OCELI 10505, B500B</t>
  </si>
  <si>
    <t>Vodorovné konstrukce</t>
  </si>
  <si>
    <t>43</t>
  </si>
  <si>
    <t>420324</t>
  </si>
  <si>
    <t>PŘECHODOVÉ DESKY MOSTNÍCH OPĚR ZE ŽELEZOBETONU C25/30</t>
  </si>
  <si>
    <t>(9,10+10,436)*1,615</t>
  </si>
  <si>
    <t>44</t>
  </si>
  <si>
    <t>420365</t>
  </si>
  <si>
    <t>VÝZTUŽ PŘECHODOVÝCH DESEK MOSTNÍCH OPĚR Z OCELI 10505, B500B</t>
  </si>
  <si>
    <t>45</t>
  </si>
  <si>
    <t>424A13</t>
  </si>
  <si>
    <t>SPŘAŽENÁ MOSTOVKA BETON - BETON SILNIČNÍ, ROZPĚTÍ DO 20M</t>
  </si>
  <si>
    <t>včetne podkladní části příčniku</t>
  </si>
  <si>
    <t>1. a 4. pole: 278,586+303,304</t>
  </si>
  <si>
    <t>46</t>
  </si>
  <si>
    <t>424A15</t>
  </si>
  <si>
    <t>SPŘAŽENÁ MOSTOVKA BETON - BETON SILNIČNÍ, ROZPĚTÍ DO 30M</t>
  </si>
  <si>
    <t>2. a 3. pole: 387,069+393,367</t>
  </si>
  <si>
    <t>47</t>
  </si>
  <si>
    <t>42838</t>
  </si>
  <si>
    <t>KLOUB ZE ŽELEZOBETONU VČET VÝZTUŽE</t>
  </si>
  <si>
    <t>kloub přechodové desky</t>
  </si>
  <si>
    <t>8.97+10.355</t>
  </si>
  <si>
    <t>48</t>
  </si>
  <si>
    <t>42854</t>
  </si>
  <si>
    <t>MOSTNÍ LOŽISKA HRNCOVÁ PRO ZATÍŽ PŘES 5,0MN</t>
  </si>
  <si>
    <t>49</t>
  </si>
  <si>
    <t>431314</t>
  </si>
  <si>
    <t>SCHODIŠŤ KONSTR Z PROST BETONU DO C25/30</t>
  </si>
  <si>
    <t>revizní schodiště</t>
  </si>
  <si>
    <t>op.1: 3,0*0,15*2+2,45*0,75; op.5: 3,10*0,15*2+2,50*0,75</t>
  </si>
  <si>
    <t>50</t>
  </si>
  <si>
    <t>451313</t>
  </si>
  <si>
    <t>PODKLADNÍ A VÝPLŇOVÉ VRSTVY Z PROSTÉHO BETONU C16/20</t>
  </si>
  <si>
    <t>podkladní beton pilířu, opor a přechodových desek</t>
  </si>
  <si>
    <t>podkl.beton pilířu: 3ks*67,41m2*0,15m; opor: (64,325+68,005m2)*0,15+(5,28+5,148)*0,10; přech.desky: (9,30+10,65)*0,49;</t>
  </si>
  <si>
    <t>51</t>
  </si>
  <si>
    <t>45160</t>
  </si>
  <si>
    <t>PODKL A VÝPLŇ VRSTVY Z MEZEROVITÉHO BETONU</t>
  </si>
  <si>
    <t>pozdĺžna drenáž, odvodňovače, odvodň.rúrky, pozdĺž MZ...drenážny kanalik...</t>
  </si>
  <si>
    <t>52</t>
  </si>
  <si>
    <t>45852</t>
  </si>
  <si>
    <t>A</t>
  </si>
  <si>
    <t>VÝPLŇ ZA OPĚRAMI A ZDMI Z KAMENIVA DRCENÉHO</t>
  </si>
  <si>
    <t>ochranný zásyp s drenážní funkci</t>
  </si>
  <si>
    <t>(11.93m+12.91m)*3.8m2</t>
  </si>
  <si>
    <t>53</t>
  </si>
  <si>
    <t>B</t>
  </si>
  <si>
    <t>tesníci vrstva za oporou</t>
  </si>
  <si>
    <t>(11.93m+12.91m)*0.271m2</t>
  </si>
  <si>
    <t>54</t>
  </si>
  <si>
    <t>45860</t>
  </si>
  <si>
    <t>VÝPLŇ ZA OPĚRAMI A ZDMI Z MEZEROVITÉHO BETONU</t>
  </si>
  <si>
    <t>okolo drenáže</t>
  </si>
  <si>
    <t>(11.93m+12.91m)*0.1m2</t>
  </si>
  <si>
    <t>55</t>
  </si>
  <si>
    <t>465512</t>
  </si>
  <si>
    <t>DLAŽBY Z LOMOVÉHO KAMENE NA MC</t>
  </si>
  <si>
    <t>za mostními křídly</t>
  </si>
  <si>
    <t>56</t>
  </si>
  <si>
    <t>465922</t>
  </si>
  <si>
    <t>DLAŽBY Z BETONOVÝCH DLAŽDIC NA MC</t>
  </si>
  <si>
    <t>ak je okolo opôr</t>
  </si>
  <si>
    <t>Komunikace</t>
  </si>
  <si>
    <t>57</t>
  </si>
  <si>
    <t>572214</t>
  </si>
  <si>
    <t>SPOJOVACÍ POSTŘIK Z MODIFIK EMULZE DO 0,5KG/M2</t>
  </si>
  <si>
    <t>1099,31m2*2vrstvy</t>
  </si>
  <si>
    <t>58</t>
  </si>
  <si>
    <t>574B34</t>
  </si>
  <si>
    <t>ASFALTOVÝ BETON PRO OBRUSNÉ VRSTVY MODIFIK ACO 11+ TL. 40MM</t>
  </si>
  <si>
    <t>plocha z ACAD-u</t>
  </si>
  <si>
    <t>59</t>
  </si>
  <si>
    <t>574D46</t>
  </si>
  <si>
    <t>ASFALTOVÝ BETON PRO LOŽNÍ VRSTVY MODIFIK ACL 16+, 16S TL. 50MM</t>
  </si>
  <si>
    <t>60</t>
  </si>
  <si>
    <t>574J53</t>
  </si>
  <si>
    <t>ASFALTOVÝ KOBEREC MASTIXOVÝ MODIFIK SMA 11 TL. 40MM</t>
  </si>
  <si>
    <t>61</t>
  </si>
  <si>
    <t>58302</t>
  </si>
  <si>
    <t>KRYT ZE SILNIČNÍCH DÍLCŮ (PANELŮ) TL 180MM</t>
  </si>
  <si>
    <t>silniční panel 3x2x0.18m, počet 19, plocha 3x2x19=114m2</t>
  </si>
  <si>
    <t>Konstrukce a práce PSV</t>
  </si>
  <si>
    <t>62</t>
  </si>
  <si>
    <t>711111</t>
  </si>
  <si>
    <t>IZOLACE BĚŽNÝCH KONSTRUKCÍ PROTI ZEMNÍ VLHKOSTI ASFALTOVÝMI NÁTĚRY</t>
  </si>
  <si>
    <t>1x penetrace, 2x asfalt. nátěr, aplikace, dodávka</t>
  </si>
  <si>
    <t>Pilíř 2-4:(10,40+5,55)*2*1,50*3ks+5,652m*(1,10+1,20+2,35)*2; Opora 1: 74,10+12,20+44,0m2; Opora 5: 77,35+12,15+48,0m2;</t>
  </si>
  <si>
    <t>63</t>
  </si>
  <si>
    <t>711117</t>
  </si>
  <si>
    <t>IZOLACE BĚŽNÝCH KONSTRUKCÍ PROTI ZEMNÍ VLHKOSTI Z PE FÓLIÍ</t>
  </si>
  <si>
    <t>tesniaca vrstva za oporou</t>
  </si>
  <si>
    <t>(11.93m+12.91m)*1.8m</t>
  </si>
  <si>
    <t>64</t>
  </si>
  <si>
    <t>711452</t>
  </si>
  <si>
    <t>IZOLACE MOSTOVEK POD VOZOVKOU ASFALTOVÝMI PÁSY S PEČETÍCÍ VRSTVOU</t>
  </si>
  <si>
    <t>65</t>
  </si>
  <si>
    <t>711462</t>
  </si>
  <si>
    <t>IZOLACE MOSTOVEK POD ŘÍMSOU ASFALTOVÝMI PÁSY S PEČETÍCÍ VRSTVOU</t>
  </si>
  <si>
    <t>levá římsa: 101,82*2,25; pravá římsa: 102,18*0,75</t>
  </si>
  <si>
    <t>66</t>
  </si>
  <si>
    <t>711502</t>
  </si>
  <si>
    <t>OCHRANA IZOLACE NA POVRCHU ASFALTOVÝMI PÁSY</t>
  </si>
  <si>
    <t>ochrana pod rímsami</t>
  </si>
  <si>
    <t>levá rímsa 2.25m*101.8m + prava rimsa 0.8m*102.2m</t>
  </si>
  <si>
    <t>67</t>
  </si>
  <si>
    <t>711509</t>
  </si>
  <si>
    <t>OCHRANA IZOLACE NA POVRCHU TEXTILIÍ</t>
  </si>
  <si>
    <t>plošná drenáž opory</t>
  </si>
  <si>
    <t>(11.93m+12.91m)*3.8m</t>
  </si>
  <si>
    <t>68</t>
  </si>
  <si>
    <t>R-741I00</t>
  </si>
  <si>
    <t>OCHRANNÁ OPATŘENÍ PROTI ÚČINKUM BLÚDNÝCH PROUDU</t>
  </si>
  <si>
    <t>obsahuje veškeré náklady dle textu položky a dle podkladů v projektové dokumentaci</t>
  </si>
  <si>
    <t>69</t>
  </si>
  <si>
    <t>76799</t>
  </si>
  <si>
    <t>OSTATNÍ KOVOVÉ DOPLŇK KONSTRUKCE</t>
  </si>
  <si>
    <t>kotvenie rímsy</t>
  </si>
  <si>
    <t>levá rímsa 227ks + prava rimsa 114ks</t>
  </si>
  <si>
    <t>70</t>
  </si>
  <si>
    <t>78383</t>
  </si>
  <si>
    <t>NÁTĚRY BETON KONSTR TYP S4 (OS-C)</t>
  </si>
  <si>
    <t>náter rímsy</t>
  </si>
  <si>
    <t>levá rímsa 0.32m*113.2m + prava rimsa 0.32m*113.5m</t>
  </si>
  <si>
    <t>Trubní vedení</t>
  </si>
  <si>
    <t>71</t>
  </si>
  <si>
    <t>84434</t>
  </si>
  <si>
    <t>POTRUBÍ ODPADNÍ Z TRUB SKLOLAMINÁTOVÝCH DN DO 200MM</t>
  </si>
  <si>
    <t>9,20+9,10 m</t>
  </si>
  <si>
    <t>72</t>
  </si>
  <si>
    <t>84914</t>
  </si>
  <si>
    <t>POTRUBÍ ODPADNÍ MOSTNÍCH OBJEKTŮ ZE SKLOLAM TRUB DN DO 200MM</t>
  </si>
  <si>
    <t>100,75+101,0 m</t>
  </si>
  <si>
    <t>73</t>
  </si>
  <si>
    <t>875342</t>
  </si>
  <si>
    <t>POTRUBÍ DREN Z TRUB PLAST DN DO 200MM DĚROVANÝCH</t>
  </si>
  <si>
    <t>drenáž za oporami</t>
  </si>
  <si>
    <t>(11.93m+12.91m)</t>
  </si>
  <si>
    <t>74</t>
  </si>
  <si>
    <t>87644</t>
  </si>
  <si>
    <t>CHRÁNIČKY Z TRUB PLASTOVÝCH DN DO 250MM</t>
  </si>
  <si>
    <t>chráničky pro odpadní potrubí</t>
  </si>
  <si>
    <t>3,0*2+2,30*2*3</t>
  </si>
  <si>
    <t>75</t>
  </si>
  <si>
    <t>899522</t>
  </si>
  <si>
    <t>PODKLADNÍ A VÝPLŇOVÉ VRSTVY Z PROSTÉHO BETONU C12/15</t>
  </si>
  <si>
    <t>pod potrubí za mostem</t>
  </si>
  <si>
    <t>Ostatní konstrukce a práce, bourání</t>
  </si>
  <si>
    <t>76</t>
  </si>
  <si>
    <t>9112B1</t>
  </si>
  <si>
    <t>ZÁBRADLÍ MOSTNÍ SE SVISLOU VÝPLNÍ - DODÁVKA A MONTÁŽ</t>
  </si>
  <si>
    <t>levá římsa: 113,0m</t>
  </si>
  <si>
    <t>77</t>
  </si>
  <si>
    <t>9117D1</t>
  </si>
  <si>
    <t>SVODIDLO OCEL MOSTNÍ JEDNOSTR, ÚROVEŇ ZADRŽ H3 - DODÁVKA A MONTÁŽ</t>
  </si>
  <si>
    <t>levá římsa: 113,0m; pravá římsa: 113,0m</t>
  </si>
  <si>
    <t>78</t>
  </si>
  <si>
    <t>91345</t>
  </si>
  <si>
    <t>NIVELAČNÍ ZNAČKY KOVOVÉ</t>
  </si>
  <si>
    <t>geodetické značky</t>
  </si>
  <si>
    <t>79</t>
  </si>
  <si>
    <t>91355</t>
  </si>
  <si>
    <t>EVIDENČNÍ ČÍSLO MOSTU</t>
  </si>
  <si>
    <t>na moste:2ks; na SO 110: 2ks</t>
  </si>
  <si>
    <t>80</t>
  </si>
  <si>
    <t>917223</t>
  </si>
  <si>
    <t>SILNIČNÍ A CHODNÍKOVÉ OBRUBY Z BETONOVÝCH OBRUBNÍKŮ ŠÍŘ 100MM</t>
  </si>
  <si>
    <t>81</t>
  </si>
  <si>
    <t>93153</t>
  </si>
  <si>
    <t>MOSTNÍ ZÁVĚRY POVRCHOVÉ POSUN DO 160MM</t>
  </si>
  <si>
    <t>op.1: 14,22m; op.5: 15,52m</t>
  </si>
  <si>
    <t>82</t>
  </si>
  <si>
    <t>R-932121</t>
  </si>
  <si>
    <t>PROTIDOTYKOVÉ ZÁBRANY KOMBINOVANÉ - ZŘÍZENÍ S DODÁNÍM</t>
  </si>
  <si>
    <t>výšky 1.8m včetne povrchové úpravy, levá stranadélky 43m x 1.8m =77.4 m2, pravá strana 50m x 1.8m = 90m2, spolu 77.4+90=167.4m2</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</si>
  <si>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</si>
  <si>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83</t>
  </si>
  <si>
    <t>93312</t>
  </si>
  <si>
    <t>ZATĚŽOVACÍ ZKOUŠKA MOSTU STATICKÁ 1. POLE DO 500M2</t>
  </si>
  <si>
    <t>pole č.2</t>
  </si>
  <si>
    <t>84</t>
  </si>
  <si>
    <t>93315</t>
  </si>
  <si>
    <t>ZATĚŽOVACÍ ZKOUŠKA MOSTU STATICKÁ 2. A DALŠÍ POLE DO 300M2</t>
  </si>
  <si>
    <t>pole č.1+4</t>
  </si>
  <si>
    <t>85</t>
  </si>
  <si>
    <t>93316</t>
  </si>
  <si>
    <t>ZATĚŽOVACÍ ZKOUŠKA MOSTU STATICKÁ 2. A DALŠÍ POLE DO 500M2</t>
  </si>
  <si>
    <t>pole č.3</t>
  </si>
  <si>
    <t>86</t>
  </si>
  <si>
    <t>93331</t>
  </si>
  <si>
    <t>ZATĚŽ ZKOUŠKA PILOT SYSTÉMOVÝCH STATICKÁ</t>
  </si>
  <si>
    <t>87</t>
  </si>
  <si>
    <t>93333</t>
  </si>
  <si>
    <t>ZKOUŠKA INTEGRITY PILOT SYSTÉMOVÝCH</t>
  </si>
  <si>
    <t>88</t>
  </si>
  <si>
    <t>936532</t>
  </si>
  <si>
    <t>MOSTNÍ ODVODŇOVACÍ SOUPRAVA 300/500</t>
  </si>
  <si>
    <t>7+6ks</t>
  </si>
  <si>
    <t>89</t>
  </si>
  <si>
    <t>93654</t>
  </si>
  <si>
    <t>MOSTNÍ ODVODŇOVACÍ TRUBKA (POVRCHŮ IZOLACE) Z OCELI</t>
  </si>
  <si>
    <t>11+11ks</t>
  </si>
  <si>
    <t xml:space="preserve">  SO 202</t>
  </si>
  <si>
    <t>Opěrná zeď</t>
  </si>
  <si>
    <t>SO 202</t>
  </si>
  <si>
    <t>104,69m3*1,9 T/m3</t>
  </si>
  <si>
    <t>11511</t>
  </si>
  <si>
    <t>ČERPÁNÍ VODY DO 500 L/MIN</t>
  </si>
  <si>
    <t>HOD</t>
  </si>
  <si>
    <t>6 dní, 2 studny</t>
  </si>
  <si>
    <t>6*24h*2</t>
  </si>
  <si>
    <t>11521</t>
  </si>
  <si>
    <t>PŘEVEDENÍ VODY POTRUBÍM DN 100 NEBO ŽLABY R.O. DO 0,3M</t>
  </si>
  <si>
    <t>25m*2</t>
  </si>
  <si>
    <t>12110</t>
  </si>
  <si>
    <t>SEJMUTÍ ORNICE NEBO LESNÍ PŮDY</t>
  </si>
  <si>
    <t>tl.160mm</t>
  </si>
  <si>
    <t>12190</t>
  </si>
  <si>
    <t>PŘEVRSTVENÍ ORNICE</t>
  </si>
  <si>
    <t>na skládce....5x</t>
  </si>
  <si>
    <t>12573</t>
  </si>
  <si>
    <t>VYKOPÁVKY ZE ZEMNÍKŮ A SKLÁDEK TŘ. I</t>
  </si>
  <si>
    <t>natěžení a dovoz  materiálů z mezideponie, včetně rozvozných vzdáleností</t>
  </si>
  <si>
    <t>pro spětný zásyp</t>
  </si>
  <si>
    <t>13173</t>
  </si>
  <si>
    <t>HLOUBENÍ JAM ZAPAŽ I NEPAŽ TŘ. I</t>
  </si>
  <si>
    <t>vč. odvozu na meziskládku, včetně rozvozných vzdáleností</t>
  </si>
  <si>
    <t>výkop pro spětný zásyp</t>
  </si>
  <si>
    <t>materiál určen na skládku</t>
  </si>
  <si>
    <t>přebytek výkopu...214-109,31</t>
  </si>
  <si>
    <t>uložení na medziskládku zemina, humus</t>
  </si>
  <si>
    <t>109,31m3+34,13m3</t>
  </si>
  <si>
    <t>zásyp zdi zeminou z výkopu</t>
  </si>
  <si>
    <t>základy zdi</t>
  </si>
  <si>
    <t>1,21*50,40</t>
  </si>
  <si>
    <t>60,984m3* 0,135t/m3</t>
  </si>
  <si>
    <t>Svislé konstrukce</t>
  </si>
  <si>
    <t>římsa ze železobetonu C35/45</t>
  </si>
  <si>
    <t>0,29m2*50,1m</t>
  </si>
  <si>
    <t>14,529m3* 0,166t/m3</t>
  </si>
  <si>
    <t>327325</t>
  </si>
  <si>
    <t>ZDI OPĚRNÉ, ZÁRUBNÍ, NÁBŘEŽNÍ ZE ŽELEZOVÉHO BETONU DO C30/37</t>
  </si>
  <si>
    <t>dřík opěré zdi</t>
  </si>
  <si>
    <t>327365</t>
  </si>
  <si>
    <t>VÝZTUŽ ZDÍ OPĚRNÝCH, ZÁRUBNÍCH, NÁBŘEŽNÍCH Z OCELI 10505, B500B</t>
  </si>
  <si>
    <t>38,10m3* 0,047t/m3</t>
  </si>
  <si>
    <t>451311</t>
  </si>
  <si>
    <t>PODKL A VÝPLŇ VRSTVY Z PROST BET DO C8/10</t>
  </si>
  <si>
    <t>podkladní beton pod drenáž ? 160mm</t>
  </si>
  <si>
    <t>24,623m2*0,24m</t>
  </si>
  <si>
    <t>podkladní beton pod základy zdi, tl.150mm, podkladní beton vývariště</t>
  </si>
  <si>
    <t>114,3m2*0,15+6*(0,15*0,15*2,25)+0,6m2*0,1m</t>
  </si>
  <si>
    <t>45152</t>
  </si>
  <si>
    <t>PODKLADNÍ A VÝPLŇOVÉ VRSTVY Z KAMENIVA DRCENÉHO</t>
  </si>
  <si>
    <t>vyrovnaní podloží..šterkopísek tl.150mm, frakce 0/32</t>
  </si>
  <si>
    <t>154m2*0,15m+1,56m3</t>
  </si>
  <si>
    <t>ochranný zásyp s drenážní funkcií</t>
  </si>
  <si>
    <t>těsníci vrstva.......šterkopísek , frakce 0/32 ...2 vrstvy (celková tl.200mm)</t>
  </si>
  <si>
    <t>drenážní beton okolo drenáže</t>
  </si>
  <si>
    <t>0,04m2*50,90m</t>
  </si>
  <si>
    <t>467315</t>
  </si>
  <si>
    <t>STUPNĚ A PRAHY VODNÍCH KORYT Z PROSTÉHO BETONU C30/37</t>
  </si>
  <si>
    <t>betón....vývariště</t>
  </si>
  <si>
    <t>0,4*0,6</t>
  </si>
  <si>
    <t>465511</t>
  </si>
  <si>
    <t>DLAŽBY Z LOMOVÉHO KAMENE NA SUCHO</t>
  </si>
  <si>
    <t>dlažba ....vývariště</t>
  </si>
  <si>
    <t>0,5m2*0,1m</t>
  </si>
  <si>
    <t>Přidružená stavební výroba</t>
  </si>
  <si>
    <t>folie v těsníci  vrstve</t>
  </si>
  <si>
    <t>27,35m3/0,2m</t>
  </si>
  <si>
    <t>rub opěrné zdi.....2x ochranná geotextilie</t>
  </si>
  <si>
    <t>154,2m2*2</t>
  </si>
  <si>
    <t>875332</t>
  </si>
  <si>
    <t>POTRUBÍ DREN Z TRUB PLAST DN DO 150MM DĚROVANÝCH</t>
  </si>
  <si>
    <t>Podélna drenáž za zdí  ? 150mm</t>
  </si>
  <si>
    <t>45+6+1</t>
  </si>
  <si>
    <t>zábradlí zárubní zdi</t>
  </si>
  <si>
    <t>44,7+5,44</t>
  </si>
  <si>
    <t>91710</t>
  </si>
  <si>
    <t>OBRUBY Z BETONOVÝCH PALISÁD</t>
  </si>
  <si>
    <t>kolem vývariště</t>
  </si>
  <si>
    <t>22ks</t>
  </si>
  <si>
    <t>935212</t>
  </si>
  <si>
    <t>PŘÍKOPOVÉ ŽLABY Z BETON TVÁRNIC ŠÍŘ DO 600MM DO BETONU TL 100MM</t>
  </si>
  <si>
    <t>příkop za zdí..... š.600mm</t>
  </si>
  <si>
    <t>93531</t>
  </si>
  <si>
    <t>ŽLABY A RIGOLY MONOLITICKÉ BETONOVÉ PRŮŘEZ 0,09 M2</t>
  </si>
  <si>
    <t>příkop za zdí..... š.530mm</t>
  </si>
  <si>
    <t>45,32+5,70</t>
  </si>
  <si>
    <t>D.2.1.5</t>
  </si>
  <si>
    <t>Ostatní inženýrské objekty</t>
  </si>
  <si>
    <t xml:space="preserve">  SO 421</t>
  </si>
  <si>
    <t>Úprava kabelového vedení KO plynovodu, km 0,040 – 0,200</t>
  </si>
  <si>
    <t>SO 421</t>
  </si>
  <si>
    <t>1,9 t/m3</t>
  </si>
  <si>
    <t>02911</t>
  </si>
  <si>
    <t>OSTATNÍ POŽADAVKY - GEODETICKÉ ZAMĚŘENÍ</t>
  </si>
  <si>
    <t>HM</t>
  </si>
  <si>
    <t>02950</t>
  </si>
  <si>
    <t>11010</t>
  </si>
  <si>
    <t>VŠEOBECNÉ VYKLIZENÍ ZASTAVĚNÉHO ÚZEMÍ</t>
  </si>
  <si>
    <t>11130</t>
  </si>
  <si>
    <t>SEJMUTÍ DRNU</t>
  </si>
  <si>
    <t>11120</t>
  </si>
  <si>
    <t>ODSTRANĚNÍ KŘOVIN</t>
  </si>
  <si>
    <t>13273</t>
  </si>
  <si>
    <t>HLOUBENÍ RÝH ŠÍŘ DO 2M PAŽ I NEPAŽ TŘ. I</t>
  </si>
  <si>
    <t>13273A</t>
  </si>
  <si>
    <t>HLOUBENÍ RÝH ŠÍŘ DO 2M PAŽ I NEPAŽ TŘ. I - BEZ DOPRAVY</t>
  </si>
  <si>
    <t>všeobecné práce pro silnoproud a slaboproud</t>
  </si>
  <si>
    <t>702211</t>
  </si>
  <si>
    <t>KABELOVÁ CHRÁNIČKA ZEMNÍ DN DO 100 MM</t>
  </si>
  <si>
    <t>702311</t>
  </si>
  <si>
    <t>ZAKRYTÍ KABELŮ VÝSTRAŽNOU FÓLIÍ ŠÍŘKY DO 20 CM</t>
  </si>
  <si>
    <t>702901</t>
  </si>
  <si>
    <t>ZASYPÁNÍ KABELOVÉHO ŽLABU VRSTVOU Z PŘESÁTÉHO PÍSKU ČI VÝKOPKU SVĚTLÉ ŠÍŘKY DO 120 MM</t>
  </si>
  <si>
    <t>Silnoproud</t>
  </si>
  <si>
    <t>742Z23</t>
  </si>
  <si>
    <t>DEMONTÁŽ KABELOVÉHO VEDENÍ NN</t>
  </si>
  <si>
    <t>744212</t>
  </si>
  <si>
    <t>KABELOVÁ SKŘÍŇ VENKOVNÍ PRÁZDNÁ PLASTOVÁ V KOMPAKTNÍM PILÍŘI, MIN. IP 44, DO 530 X 810-1500 MM</t>
  </si>
  <si>
    <t>742H11</t>
  </si>
  <si>
    <t>KABEL NN ČTYŘ- A PĚTIŽÍLOVÝ CU S PLASTOVOU IZOLACÍ DO 2,5 MM2</t>
  </si>
  <si>
    <t>742L11</t>
  </si>
  <si>
    <t>UKONČENÍ DVOU AŽ PĚTIŽÍLOVÉHO KABELU V ROZVADĚČI NEBO NA PŘÍSTROJI DO 2,5 MM2</t>
  </si>
  <si>
    <t>742P13</t>
  </si>
  <si>
    <t>ZATAŽENÍ KABELU DO CHRÁNIČKY - KABEL DO 4 KG/M</t>
  </si>
  <si>
    <t>75II11</t>
  </si>
  <si>
    <t>SPOJKA PRO CELOPLASTOVÉ KABELY BEZ PANCÍŘE DO 100 ŽIL - DODÁVKA</t>
  </si>
  <si>
    <t>75II1X</t>
  </si>
  <si>
    <t>SPOJKA PRO CELOPLASTOVÉ KABELY BEZ PANCÍŘE - MONTÁŽ</t>
  </si>
  <si>
    <t xml:space="preserve">  SO 441</t>
  </si>
  <si>
    <t>Přeložka veřejného osvětlení – km 0,300</t>
  </si>
  <si>
    <t>SO 441</t>
  </si>
  <si>
    <t>58300</t>
  </si>
  <si>
    <t>KRYT ZE SILNIČNÍCH DÍLCŮ (PANELŮ)</t>
  </si>
  <si>
    <t>11336</t>
  </si>
  <si>
    <t>ODSTRANĚNÍ PODKLADU ZPEVNĚNÝCH PLOCH ZE SILNIČNÍCH DÍLCŮ (PANELŮ)</t>
  </si>
  <si>
    <t>741911</t>
  </si>
  <si>
    <t>UZEMŇOVACÍ VODIČ V ZEMI FEZN DO 120 MM2</t>
  </si>
  <si>
    <t>741C02</t>
  </si>
  <si>
    <t>UZEMŇOVACÍ SVORKA</t>
  </si>
  <si>
    <t>741C05</t>
  </si>
  <si>
    <t>SPOJOVÁNÍ UZEMŇOVACÍCH VODIČŮ</t>
  </si>
  <si>
    <t>742H12</t>
  </si>
  <si>
    <t>KABEL NN ČTYŘ- A PĚTIŽÍLOVÝ CU S PLASTOVOU IZOLACÍ OD 4 DO 16 MM2</t>
  </si>
  <si>
    <t>742L12</t>
  </si>
  <si>
    <t>UKONČENÍ DVOU AŽ PĚTIŽÍLOVÉHO KABELU V ROZVADĚČI NEBO NA PŘÍSTROJI OD 4 DO 16 MM2</t>
  </si>
  <si>
    <t>742Y91</t>
  </si>
  <si>
    <t>OBETONOVÁNÍ CHRÁNIČEK DO FÍ 200mm V RÝZE DO Š.100cm</t>
  </si>
  <si>
    <t xml:space="preserve">  SO 603</t>
  </si>
  <si>
    <t>Ochrana a úprava trasy kabelu ČD</t>
  </si>
  <si>
    <t>SO 603</t>
  </si>
  <si>
    <t>zemina ponechaná vedle výkopu</t>
  </si>
  <si>
    <t>0,6*0,5*60</t>
  </si>
  <si>
    <t>použití zeminy ponechané vedle výkopu</t>
  </si>
  <si>
    <t>702112</t>
  </si>
  <si>
    <t>KABELOVÝ ŽLAB ZEMNÍ VČETNĚ KRYTU SVĚTLÉ ŠÍŘKY PŘES 120 DO 250 MM</t>
  </si>
  <si>
    <t>702902</t>
  </si>
  <si>
    <t>ZASYPÁNÍ KABELOVÉHO ŽLABU VRSTVOU Z PŘESÁTÉHO PÍSKU ČI VÝKOPKU SVĚTLÉ ŠÍŘKY PŘES 120 DO 250 MM</t>
  </si>
  <si>
    <t>R700001</t>
  </si>
  <si>
    <t>BETONOVÉ PANELY PRO OCHRANU KABELIZACE PŘED POJÍŽDĚNÍM</t>
  </si>
  <si>
    <t>Položka obsahuje dodávku i montáž nebo uložení betonových panelů na novou a stávající kabelovou trasu. Panel musí zajistit ochranu před pojížděním mechanizací na stavbě. Položka obsahuje i nájem (opotřebení), demontáž a odvoz panelů</t>
  </si>
  <si>
    <t>701005</t>
  </si>
  <si>
    <t>VYHLEDÁVACÍ MARKER ZEMNÍ S MOŽNOSTÍ ZÁPISU</t>
  </si>
  <si>
    <t xml:space="preserve">  SO 604</t>
  </si>
  <si>
    <t>Ochrana a úprava trasy kabelu ČD - Telematika</t>
  </si>
  <si>
    <t>SO 604</t>
  </si>
  <si>
    <t>R029111</t>
  </si>
  <si>
    <t>zahrnuje veškeré náklady spojené s objednatelem požadovanými pracemi</t>
  </si>
  <si>
    <t>R029131</t>
  </si>
  <si>
    <t>VYTYČENÍ TRASY KABELOVÉHO VEDENÍ V OBVODU ŽELEZNIČNÍ STANICE</t>
  </si>
  <si>
    <t>KM</t>
  </si>
  <si>
    <t>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</si>
  <si>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13283A</t>
  </si>
  <si>
    <t>HLOUBENÍ RÝH ŠÍŘ DO 2M PAŽ I NEPAŽ TŘ. II - BEZ DOPRAVY</t>
  </si>
  <si>
    <t>702312</t>
  </si>
  <si>
    <t>ZAKRYTÍ KABELŮ VÝSTRAŽNOU FÓLIÍ ŠÍŘKY PŘES 20 DO 40 CM</t>
  </si>
  <si>
    <t>702313</t>
  </si>
  <si>
    <t>ZAKRYTÍ KABELŮ VÝSTRAŽNOU FÓLIÍ ŠÍŘKY PŘES 40 CM</t>
  </si>
  <si>
    <t>702111</t>
  </si>
  <si>
    <t>KABELOVÝ ŽLAB ZEMNÍ VČETNĚ KRYTU SVĚTLÉ ŠÍŘKY DO 120 MM</t>
  </si>
  <si>
    <t>plastový žlab 10x10 cm</t>
  </si>
  <si>
    <t>betonový žlab 23x23 cm</t>
  </si>
  <si>
    <t>702212</t>
  </si>
  <si>
    <t>KABELOVÁ CHRÁNIČKA ZEMNÍ DN PŘES 100 DO 200 MM</t>
  </si>
  <si>
    <t>701003</t>
  </si>
  <si>
    <t>BETONOVÝ OZNAČNÍK</t>
  </si>
  <si>
    <t>701004</t>
  </si>
  <si>
    <t>VYHLEDÁVACÍ MARKER ZEMNÍ</t>
  </si>
  <si>
    <t>R7029031</t>
  </si>
  <si>
    <t>Zřízení kab. Lože z prosáté zeminy bez zakrytí v rýze do š.65cm, tl. vrstvy 5cm</t>
  </si>
  <si>
    <t>18215</t>
  </si>
  <si>
    <t>ÚPRAVA POVRCHŮ SROVNÁNÍM ÚZEMÍ V TL DO 0,50M</t>
  </si>
  <si>
    <t>75I72X</t>
  </si>
  <si>
    <t>KABEL KLASICKÝ DÁLKOVÝ DVOUPLÁŠŤOVÝ S PANCÍŘEM - MONTÁŽ</t>
  </si>
  <si>
    <t>75I72Y</t>
  </si>
  <si>
    <t>KABEL KLASICKÝ DÁLKOVÝ DVOUPLÁŠŤOVÝ S PANCÍŘEM - DEMONTÁŽ</t>
  </si>
  <si>
    <t>75I722</t>
  </si>
  <si>
    <t>KABEL KLASICKÝ DÁLKOVÝ DVOUPLÁŠŤOVÝ S PANCÍŘEM DO 19 ČTYŘEK</t>
  </si>
  <si>
    <t>KMČTYŘKA</t>
  </si>
  <si>
    <t>75II31</t>
  </si>
  <si>
    <t>SPOJKA DÁLKOVÉHO KABELU DO 100 ŽIL - DODÁVKA</t>
  </si>
  <si>
    <t>75II3X</t>
  </si>
  <si>
    <t>SPOJKA DÁLKOVÉHO KABELU - MONTÁŽ</t>
  </si>
  <si>
    <t>75II3Y</t>
  </si>
  <si>
    <t>SPOJKA DÁLKOVÉHO KABELU - DEMONTÁŽ</t>
  </si>
  <si>
    <t>75IH91</t>
  </si>
  <si>
    <t>UKONČENÍ KABELU ŠTÍTEK KABELOVÝ - DODÁVKA</t>
  </si>
  <si>
    <t>75IH9X</t>
  </si>
  <si>
    <t>UKONČENÍ KABELU ŠTÍTEK KABELOVÝ - MONTÁŽ</t>
  </si>
  <si>
    <t>75IH9Y</t>
  </si>
  <si>
    <t>UKONČENÍ KABELU ŠTÍTEK KABELOVÝ - DEMONTÁŽ</t>
  </si>
  <si>
    <t>75IH52</t>
  </si>
  <si>
    <t>UKONČENÍ KABELU DÁLKOVÉHO DO 100 ŽIL</t>
  </si>
  <si>
    <t>75IH5Y</t>
  </si>
  <si>
    <t>UKONČENÍ KABELU DÁLKOVÉHO - DEMONTÁŽ</t>
  </si>
  <si>
    <t>75IH32</t>
  </si>
  <si>
    <t>UKONČENÍ KABELU FORMA KABELOVÁ DÉLKY DO 0,5 M DO 25XN</t>
  </si>
  <si>
    <t>75IH3Y</t>
  </si>
  <si>
    <t>UKONČENÍ KABELU FORMA KABELOVÁ DÉLKY DO 0,5 M - DEMONTÁŽ</t>
  </si>
  <si>
    <t>75IJ12</t>
  </si>
  <si>
    <t>MĚŘENÍ JEDNOSMĚRNÉ NA SDĚLOVACÍM KABELU</t>
  </si>
  <si>
    <t>75IJ21</t>
  </si>
  <si>
    <t>MĚŘENÍ ZKRÁCENÉ ZÁVĚREČNÉ DÁLKOVÉHO KABELU V OBOU SMĚRECH ZA PROVOZU</t>
  </si>
  <si>
    <t>ČTYŘKA</t>
  </si>
  <si>
    <t>R701ADD2</t>
  </si>
  <si>
    <t>Úprava kabelové knihy plánů</t>
  </si>
  <si>
    <t>100m</t>
  </si>
  <si>
    <t>Položka obsahuje náklady na vypracování kabelové knihy plánů skutečného stavu provedených prací.Cena položky je vč. ostatních rozpočtových nákladů</t>
  </si>
  <si>
    <t>D.2.1.8</t>
  </si>
  <si>
    <t>Pozemní komunikace</t>
  </si>
  <si>
    <t xml:space="preserve">  SO 101</t>
  </si>
  <si>
    <t>Hlavní trasa</t>
  </si>
  <si>
    <t>SO 101</t>
  </si>
  <si>
    <t>OSTAT POŽADAVKY - DOKUMENTACE RDS</t>
  </si>
  <si>
    <t>11332</t>
  </si>
  <si>
    <t>ODSTRANĚNÍ PODKLADŮ ZPEVNĚNÝCH PLOCH Z KAMENIVA NESTMELENÉHO</t>
  </si>
  <si>
    <t>odstranění podkladních vrstev ...penetrační makadam tl.200mm, štěrkodrť tl. 160mm, zpětné použítí do násypu</t>
  </si>
  <si>
    <t>1091m2*0,2=218,2m3, 1091m2*0,160m=174,56m3</t>
  </si>
  <si>
    <t>11372</t>
  </si>
  <si>
    <t>FRÉZOVÁNÍ ZPEVNĚNÝCH PLOCH ASFALTOVÝCH</t>
  </si>
  <si>
    <t>frézování asfaltový kryt : tl.100mm...371m2, tl.150mm...1091m2, odvoz do recyklačního centra</t>
  </si>
  <si>
    <t>371m2*0,1m=37,1m3,   1091m2*0,150m=163,65m3</t>
  </si>
  <si>
    <t>vč. odvozu na medziskládku</t>
  </si>
  <si>
    <t>0,0km 0,0-0,27593...(1065+282)m3, km0,389-0,630...1898m3</t>
  </si>
  <si>
    <t>na mezideponii</t>
  </si>
  <si>
    <t>5x3245m3</t>
  </si>
  <si>
    <t>12373</t>
  </si>
  <si>
    <t>ODKOP PRO SPOD STAVBU SILNIC A ŽELEZNIC TŘ. I</t>
  </si>
  <si>
    <t>vč. odvozu na medziskládku, včetně rozvozných vzdáleností</t>
  </si>
  <si>
    <t>pro násyp</t>
  </si>
  <si>
    <t>pro násyp a zásypy:1146m3(z výkopu)+392,76m3(z bourání)+106,8+28+26,5+2,88(pro zásypy a přebytek do násypu)</t>
  </si>
  <si>
    <t>natěžení a dovoz ornice  z mezideponie pro ohumusování, včetně rozvozných vzdáleností</t>
  </si>
  <si>
    <t>11630m2*0,2m=2326m3</t>
  </si>
  <si>
    <t>výkop pro nornou stěnu s kalovou jámou vč. odvozu na meziskládku</t>
  </si>
  <si>
    <t>výkop pro drenáž, výkop výustní potrubí od vpustí vč. odvozu na meziskládku</t>
  </si>
  <si>
    <t>2,88+26,5m3</t>
  </si>
  <si>
    <t>13373</t>
  </si>
  <si>
    <t>HLOUBENÍ ŠACHET ZAPAŽ I NEPAŽ TŘ. I</t>
  </si>
  <si>
    <t>výkop pro vpusti vč. odvozu na meziskládku</t>
  </si>
  <si>
    <t>7,12m3*15ks</t>
  </si>
  <si>
    <t>17110</t>
  </si>
  <si>
    <t>ULOŽENÍ SYPANINY DO NÁSYPŮ SE ZHUTNĚNÍM</t>
  </si>
  <si>
    <t>pro násyp z výkopané zeminy objektu, z odstraněných podkladních vrstev</t>
  </si>
  <si>
    <t>1146m3+392,76m3+(106,8-98,7)m3+(28-15,3)m3+(26,5-4,4)m3+2,88m3</t>
  </si>
  <si>
    <t>na mediskládku pro násyp a ohumusování</t>
  </si>
  <si>
    <t>1146+392,76+106,8+28+26,5+2,88+3245=4947,94 m3</t>
  </si>
  <si>
    <t>17180</t>
  </si>
  <si>
    <t>ULOŽENÍ SYPANINY DO NÁSYPŮ Z NAKUPOVANÝCH MATERIÁLŮ</t>
  </si>
  <si>
    <t>aktivní zóna tl.500mm</t>
  </si>
  <si>
    <t>chybějící do násypu</t>
  </si>
  <si>
    <t>36242-1146-392,76-(106,8-98,7)-(28-15,3)-(26,5-4,4)-2,88=34679,56(m3)</t>
  </si>
  <si>
    <t>17380</t>
  </si>
  <si>
    <t>ZEMNÍ KRAJNICE A DOSYPÁVKY Z NAKUPOVANÝCH MATERIÁLŮ</t>
  </si>
  <si>
    <t>dosyp krajnic</t>
  </si>
  <si>
    <t>zpětný zásyp potrubí, vpustí, kalovej jímky : zeminou z výkopu</t>
  </si>
  <si>
    <t>98,7m3+15,3m3+4,4m3</t>
  </si>
  <si>
    <t>17481</t>
  </si>
  <si>
    <t>ZÁSYP JAM A RÝH Z NAKUPOVANÝCH MATERIÁLŮ</t>
  </si>
  <si>
    <t>zásyp rýhy drenáže kamenivem fr.16-32mm</t>
  </si>
  <si>
    <t>0,17m2*7,2m</t>
  </si>
  <si>
    <t>17581</t>
  </si>
  <si>
    <t>OBSYP POTRUBÍ A OBJEKTŮ Z NAKUPOVANÝCH MATERIÁLŮ</t>
  </si>
  <si>
    <t>obsyp drenáže fr 8-16 tl.350mm, obsyp výustní potrubí od vpustí štěrkopísek fr. 0-16mm tl.500mm</t>
  </si>
  <si>
    <t>1,26m3+18,20m3</t>
  </si>
  <si>
    <t>18110</t>
  </si>
  <si>
    <t>ÚPRAVA PLÁNĚ SE ZHUTNĚNÍM V HORNINĚ TŘ. I</t>
  </si>
  <si>
    <t>km 0,045-0,050....63m2, km 0,050-0,27593.....3684m2,  km 0,389-0,630....3828m2</t>
  </si>
  <si>
    <t>18223</t>
  </si>
  <si>
    <t>ROZPROSTŘENÍ ORNICE VE SVAHU V TL DO 0,20M</t>
  </si>
  <si>
    <t>zo situácie .....1432+1141+435m2, km 0,050-0,27593.....2869,5m2,  km 0,389-0,630....5753m2</t>
  </si>
  <si>
    <t>18242</t>
  </si>
  <si>
    <t>ZALOŽENÍ TRÁVNÍKU HYDROOSEVEM NA ORNICI</t>
  </si>
  <si>
    <t>18247</t>
  </si>
  <si>
    <t>OŠETŘOVÁNÍ TRÁVNÍKU</t>
  </si>
  <si>
    <t>183511</t>
  </si>
  <si>
    <t>CHEMICKÉ ODPLEVELENÍ CELOPLOŠNÉ</t>
  </si>
  <si>
    <t>21361</t>
  </si>
  <si>
    <t>DRENÁŽNÍ VRSTVY Z GEOTEXTILIE</t>
  </si>
  <si>
    <t>geotextílie filtrační pro drenáž netkaná min. 200g/m2</t>
  </si>
  <si>
    <t>2,4m*7,2m</t>
  </si>
  <si>
    <t>272315</t>
  </si>
  <si>
    <t>ZÁKLADY Z PROSTÉHO BETONU DO C30/37</t>
  </si>
  <si>
    <t>norná stěna s kalovou jímkou</t>
  </si>
  <si>
    <t>norná stěna s kal. jímkou 3,58*0,25+1,58*2+0,4*2+0,2*1,55+0,2*0,8= 5,325m3</t>
  </si>
  <si>
    <t>451312</t>
  </si>
  <si>
    <t>podkladní beton pod troubu tl. 100mm</t>
  </si>
  <si>
    <t>5,30m2*0,1m</t>
  </si>
  <si>
    <t>lože zo ŠP frakce 0-12 tl.100mm</t>
  </si>
  <si>
    <t>45157</t>
  </si>
  <si>
    <t>PODKLADNÍ A VÝPLŇOVÉ VRSTVY Z KAMENIVA TĚŽENÉHO</t>
  </si>
  <si>
    <t>podsyp fr.0-8mm, tl. 100 mm pod výustní potrubí (vpusty)</t>
  </si>
  <si>
    <t>56314</t>
  </si>
  <si>
    <t>VOZOVKOVÉ VRSTVY Z MECHANICKY ZPEVNĚNÉHO KAMENIVA TL. DO 200MM</t>
  </si>
  <si>
    <t>konstrukce vozovky: MZK 0/32 G/A tl.170mm</t>
  </si>
  <si>
    <t>5728m2</t>
  </si>
  <si>
    <t>56330</t>
  </si>
  <si>
    <t>VOZOVKOVÉ VRSTVY ZE ŠTĚRKODRTI</t>
  </si>
  <si>
    <t>konstrukce vozovky: ŠD/A  0/32 G/e, tl.150mm , konstrukce chodníku: ŠD/B 0/32 G/N tl. 150mm</t>
  </si>
  <si>
    <t>konstrukce vozovky: ŠD 0/32, tl.150mm  (7219*0,15)+143,67m3 =1226,5m3                          konstrukce chodníku: ŠD tl. 150mm 233m2*0,15m=34,95m3</t>
  </si>
  <si>
    <t>56933</t>
  </si>
  <si>
    <t>ZPEVNĚNÍ KRAJNIC ZE ŠTĚRKODRTI TL. DO 150MM</t>
  </si>
  <si>
    <t>krajnice ze ŠD  0/32  tl. 150 mm</t>
  </si>
  <si>
    <t>572123</t>
  </si>
  <si>
    <t>INFILTRAČNÍ POSTŘIK Z EMULZE DO 1,0KG/M2</t>
  </si>
  <si>
    <t>konstrukce vozovky: PI-C, 0,6kg/m2</t>
  </si>
  <si>
    <t>572213</t>
  </si>
  <si>
    <t>SPOJOVACÍ POSTŘIK Z EMULZE DO 0,5KG/M2</t>
  </si>
  <si>
    <t>konstrukce vozovky: PS-CP, 0,35kg/m2</t>
  </si>
  <si>
    <t>5949m2+5995m2</t>
  </si>
  <si>
    <t>574A34</t>
  </si>
  <si>
    <t>ASFALTOVÝ BETON PRO OBRUSNÉ VRSTVY ACO 11+ TL. 40MM</t>
  </si>
  <si>
    <t>konstrukce vozovky: ACo 11+, tl. 40mm</t>
  </si>
  <si>
    <t>574C58</t>
  </si>
  <si>
    <t>ASFALTOVÝ BETON PRO LOŽNÍ VRSTVY ACL 22+, 22S TL. 60MM</t>
  </si>
  <si>
    <t>konstrukce vozovky: ACL 22+ S, tl. 60mm</t>
  </si>
  <si>
    <t>574E07</t>
  </si>
  <si>
    <t>ASFALTOVÝ BETON PRO PODKLADNÍ VRSTVY ACP 22+, 22S</t>
  </si>
  <si>
    <t>konstrukce vozovky: ACP 22+, tl. 50mm</t>
  </si>
  <si>
    <t>5625m2*0,05m=281,25m3</t>
  </si>
  <si>
    <t>57621</t>
  </si>
  <si>
    <t>POSYP KAMENIVEM DRCENÝM 5KG/M2</t>
  </si>
  <si>
    <t>konstrukce vozovky: posyp drceným kamenivem na infiltrační postřik HDK 2/4 3kg/m2</t>
  </si>
  <si>
    <t>582611</t>
  </si>
  <si>
    <t>KRYTY Z BETON DLAŽDIC SE ZÁMKEM ŠEDÝCH TL 60MM DO LOŽE Z KAM</t>
  </si>
  <si>
    <t>konstrukce chodníku: zámková dlažba  tl. 60mm, do lože z písku tl.30mm</t>
  </si>
  <si>
    <t>87434</t>
  </si>
  <si>
    <t>POTRUBÍ Z TRUB PLASTOVÝCH ODPADNÍCH DN DO 200MM</t>
  </si>
  <si>
    <t>vyústění drenáže - potrubí PVC-U SN12 DN 200 mm</t>
  </si>
  <si>
    <t>4,9+5,1+7,4+12,1+5,6+5,4+5,8</t>
  </si>
  <si>
    <t>87446</t>
  </si>
  <si>
    <t>POTRUBÍ Z TRUB PLASTOVÝCH ODPADNÍCH DN DO 400MM</t>
  </si>
  <si>
    <t>potrubi PVC-U DN400mm (kalová jímka)</t>
  </si>
  <si>
    <t>Podélna drenáž... DN150 SN8</t>
  </si>
  <si>
    <t>89516</t>
  </si>
  <si>
    <t>DRENÁŽNÍ VÝUSŤ Z BETON DÍLCŮ</t>
  </si>
  <si>
    <t>výústní objekt drenáže z betonu C20/25 - XF3 (CZ, TKP17SSD) - Cl 1,00 - Dmax22-S3 vč. dodávky a uložení</t>
  </si>
  <si>
    <t>6ks</t>
  </si>
  <si>
    <t>89536</t>
  </si>
  <si>
    <t>DRENÁŽNÍ VÝUSŤ Z PROST BETONU</t>
  </si>
  <si>
    <t>beton C25/30-XF3 (potrubí u kalové jamy)</t>
  </si>
  <si>
    <t>1,3m3</t>
  </si>
  <si>
    <t>89712</t>
  </si>
  <si>
    <t>VPUSŤ KANALIZAČNÍ ULIČNÍ KOMPLETNÍ Z BETONOVÝCH DÍLCŮ</t>
  </si>
  <si>
    <t>včetně mříže</t>
  </si>
  <si>
    <t>15ks</t>
  </si>
  <si>
    <t>899123</t>
  </si>
  <si>
    <t>MŘÍŽE Z KOMPOZITU SAMOSTATNÉ</t>
  </si>
  <si>
    <t>lapač splavenin-norné stěny</t>
  </si>
  <si>
    <t>0,93*0,6+1,23*0,93+1,25*0,93</t>
  </si>
  <si>
    <t>9113A1</t>
  </si>
  <si>
    <t>SVODIDLO OCEL SILNIČ JEDNOSTR, ÚROVEŇ ZADRŽ N1, N2 - DODÁVKA A MONTÁŽ</t>
  </si>
  <si>
    <t>ocelové svodidlo ú.z. N2</t>
  </si>
  <si>
    <t>9113B1</t>
  </si>
  <si>
    <t>SVODIDLO OCEL SILNIČ JEDNOSTR, ÚROVEŇ ZADRŽ H1 -DODÁVKA A MONTÁŽ</t>
  </si>
  <si>
    <t>ocelové svodidlo ú.z. H1</t>
  </si>
  <si>
    <t>9113C1</t>
  </si>
  <si>
    <t>SVODIDLO OCEL SILNIČ JEDNOSTR, ÚROVEŇ ZADRŽ H2 - DODÁVKA A MONTÁŽ</t>
  </si>
  <si>
    <t>ocelové svodidlo ú.z. H2</t>
  </si>
  <si>
    <t>911BA1</t>
  </si>
  <si>
    <t>SVODIDLO OCEL OTEVÍRACÍ, ÚROVEŇ ZADRŽ N1, N2 - DODÁVKA A MONTÁŽ</t>
  </si>
  <si>
    <t>ocelové svodidlo otevírací ú.z. N2</t>
  </si>
  <si>
    <t>917211</t>
  </si>
  <si>
    <t>ZÁHONOVÉ OBRUBY Z BETONOVÝCH OBRUBNÍKŮ ŠÍŘ 50MM</t>
  </si>
  <si>
    <t>u dlažby chodníku do lože z betonu C20/25 XF3 tl.100mm</t>
  </si>
  <si>
    <t>dl. 117m</t>
  </si>
  <si>
    <t>917224</t>
  </si>
  <si>
    <t>SILNIČNÍ A CHODNÍKOVÉ OBRUBY Z BETONOVÝCH OBRUBNÍKŮ ŠÍŘ 150MM</t>
  </si>
  <si>
    <t>Betonový obrubník 150*300*1000mm  včetně betonového lože C20/25n XF3 s opěrou a spárování cem. maltou MC25 XF4</t>
  </si>
  <si>
    <t>dĺ. 460m</t>
  </si>
  <si>
    <t>919111</t>
  </si>
  <si>
    <t>ŘEZÁNÍ ASFALTOVÉHO KRYTU VOZOVEK TL DO 50MM</t>
  </si>
  <si>
    <t>u obrubníků a dlažeb tl.25mm</t>
  </si>
  <si>
    <t>919112</t>
  </si>
  <si>
    <t>ŘEZÁNÍ ASFALTOVÉHO KRYTU VOZOVEK TL DO 100MM</t>
  </si>
  <si>
    <t>odstupňování (tl.40mm, 60mm)</t>
  </si>
  <si>
    <t>7m+7m</t>
  </si>
  <si>
    <t>919113</t>
  </si>
  <si>
    <t>ŘEZÁNÍ ASFALTOVÉHO KRYTU VOZOVEK TL DO 150MM</t>
  </si>
  <si>
    <t>v místě bourání, příčné napojení</t>
  </si>
  <si>
    <t>931313</t>
  </si>
  <si>
    <t>TĚSNĚNÍ DILATAČ SPAR ASF ZÁLIVKOU PRŮŘ DO 300MM2</t>
  </si>
  <si>
    <t>vedle dlažeb a obrubníků</t>
  </si>
  <si>
    <t>492m</t>
  </si>
  <si>
    <t>příkop š.600mm</t>
  </si>
  <si>
    <t>svahové  tvárnice do lože z bet.C20/25 XF3,  tl.100mm</t>
  </si>
  <si>
    <t>935842</t>
  </si>
  <si>
    <t>ŽLABY A RIGOLY DLÁŽDĚNÉ Z BETONOVÝCH DLAŽDIC DO BETONU TL 100MM</t>
  </si>
  <si>
    <t>pŕídlažba z bet. tvárnic š.500mm do lože z bet.C20/25n XF3 tl.100mm</t>
  </si>
  <si>
    <t>60m*0,5m(vyústení)+355m*0,5m(podobrubníkový žlab+30m*0,5m</t>
  </si>
  <si>
    <t xml:space="preserve">  SO 101.1</t>
  </si>
  <si>
    <t>Hlavní trasa, odvodnění</t>
  </si>
  <si>
    <t>SO 101.1</t>
  </si>
  <si>
    <t>315,55*2,0</t>
  </si>
  <si>
    <t>na mezideponii, zemina není určena na skládku</t>
  </si>
  <si>
    <t>zemina určená na skládku</t>
  </si>
  <si>
    <t>na mezideponii - zemina</t>
  </si>
  <si>
    <t>Štěrkodrva - fr. 0/22</t>
  </si>
  <si>
    <t>Štěrkopískový obsyp a lože - fr. 0/16</t>
  </si>
  <si>
    <t>R386325</t>
  </si>
  <si>
    <t>KOMPLETNÍ KONSTRUKCE JÍMEK ZE ŽELEZOBETONU C30/37</t>
  </si>
  <si>
    <t>regulační objekt o objemu 180 m3,vč. virového regulátoru, kompozit pochozích poklopů, komplet vstupních komínků,vč.montáže a dopravy, bez žeriavu</t>
  </si>
  <si>
    <t>451315</t>
  </si>
  <si>
    <t>PODKLADNÍ A VÝPLŇOVÉ VRSTVY Z PROSTÉHO BETONU C30/37</t>
  </si>
  <si>
    <t>bet. Lože pod výustní objekt tl.100 mm</t>
  </si>
  <si>
    <t>451384</t>
  </si>
  <si>
    <t>PODKL VRSTVY ZE ŽELEZOBET DO C25/30 VČET VÝZTUŽE</t>
  </si>
  <si>
    <t>ŽB podkladní deska C 25/30, tl.200 mm</t>
  </si>
  <si>
    <t>451385</t>
  </si>
  <si>
    <t>PODKL VRSTVY ZE ŽELEZOBET DO C30/37 VČET VÝZTUŽE</t>
  </si>
  <si>
    <t>výustní objekt</t>
  </si>
  <si>
    <t>1,5*1,4</t>
  </si>
  <si>
    <t>Drenážní vrstva - štěrk fr. 0/8, tl. 100 mm pod potrubí, Lože ze štěrkodrti fr 0/22, tl. 150mm pod retenční nádrž, štěrkopískové lože pod VO</t>
  </si>
  <si>
    <t>28,77+13,25+3,097</t>
  </si>
  <si>
    <t>Dlažba při výustním objektu</t>
  </si>
  <si>
    <t>30,97*0,2</t>
  </si>
  <si>
    <t>467385</t>
  </si>
  <si>
    <t>STUPNĚ A PRAHY VOD KORYT ZE ŽELBET DO C30/37 VČET VÝZT</t>
  </si>
  <si>
    <t>bet.prahy při výustním objektu</t>
  </si>
  <si>
    <t>0,75*0,3*(5,4+4,96+3,76)</t>
  </si>
  <si>
    <t>87433</t>
  </si>
  <si>
    <t>POTRUBÍ Z TRUB PLASTOVÝCH ODPADNÍCH DN DO 150MM</t>
  </si>
  <si>
    <t>vč.tvarovek</t>
  </si>
  <si>
    <t>87445</t>
  </si>
  <si>
    <t>POTRUBÍ Z TRUB PLASTOVÝCH ODPADNÍCH DN DO 300MM</t>
  </si>
  <si>
    <t>87527</t>
  </si>
  <si>
    <t>POTRUBÍ DREN Z TRUB PLAST (I FLEXIBIL) DN DO 100MM</t>
  </si>
  <si>
    <t>894145</t>
  </si>
  <si>
    <t>ŠACHTY KANALIZAČNÍ Z BETON DÍLCŮ NA POTRUBÍ DN DO 300MM</t>
  </si>
  <si>
    <t>896145</t>
  </si>
  <si>
    <t>SPADIŠTĚ KANALIZAČ Z BETON DÍLCŮ NA POTRUBÍ DN DO 300MM</t>
  </si>
  <si>
    <t>89911E</t>
  </si>
  <si>
    <t>LITINOVÝ POKLOP B125</t>
  </si>
  <si>
    <t>89911G</t>
  </si>
  <si>
    <t>LITINOVÝ POKLOP D400</t>
  </si>
  <si>
    <t>899122</t>
  </si>
  <si>
    <t>MŘÍŽE LITINOVÉ SAMOSTATNÉ</t>
  </si>
  <si>
    <t>899309</t>
  </si>
  <si>
    <t>DOPLŇKY NA POTRUBÍ - VÝSTRAŽNÁ FÓLIE</t>
  </si>
  <si>
    <t>899632</t>
  </si>
  <si>
    <t>ZKOUŠKA VODOTĚSNOSTI POTRUBÍ DN DO 150MM</t>
  </si>
  <si>
    <t>899642</t>
  </si>
  <si>
    <t>ZKOUŠKA VODOTĚSNOSTI POTRUBÍ DN DO 200MM</t>
  </si>
  <si>
    <t>899652</t>
  </si>
  <si>
    <t>ZKOUŠKA VODOTĚSNOSTI POTRUBÍ DN DO 300MM</t>
  </si>
  <si>
    <t xml:space="preserve">  SO 102</t>
  </si>
  <si>
    <t>Místní komunikace do Čelákovic</t>
  </si>
  <si>
    <t>SO 102</t>
  </si>
  <si>
    <t>propustek: (1,65+0,22+0,3)*2,3t/m3=4,991t</t>
  </si>
  <si>
    <t>odstranění podkladních vrstev ...penetrační makadam tl.200mm, štěrkodrť tl. 160mm, zpětné použití do násypu</t>
  </si>
  <si>
    <t>1255m2*0,2=251m3, 1255m2*0,160m=200,8m3</t>
  </si>
  <si>
    <t>frézování asfaltový kryt tl.150mm...1255m2, odvoz do recyklačního centra</t>
  </si>
  <si>
    <t>1255m2*0,150m=188,25m3</t>
  </si>
  <si>
    <t>5x917,75m3</t>
  </si>
  <si>
    <t>pro násyp a zásypy:536,4+14,4+74,9+40+15,4(m3), odstraněné podklady 451,8m3</t>
  </si>
  <si>
    <t>3231,5m2*0,2m=646,3m3</t>
  </si>
  <si>
    <t>výkop pro propustek vč. odvozu na meziskládku</t>
  </si>
  <si>
    <t>14,4m3+40m3</t>
  </si>
  <si>
    <t>6,24m3*12ks</t>
  </si>
  <si>
    <t>pro násyp z výkopané zeminy objektu, odstaněné podklady použití do násypu</t>
  </si>
  <si>
    <t>536,40+14,4+5,66+27,6+6,2+451,8</t>
  </si>
  <si>
    <t>536,40+74,9+40+15,4+14,4+451,8+917,75</t>
  </si>
  <si>
    <t>8356,0-536,4-14,4-5,66-27,6-6,2-451,8</t>
  </si>
  <si>
    <t>zpětný zásyp potrubí, vpustí, propustku : zeminou z výkopu</t>
  </si>
  <si>
    <t>69,24+12,4+9,2(m3)</t>
  </si>
  <si>
    <t>0,35m2*36,1m</t>
  </si>
  <si>
    <t>6,3m3+16,7m3</t>
  </si>
  <si>
    <t>propustek,norná stěna s kalovou jímkou, betonový práh 2ks</t>
  </si>
  <si>
    <t>bet práh 2ks*0,47m3, norná stěna s kal. jímkou 0,5*1,4+1,2*2,2+0,25*0,8+4,8*0,25+0,5*1,75= 5,615m3</t>
  </si>
  <si>
    <t>5,78m2*0,1m</t>
  </si>
  <si>
    <t>1621m2+7,81m3/0,17m=1667m2</t>
  </si>
  <si>
    <t>konstrukce vozovky: ŠD 0/32, tl.150mm  (2033*0,15)+110,1m3 =415,1m3                          konstrukce chodníku: ŠD tl. 150mm 425,5m2*0,15m=63,83m3</t>
  </si>
  <si>
    <t>1735m2+1712m2</t>
  </si>
  <si>
    <t>1688m2*0,05m=84,4m3</t>
  </si>
  <si>
    <t>391+21+13,5=425,5m2</t>
  </si>
  <si>
    <t>13,3+6,4+5+7,5+9+5,7+4,4+3*4,5=64,8m</t>
  </si>
  <si>
    <t>podélna drenáž... DN150 SN8</t>
  </si>
  <si>
    <t>Drenáž vpravo km 0,11872-0,13590 dl.36,0m</t>
  </si>
  <si>
    <t>9ks</t>
  </si>
  <si>
    <t>12ks</t>
  </si>
  <si>
    <t>1,38*1,15+1,28*1,15+0,93*1,15</t>
  </si>
  <si>
    <t>899524</t>
  </si>
  <si>
    <t>OBETONOVÁNÍ POTRUBÍ Z PROSTÉHO BETONU DO C25/30</t>
  </si>
  <si>
    <t>obetonování potrubí (výustní potrubí), propustek : beton C20/25n, XF3</t>
  </si>
  <si>
    <t>6,6m3+3,41m3</t>
  </si>
  <si>
    <t>u dlažby chodníku</t>
  </si>
  <si>
    <t>dl. 200m</t>
  </si>
  <si>
    <t>betonový obrubník 150*300*1000mm  včetně betonového lože C20/25n XF3 s opěrou a spárování cem. maltou MC25 XF4</t>
  </si>
  <si>
    <t>335,5m+47m</t>
  </si>
  <si>
    <t>9183D2</t>
  </si>
  <si>
    <t>PROPUSTY Z TRUB DN 600MM ŽELEZOBETONOVÝCH</t>
  </si>
  <si>
    <t>prodloužení stáv. propustku DN 600dl.3,10m....km -0,01030</t>
  </si>
  <si>
    <t>u obrubníků a dlažeb</t>
  </si>
  <si>
    <t>odstupňování (tl.40mm, 50mm, 60mm)</t>
  </si>
  <si>
    <t>52m+52m+52m=156m</t>
  </si>
  <si>
    <t>napojení vozovky, vedle dlažeb a obrubníků</t>
  </si>
  <si>
    <t>335,5m+8,3m+52m</t>
  </si>
  <si>
    <t>km 0,0064-0,1223 vlevo  dl.124,5m a km 0,01380-0,04500 vlevo  dl.27m</t>
  </si>
  <si>
    <t>935832</t>
  </si>
  <si>
    <t>ŽLABY A RIGOLY DLÁŽDĚNÉ Z LOMOVÉHO KAMENE TL DO 250MMM DO BETONU TL 100MM</t>
  </si>
  <si>
    <t>propustek, lapač splavenin-norná stěna</t>
  </si>
  <si>
    <t>4,1*1,1+3,2=7,71m2</t>
  </si>
  <si>
    <t>(131+51+14)m*0,5m</t>
  </si>
  <si>
    <t>96615</t>
  </si>
  <si>
    <t>BOURÁNÍ KONSTRUKCÍ Z PROSTÉHO BETONU</t>
  </si>
  <si>
    <t>vybourání betonových častí - čelo propustu</t>
  </si>
  <si>
    <t>966345</t>
  </si>
  <si>
    <t>BOURÁNÍ PROPUSTŮ Z TRUB DN DO 300MM</t>
  </si>
  <si>
    <t>trouby DN 200...5,5m, trouby DN 250.......6m</t>
  </si>
  <si>
    <t xml:space="preserve">  SO 104</t>
  </si>
  <si>
    <t>Příjezdová komunikace</t>
  </si>
  <si>
    <t>SO 104</t>
  </si>
  <si>
    <t>odstranění vozovky štěrkodrva  tl.100mm</t>
  </si>
  <si>
    <t>156m2*0,1=15,6m3</t>
  </si>
  <si>
    <t>vč. odvozu na mezideponii</t>
  </si>
  <si>
    <t>635m2*0,2m=127m3</t>
  </si>
  <si>
    <t>úprava na mezideponii</t>
  </si>
  <si>
    <t>5x127m3</t>
  </si>
  <si>
    <t>vč. odvozu na mezideponii, včetně rozvozných vzdáleností</t>
  </si>
  <si>
    <t>pro dosyp : komunikace....34,6m3, vjazdy ....33.3m3</t>
  </si>
  <si>
    <t>pro dosyp a AZ: 67,9(výkop)+15,6(ŠD  bourání)(m3)</t>
  </si>
  <si>
    <t>230m2*0,2m=46m3</t>
  </si>
  <si>
    <t>pro dosyp a aktivní zonu z výkopané zeminy objektu</t>
  </si>
  <si>
    <t>zemina z výkopu+ demolace:dosyp: 35,6m3, aktivní zona: 47,9m3</t>
  </si>
  <si>
    <t>15,6+67,9+127=210,5m3</t>
  </si>
  <si>
    <t>aktivní zóna tl.500mm....Celkem 55,2m3 : 47,9m3 (z výkopu)+7,3m3(chybějící)</t>
  </si>
  <si>
    <t>55,2m3-47,9m3(přebytek z výkopu)</t>
  </si>
  <si>
    <t>komunikace. 14,6m3, vjazdy 2,03m3</t>
  </si>
  <si>
    <t>215663</t>
  </si>
  <si>
    <t>ÚPRAVA PODLOŽÍ HYDRAULICKÝMI POJIVY DO 2% HL DO 0,5M</t>
  </si>
  <si>
    <t>úprava aktivní zóny....hydraulickými pojivy 2,5%</t>
  </si>
  <si>
    <t>215669</t>
  </si>
  <si>
    <t>ÚPRAVA PODLOŽÍ HYDRAULICKÝMI POJIVY HL DO 0,5M - PŘÍPLATEK ZA DALŠÍCH 0,5%</t>
  </si>
  <si>
    <t>1x</t>
  </si>
  <si>
    <t>konstrukce vozovky: ŠD/B  0/63 G/N, tl.150mm ,  ŠD/B 0/63 G/N tl. 150mm</t>
  </si>
  <si>
    <t>594*0,15+640*0,15</t>
  </si>
  <si>
    <t>23,85m3/0,15m=159m2</t>
  </si>
  <si>
    <t>574A55</t>
  </si>
  <si>
    <t>ASFALTOVÝ BETON PRO OBRUSNÉ VRSTVY ACO 16 TL. 60MM</t>
  </si>
  <si>
    <t>konstrukce vozovky: ACo 16, tl. 60mm</t>
  </si>
  <si>
    <t>PSV</t>
  </si>
  <si>
    <t>na ochranu vedení (TK1 světlá šířka 100mm)</t>
  </si>
  <si>
    <t xml:space="preserve">  SO 180</t>
  </si>
  <si>
    <t>Úprava komunikací před a po stavbě</t>
  </si>
  <si>
    <t>SO 180</t>
  </si>
  <si>
    <t>R02712</t>
  </si>
  <si>
    <t>PASPORT KOMUNIKACÍ DOTČENÝCH STAVBOU PŘED ZAHÁJENÍM STAVBY</t>
  </si>
  <si>
    <t>komunikace, po kterých bude prováděna mimostaveništní doprava (odvozové trasy, přístupové komunikace apod.)</t>
  </si>
  <si>
    <t>R02713</t>
  </si>
  <si>
    <t>PASPORT KOMUNIKACÍ DOTČENÝCH STAVBOU PO PROVEDENÍ STAVBY</t>
  </si>
  <si>
    <t>komunikace, po kterých byla prováděna mimostaveništní doprava (odvozové trasy, přístupové komunikace apod.)</t>
  </si>
  <si>
    <t>z frézování: (116,6+93,06)*2,57  
bourání kompletní skladby: 28,675*2,57</t>
  </si>
  <si>
    <t>kompletní demolice vozovek: 28,675*1,9</t>
  </si>
  <si>
    <t>11313A</t>
  </si>
  <si>
    <t>ODSTRANĚNÍ KRYTU ZPEVNĚNÝCH PLOCH S ASFALTOVÝM POJIVEM - BEZ DOPRAVY</t>
  </si>
  <si>
    <t>Oprava přejezdu ul. Kozovazská: 55 m2 * 0,20  
v případě potřeby oprava podkladní vrstvy: (3560+2450+1060)*5%*0,05</t>
  </si>
  <si>
    <t>11332A</t>
  </si>
  <si>
    <t>ODSTRANĚNÍ PODKLADŮ ZPEVNĚNÝCH PLOCH Z KAMENIVA NESTMELENÉHO - BEZ DOPRAVY</t>
  </si>
  <si>
    <t>v případě potřeby oprava podkladní vrstvy: (3560+2450+1060)*5%*0,3</t>
  </si>
  <si>
    <t>11372A</t>
  </si>
  <si>
    <t>FRÉZOVÁNÍ ZPEVNĚNÝCH PLOCH ASFALTOVÝCH - BEZ DOPRAVY</t>
  </si>
  <si>
    <t>Ulice Kozovazská - od konce ulice ke křižovatce s vjezdem do areálu hal budou odstraněny všechny poškozené vrstvy vozovky v celém rozsahu komunikace a následně budou obnoveny stejnou konstrukcí, předpokládá se poškození především asfaltového krytu a ložní vrstvy: 1060*(0,04+0,07)=116,60m3</t>
  </si>
  <si>
    <t>11372E</t>
  </si>
  <si>
    <t>FRÉZOVÁNÍ ZPEVNĚNÝCH PLOCH ASFALT DROBNÝCH OPRAV A PLOŠ ROZPADŮ DO 500M2</t>
  </si>
  <si>
    <t>Ulice Toušeňská - lokální opravy asfaltového krytu: 3560 * 10 % = 356 m2 * (0,04+0,07)= 39,16 m3  
Ulice Kozovazská - od křižovatky s vjezdem do areálu hal až ke křižovatce Kozovazská x U Podjezdu lokální opravy asfaltového krytu: 2450 * 20% = 490 m2 * (0,04+0,07)= 53,90 m3</t>
  </si>
  <si>
    <t>v případě potřeby oprava podkladní vrstvy: (3560+2450+1060)*5%</t>
  </si>
  <si>
    <t>18214</t>
  </si>
  <si>
    <t>ÚPRAVA POVRCHŮ SROVNÁNÍM ÚZEMÍ V TL DO 0,25M</t>
  </si>
  <si>
    <t>Urovnání přilehlého terénu a osetí  ul. Kozovazská: 650 m2</t>
  </si>
  <si>
    <t>18241</t>
  </si>
  <si>
    <t>ZALOŽENÍ TRÁVNÍKU RUČNÍM VÝSEVEM</t>
  </si>
  <si>
    <t>osetí přilehlého terénu ul. Kozovazská: 650 m2</t>
  </si>
  <si>
    <t>567303</t>
  </si>
  <si>
    <t>VRSTVY PRO OBNOVU A OPRAVY ZE ŠTĚRKODRTI</t>
  </si>
  <si>
    <t>plocha frézovaných vozovek - pod obrusnou a pod ložnou vrstvu: (356+490+55+1060)*2</t>
  </si>
  <si>
    <t>574A33</t>
  </si>
  <si>
    <t>ASFALTOVÝ BETON PRO OBRUSNÉ VRSTVY ACO 11 TL. 40MM</t>
  </si>
  <si>
    <t>Ulice Kozovazská - od konce ulice ke křižovatce s vjezdem do areálu hal budou odstraněny všechny poškozené vrstvy vozovky v celém rozsahu komunikace a následně budou obnoveny stejnou konstrukcí: 1060</t>
  </si>
  <si>
    <t>574C06</t>
  </si>
  <si>
    <t>ASFALTOVÝ BETON PRO LOŽNÍ VRSTVY ACL 16+, 16S</t>
  </si>
  <si>
    <t>Ulice Kozovazská - od konce ulice ke křižovatce s vjezdem do areálu hal budou odstraněny všechny poškozené vrstvy vozovky v celém rozsahu komunikace a následně budou obnoveny stejnou konstrukcí: 1060*(0,07)</t>
  </si>
  <si>
    <t>5774AE</t>
  </si>
  <si>
    <t>VRSTVY PRO OBNOVU A OPRAVY Z ASF BETONU ACO 11+</t>
  </si>
  <si>
    <t>Ulice Toušeňská - lokální opravy asfaltového krytu: 3560 * 10 % = 356 m2 * (0,04)  
Ulice Kozovazská - od křižovatky s vjezdem do areálu hal až ke křižovatce Kozovazská x U Podjezdu lokální opravy asfaltového krytu: 2450 * 20% = 490 m2 * (0,04)</t>
  </si>
  <si>
    <t>5774CG</t>
  </si>
  <si>
    <t>VRSTVY PRO OBNOVU A OPRAVY Z ASF BETONU ACL 16S, 16+</t>
  </si>
  <si>
    <t>Ulice Toušeňská - lokální opravy asfaltového krytu: 3560 * 10 % = 356 m2 * (0,07)  
Ulice Kozovazská - od křižovatky s vjezdem do areálu hal až ke křižovatce Kozovazská x U Podjezdu lokální opravy asfaltového krytu: 2450 * 20% = 490 m2 * (0,07)</t>
  </si>
  <si>
    <t>5774EG</t>
  </si>
  <si>
    <t>VRSTVY PRO OBNOVU A OPRAVY Z ASF BETONU ACP 16+, 16S</t>
  </si>
  <si>
    <t>v případě potřeby oprava podkladní vrstvy: (3560+2450+1060)*5%*0,05</t>
  </si>
  <si>
    <t>5774MD</t>
  </si>
  <si>
    <t>VRSTVY PRO OBNOVU A OPRAVY Z LITÉHO ASFALTU MA 11 MODIFIK</t>
  </si>
  <si>
    <t>Oprava přejezdu ul. Kozovazská: 55 m2 * 0,20</t>
  </si>
  <si>
    <t>Ostatní konstrukce a práce</t>
  </si>
  <si>
    <t>914132</t>
  </si>
  <si>
    <t>DOPRAVNÍ ZNAČKY ZÁKLADNÍ VELIKOSTI OCELOVÉ FÓLIE TŘ 2 - MONTÁŽ S PŘEMÍSTĚNÍM</t>
  </si>
  <si>
    <t>Množství předpoklad, bude fakturováno dle skutečné potřeby</t>
  </si>
  <si>
    <t>914133</t>
  </si>
  <si>
    <t>DOPRAVNÍ ZNAČKY ZÁKLADNÍ VELIKOSTI OCELOVÉ FÓLIE TŘ 2 - DEMONTÁŽ</t>
  </si>
  <si>
    <t>914139</t>
  </si>
  <si>
    <t>DOPRAV ZNAČKY ZÁKLAD VEL OCEL FÓLIE TŘ 2 - NÁJEMNÉ</t>
  </si>
  <si>
    <t>KSDEN</t>
  </si>
  <si>
    <t>914952</t>
  </si>
  <si>
    <t>SLOUPKY A STOJKY DZ Z JÄKL PROF PRO OCEL STOJAN MONT S PŘESUN</t>
  </si>
  <si>
    <t>914953</t>
  </si>
  <si>
    <t>SLOUPKY A STOJKY DZ Z JÄKL PROFILŮ PRO OCEL STOJAN DEMONTÁŽ</t>
  </si>
  <si>
    <t>914959</t>
  </si>
  <si>
    <t>SLOUP A STOJKY DZ Z JÄKL PRO OCEL STOJAN NÁJEMNÉ</t>
  </si>
  <si>
    <t>pro obnovu obrusu, množství předpoklad: 805m</t>
  </si>
  <si>
    <t>Předpoklad: 370</t>
  </si>
  <si>
    <t>931322</t>
  </si>
  <si>
    <t>TĚSNĚNÍ DILATAČ SPAR ASF ZÁLIVKOU MODIFIK PRŮŘ DO 200MM2</t>
  </si>
  <si>
    <t>pro obnovu obrusu, množství předpoklad: 805+370</t>
  </si>
  <si>
    <t xml:space="preserve">  SO 192</t>
  </si>
  <si>
    <t>Svislé a vodorovné dopravní značení - silnice II. třídy</t>
  </si>
  <si>
    <t>SO 192</t>
  </si>
  <si>
    <t>914131</t>
  </si>
  <si>
    <t>DOPRAVNÍ ZNAČKY ZÁKLADNÍ VELIKOSTI OCELOVÉ FÓLIE TŘ 2 - DODÁVKA A MONTÁŽ</t>
  </si>
  <si>
    <t>IP19</t>
  </si>
  <si>
    <t>IP19: 2 kusy</t>
  </si>
  <si>
    <t>IS3</t>
  </si>
  <si>
    <t>IS3c: 4 kusy  
IS3d: 4 kusy</t>
  </si>
  <si>
    <t>IS16</t>
  </si>
  <si>
    <t>IS16b: 4 kusy</t>
  </si>
  <si>
    <t>P4</t>
  </si>
  <si>
    <t>P4: 4 kusy</t>
  </si>
  <si>
    <t>914911</t>
  </si>
  <si>
    <t>SLOUPKY A STOJKY DOPRAVNÍCH ZNAČEK Z OCEL TRUBEK SE ZABETONOVÁNÍM - DODÁVKA A MONTÁŽ</t>
  </si>
  <si>
    <t>2*2+0*4+2*4+1*4+1*4</t>
  </si>
  <si>
    <t>914913</t>
  </si>
  <si>
    <t>SLOUPKY A STOJKY DZ Z OCEL TRUBEK ZABETON DEMONTÁŽ</t>
  </si>
  <si>
    <t>915111</t>
  </si>
  <si>
    <t>VODOROVNÉ DOPRAVNÍ ZNAČENÍ BARVOU HLADKÉ - DODÁVKA A POKLÁDKA</t>
  </si>
  <si>
    <t>vč. předznačení</t>
  </si>
  <si>
    <t>V1a (0,125): 947*0,125  
V2b (0,125): 150*0,125  
V2b (0,25): 78*0,25  
V4 (0,125): 1220*0,125  
V5 (0,5): 7,5*0,5  
V9a R 1,3*8   
 L,P 1,4*8  
V13a ŠIKMÉ VOD. Č.: 373 m2</t>
  </si>
  <si>
    <t>915211</t>
  </si>
  <si>
    <t>VODOROVNÉ DOPRAVNÍ ZNAČENÍ PLASTEM HLADKÉ - DODÁVKA A POKLÁDKA</t>
  </si>
  <si>
    <t>dtto nátěr barvou</t>
  </si>
  <si>
    <t xml:space="preserve">  SO 193</t>
  </si>
  <si>
    <t>Svislé a vodorovné dopravní značení - silnice III. třídy</t>
  </si>
  <si>
    <t>SO 193</t>
  </si>
  <si>
    <t>P4: 1 kus</t>
  </si>
  <si>
    <t>IS3c: 1 kus  
IS3d: 1 kus</t>
  </si>
  <si>
    <t>A1</t>
  </si>
  <si>
    <t>A1a: 1 kus  
A1b: 1 kus</t>
  </si>
  <si>
    <t>C4</t>
  </si>
  <si>
    <t>C4a: 1 kusy</t>
  </si>
  <si>
    <t>IZ4</t>
  </si>
  <si>
    <t>IZ4a: 1 kus  
IZ4b: 1 kus</t>
  </si>
  <si>
    <t>914711</t>
  </si>
  <si>
    <t>STÁLÁ DOPRAV ZAŘÍZ Z3 OCEL DODÁVKA A MONTÁŽ</t>
  </si>
  <si>
    <t>V1a (0,125): 295*0,125  
V2b (0,125): 75*0,125  
V2b (0,125): 1076*0,125  
V4 (0,125): 2664*0,125  
V13a ŠIKMÉ VOD. Č.: 24,5 m2</t>
  </si>
  <si>
    <t xml:space="preserve">  SO 194</t>
  </si>
  <si>
    <t>Svislé a vodorovné dopravní značení - místní komunikace</t>
  </si>
  <si>
    <t>SO 194</t>
  </si>
  <si>
    <t>C1</t>
  </si>
  <si>
    <t>C1: 4 kusy</t>
  </si>
  <si>
    <t>V1a (0,125): 135*0,125  
V2b (0,25): 79*0,25  
V4 (0,125): 339*0,125  
V13a ŠIKMÉ VOD. Č.: 18 m2</t>
  </si>
  <si>
    <t xml:space="preserve">  SO 801</t>
  </si>
  <si>
    <t>Vegetační úpravy</t>
  </si>
  <si>
    <t>SO 801</t>
  </si>
  <si>
    <t>18331</t>
  </si>
  <si>
    <t>SADOVNICKÉ OBDĚLÁNÍ PŮDY</t>
  </si>
  <si>
    <t>18461</t>
  </si>
  <si>
    <t>MULČOVÁNÍ</t>
  </si>
  <si>
    <t>18471</t>
  </si>
  <si>
    <t>OŠETŘENÍ DŘEVIN VE SKUPINÁCH</t>
  </si>
  <si>
    <t>2 x za rok, celkově 4 x</t>
  </si>
  <si>
    <t>184A1</t>
  </si>
  <si>
    <t>VYSAZOVÁNÍ KEŘŮ LISTNATÝCH S BALEM VČETNĚ VÝKOPU JAMKY</t>
  </si>
  <si>
    <t>jalovec obecný</t>
  </si>
  <si>
    <t>dřín jarní</t>
  </si>
  <si>
    <t>hloh obecný</t>
  </si>
  <si>
    <t>řešetlák počistivý</t>
  </si>
  <si>
    <t>růže šípková</t>
  </si>
  <si>
    <t>brslen evropský</t>
  </si>
  <si>
    <t>kalina obecná</t>
  </si>
  <si>
    <t>krušina olšová</t>
  </si>
  <si>
    <t>líska obecná</t>
  </si>
  <si>
    <t>ptačí zob obecný</t>
  </si>
  <si>
    <t>svída obecná</t>
  </si>
  <si>
    <t>zimolez obecný</t>
  </si>
  <si>
    <t>18600</t>
  </si>
  <si>
    <t>ZALÉVÁNÍ VODOU</t>
  </si>
  <si>
    <t>3000 keřů x 5 x 11/1000</t>
  </si>
  <si>
    <t xml:space="preserve">  SO 860</t>
  </si>
  <si>
    <t>Rekultivace ploch dočasného záboru</t>
  </si>
  <si>
    <t>SO 860</t>
  </si>
  <si>
    <t>18030</t>
  </si>
  <si>
    <t>VŠEOBECNÉ ÚPRAVY LESNÍCH PLOCH</t>
  </si>
  <si>
    <t>18230</t>
  </si>
  <si>
    <t>ROZPROSTŘENÍ ORNICE V ROVINĚ</t>
  </si>
  <si>
    <t>18510</t>
  </si>
  <si>
    <t>BIOLOGICKÁ REKULTIVACE DVOULETÁ</t>
  </si>
  <si>
    <t>18351</t>
  </si>
  <si>
    <t>CHEMICKÉ ODPLEVELENÍ</t>
  </si>
  <si>
    <t>D.2.3.1</t>
  </si>
  <si>
    <t>Trakční vedení</t>
  </si>
  <si>
    <t xml:space="preserve">  SO 601</t>
  </si>
  <si>
    <t>Provizorní úprava trakčního vedení</t>
  </si>
  <si>
    <t>SO 601</t>
  </si>
  <si>
    <t>74C</t>
  </si>
  <si>
    <t>Vodiče TV</t>
  </si>
  <si>
    <t>74C752</t>
  </si>
  <si>
    <t>PODPĚRNÝ IZOLÁTOR PRO NV NA LIŠTĚ, BRÁNĚ, STOŽÁRU</t>
  </si>
  <si>
    <t>viz soupis sestavení</t>
  </si>
  <si>
    <t>74C764</t>
  </si>
  <si>
    <t>UKONČENÍ 4 NAPÁJECÍCH KABELŮ NA STOŽÁRU, VČETNĚ OMEZOVAČE PŘEPĚTÍ</t>
  </si>
  <si>
    <t>74C768</t>
  </si>
  <si>
    <t>PŘIPEVNĚNÍ 1-4 KABELŮ NA STOŽÁR BP</t>
  </si>
  <si>
    <t>74C775</t>
  </si>
  <si>
    <t>PŘIPEVNĚNÍ 4 KRYTŮ NA STOŽÁR BP</t>
  </si>
  <si>
    <t>74C911</t>
  </si>
  <si>
    <t>BLESKOJISTKA RŮŽKOVÁ NA STOŽÁRU S PŘIPOJENÍM NA TV, OV, NV</t>
  </si>
  <si>
    <t>74C917</t>
  </si>
  <si>
    <t>PŘIPOJENÍ STOŽÁRU NEBO IZOLOVANÉHO SVODU NA ZEMNIČ VČETNĚ ZŘÍZENÍ UZEMNĚNÍ</t>
  </si>
  <si>
    <t>74CF11</t>
  </si>
  <si>
    <t>TAŽNÉ HNACÍ VOZIDLO K PRACOVNÍM SOUPRAVÁM (PRO VODIČE - MONTÁŽ)</t>
  </si>
  <si>
    <t>74F3</t>
  </si>
  <si>
    <t>Revize, zkoušky a měření TV</t>
  </si>
  <si>
    <t>74F313</t>
  </si>
  <si>
    <t>MĚŘENÍ ELEKTRICKÝCH VLASTNOSTÍ TV</t>
  </si>
  <si>
    <t>viz technická zpráva</t>
  </si>
  <si>
    <t>74F314</t>
  </si>
  <si>
    <t>MĚŘENÍ DOTYKOVÉHO NAPĚTÍ U VODIVÉ KONSTRUKCE</t>
  </si>
  <si>
    <t>74F315</t>
  </si>
  <si>
    <t>MĚŘENÍ ELEKTRICKÉHO ODPORU ZÁKLADU</t>
  </si>
  <si>
    <t>74F316</t>
  </si>
  <si>
    <t>MĚŘENÍ PŘECHODOVÉHO ODPORU ZEMNIČE</t>
  </si>
  <si>
    <t>74F317</t>
  </si>
  <si>
    <t>MĚŘENÍ VZDÁLENOSTI CIZÍCH KONSTRUKCÍ OD ŽIVÉ ČÁSTI TV ( MOSTY, NÁVĚSTIDLA APOD.)</t>
  </si>
  <si>
    <t>74F321</t>
  </si>
  <si>
    <t>PROTOKOL ZPŮSOBILOSTI</t>
  </si>
  <si>
    <t>74F322</t>
  </si>
  <si>
    <t>REVIZNÍ ZPRÁVA</t>
  </si>
  <si>
    <t>74F323</t>
  </si>
  <si>
    <t>PROTOKOL UTZ</t>
  </si>
  <si>
    <t>74F331</t>
  </si>
  <si>
    <t>TECHNICKÁ POMOC PŘI VÝSTAVBĚ TV</t>
  </si>
  <si>
    <t>74F332</t>
  </si>
  <si>
    <t>VÝKON ORGANIZAČNÍCH JEDNOTEK SPRÁVCE</t>
  </si>
  <si>
    <t>74F4</t>
  </si>
  <si>
    <t>Demontáže TV</t>
  </si>
  <si>
    <t>74F454</t>
  </si>
  <si>
    <t>DEMONTÁŽ BLESKOJISTEK A SVODIČŮ PŘEPĚTÍ</t>
  </si>
  <si>
    <t>určeno projektantem dle místního šetření a původní dokumentace</t>
  </si>
  <si>
    <t>74F461</t>
  </si>
  <si>
    <t>DEMONTÁŽ SVODŮ A UCHYCENÍ KABELU VN NA STOŽÁRU VČETNĚ KRYTU</t>
  </si>
  <si>
    <t>74EF11</t>
  </si>
  <si>
    <t>HNACÍ KOLEJOVÁ VOZIDLA DEMONTÁŽNÍCH SOUPRAV PRO PRÁCE NA TV</t>
  </si>
  <si>
    <t>74Z</t>
  </si>
  <si>
    <t>Ostatní (zemní práce a silnoproudé rozvody)</t>
  </si>
  <si>
    <t>viz polohový plán a řezy kabelovou trasou</t>
  </si>
  <si>
    <t>709611</t>
  </si>
  <si>
    <t>DEMONTÁŽ KABELOVÉHO ŽLABU/LIŠTY VČETNĚ KRYTU</t>
  </si>
  <si>
    <t>742432</t>
  </si>
  <si>
    <t>VEDENÍ DRÁŽNÍ IZOLOVANÉ VN, KONCOVKA VENKOVNÍ</t>
  </si>
  <si>
    <t>viz polohový plán a tabulka kabelových vedení</t>
  </si>
  <si>
    <t>742563</t>
  </si>
  <si>
    <t>KABEL VN - JEDNOŽÍLOVÝ, 10-CXEKVC(V)E(Y) OD 185 DO 300 MM2</t>
  </si>
  <si>
    <t>742P15</t>
  </si>
  <si>
    <t>OZNAČOVACÍ ŠTÍTEK NA KABEL</t>
  </si>
  <si>
    <t>742Z24</t>
  </si>
  <si>
    <t>DEMONTÁŽ KABELOVÉHO VEDENÍ VN</t>
  </si>
  <si>
    <t>747531</t>
  </si>
  <si>
    <t>ZKOUŠKY VODIČŮ A KABELŮ VN ZVÝŠENÝM NAPĚTÍM DO 35 KV</t>
  </si>
  <si>
    <t>747532</t>
  </si>
  <si>
    <t>ZKOUŠKY VODIČŮ A KABELŮ VN - PROVOZ MĚŘÍCÍHO VOZU PO DOBU ZKOUŠEK VN KABELŮ</t>
  </si>
  <si>
    <t xml:space="preserve">  SO 602</t>
  </si>
  <si>
    <t>Definitivní úprava trakčního vedení a ukolejnění</t>
  </si>
  <si>
    <t>SO 602</t>
  </si>
  <si>
    <t>74A</t>
  </si>
  <si>
    <t>Základy TV</t>
  </si>
  <si>
    <t>74A110</t>
  </si>
  <si>
    <t>ZÁKLAD TV HLOUBENÝ V JAKÉKOLIV TŘÍDĚ ZEMINY</t>
  </si>
  <si>
    <t>viz výkaz výměr základů, stožárů a bran</t>
  </si>
  <si>
    <t>74A111</t>
  </si>
  <si>
    <t>ZAJIŠTĚNÍ VÝKOPU STUPŇOVÝCH ZÁKLADŮ</t>
  </si>
  <si>
    <t>74A112</t>
  </si>
  <si>
    <t>OCHRANA ZÁKLADU PO BETONÁŽI</t>
  </si>
  <si>
    <t>74A113</t>
  </si>
  <si>
    <t>PŘÍPLATEK ZA RUČNÍ VÝKOP ZÁKLADU</t>
  </si>
  <si>
    <t>74A151</t>
  </si>
  <si>
    <t>MANIPULACE SE ZEMINOU Z VÝKOPU NA STAVENIŠTI</t>
  </si>
  <si>
    <t>M3KM</t>
  </si>
  <si>
    <t>74A152</t>
  </si>
  <si>
    <t>NAKLÁDÁNÍ ZEMINY NA DOPRAVNÍ PROSTŘEDEK</t>
  </si>
  <si>
    <t>74A310</t>
  </si>
  <si>
    <t>PŘÍDAVNÁ VÝZTUŽ PRO ZÁKLAD TV</t>
  </si>
  <si>
    <t>viz stavební tabulka</t>
  </si>
  <si>
    <t>74A320</t>
  </si>
  <si>
    <t>KOVANÝ SVORNÍK PRO ZÁKLAD TV</t>
  </si>
  <si>
    <t>74A450</t>
  </si>
  <si>
    <t>ÚPRAVA KABELŮ U ZÁKLADU TV</t>
  </si>
  <si>
    <t>74AF11</t>
  </si>
  <si>
    <t>TAŽNÉ HNACÍ VOZIDLO K PRACOVNÍM SOUPRAVÁM (PRO ZÁKLADY - MONTÁŽ)</t>
  </si>
  <si>
    <t>74B</t>
  </si>
  <si>
    <t>Stožáry TV</t>
  </si>
  <si>
    <t>74B920</t>
  </si>
  <si>
    <t>STOŽÁRY TV - PŘELOŽENÍ (JAKÉKOLIV TP)</t>
  </si>
  <si>
    <t>74BF11</t>
  </si>
  <si>
    <t>TAŽNÉ HNACÍ VOZIDLO K PRACOVNÍM SOUPRAVÁM (PRO STOŽÁRY A BRÁNY - MONTÁŽ )</t>
  </si>
  <si>
    <t>74C611</t>
  </si>
  <si>
    <t>PŘIPEVNĚNÍ JEDNOSTRANNÉ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</si>
  <si>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</si>
  <si>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</si>
  <si>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</si>
  <si>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</si>
  <si>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</si>
  <si>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</si>
  <si>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</si>
  <si>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</si>
  <si>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74C746</t>
  </si>
  <si>
    <t>KOTVENÍ 2-4 LAN NAPÁJECÍCH PŘEVĚSŮ - 120 MM2 CU S IZOLACÍ (ZDVOJENÝ ZÁVĚS)</t>
  </si>
  <si>
    <t>74C793</t>
  </si>
  <si>
    <t>RUČNÍ TAŽENÍ LANA NAPÁJECÍCH PŘEVĚSŮ 120 MM2 CU</t>
  </si>
  <si>
    <t>74F2</t>
  </si>
  <si>
    <t>Nátěry TV</t>
  </si>
  <si>
    <t>74F232</t>
  </si>
  <si>
    <t>BEZPEČNOSTNÍ PRUH NA PODPĚŘE TV BÍLOČERVENÝ</t>
  </si>
  <si>
    <t>74F250</t>
  </si>
  <si>
    <t>REKONSTRUKCE NÁTĚRŮ STÁVAJÍCÍCH PODPĚR - ODREZIVĚNÍ A OČIŠTĚNÍ (DLE TKP)</t>
  </si>
  <si>
    <t>74F411</t>
  </si>
  <si>
    <t>DEMONTÁŽ BETONOVÝCH ZÁKLADŮ TV</t>
  </si>
  <si>
    <t>74F449</t>
  </si>
  <si>
    <t>DEMONTÁŽ KOTVENÍ PŘEVĚSU - DVOJITÉ NEBO TROJITÉ LANO</t>
  </si>
  <si>
    <t>74F469</t>
  </si>
  <si>
    <t>DEMONTÁŽ LAN ZV, NV, OV STOČENÍM NA BUBEN</t>
  </si>
  <si>
    <t>74F491</t>
  </si>
  <si>
    <t>DEMONTÁŽ - MANIPULACE SE SUTÍ NA STAVENIŠTI</t>
  </si>
  <si>
    <t>74F493</t>
  </si>
  <si>
    <t>NAKLÁDÁNÍ SUTI NA DOPRAVNÍ PROSTŘEDEK</t>
  </si>
  <si>
    <t>D.2.4.1</t>
  </si>
  <si>
    <t>Příprava území a kácení</t>
  </si>
  <si>
    <t xml:space="preserve">  SO 820</t>
  </si>
  <si>
    <t>Příprava území</t>
  </si>
  <si>
    <t>SO 820</t>
  </si>
  <si>
    <t>02730</t>
  </si>
  <si>
    <t>POMOC PRÁCE ZRÍZ NEBO ZAJIŠT OCHRANU INŽENÝRSKÝCH SÍTÍ</t>
  </si>
  <si>
    <t>029113</t>
  </si>
  <si>
    <t>OSTATNÍ POŽADAVKY - GEODETICKÉ ZAMERENÍ - CELKY</t>
  </si>
  <si>
    <t>02990</t>
  </si>
  <si>
    <t>OSTATNÍ POŽADAVKY - INFORMACNÍ TABULE</t>
  </si>
  <si>
    <t>0,7t je průměrný objemový koeficient dřeva na 1m3   
100m2 keřových porostů je objemově 1m3   
dřeviny do 0,5m bereme 10ks tvoří 1m3   
dřeviny do 0,9m jsou 3ks do 1m3   
dřeviny nad 0,9 je 1ks do 1m3</t>
  </si>
  <si>
    <t>11020</t>
  </si>
  <si>
    <t>VŠEOBECNÉ VYKLIZENÍ ZEMEDELSKÝCH PLOCH</t>
  </si>
  <si>
    <t>11030</t>
  </si>
  <si>
    <t>VŠEOBECNÉ VYKLIZENÍ LESNÍCH PLOCH</t>
  </si>
  <si>
    <t>11090</t>
  </si>
  <si>
    <t>VŠEOBECNÉ VYKLIZENÍ OSTATNÍCH PLOCH</t>
  </si>
  <si>
    <t>SEJMUTÍ ORNICE NEBO LESNÍ PUDY</t>
  </si>
  <si>
    <t>VYKOPÁVKY ZE ZEMNÍKU A SKLÁDEK TR. I</t>
  </si>
  <si>
    <t>ULOŽENÍ SYPANINY DO NÁSYPU A NA SKLÁDKY BEZ ZHUTNENÍ</t>
  </si>
  <si>
    <t>18710</t>
  </si>
  <si>
    <t>OŠETRENÍ ORNICE NA SKLÁDCE</t>
  </si>
  <si>
    <t>bez odvozu, ten je zahrnut v pol. R015160</t>
  </si>
  <si>
    <t>11201</t>
  </si>
  <si>
    <t>KÁCENÍ STROMŮ D KMENE DO 0,5M S ODSTRANĚNÍM PAŘEZŮ</t>
  </si>
  <si>
    <t>11202</t>
  </si>
  <si>
    <t>KÁCENÍ STROMŮ D KMENE DO 0,9M S ODSTRANĚNÍM PAŘEZŮ</t>
  </si>
  <si>
    <t>184E2</t>
  </si>
  <si>
    <t>PŘESAZOVÁNÍ STROMŮ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</si>
</sst>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styles" Target="styles.xml" /><Relationship Id="rId24" Type="http://schemas.openxmlformats.org/officeDocument/2006/relationships/sharedStrings" Target="sharedStrings.xml" /><Relationship Id="rId2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4</v>
      </c>
    </row>
    <row r="6" spans="2:3" ht="12.75" customHeight="1">
      <c r="B6" s="8" t="s">
        <v>5</v>
      </c>
      <c s="10">
        <f>0+C10+C13+C16+C21+C32+C35</f>
      </c>
    </row>
    <row r="7" spans="2:3" ht="12.75" customHeight="1">
      <c r="B7" s="8" t="s">
        <v>6</v>
      </c>
      <c s="10">
        <f>0+E10+E13+E16+E21+E32+E35</f>
      </c>
    </row>
    <row r="9" spans="1:6" ht="12.75" customHeight="1">
      <c r="A9" s="9" t="s">
        <v>7</v>
      </c>
      <c s="9" t="s">
        <v>8</v>
      </c>
      <c s="9" t="s">
        <v>9</v>
      </c>
      <c s="9" t="s">
        <v>10</v>
      </c>
      <c s="9" t="s">
        <v>11</v>
      </c>
      <c s="9" t="s">
        <v>12</v>
      </c>
    </row>
    <row r="10" spans="1:6" ht="12.75">
      <c r="A10" s="11" t="s">
        <v>13</v>
      </c>
      <c s="12" t="s">
        <v>14</v>
      </c>
      <c s="14">
        <f>0+C11+C12</f>
      </c>
      <c s="14">
        <f>C10*0.21</f>
      </c>
      <c s="14">
        <f>0+E11+E12</f>
      </c>
      <c s="13">
        <f>0+F11+F12</f>
      </c>
    </row>
    <row r="11" spans="1:6" ht="12.75">
      <c r="A11" s="11" t="s">
        <v>15</v>
      </c>
      <c s="12" t="s">
        <v>16</v>
      </c>
      <c s="14">
        <f>'SO 90-90'!K8+'SO 90-90'!M8</f>
      </c>
      <c s="14">
        <f>C11*0.21</f>
      </c>
      <c s="14">
        <f>C11+D11</f>
      </c>
      <c s="13">
        <f>'SO 90-90'!T7</f>
      </c>
    </row>
    <row r="12" spans="1:6" ht="12.75">
      <c r="A12" s="11" t="s">
        <v>87</v>
      </c>
      <c s="12" t="s">
        <v>88</v>
      </c>
      <c s="14">
        <f>'SO 98-98'!K8+'SO 98-98'!M8</f>
      </c>
      <c s="14">
        <f>C12*0.21</f>
      </c>
      <c s="14">
        <f>C12+D12</f>
      </c>
      <c s="13">
        <f>'SO 98-98'!T7</f>
      </c>
    </row>
    <row r="13" spans="1:6" ht="12.75">
      <c r="A13" s="11" t="s">
        <v>139</v>
      </c>
      <c s="12" t="s">
        <v>140</v>
      </c>
      <c s="14">
        <f>0+C14+C15</f>
      </c>
      <c s="14">
        <f>C13*0.21</f>
      </c>
      <c s="14">
        <f>0+E14+E15</f>
      </c>
      <c s="13">
        <f>0+F14+F15</f>
      </c>
    </row>
    <row r="14" spans="1:6" ht="12.75">
      <c r="A14" s="11" t="s">
        <v>141</v>
      </c>
      <c s="12" t="s">
        <v>142</v>
      </c>
      <c s="14">
        <f>'SO 201'!K8+'SO 201'!M8</f>
      </c>
      <c s="14">
        <f>C14*0.21</f>
      </c>
      <c s="14">
        <f>C14+D14</f>
      </c>
      <c s="13">
        <f>'SO 201'!T7</f>
      </c>
    </row>
    <row r="15" spans="1:6" ht="12.75">
      <c r="A15" s="11" t="s">
        <v>491</v>
      </c>
      <c s="12" t="s">
        <v>492</v>
      </c>
      <c s="14">
        <f>'SO 202'!K8+'SO 202'!M8</f>
      </c>
      <c s="14">
        <f>C15*0.21</f>
      </c>
      <c s="14">
        <f>C15+D15</f>
      </c>
      <c s="13">
        <f>'SO 202'!T7</f>
      </c>
    </row>
    <row r="16" spans="1:6" ht="12.75">
      <c r="A16" s="11" t="s">
        <v>579</v>
      </c>
      <c s="12" t="s">
        <v>580</v>
      </c>
      <c s="14">
        <f>0+C17+C18+C19+C20</f>
      </c>
      <c s="14">
        <f>C16*0.21</f>
      </c>
      <c s="14">
        <f>0+E17+E18+E19+E20</f>
      </c>
      <c s="13">
        <f>0+F17+F18+F19+F20</f>
      </c>
    </row>
    <row r="17" spans="1:6" ht="12.75">
      <c r="A17" s="11" t="s">
        <v>581</v>
      </c>
      <c s="12" t="s">
        <v>582</v>
      </c>
      <c s="14">
        <f>'SO 421'!K8+'SO 421'!M8</f>
      </c>
      <c s="14">
        <f>C17*0.21</f>
      </c>
      <c s="14">
        <f>C17+D17</f>
      </c>
      <c s="13">
        <f>'SO 421'!T7</f>
      </c>
    </row>
    <row r="18" spans="1:6" ht="12.75">
      <c r="A18" s="11" t="s">
        <v>621</v>
      </c>
      <c s="12" t="s">
        <v>622</v>
      </c>
      <c s="14">
        <f>'SO 441'!K8+'SO 441'!M8</f>
      </c>
      <c s="14">
        <f>C18*0.21</f>
      </c>
      <c s="14">
        <f>C18+D18</f>
      </c>
      <c s="13">
        <f>'SO 441'!T7</f>
      </c>
    </row>
    <row r="19" spans="1:6" ht="12.75">
      <c r="A19" s="11" t="s">
        <v>640</v>
      </c>
      <c s="12" t="s">
        <v>641</v>
      </c>
      <c s="14">
        <f>'SO 603'!K8+'SO 603'!M8</f>
      </c>
      <c s="14">
        <f>C19*0.21</f>
      </c>
      <c s="14">
        <f>C19+D19</f>
      </c>
      <c s="13">
        <f>'SO 603'!T7</f>
      </c>
    </row>
    <row r="20" spans="1:6" ht="12.75">
      <c r="A20" s="11" t="s">
        <v>655</v>
      </c>
      <c s="12" t="s">
        <v>656</v>
      </c>
      <c s="14">
        <f>'SO 604'!K8+'SO 604'!M8</f>
      </c>
      <c s="14">
        <f>C20*0.21</f>
      </c>
      <c s="14">
        <f>C20+D20</f>
      </c>
      <c s="13">
        <f>'SO 604'!T7</f>
      </c>
    </row>
    <row r="21" spans="1:6" ht="12.75">
      <c r="A21" s="11" t="s">
        <v>720</v>
      </c>
      <c s="12" t="s">
        <v>721</v>
      </c>
      <c s="14">
        <f>0+C22+C23+C24+C25+C26+C27+C28+C29+C30+C31</f>
      </c>
      <c s="14">
        <f>C21*0.21</f>
      </c>
      <c s="14">
        <f>0+E22+E23+E24+E25+E26+E27+E28+E29+E30+E31</f>
      </c>
      <c s="13">
        <f>0+F22+F23+F24+F25+F26+F27+F28+F29+F30+F31</f>
      </c>
    </row>
    <row r="22" spans="1:6" ht="12.75">
      <c r="A22" s="11" t="s">
        <v>722</v>
      </c>
      <c s="12" t="s">
        <v>723</v>
      </c>
      <c s="14">
        <f>'SO 101'!K8+'SO 101'!M8</f>
      </c>
      <c s="14">
        <f>C22*0.21</f>
      </c>
      <c s="14">
        <f>C22+D22</f>
      </c>
      <c s="13">
        <f>'SO 101'!T7</f>
      </c>
    </row>
    <row r="23" spans="1:6" ht="12.75">
      <c r="A23" s="11" t="s">
        <v>901</v>
      </c>
      <c s="12" t="s">
        <v>902</v>
      </c>
      <c s="14">
        <f>'SO 101.1'!K8+'SO 101.1'!M8</f>
      </c>
      <c s="14">
        <f>C23*0.21</f>
      </c>
      <c s="14">
        <f>C23+D23</f>
      </c>
      <c s="13">
        <f>'SO 101.1'!T7</f>
      </c>
    </row>
    <row r="24" spans="1:6" ht="12.75">
      <c r="A24" s="11" t="s">
        <v>956</v>
      </c>
      <c s="12" t="s">
        <v>957</v>
      </c>
      <c s="14">
        <f>'SO 102'!K8+'SO 102'!M8</f>
      </c>
      <c s="14">
        <f>C24*0.21</f>
      </c>
      <c s="14">
        <f>C24+D24</f>
      </c>
      <c s="13">
        <f>'SO 102'!T7</f>
      </c>
    </row>
    <row r="25" spans="1:6" ht="12.75">
      <c r="A25" s="11" t="s">
        <v>1020</v>
      </c>
      <c s="12" t="s">
        <v>1021</v>
      </c>
      <c s="14">
        <f>'SO 104'!K8+'SO 104'!M8</f>
      </c>
      <c s="14">
        <f>C25*0.21</f>
      </c>
      <c s="14">
        <f>C25+D25</f>
      </c>
      <c s="13">
        <f>'SO 104'!T7</f>
      </c>
    </row>
    <row r="26" spans="1:6" ht="12.75">
      <c r="A26" s="11" t="s">
        <v>1053</v>
      </c>
      <c s="12" t="s">
        <v>1054</v>
      </c>
      <c s="14">
        <f>'SO 180'!K8+'SO 180'!M8</f>
      </c>
      <c s="14">
        <f>C26*0.21</f>
      </c>
      <c s="14">
        <f>C26+D26</f>
      </c>
      <c s="13">
        <f>'SO 180'!T7</f>
      </c>
    </row>
    <row r="27" spans="1:6" ht="12.75">
      <c r="A27" s="11" t="s">
        <v>1124</v>
      </c>
      <c s="12" t="s">
        <v>1125</v>
      </c>
      <c s="14">
        <f>'SO 192'!K8+'SO 192'!M8</f>
      </c>
      <c s="14">
        <f>C27*0.21</f>
      </c>
      <c s="14">
        <f>C27+D27</f>
      </c>
      <c s="13">
        <f>'SO 192'!T7</f>
      </c>
    </row>
    <row r="28" spans="1:6" ht="12.75">
      <c r="A28" s="11" t="s">
        <v>1149</v>
      </c>
      <c s="12" t="s">
        <v>1150</v>
      </c>
      <c s="14">
        <f>'SO 193'!K8+'SO 193'!M8</f>
      </c>
      <c s="14">
        <f>C28*0.21</f>
      </c>
      <c s="14">
        <f>C28+D28</f>
      </c>
      <c s="13">
        <f>'SO 193'!T7</f>
      </c>
    </row>
    <row r="29" spans="1:6" ht="12.75">
      <c r="A29" s="11" t="s">
        <v>1163</v>
      </c>
      <c s="12" t="s">
        <v>1164</v>
      </c>
      <c s="14">
        <f>'SO 194'!K8+'SO 194'!M8</f>
      </c>
      <c s="14">
        <f>C29*0.21</f>
      </c>
      <c s="14">
        <f>C29+D29</f>
      </c>
      <c s="13">
        <f>'SO 194'!T7</f>
      </c>
    </row>
    <row r="30" spans="1:6" ht="12.75">
      <c r="A30" s="11" t="s">
        <v>1169</v>
      </c>
      <c s="12" t="s">
        <v>1170</v>
      </c>
      <c s="14">
        <f>'SO 801'!K8+'SO 801'!M8</f>
      </c>
      <c s="14">
        <f>C30*0.21</f>
      </c>
      <c s="14">
        <f>C30+D30</f>
      </c>
      <c s="13">
        <f>'SO 801'!T7</f>
      </c>
    </row>
    <row r="31" spans="1:6" ht="12.75">
      <c r="A31" s="11" t="s">
        <v>1196</v>
      </c>
      <c s="12" t="s">
        <v>1197</v>
      </c>
      <c s="14">
        <f>'SO 860'!K8+'SO 860'!M8</f>
      </c>
      <c s="14">
        <f>C31*0.21</f>
      </c>
      <c s="14">
        <f>C31+D31</f>
      </c>
      <c s="13">
        <f>'SO 860'!T7</f>
      </c>
    </row>
    <row r="32" spans="1:6" ht="12.75">
      <c r="A32" s="11" t="s">
        <v>1207</v>
      </c>
      <c s="12" t="s">
        <v>1208</v>
      </c>
      <c s="14">
        <f>0+C33+C34</f>
      </c>
      <c s="14">
        <f>C32*0.21</f>
      </c>
      <c s="14">
        <f>0+E33+E34</f>
      </c>
      <c s="13">
        <f>0+F33+F34</f>
      </c>
    </row>
    <row r="33" spans="1:6" ht="12.75">
      <c r="A33" s="11" t="s">
        <v>1209</v>
      </c>
      <c s="12" t="s">
        <v>1210</v>
      </c>
      <c s="14">
        <f>'SO 601'!K8+'SO 601'!M8</f>
      </c>
      <c s="14">
        <f>C33*0.21</f>
      </c>
      <c s="14">
        <f>C33+D33</f>
      </c>
      <c s="13">
        <f>'SO 601'!T7</f>
      </c>
    </row>
    <row r="34" spans="1:6" ht="12.75">
      <c r="A34" s="11" t="s">
        <v>1279</v>
      </c>
      <c s="12" t="s">
        <v>1280</v>
      </c>
      <c s="14">
        <f>'SO 602'!K8+'SO 602'!M8</f>
      </c>
      <c s="14">
        <f>C34*0.21</f>
      </c>
      <c s="14">
        <f>C34+D34</f>
      </c>
      <c s="13">
        <f>'SO 602'!T7</f>
      </c>
    </row>
    <row r="35" spans="1:6" ht="12.75">
      <c r="A35" s="11" t="s">
        <v>1343</v>
      </c>
      <c s="12" t="s">
        <v>1344</v>
      </c>
      <c s="14">
        <f>0+C36</f>
      </c>
      <c s="14">
        <f>C35*0.21</f>
      </c>
      <c s="14">
        <f>0+E36</f>
      </c>
      <c s="13">
        <f>0+F36</f>
      </c>
    </row>
    <row r="36" spans="1:6" ht="12.75">
      <c r="A36" s="11" t="s">
        <v>1345</v>
      </c>
      <c s="12" t="s">
        <v>1346</v>
      </c>
      <c s="14">
        <f>'SO 820'!K8+'SO 820'!M8</f>
      </c>
      <c s="14">
        <f>C36*0.21</f>
      </c>
      <c s="14">
        <f>C36+D36</f>
      </c>
      <c s="13">
        <f>'SO 820'!T7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724</v>
      </c>
      <c r="E8" s="30" t="s">
        <v>723</v>
      </c>
      <c r="J8" s="29">
        <f>0+J9+J14+J107+J116+J129+J170+J199</f>
      </c>
      <c s="29">
        <f>0+K9+K14+K107+K116+K129+K170+K199</f>
      </c>
      <c s="29">
        <f>0+L9+L14+L107+L116+L129+L170+L199</f>
      </c>
      <c s="29">
        <f>0+M9+M14+M107+M116+M129+M170+M199</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182</v>
      </c>
      <c r="J14" s="32">
        <f>0</f>
      </c>
      <c s="32">
        <f>0</f>
      </c>
      <c s="32">
        <f>0+L15+L19+L23+L27+L31+L35+L39+L43+L47+L51+L55+L59+L63+L67+L71+L75+L79+L83+L87+L91+L95+L99+L103</f>
      </c>
      <c s="32">
        <f>0+M15+M19+M23+M27+M31+M35+M39+M43+M47+M51+M55+M59+M63+M67+M71+M75+M79+M83+M87+M91+M95+M99+M103</f>
      </c>
    </row>
    <row r="15" spans="1:16" ht="25.5">
      <c r="A15" t="s">
        <v>49</v>
      </c>
      <c s="34" t="s">
        <v>27</v>
      </c>
      <c s="34" t="s">
        <v>726</v>
      </c>
      <c s="35" t="s">
        <v>4</v>
      </c>
      <c s="6" t="s">
        <v>727</v>
      </c>
      <c s="36" t="s">
        <v>186</v>
      </c>
      <c s="37">
        <v>392.76</v>
      </c>
      <c s="36">
        <v>0</v>
      </c>
      <c s="36">
        <f>ROUND(G15*H15,6)</f>
      </c>
      <c r="L15" s="38">
        <v>0</v>
      </c>
      <c s="32">
        <f>ROUND(ROUND(L15,2)*ROUND(G15,3),2)</f>
      </c>
      <c s="36" t="s">
        <v>187</v>
      </c>
      <c>
        <f>(M15*21)/100</f>
      </c>
      <c t="s">
        <v>27</v>
      </c>
    </row>
    <row r="16" spans="1:5" ht="25.5">
      <c r="A16" s="35" t="s">
        <v>56</v>
      </c>
      <c r="E16" s="39" t="s">
        <v>728</v>
      </c>
    </row>
    <row r="17" spans="1:5" ht="12.75">
      <c r="A17" s="35" t="s">
        <v>57</v>
      </c>
      <c r="E17" s="40" t="s">
        <v>729</v>
      </c>
    </row>
    <row r="18" spans="1:5" ht="12.75">
      <c r="A18" t="s">
        <v>58</v>
      </c>
      <c r="E18" s="39" t="s">
        <v>189</v>
      </c>
    </row>
    <row r="19" spans="1:16" ht="12.75">
      <c r="A19" t="s">
        <v>49</v>
      </c>
      <c s="34" t="s">
        <v>25</v>
      </c>
      <c s="34" t="s">
        <v>730</v>
      </c>
      <c s="35" t="s">
        <v>4</v>
      </c>
      <c s="6" t="s">
        <v>731</v>
      </c>
      <c s="36" t="s">
        <v>186</v>
      </c>
      <c s="37">
        <v>200.75</v>
      </c>
      <c s="36">
        <v>0</v>
      </c>
      <c s="36">
        <f>ROUND(G19*H19,6)</f>
      </c>
      <c r="L19" s="38">
        <v>0</v>
      </c>
      <c s="32">
        <f>ROUND(ROUND(L19,2)*ROUND(G19,3),2)</f>
      </c>
      <c s="36" t="s">
        <v>187</v>
      </c>
      <c>
        <f>(M19*21)/100</f>
      </c>
      <c t="s">
        <v>27</v>
      </c>
    </row>
    <row r="20" spans="1:5" ht="25.5">
      <c r="A20" s="35" t="s">
        <v>56</v>
      </c>
      <c r="E20" s="39" t="s">
        <v>732</v>
      </c>
    </row>
    <row r="21" spans="1:5" ht="12.75">
      <c r="A21" s="35" t="s">
        <v>57</v>
      </c>
      <c r="E21" s="40" t="s">
        <v>733</v>
      </c>
    </row>
    <row r="22" spans="1:5" ht="12.75">
      <c r="A22" t="s">
        <v>58</v>
      </c>
      <c r="E22" s="39" t="s">
        <v>189</v>
      </c>
    </row>
    <row r="23" spans="1:16" ht="12.75">
      <c r="A23" t="s">
        <v>49</v>
      </c>
      <c s="34" t="s">
        <v>66</v>
      </c>
      <c s="34" t="s">
        <v>503</v>
      </c>
      <c s="35" t="s">
        <v>4</v>
      </c>
      <c s="6" t="s">
        <v>504</v>
      </c>
      <c s="36" t="s">
        <v>186</v>
      </c>
      <c s="37">
        <v>3245</v>
      </c>
      <c s="36">
        <v>0</v>
      </c>
      <c s="36">
        <f>ROUND(G23*H23,6)</f>
      </c>
      <c r="L23" s="38">
        <v>0</v>
      </c>
      <c s="32">
        <f>ROUND(ROUND(L23,2)*ROUND(G23,3),2)</f>
      </c>
      <c s="36" t="s">
        <v>187</v>
      </c>
      <c>
        <f>(M23*21)/100</f>
      </c>
      <c t="s">
        <v>27</v>
      </c>
    </row>
    <row r="24" spans="1:5" ht="12.75">
      <c r="A24" s="35" t="s">
        <v>56</v>
      </c>
      <c r="E24" s="39" t="s">
        <v>734</v>
      </c>
    </row>
    <row r="25" spans="1:5" ht="12.75">
      <c r="A25" s="35" t="s">
        <v>57</v>
      </c>
      <c r="E25" s="40" t="s">
        <v>735</v>
      </c>
    </row>
    <row r="26" spans="1:5" ht="12.75">
      <c r="A26" t="s">
        <v>58</v>
      </c>
      <c r="E26" s="39" t="s">
        <v>189</v>
      </c>
    </row>
    <row r="27" spans="1:16" ht="12.75">
      <c r="A27" t="s">
        <v>49</v>
      </c>
      <c s="34" t="s">
        <v>70</v>
      </c>
      <c s="34" t="s">
        <v>506</v>
      </c>
      <c s="35" t="s">
        <v>4</v>
      </c>
      <c s="6" t="s">
        <v>507</v>
      </c>
      <c s="36" t="s">
        <v>186</v>
      </c>
      <c s="37">
        <v>16225</v>
      </c>
      <c s="36">
        <v>0</v>
      </c>
      <c s="36">
        <f>ROUND(G27*H27,6)</f>
      </c>
      <c r="L27" s="38">
        <v>0</v>
      </c>
      <c s="32">
        <f>ROUND(ROUND(L27,2)*ROUND(G27,3),2)</f>
      </c>
      <c s="36" t="s">
        <v>187</v>
      </c>
      <c>
        <f>(M27*21)/100</f>
      </c>
      <c t="s">
        <v>27</v>
      </c>
    </row>
    <row r="28" spans="1:5" ht="12.75">
      <c r="A28" s="35" t="s">
        <v>56</v>
      </c>
      <c r="E28" s="39" t="s">
        <v>736</v>
      </c>
    </row>
    <row r="29" spans="1:5" ht="12.75">
      <c r="A29" s="35" t="s">
        <v>57</v>
      </c>
      <c r="E29" s="40" t="s">
        <v>737</v>
      </c>
    </row>
    <row r="30" spans="1:5" ht="12.75">
      <c r="A30" t="s">
        <v>58</v>
      </c>
      <c r="E30" s="39" t="s">
        <v>189</v>
      </c>
    </row>
    <row r="31" spans="1:16" ht="12.75">
      <c r="A31" t="s">
        <v>49</v>
      </c>
      <c s="34" t="s">
        <v>26</v>
      </c>
      <c s="34" t="s">
        <v>738</v>
      </c>
      <c s="35" t="s">
        <v>4</v>
      </c>
      <c s="6" t="s">
        <v>739</v>
      </c>
      <c s="36" t="s">
        <v>186</v>
      </c>
      <c s="37">
        <v>1146</v>
      </c>
      <c s="36">
        <v>0</v>
      </c>
      <c s="36">
        <f>ROUND(G31*H31,6)</f>
      </c>
      <c r="L31" s="38">
        <v>0</v>
      </c>
      <c s="32">
        <f>ROUND(ROUND(L31,2)*ROUND(G31,3),2)</f>
      </c>
      <c s="36" t="s">
        <v>187</v>
      </c>
      <c>
        <f>(M31*21)/100</f>
      </c>
      <c t="s">
        <v>27</v>
      </c>
    </row>
    <row r="32" spans="1:5" ht="12.75">
      <c r="A32" s="35" t="s">
        <v>56</v>
      </c>
      <c r="E32" s="39" t="s">
        <v>740</v>
      </c>
    </row>
    <row r="33" spans="1:5" ht="12.75">
      <c r="A33" s="35" t="s">
        <v>57</v>
      </c>
      <c r="E33" s="40" t="s">
        <v>741</v>
      </c>
    </row>
    <row r="34" spans="1:5" ht="12.75">
      <c r="A34" t="s">
        <v>58</v>
      </c>
      <c r="E34" s="39" t="s">
        <v>189</v>
      </c>
    </row>
    <row r="35" spans="1:16" ht="12.75">
      <c r="A35" t="s">
        <v>49</v>
      </c>
      <c s="34" t="s">
        <v>75</v>
      </c>
      <c s="34" t="s">
        <v>509</v>
      </c>
      <c s="35" t="s">
        <v>331</v>
      </c>
      <c s="6" t="s">
        <v>510</v>
      </c>
      <c s="36" t="s">
        <v>186</v>
      </c>
      <c s="37">
        <v>1702.94</v>
      </c>
      <c s="36">
        <v>0</v>
      </c>
      <c s="36">
        <f>ROUND(G35*H35,6)</f>
      </c>
      <c r="L35" s="38">
        <v>0</v>
      </c>
      <c s="32">
        <f>ROUND(ROUND(L35,2)*ROUND(G35,3),2)</f>
      </c>
      <c s="36" t="s">
        <v>187</v>
      </c>
      <c>
        <f>(M35*21)/100</f>
      </c>
      <c t="s">
        <v>27</v>
      </c>
    </row>
    <row r="36" spans="1:5" ht="12.75">
      <c r="A36" s="35" t="s">
        <v>56</v>
      </c>
      <c r="E36" s="39" t="s">
        <v>511</v>
      </c>
    </row>
    <row r="37" spans="1:5" ht="25.5">
      <c r="A37" s="35" t="s">
        <v>57</v>
      </c>
      <c r="E37" s="40" t="s">
        <v>742</v>
      </c>
    </row>
    <row r="38" spans="1:5" ht="12.75">
      <c r="A38" t="s">
        <v>58</v>
      </c>
      <c r="E38" s="39" t="s">
        <v>189</v>
      </c>
    </row>
    <row r="39" spans="1:16" ht="12.75">
      <c r="A39" t="s">
        <v>49</v>
      </c>
      <c s="34" t="s">
        <v>79</v>
      </c>
      <c s="34" t="s">
        <v>509</v>
      </c>
      <c s="35" t="s">
        <v>336</v>
      </c>
      <c s="6" t="s">
        <v>510</v>
      </c>
      <c s="36" t="s">
        <v>186</v>
      </c>
      <c s="37">
        <v>2326</v>
      </c>
      <c s="36">
        <v>0</v>
      </c>
      <c s="36">
        <f>ROUND(G39*H39,6)</f>
      </c>
      <c r="L39" s="38">
        <v>0</v>
      </c>
      <c s="32">
        <f>ROUND(ROUND(L39,2)*ROUND(G39,3),2)</f>
      </c>
      <c s="36" t="s">
        <v>187</v>
      </c>
      <c>
        <f>(M39*21)/100</f>
      </c>
      <c t="s">
        <v>27</v>
      </c>
    </row>
    <row r="40" spans="1:5" ht="25.5">
      <c r="A40" s="35" t="s">
        <v>56</v>
      </c>
      <c r="E40" s="39" t="s">
        <v>743</v>
      </c>
    </row>
    <row r="41" spans="1:5" ht="12.75">
      <c r="A41" s="35" t="s">
        <v>57</v>
      </c>
      <c r="E41" s="40" t="s">
        <v>744</v>
      </c>
    </row>
    <row r="42" spans="1:5" ht="12.75">
      <c r="A42" t="s">
        <v>58</v>
      </c>
      <c r="E42" s="39" t="s">
        <v>189</v>
      </c>
    </row>
    <row r="43" spans="1:16" ht="12.75">
      <c r="A43" t="s">
        <v>49</v>
      </c>
      <c s="34" t="s">
        <v>83</v>
      </c>
      <c s="34" t="s">
        <v>513</v>
      </c>
      <c s="35" t="s">
        <v>4</v>
      </c>
      <c s="6" t="s">
        <v>514</v>
      </c>
      <c s="36" t="s">
        <v>186</v>
      </c>
      <c s="37">
        <v>28</v>
      </c>
      <c s="36">
        <v>0</v>
      </c>
      <c s="36">
        <f>ROUND(G43*H43,6)</f>
      </c>
      <c r="L43" s="38">
        <v>0</v>
      </c>
      <c s="32">
        <f>ROUND(ROUND(L43,2)*ROUND(G43,3),2)</f>
      </c>
      <c s="36" t="s">
        <v>187</v>
      </c>
      <c>
        <f>(M43*21)/100</f>
      </c>
      <c t="s">
        <v>27</v>
      </c>
    </row>
    <row r="44" spans="1:5" ht="12.75">
      <c r="A44" s="35" t="s">
        <v>56</v>
      </c>
      <c r="E44" s="39" t="s">
        <v>745</v>
      </c>
    </row>
    <row r="45" spans="1:5" ht="12.75">
      <c r="A45" s="35" t="s">
        <v>57</v>
      </c>
      <c r="E45" s="40" t="s">
        <v>4</v>
      </c>
    </row>
    <row r="46" spans="1:5" ht="12.75">
      <c r="A46" t="s">
        <v>58</v>
      </c>
      <c r="E46" s="39" t="s">
        <v>189</v>
      </c>
    </row>
    <row r="47" spans="1:16" ht="12.75">
      <c r="A47" t="s">
        <v>49</v>
      </c>
      <c s="34" t="s">
        <v>129</v>
      </c>
      <c s="34" t="s">
        <v>595</v>
      </c>
      <c s="35" t="s">
        <v>4</v>
      </c>
      <c s="6" t="s">
        <v>596</v>
      </c>
      <c s="36" t="s">
        <v>186</v>
      </c>
      <c s="37">
        <v>29.38</v>
      </c>
      <c s="36">
        <v>0</v>
      </c>
      <c s="36">
        <f>ROUND(G47*H47,6)</f>
      </c>
      <c r="L47" s="38">
        <v>0</v>
      </c>
      <c s="32">
        <f>ROUND(ROUND(L47,2)*ROUND(G47,3),2)</f>
      </c>
      <c s="36" t="s">
        <v>187</v>
      </c>
      <c>
        <f>(M47*21)/100</f>
      </c>
      <c t="s">
        <v>27</v>
      </c>
    </row>
    <row r="48" spans="1:5" ht="12.75">
      <c r="A48" s="35" t="s">
        <v>56</v>
      </c>
      <c r="E48" s="39" t="s">
        <v>746</v>
      </c>
    </row>
    <row r="49" spans="1:5" ht="12.75">
      <c r="A49" s="35" t="s">
        <v>57</v>
      </c>
      <c r="E49" s="40" t="s">
        <v>747</v>
      </c>
    </row>
    <row r="50" spans="1:5" ht="12.75">
      <c r="A50" t="s">
        <v>58</v>
      </c>
      <c r="E50" s="39" t="s">
        <v>189</v>
      </c>
    </row>
    <row r="51" spans="1:16" ht="12.75">
      <c r="A51" t="s">
        <v>49</v>
      </c>
      <c s="34" t="s">
        <v>135</v>
      </c>
      <c s="34" t="s">
        <v>748</v>
      </c>
      <c s="35" t="s">
        <v>4</v>
      </c>
      <c s="6" t="s">
        <v>749</v>
      </c>
      <c s="36" t="s">
        <v>186</v>
      </c>
      <c s="37">
        <v>106.8</v>
      </c>
      <c s="36">
        <v>0</v>
      </c>
      <c s="36">
        <f>ROUND(G51*H51,6)</f>
      </c>
      <c r="L51" s="38">
        <v>0</v>
      </c>
      <c s="32">
        <f>ROUND(ROUND(L51,2)*ROUND(G51,3),2)</f>
      </c>
      <c s="36" t="s">
        <v>187</v>
      </c>
      <c>
        <f>(M51*21)/100</f>
      </c>
      <c t="s">
        <v>27</v>
      </c>
    </row>
    <row r="52" spans="1:5" ht="12.75">
      <c r="A52" s="35" t="s">
        <v>56</v>
      </c>
      <c r="E52" s="39" t="s">
        <v>750</v>
      </c>
    </row>
    <row r="53" spans="1:5" ht="12.75">
      <c r="A53" s="35" t="s">
        <v>57</v>
      </c>
      <c r="E53" s="40" t="s">
        <v>751</v>
      </c>
    </row>
    <row r="54" spans="1:5" ht="12.75">
      <c r="A54" t="s">
        <v>58</v>
      </c>
      <c r="E54" s="39" t="s">
        <v>189</v>
      </c>
    </row>
    <row r="55" spans="1:16" ht="12.75">
      <c r="A55" t="s">
        <v>49</v>
      </c>
      <c s="34" t="s">
        <v>176</v>
      </c>
      <c s="34" t="s">
        <v>752</v>
      </c>
      <c s="35" t="s">
        <v>4</v>
      </c>
      <c s="6" t="s">
        <v>753</v>
      </c>
      <c s="36" t="s">
        <v>186</v>
      </c>
      <c s="37">
        <v>1584.54</v>
      </c>
      <c s="36">
        <v>0</v>
      </c>
      <c s="36">
        <f>ROUND(G55*H55,6)</f>
      </c>
      <c r="L55" s="38">
        <v>0</v>
      </c>
      <c s="32">
        <f>ROUND(ROUND(L55,2)*ROUND(G55,3),2)</f>
      </c>
      <c s="36" t="s">
        <v>187</v>
      </c>
      <c>
        <f>(M55*21)/100</f>
      </c>
      <c t="s">
        <v>27</v>
      </c>
    </row>
    <row r="56" spans="1:5" ht="12.75">
      <c r="A56" s="35" t="s">
        <v>56</v>
      </c>
      <c r="E56" s="39" t="s">
        <v>754</v>
      </c>
    </row>
    <row r="57" spans="1:5" ht="12.75">
      <c r="A57" s="35" t="s">
        <v>57</v>
      </c>
      <c r="E57" s="40" t="s">
        <v>755</v>
      </c>
    </row>
    <row r="58" spans="1:5" ht="12.75">
      <c r="A58" t="s">
        <v>58</v>
      </c>
      <c r="E58" s="39" t="s">
        <v>189</v>
      </c>
    </row>
    <row r="59" spans="1:16" ht="12.75">
      <c r="A59" t="s">
        <v>49</v>
      </c>
      <c s="34" t="s">
        <v>179</v>
      </c>
      <c s="34" t="s">
        <v>213</v>
      </c>
      <c s="35" t="s">
        <v>4</v>
      </c>
      <c s="6" t="s">
        <v>214</v>
      </c>
      <c s="36" t="s">
        <v>186</v>
      </c>
      <c s="37">
        <v>4947.94</v>
      </c>
      <c s="36">
        <v>0</v>
      </c>
      <c s="36">
        <f>ROUND(G59*H59,6)</f>
      </c>
      <c r="L59" s="38">
        <v>0</v>
      </c>
      <c s="32">
        <f>ROUND(ROUND(L59,2)*ROUND(G59,3),2)</f>
      </c>
      <c s="36" t="s">
        <v>187</v>
      </c>
      <c>
        <f>(M59*21)/100</f>
      </c>
      <c t="s">
        <v>27</v>
      </c>
    </row>
    <row r="60" spans="1:5" ht="12.75">
      <c r="A60" s="35" t="s">
        <v>56</v>
      </c>
      <c r="E60" s="39" t="s">
        <v>756</v>
      </c>
    </row>
    <row r="61" spans="1:5" ht="12.75">
      <c r="A61" s="35" t="s">
        <v>57</v>
      </c>
      <c r="E61" s="40" t="s">
        <v>757</v>
      </c>
    </row>
    <row r="62" spans="1:5" ht="12.75">
      <c r="A62" t="s">
        <v>58</v>
      </c>
      <c r="E62" s="39" t="s">
        <v>189</v>
      </c>
    </row>
    <row r="63" spans="1:16" ht="12.75">
      <c r="A63" t="s">
        <v>49</v>
      </c>
      <c s="34" t="s">
        <v>181</v>
      </c>
      <c s="34" t="s">
        <v>758</v>
      </c>
      <c s="35" t="s">
        <v>331</v>
      </c>
      <c s="6" t="s">
        <v>759</v>
      </c>
      <c s="36" t="s">
        <v>186</v>
      </c>
      <c s="37">
        <v>3994.3</v>
      </c>
      <c s="36">
        <v>0</v>
      </c>
      <c s="36">
        <f>ROUND(G63*H63,6)</f>
      </c>
      <c r="L63" s="38">
        <v>0</v>
      </c>
      <c s="32">
        <f>ROUND(ROUND(L63,2)*ROUND(G63,3),2)</f>
      </c>
      <c s="36" t="s">
        <v>187</v>
      </c>
      <c>
        <f>(M63*21)/100</f>
      </c>
      <c t="s">
        <v>27</v>
      </c>
    </row>
    <row r="64" spans="1:5" ht="12.75">
      <c r="A64" s="35" t="s">
        <v>56</v>
      </c>
      <c r="E64" s="39" t="s">
        <v>760</v>
      </c>
    </row>
    <row r="65" spans="1:5" ht="12.75">
      <c r="A65" s="35" t="s">
        <v>57</v>
      </c>
      <c r="E65" s="40" t="s">
        <v>4</v>
      </c>
    </row>
    <row r="66" spans="1:5" ht="12.75">
      <c r="A66" t="s">
        <v>58</v>
      </c>
      <c r="E66" s="39" t="s">
        <v>189</v>
      </c>
    </row>
    <row r="67" spans="1:16" ht="12.75">
      <c r="A67" t="s">
        <v>49</v>
      </c>
      <c s="34" t="s">
        <v>183</v>
      </c>
      <c s="34" t="s">
        <v>758</v>
      </c>
      <c s="35" t="s">
        <v>336</v>
      </c>
      <c s="6" t="s">
        <v>759</v>
      </c>
      <c s="36" t="s">
        <v>186</v>
      </c>
      <c s="37">
        <v>34657.46</v>
      </c>
      <c s="36">
        <v>0</v>
      </c>
      <c s="36">
        <f>ROUND(G67*H67,6)</f>
      </c>
      <c r="L67" s="38">
        <v>0</v>
      </c>
      <c s="32">
        <f>ROUND(ROUND(L67,2)*ROUND(G67,3),2)</f>
      </c>
      <c s="36" t="s">
        <v>187</v>
      </c>
      <c>
        <f>(M67*21)/100</f>
      </c>
      <c t="s">
        <v>27</v>
      </c>
    </row>
    <row r="68" spans="1:5" ht="12.75">
      <c r="A68" s="35" t="s">
        <v>56</v>
      </c>
      <c r="E68" s="39" t="s">
        <v>761</v>
      </c>
    </row>
    <row r="69" spans="1:5" ht="12.75">
      <c r="A69" s="35" t="s">
        <v>57</v>
      </c>
      <c r="E69" s="40" t="s">
        <v>762</v>
      </c>
    </row>
    <row r="70" spans="1:5" ht="12.75">
      <c r="A70" t="s">
        <v>58</v>
      </c>
      <c r="E70" s="39" t="s">
        <v>189</v>
      </c>
    </row>
    <row r="71" spans="1:16" ht="12.75">
      <c r="A71" t="s">
        <v>49</v>
      </c>
      <c s="34" t="s">
        <v>190</v>
      </c>
      <c s="34" t="s">
        <v>763</v>
      </c>
      <c s="35" t="s">
        <v>4</v>
      </c>
      <c s="6" t="s">
        <v>764</v>
      </c>
      <c s="36" t="s">
        <v>186</v>
      </c>
      <c s="37">
        <v>285</v>
      </c>
      <c s="36">
        <v>0</v>
      </c>
      <c s="36">
        <f>ROUND(G71*H71,6)</f>
      </c>
      <c r="L71" s="38">
        <v>0</v>
      </c>
      <c s="32">
        <f>ROUND(ROUND(L71,2)*ROUND(G71,3),2)</f>
      </c>
      <c s="36" t="s">
        <v>187</v>
      </c>
      <c>
        <f>(M71*21)/100</f>
      </c>
      <c t="s">
        <v>27</v>
      </c>
    </row>
    <row r="72" spans="1:5" ht="12.75">
      <c r="A72" s="35" t="s">
        <v>56</v>
      </c>
      <c r="E72" s="39" t="s">
        <v>765</v>
      </c>
    </row>
    <row r="73" spans="1:5" ht="12.75">
      <c r="A73" s="35" t="s">
        <v>57</v>
      </c>
      <c r="E73" s="40" t="s">
        <v>4</v>
      </c>
    </row>
    <row r="74" spans="1:5" ht="12.75">
      <c r="A74" t="s">
        <v>58</v>
      </c>
      <c r="E74" s="39" t="s">
        <v>189</v>
      </c>
    </row>
    <row r="75" spans="1:16" ht="12.75">
      <c r="A75" t="s">
        <v>49</v>
      </c>
      <c s="34" t="s">
        <v>194</v>
      </c>
      <c s="34" t="s">
        <v>217</v>
      </c>
      <c s="35" t="s">
        <v>4</v>
      </c>
      <c s="6" t="s">
        <v>218</v>
      </c>
      <c s="36" t="s">
        <v>186</v>
      </c>
      <c s="37">
        <v>118.4</v>
      </c>
      <c s="36">
        <v>0</v>
      </c>
      <c s="36">
        <f>ROUND(G75*H75,6)</f>
      </c>
      <c r="L75" s="38">
        <v>0</v>
      </c>
      <c s="32">
        <f>ROUND(ROUND(L75,2)*ROUND(G75,3),2)</f>
      </c>
      <c s="36" t="s">
        <v>187</v>
      </c>
      <c>
        <f>(M75*21)/100</f>
      </c>
      <c t="s">
        <v>27</v>
      </c>
    </row>
    <row r="76" spans="1:5" ht="12.75">
      <c r="A76" s="35" t="s">
        <v>56</v>
      </c>
      <c r="E76" s="39" t="s">
        <v>766</v>
      </c>
    </row>
    <row r="77" spans="1:5" ht="12.75">
      <c r="A77" s="35" t="s">
        <v>57</v>
      </c>
      <c r="E77" s="40" t="s">
        <v>767</v>
      </c>
    </row>
    <row r="78" spans="1:5" ht="12.75">
      <c r="A78" t="s">
        <v>58</v>
      </c>
      <c r="E78" s="39" t="s">
        <v>189</v>
      </c>
    </row>
    <row r="79" spans="1:16" ht="12.75">
      <c r="A79" t="s">
        <v>49</v>
      </c>
      <c s="34" t="s">
        <v>198</v>
      </c>
      <c s="34" t="s">
        <v>768</v>
      </c>
      <c s="35" t="s">
        <v>4</v>
      </c>
      <c s="6" t="s">
        <v>769</v>
      </c>
      <c s="36" t="s">
        <v>186</v>
      </c>
      <c s="37">
        <v>1.224</v>
      </c>
      <c s="36">
        <v>0</v>
      </c>
      <c s="36">
        <f>ROUND(G79*H79,6)</f>
      </c>
      <c r="L79" s="38">
        <v>0</v>
      </c>
      <c s="32">
        <f>ROUND(ROUND(L79,2)*ROUND(G79,3),2)</f>
      </c>
      <c s="36" t="s">
        <v>187</v>
      </c>
      <c>
        <f>(M79*21)/100</f>
      </c>
      <c t="s">
        <v>27</v>
      </c>
    </row>
    <row r="80" spans="1:5" ht="12.75">
      <c r="A80" s="35" t="s">
        <v>56</v>
      </c>
      <c r="E80" s="39" t="s">
        <v>770</v>
      </c>
    </row>
    <row r="81" spans="1:5" ht="12.75">
      <c r="A81" s="35" t="s">
        <v>57</v>
      </c>
      <c r="E81" s="40" t="s">
        <v>771</v>
      </c>
    </row>
    <row r="82" spans="1:5" ht="12.75">
      <c r="A82" t="s">
        <v>58</v>
      </c>
      <c r="E82" s="39" t="s">
        <v>189</v>
      </c>
    </row>
    <row r="83" spans="1:16" ht="12.75">
      <c r="A83" t="s">
        <v>49</v>
      </c>
      <c s="34" t="s">
        <v>202</v>
      </c>
      <c s="34" t="s">
        <v>772</v>
      </c>
      <c s="35" t="s">
        <v>4</v>
      </c>
      <c s="6" t="s">
        <v>773</v>
      </c>
      <c s="36" t="s">
        <v>186</v>
      </c>
      <c s="37">
        <v>19.46</v>
      </c>
      <c s="36">
        <v>0</v>
      </c>
      <c s="36">
        <f>ROUND(G83*H83,6)</f>
      </c>
      <c r="L83" s="38">
        <v>0</v>
      </c>
      <c s="32">
        <f>ROUND(ROUND(L83,2)*ROUND(G83,3),2)</f>
      </c>
      <c s="36" t="s">
        <v>187</v>
      </c>
      <c>
        <f>(M83*21)/100</f>
      </c>
      <c t="s">
        <v>27</v>
      </c>
    </row>
    <row r="84" spans="1:5" ht="25.5">
      <c r="A84" s="35" t="s">
        <v>56</v>
      </c>
      <c r="E84" s="39" t="s">
        <v>774</v>
      </c>
    </row>
    <row r="85" spans="1:5" ht="12.75">
      <c r="A85" s="35" t="s">
        <v>57</v>
      </c>
      <c r="E85" s="40" t="s">
        <v>775</v>
      </c>
    </row>
    <row r="86" spans="1:5" ht="12.75">
      <c r="A86" t="s">
        <v>58</v>
      </c>
      <c r="E86" s="39" t="s">
        <v>189</v>
      </c>
    </row>
    <row r="87" spans="1:16" ht="12.75">
      <c r="A87" t="s">
        <v>49</v>
      </c>
      <c s="34" t="s">
        <v>206</v>
      </c>
      <c s="34" t="s">
        <v>776</v>
      </c>
      <c s="35" t="s">
        <v>4</v>
      </c>
      <c s="6" t="s">
        <v>777</v>
      </c>
      <c s="36" t="s">
        <v>238</v>
      </c>
      <c s="37">
        <v>7575</v>
      </c>
      <c s="36">
        <v>0</v>
      </c>
      <c s="36">
        <f>ROUND(G87*H87,6)</f>
      </c>
      <c r="L87" s="38">
        <v>0</v>
      </c>
      <c s="32">
        <f>ROUND(ROUND(L87,2)*ROUND(G87,3),2)</f>
      </c>
      <c s="36" t="s">
        <v>187</v>
      </c>
      <c>
        <f>(M87*21)/100</f>
      </c>
      <c t="s">
        <v>27</v>
      </c>
    </row>
    <row r="88" spans="1:5" ht="12.75">
      <c r="A88" s="35" t="s">
        <v>56</v>
      </c>
      <c r="E88" s="39" t="s">
        <v>4</v>
      </c>
    </row>
    <row r="89" spans="1:5" ht="12.75">
      <c r="A89" s="35" t="s">
        <v>57</v>
      </c>
      <c r="E89" s="40" t="s">
        <v>778</v>
      </c>
    </row>
    <row r="90" spans="1:5" ht="12.75">
      <c r="A90" t="s">
        <v>58</v>
      </c>
      <c r="E90" s="39" t="s">
        <v>189</v>
      </c>
    </row>
    <row r="91" spans="1:16" ht="12.75">
      <c r="A91" t="s">
        <v>49</v>
      </c>
      <c s="34" t="s">
        <v>209</v>
      </c>
      <c s="34" t="s">
        <v>779</v>
      </c>
      <c s="35" t="s">
        <v>4</v>
      </c>
      <c s="6" t="s">
        <v>780</v>
      </c>
      <c s="36" t="s">
        <v>238</v>
      </c>
      <c s="37">
        <v>11630.5</v>
      </c>
      <c s="36">
        <v>0</v>
      </c>
      <c s="36">
        <f>ROUND(G91*H91,6)</f>
      </c>
      <c r="L91" s="38">
        <v>0</v>
      </c>
      <c s="32">
        <f>ROUND(ROUND(L91,2)*ROUND(G91,3),2)</f>
      </c>
      <c s="36" t="s">
        <v>187</v>
      </c>
      <c>
        <f>(M91*21)/100</f>
      </c>
      <c t="s">
        <v>27</v>
      </c>
    </row>
    <row r="92" spans="1:5" ht="12.75">
      <c r="A92" s="35" t="s">
        <v>56</v>
      </c>
      <c r="E92" s="39" t="s">
        <v>4</v>
      </c>
    </row>
    <row r="93" spans="1:5" ht="25.5">
      <c r="A93" s="35" t="s">
        <v>57</v>
      </c>
      <c r="E93" s="40" t="s">
        <v>781</v>
      </c>
    </row>
    <row r="94" spans="1:5" ht="12.75">
      <c r="A94" t="s">
        <v>58</v>
      </c>
      <c r="E94" s="39" t="s">
        <v>189</v>
      </c>
    </row>
    <row r="95" spans="1:16" ht="12.75">
      <c r="A95" t="s">
        <v>49</v>
      </c>
      <c s="34" t="s">
        <v>212</v>
      </c>
      <c s="34" t="s">
        <v>782</v>
      </c>
      <c s="35" t="s">
        <v>4</v>
      </c>
      <c s="6" t="s">
        <v>783</v>
      </c>
      <c s="36" t="s">
        <v>238</v>
      </c>
      <c s="37">
        <v>11630.5</v>
      </c>
      <c s="36">
        <v>0</v>
      </c>
      <c s="36">
        <f>ROUND(G95*H95,6)</f>
      </c>
      <c r="L95" s="38">
        <v>0</v>
      </c>
      <c s="32">
        <f>ROUND(ROUND(L95,2)*ROUND(G95,3),2)</f>
      </c>
      <c s="36" t="s">
        <v>187</v>
      </c>
      <c>
        <f>(M95*21)/100</f>
      </c>
      <c t="s">
        <v>27</v>
      </c>
    </row>
    <row r="96" spans="1:5" ht="12.75">
      <c r="A96" s="35" t="s">
        <v>56</v>
      </c>
      <c r="E96" s="39" t="s">
        <v>4</v>
      </c>
    </row>
    <row r="97" spans="1:5" ht="12.75">
      <c r="A97" s="35" t="s">
        <v>57</v>
      </c>
      <c r="E97" s="40" t="s">
        <v>4</v>
      </c>
    </row>
    <row r="98" spans="1:5" ht="12.75">
      <c r="A98" t="s">
        <v>58</v>
      </c>
      <c r="E98" s="39" t="s">
        <v>189</v>
      </c>
    </row>
    <row r="99" spans="1:16" ht="12.75">
      <c r="A99" t="s">
        <v>49</v>
      </c>
      <c s="34" t="s">
        <v>216</v>
      </c>
      <c s="34" t="s">
        <v>784</v>
      </c>
      <c s="35" t="s">
        <v>4</v>
      </c>
      <c s="6" t="s">
        <v>785</v>
      </c>
      <c s="36" t="s">
        <v>238</v>
      </c>
      <c s="37">
        <v>11630.5</v>
      </c>
      <c s="36">
        <v>0</v>
      </c>
      <c s="36">
        <f>ROUND(G99*H99,6)</f>
      </c>
      <c r="L99" s="38">
        <v>0</v>
      </c>
      <c s="32">
        <f>ROUND(ROUND(L99,2)*ROUND(G99,3),2)</f>
      </c>
      <c s="36" t="s">
        <v>187</v>
      </c>
      <c>
        <f>(M99*21)/100</f>
      </c>
      <c t="s">
        <v>27</v>
      </c>
    </row>
    <row r="100" spans="1:5" ht="12.75">
      <c r="A100" s="35" t="s">
        <v>56</v>
      </c>
      <c r="E100" s="39" t="s">
        <v>4</v>
      </c>
    </row>
    <row r="101" spans="1:5" ht="12.75">
      <c r="A101" s="35" t="s">
        <v>57</v>
      </c>
      <c r="E101" s="40" t="s">
        <v>4</v>
      </c>
    </row>
    <row r="102" spans="1:5" ht="12.75">
      <c r="A102" t="s">
        <v>58</v>
      </c>
      <c r="E102" s="39" t="s">
        <v>189</v>
      </c>
    </row>
    <row r="103" spans="1:16" ht="12.75">
      <c r="A103" t="s">
        <v>49</v>
      </c>
      <c s="34" t="s">
        <v>220</v>
      </c>
      <c s="34" t="s">
        <v>786</v>
      </c>
      <c s="35" t="s">
        <v>4</v>
      </c>
      <c s="6" t="s">
        <v>787</v>
      </c>
      <c s="36" t="s">
        <v>238</v>
      </c>
      <c s="37">
        <v>11630.5</v>
      </c>
      <c s="36">
        <v>0</v>
      </c>
      <c s="36">
        <f>ROUND(G103*H103,6)</f>
      </c>
      <c r="L103" s="38">
        <v>0</v>
      </c>
      <c s="32">
        <f>ROUND(ROUND(L103,2)*ROUND(G103,3),2)</f>
      </c>
      <c s="36" t="s">
        <v>187</v>
      </c>
      <c>
        <f>(M103*21)/100</f>
      </c>
      <c t="s">
        <v>27</v>
      </c>
    </row>
    <row r="104" spans="1:5" ht="12.75">
      <c r="A104" s="35" t="s">
        <v>56</v>
      </c>
      <c r="E104" s="39" t="s">
        <v>4</v>
      </c>
    </row>
    <row r="105" spans="1:5" ht="12.75">
      <c r="A105" s="35" t="s">
        <v>57</v>
      </c>
      <c r="E105" s="40" t="s">
        <v>4</v>
      </c>
    </row>
    <row r="106" spans="1:5" ht="12.75">
      <c r="A106" t="s">
        <v>58</v>
      </c>
      <c r="E106" s="39" t="s">
        <v>189</v>
      </c>
    </row>
    <row r="107" spans="1:13" ht="12.75">
      <c r="A107" t="s">
        <v>46</v>
      </c>
      <c r="C107" s="31" t="s">
        <v>27</v>
      </c>
      <c r="E107" s="33" t="s">
        <v>224</v>
      </c>
      <c r="J107" s="32">
        <f>0</f>
      </c>
      <c s="32">
        <f>0</f>
      </c>
      <c s="32">
        <f>0+L108+L112</f>
      </c>
      <c s="32">
        <f>0+M108+M112</f>
      </c>
    </row>
    <row r="108" spans="1:16" ht="12.75">
      <c r="A108" t="s">
        <v>49</v>
      </c>
      <c s="34" t="s">
        <v>225</v>
      </c>
      <c s="34" t="s">
        <v>788</v>
      </c>
      <c s="35" t="s">
        <v>4</v>
      </c>
      <c s="6" t="s">
        <v>789</v>
      </c>
      <c s="36" t="s">
        <v>238</v>
      </c>
      <c s="37">
        <v>17.28</v>
      </c>
      <c s="36">
        <v>0</v>
      </c>
      <c s="36">
        <f>ROUND(G108*H108,6)</f>
      </c>
      <c r="L108" s="38">
        <v>0</v>
      </c>
      <c s="32">
        <f>ROUND(ROUND(L108,2)*ROUND(G108,3),2)</f>
      </c>
      <c s="36" t="s">
        <v>187</v>
      </c>
      <c>
        <f>(M108*21)/100</f>
      </c>
      <c t="s">
        <v>27</v>
      </c>
    </row>
    <row r="109" spans="1:5" ht="12.75">
      <c r="A109" s="35" t="s">
        <v>56</v>
      </c>
      <c r="E109" s="39" t="s">
        <v>790</v>
      </c>
    </row>
    <row r="110" spans="1:5" ht="12.75">
      <c r="A110" s="35" t="s">
        <v>57</v>
      </c>
      <c r="E110" s="40" t="s">
        <v>791</v>
      </c>
    </row>
    <row r="111" spans="1:5" ht="12.75">
      <c r="A111" t="s">
        <v>58</v>
      </c>
      <c r="E111" s="39" t="s">
        <v>189</v>
      </c>
    </row>
    <row r="112" spans="1:16" ht="12.75">
      <c r="A112" t="s">
        <v>49</v>
      </c>
      <c s="34" t="s">
        <v>229</v>
      </c>
      <c s="34" t="s">
        <v>792</v>
      </c>
      <c s="35" t="s">
        <v>4</v>
      </c>
      <c s="6" t="s">
        <v>793</v>
      </c>
      <c s="36" t="s">
        <v>186</v>
      </c>
      <c s="37">
        <v>5.325</v>
      </c>
      <c s="36">
        <v>0</v>
      </c>
      <c s="36">
        <f>ROUND(G112*H112,6)</f>
      </c>
      <c r="L112" s="38">
        <v>0</v>
      </c>
      <c s="32">
        <f>ROUND(ROUND(L112,2)*ROUND(G112,3),2)</f>
      </c>
      <c s="36" t="s">
        <v>187</v>
      </c>
      <c>
        <f>(M112*21)/100</f>
      </c>
      <c t="s">
        <v>27</v>
      </c>
    </row>
    <row r="113" spans="1:5" ht="12.75">
      <c r="A113" s="35" t="s">
        <v>56</v>
      </c>
      <c r="E113" s="39" t="s">
        <v>794</v>
      </c>
    </row>
    <row r="114" spans="1:5" ht="12.75">
      <c r="A114" s="35" t="s">
        <v>57</v>
      </c>
      <c r="E114" s="40" t="s">
        <v>795</v>
      </c>
    </row>
    <row r="115" spans="1:5" ht="12.75">
      <c r="A115" t="s">
        <v>58</v>
      </c>
      <c r="E115" s="39" t="s">
        <v>189</v>
      </c>
    </row>
    <row r="116" spans="1:13" ht="12.75">
      <c r="A116" t="s">
        <v>46</v>
      </c>
      <c r="C116" s="31" t="s">
        <v>66</v>
      </c>
      <c r="E116" s="33" t="s">
        <v>290</v>
      </c>
      <c r="J116" s="32">
        <f>0</f>
      </c>
      <c s="32">
        <f>0</f>
      </c>
      <c s="32">
        <f>0+L117+L121+L125</f>
      </c>
      <c s="32">
        <f>0+M117+M121+M125</f>
      </c>
    </row>
    <row r="117" spans="1:16" ht="12.75">
      <c r="A117" t="s">
        <v>49</v>
      </c>
      <c s="34" t="s">
        <v>232</v>
      </c>
      <c s="34" t="s">
        <v>796</v>
      </c>
      <c s="35" t="s">
        <v>4</v>
      </c>
      <c s="6" t="s">
        <v>434</v>
      </c>
      <c s="36" t="s">
        <v>186</v>
      </c>
      <c s="37">
        <v>0.53</v>
      </c>
      <c s="36">
        <v>0</v>
      </c>
      <c s="36">
        <f>ROUND(G117*H117,6)</f>
      </c>
      <c r="L117" s="38">
        <v>0</v>
      </c>
      <c s="32">
        <f>ROUND(ROUND(L117,2)*ROUND(G117,3),2)</f>
      </c>
      <c s="36" t="s">
        <v>187</v>
      </c>
      <c>
        <f>(M117*21)/100</f>
      </c>
      <c t="s">
        <v>27</v>
      </c>
    </row>
    <row r="118" spans="1:5" ht="12.75">
      <c r="A118" s="35" t="s">
        <v>56</v>
      </c>
      <c r="E118" s="39" t="s">
        <v>797</v>
      </c>
    </row>
    <row r="119" spans="1:5" ht="12.75">
      <c r="A119" s="35" t="s">
        <v>57</v>
      </c>
      <c r="E119" s="40" t="s">
        <v>798</v>
      </c>
    </row>
    <row r="120" spans="1:5" ht="12.75">
      <c r="A120" t="s">
        <v>58</v>
      </c>
      <c r="E120" s="39" t="s">
        <v>189</v>
      </c>
    </row>
    <row r="121" spans="1:16" ht="12.75">
      <c r="A121" t="s">
        <v>49</v>
      </c>
      <c s="34" t="s">
        <v>235</v>
      </c>
      <c s="34" t="s">
        <v>541</v>
      </c>
      <c s="35" t="s">
        <v>4</v>
      </c>
      <c s="6" t="s">
        <v>542</v>
      </c>
      <c s="36" t="s">
        <v>186</v>
      </c>
      <c s="37">
        <v>1.8</v>
      </c>
      <c s="36">
        <v>0</v>
      </c>
      <c s="36">
        <f>ROUND(G121*H121,6)</f>
      </c>
      <c r="L121" s="38">
        <v>0</v>
      </c>
      <c s="32">
        <f>ROUND(ROUND(L121,2)*ROUND(G121,3),2)</f>
      </c>
      <c s="36" t="s">
        <v>187</v>
      </c>
      <c>
        <f>(M121*21)/100</f>
      </c>
      <c t="s">
        <v>27</v>
      </c>
    </row>
    <row r="122" spans="1:5" ht="12.75">
      <c r="A122" s="35" t="s">
        <v>56</v>
      </c>
      <c r="E122" s="39" t="s">
        <v>799</v>
      </c>
    </row>
    <row r="123" spans="1:5" ht="12.75">
      <c r="A123" s="35" t="s">
        <v>57</v>
      </c>
      <c r="E123" s="40" t="s">
        <v>4</v>
      </c>
    </row>
    <row r="124" spans="1:5" ht="12.75">
      <c r="A124" t="s">
        <v>58</v>
      </c>
      <c r="E124" s="39" t="s">
        <v>189</v>
      </c>
    </row>
    <row r="125" spans="1:16" ht="12.75">
      <c r="A125" t="s">
        <v>49</v>
      </c>
      <c s="34" t="s">
        <v>239</v>
      </c>
      <c s="34" t="s">
        <v>800</v>
      </c>
      <c s="35" t="s">
        <v>4</v>
      </c>
      <c s="6" t="s">
        <v>801</v>
      </c>
      <c s="36" t="s">
        <v>186</v>
      </c>
      <c s="37">
        <v>0.36</v>
      </c>
      <c s="36">
        <v>0</v>
      </c>
      <c s="36">
        <f>ROUND(G125*H125,6)</f>
      </c>
      <c r="L125" s="38">
        <v>0</v>
      </c>
      <c s="32">
        <f>ROUND(ROUND(L125,2)*ROUND(G125,3),2)</f>
      </c>
      <c s="36" t="s">
        <v>187</v>
      </c>
      <c>
        <f>(M125*21)/100</f>
      </c>
      <c t="s">
        <v>27</v>
      </c>
    </row>
    <row r="126" spans="1:5" ht="12.75">
      <c r="A126" s="35" t="s">
        <v>56</v>
      </c>
      <c r="E126" s="39" t="s">
        <v>802</v>
      </c>
    </row>
    <row r="127" spans="1:5" ht="12.75">
      <c r="A127" s="35" t="s">
        <v>57</v>
      </c>
      <c r="E127" s="40" t="s">
        <v>4</v>
      </c>
    </row>
    <row r="128" spans="1:5" ht="12.75">
      <c r="A128" t="s">
        <v>58</v>
      </c>
      <c r="E128" s="39" t="s">
        <v>189</v>
      </c>
    </row>
    <row r="129" spans="1:13" ht="12.75">
      <c r="A129" t="s">
        <v>46</v>
      </c>
      <c r="C129" s="31" t="s">
        <v>70</v>
      </c>
      <c r="E129" s="33" t="s">
        <v>352</v>
      </c>
      <c r="J129" s="32">
        <f>0</f>
      </c>
      <c s="32">
        <f>0</f>
      </c>
      <c s="32">
        <f>0+L130+L134+L138+L142+L146+L150+L154+L158+L162+L166</f>
      </c>
      <c s="32">
        <f>0+M130+M134+M138+M142+M146+M150+M154+M158+M162+M166</f>
      </c>
    </row>
    <row r="130" spans="1:16" ht="25.5">
      <c r="A130" t="s">
        <v>49</v>
      </c>
      <c s="34" t="s">
        <v>244</v>
      </c>
      <c s="34" t="s">
        <v>803</v>
      </c>
      <c s="35" t="s">
        <v>4</v>
      </c>
      <c s="6" t="s">
        <v>804</v>
      </c>
      <c s="36" t="s">
        <v>238</v>
      </c>
      <c s="37">
        <v>5728</v>
      </c>
      <c s="36">
        <v>0</v>
      </c>
      <c s="36">
        <f>ROUND(G130*H130,6)</f>
      </c>
      <c r="L130" s="38">
        <v>0</v>
      </c>
      <c s="32">
        <f>ROUND(ROUND(L130,2)*ROUND(G130,3),2)</f>
      </c>
      <c s="36" t="s">
        <v>187</v>
      </c>
      <c>
        <f>(M130*21)/100</f>
      </c>
      <c t="s">
        <v>27</v>
      </c>
    </row>
    <row r="131" spans="1:5" ht="12.75">
      <c r="A131" s="35" t="s">
        <v>56</v>
      </c>
      <c r="E131" s="39" t="s">
        <v>805</v>
      </c>
    </row>
    <row r="132" spans="1:5" ht="12.75">
      <c r="A132" s="35" t="s">
        <v>57</v>
      </c>
      <c r="E132" s="40" t="s">
        <v>806</v>
      </c>
    </row>
    <row r="133" spans="1:5" ht="12.75">
      <c r="A133" t="s">
        <v>58</v>
      </c>
      <c r="E133" s="39" t="s">
        <v>189</v>
      </c>
    </row>
    <row r="134" spans="1:16" ht="12.75">
      <c r="A134" t="s">
        <v>49</v>
      </c>
      <c s="34" t="s">
        <v>248</v>
      </c>
      <c s="34" t="s">
        <v>807</v>
      </c>
      <c s="35" t="s">
        <v>4</v>
      </c>
      <c s="6" t="s">
        <v>808</v>
      </c>
      <c s="36" t="s">
        <v>186</v>
      </c>
      <c s="37">
        <v>1261.45</v>
      </c>
      <c s="36">
        <v>0</v>
      </c>
      <c s="36">
        <f>ROUND(G134*H134,6)</f>
      </c>
      <c r="L134" s="38">
        <v>0</v>
      </c>
      <c s="32">
        <f>ROUND(ROUND(L134,2)*ROUND(G134,3),2)</f>
      </c>
      <c s="36" t="s">
        <v>187</v>
      </c>
      <c>
        <f>(M134*21)/100</f>
      </c>
      <c t="s">
        <v>27</v>
      </c>
    </row>
    <row r="135" spans="1:5" ht="25.5">
      <c r="A135" s="35" t="s">
        <v>56</v>
      </c>
      <c r="E135" s="39" t="s">
        <v>809</v>
      </c>
    </row>
    <row r="136" spans="1:5" ht="25.5">
      <c r="A136" s="35" t="s">
        <v>57</v>
      </c>
      <c r="E136" s="40" t="s">
        <v>810</v>
      </c>
    </row>
    <row r="137" spans="1:5" ht="12.75">
      <c r="A137" t="s">
        <v>58</v>
      </c>
      <c r="E137" s="39" t="s">
        <v>189</v>
      </c>
    </row>
    <row r="138" spans="1:16" ht="12.75">
      <c r="A138" t="s">
        <v>49</v>
      </c>
      <c s="34" t="s">
        <v>251</v>
      </c>
      <c s="34" t="s">
        <v>811</v>
      </c>
      <c s="35" t="s">
        <v>4</v>
      </c>
      <c s="6" t="s">
        <v>812</v>
      </c>
      <c s="36" t="s">
        <v>238</v>
      </c>
      <c s="37">
        <v>259</v>
      </c>
      <c s="36">
        <v>0</v>
      </c>
      <c s="36">
        <f>ROUND(G138*H138,6)</f>
      </c>
      <c r="L138" s="38">
        <v>0</v>
      </c>
      <c s="32">
        <f>ROUND(ROUND(L138,2)*ROUND(G138,3),2)</f>
      </c>
      <c s="36" t="s">
        <v>187</v>
      </c>
      <c>
        <f>(M138*21)/100</f>
      </c>
      <c t="s">
        <v>27</v>
      </c>
    </row>
    <row r="139" spans="1:5" ht="12.75">
      <c r="A139" s="35" t="s">
        <v>56</v>
      </c>
      <c r="E139" s="39" t="s">
        <v>813</v>
      </c>
    </row>
    <row r="140" spans="1:5" ht="12.75">
      <c r="A140" s="35" t="s">
        <v>57</v>
      </c>
      <c r="E140" s="40" t="s">
        <v>4</v>
      </c>
    </row>
    <row r="141" spans="1:5" ht="12.75">
      <c r="A141" t="s">
        <v>58</v>
      </c>
      <c r="E141" s="39" t="s">
        <v>189</v>
      </c>
    </row>
    <row r="142" spans="1:16" ht="12.75">
      <c r="A142" t="s">
        <v>49</v>
      </c>
      <c s="34" t="s">
        <v>254</v>
      </c>
      <c s="34" t="s">
        <v>814</v>
      </c>
      <c s="35" t="s">
        <v>4</v>
      </c>
      <c s="6" t="s">
        <v>815</v>
      </c>
      <c s="36" t="s">
        <v>238</v>
      </c>
      <c s="37">
        <v>5675</v>
      </c>
      <c s="36">
        <v>0</v>
      </c>
      <c s="36">
        <f>ROUND(G142*H142,6)</f>
      </c>
      <c r="L142" s="38">
        <v>0</v>
      </c>
      <c s="32">
        <f>ROUND(ROUND(L142,2)*ROUND(G142,3),2)</f>
      </c>
      <c s="36" t="s">
        <v>187</v>
      </c>
      <c>
        <f>(M142*21)/100</f>
      </c>
      <c t="s">
        <v>27</v>
      </c>
    </row>
    <row r="143" spans="1:5" ht="12.75">
      <c r="A143" s="35" t="s">
        <v>56</v>
      </c>
      <c r="E143" s="39" t="s">
        <v>816</v>
      </c>
    </row>
    <row r="144" spans="1:5" ht="12.75">
      <c r="A144" s="35" t="s">
        <v>57</v>
      </c>
      <c r="E144" s="40" t="s">
        <v>4</v>
      </c>
    </row>
    <row r="145" spans="1:5" ht="12.75">
      <c r="A145" t="s">
        <v>58</v>
      </c>
      <c r="E145" s="39" t="s">
        <v>189</v>
      </c>
    </row>
    <row r="146" spans="1:16" ht="12.75">
      <c r="A146" t="s">
        <v>49</v>
      </c>
      <c s="34" t="s">
        <v>257</v>
      </c>
      <c s="34" t="s">
        <v>817</v>
      </c>
      <c s="35" t="s">
        <v>4</v>
      </c>
      <c s="6" t="s">
        <v>818</v>
      </c>
      <c s="36" t="s">
        <v>238</v>
      </c>
      <c s="37">
        <v>11944</v>
      </c>
      <c s="36">
        <v>0</v>
      </c>
      <c s="36">
        <f>ROUND(G146*H146,6)</f>
      </c>
      <c r="L146" s="38">
        <v>0</v>
      </c>
      <c s="32">
        <f>ROUND(ROUND(L146,2)*ROUND(G146,3),2)</f>
      </c>
      <c s="36" t="s">
        <v>187</v>
      </c>
      <c>
        <f>(M146*21)/100</f>
      </c>
      <c t="s">
        <v>27</v>
      </c>
    </row>
    <row r="147" spans="1:5" ht="12.75">
      <c r="A147" s="35" t="s">
        <v>56</v>
      </c>
      <c r="E147" s="39" t="s">
        <v>819</v>
      </c>
    </row>
    <row r="148" spans="1:5" ht="12.75">
      <c r="A148" s="35" t="s">
        <v>57</v>
      </c>
      <c r="E148" s="40" t="s">
        <v>820</v>
      </c>
    </row>
    <row r="149" spans="1:5" ht="12.75">
      <c r="A149" t="s">
        <v>58</v>
      </c>
      <c r="E149" s="39" t="s">
        <v>189</v>
      </c>
    </row>
    <row r="150" spans="1:16" ht="12.75">
      <c r="A150" t="s">
        <v>49</v>
      </c>
      <c s="34" t="s">
        <v>260</v>
      </c>
      <c s="34" t="s">
        <v>821</v>
      </c>
      <c s="35" t="s">
        <v>4</v>
      </c>
      <c s="6" t="s">
        <v>822</v>
      </c>
      <c s="36" t="s">
        <v>238</v>
      </c>
      <c s="37">
        <v>5919</v>
      </c>
      <c s="36">
        <v>0</v>
      </c>
      <c s="36">
        <f>ROUND(G150*H150,6)</f>
      </c>
      <c r="L150" s="38">
        <v>0</v>
      </c>
      <c s="32">
        <f>ROUND(ROUND(L150,2)*ROUND(G150,3),2)</f>
      </c>
      <c s="36" t="s">
        <v>187</v>
      </c>
      <c>
        <f>(M150*21)/100</f>
      </c>
      <c t="s">
        <v>27</v>
      </c>
    </row>
    <row r="151" spans="1:5" ht="12.75">
      <c r="A151" s="35" t="s">
        <v>56</v>
      </c>
      <c r="E151" s="39" t="s">
        <v>823</v>
      </c>
    </row>
    <row r="152" spans="1:5" ht="12.75">
      <c r="A152" s="35" t="s">
        <v>57</v>
      </c>
      <c r="E152" s="40" t="s">
        <v>4</v>
      </c>
    </row>
    <row r="153" spans="1:5" ht="12.75">
      <c r="A153" t="s">
        <v>58</v>
      </c>
      <c r="E153" s="39" t="s">
        <v>189</v>
      </c>
    </row>
    <row r="154" spans="1:16" ht="12.75">
      <c r="A154" t="s">
        <v>49</v>
      </c>
      <c s="34" t="s">
        <v>264</v>
      </c>
      <c s="34" t="s">
        <v>824</v>
      </c>
      <c s="35" t="s">
        <v>4</v>
      </c>
      <c s="6" t="s">
        <v>825</v>
      </c>
      <c s="36" t="s">
        <v>238</v>
      </c>
      <c s="37">
        <v>5956</v>
      </c>
      <c s="36">
        <v>0</v>
      </c>
      <c s="36">
        <f>ROUND(G154*H154,6)</f>
      </c>
      <c r="L154" s="38">
        <v>0</v>
      </c>
      <c s="32">
        <f>ROUND(ROUND(L154,2)*ROUND(G154,3),2)</f>
      </c>
      <c s="36" t="s">
        <v>187</v>
      </c>
      <c>
        <f>(M154*21)/100</f>
      </c>
      <c t="s">
        <v>27</v>
      </c>
    </row>
    <row r="155" spans="1:5" ht="12.75">
      <c r="A155" s="35" t="s">
        <v>56</v>
      </c>
      <c r="E155" s="39" t="s">
        <v>826</v>
      </c>
    </row>
    <row r="156" spans="1:5" ht="12.75">
      <c r="A156" s="35" t="s">
        <v>57</v>
      </c>
      <c r="E156" s="40" t="s">
        <v>4</v>
      </c>
    </row>
    <row r="157" spans="1:5" ht="12.75">
      <c r="A157" t="s">
        <v>58</v>
      </c>
      <c r="E157" s="39" t="s">
        <v>189</v>
      </c>
    </row>
    <row r="158" spans="1:16" ht="12.75">
      <c r="A158" t="s">
        <v>49</v>
      </c>
      <c s="34" t="s">
        <v>268</v>
      </c>
      <c s="34" t="s">
        <v>827</v>
      </c>
      <c s="35" t="s">
        <v>4</v>
      </c>
      <c s="6" t="s">
        <v>828</v>
      </c>
      <c s="36" t="s">
        <v>186</v>
      </c>
      <c s="37">
        <v>281.25</v>
      </c>
      <c s="36">
        <v>0</v>
      </c>
      <c s="36">
        <f>ROUND(G158*H158,6)</f>
      </c>
      <c r="L158" s="38">
        <v>0</v>
      </c>
      <c s="32">
        <f>ROUND(ROUND(L158,2)*ROUND(G158,3),2)</f>
      </c>
      <c s="36" t="s">
        <v>187</v>
      </c>
      <c>
        <f>(M158*21)/100</f>
      </c>
      <c t="s">
        <v>27</v>
      </c>
    </row>
    <row r="159" spans="1:5" ht="12.75">
      <c r="A159" s="35" t="s">
        <v>56</v>
      </c>
      <c r="E159" s="39" t="s">
        <v>829</v>
      </c>
    </row>
    <row r="160" spans="1:5" ht="12.75">
      <c r="A160" s="35" t="s">
        <v>57</v>
      </c>
      <c r="E160" s="40" t="s">
        <v>830</v>
      </c>
    </row>
    <row r="161" spans="1:5" ht="12.75">
      <c r="A161" t="s">
        <v>58</v>
      </c>
      <c r="E161" s="39" t="s">
        <v>189</v>
      </c>
    </row>
    <row r="162" spans="1:16" ht="12.75">
      <c r="A162" t="s">
        <v>49</v>
      </c>
      <c s="34" t="s">
        <v>273</v>
      </c>
      <c s="34" t="s">
        <v>831</v>
      </c>
      <c s="35" t="s">
        <v>4</v>
      </c>
      <c s="6" t="s">
        <v>832</v>
      </c>
      <c s="36" t="s">
        <v>238</v>
      </c>
      <c s="37">
        <v>5675</v>
      </c>
      <c s="36">
        <v>0</v>
      </c>
      <c s="36">
        <f>ROUND(G162*H162,6)</f>
      </c>
      <c r="L162" s="38">
        <v>0</v>
      </c>
      <c s="32">
        <f>ROUND(ROUND(L162,2)*ROUND(G162,3),2)</f>
      </c>
      <c s="36" t="s">
        <v>187</v>
      </c>
      <c>
        <f>(M162*21)/100</f>
      </c>
      <c t="s">
        <v>27</v>
      </c>
    </row>
    <row r="163" spans="1:5" ht="25.5">
      <c r="A163" s="35" t="s">
        <v>56</v>
      </c>
      <c r="E163" s="39" t="s">
        <v>833</v>
      </c>
    </row>
    <row r="164" spans="1:5" ht="12.75">
      <c r="A164" s="35" t="s">
        <v>57</v>
      </c>
      <c r="E164" s="40" t="s">
        <v>4</v>
      </c>
    </row>
    <row r="165" spans="1:5" ht="12.75">
      <c r="A165" t="s">
        <v>58</v>
      </c>
      <c r="E165" s="39" t="s">
        <v>189</v>
      </c>
    </row>
    <row r="166" spans="1:16" ht="12.75">
      <c r="A166" t="s">
        <v>49</v>
      </c>
      <c s="34" t="s">
        <v>276</v>
      </c>
      <c s="34" t="s">
        <v>834</v>
      </c>
      <c s="35" t="s">
        <v>4</v>
      </c>
      <c s="6" t="s">
        <v>835</v>
      </c>
      <c s="36" t="s">
        <v>238</v>
      </c>
      <c s="37">
        <v>233</v>
      </c>
      <c s="36">
        <v>0</v>
      </c>
      <c s="36">
        <f>ROUND(G166*H166,6)</f>
      </c>
      <c r="L166" s="38">
        <v>0</v>
      </c>
      <c s="32">
        <f>ROUND(ROUND(L166,2)*ROUND(G166,3),2)</f>
      </c>
      <c s="36" t="s">
        <v>187</v>
      </c>
      <c>
        <f>(M166*21)/100</f>
      </c>
      <c t="s">
        <v>27</v>
      </c>
    </row>
    <row r="167" spans="1:5" ht="12.75">
      <c r="A167" s="35" t="s">
        <v>56</v>
      </c>
      <c r="E167" s="39" t="s">
        <v>836</v>
      </c>
    </row>
    <row r="168" spans="1:5" ht="12.75">
      <c r="A168" s="35" t="s">
        <v>57</v>
      </c>
      <c r="E168" s="40" t="s">
        <v>4</v>
      </c>
    </row>
    <row r="169" spans="1:5" ht="12.75">
      <c r="A169" t="s">
        <v>58</v>
      </c>
      <c r="E169" s="39" t="s">
        <v>189</v>
      </c>
    </row>
    <row r="170" spans="1:13" ht="12.75">
      <c r="A170" t="s">
        <v>46</v>
      </c>
      <c r="C170" s="31" t="s">
        <v>79</v>
      </c>
      <c r="E170" s="33" t="s">
        <v>413</v>
      </c>
      <c r="J170" s="32">
        <f>0</f>
      </c>
      <c s="32">
        <f>0</f>
      </c>
      <c s="32">
        <f>0+L171+L175+L179+L183+L187+L191+L195</f>
      </c>
      <c s="32">
        <f>0+M171+M175+M179+M183+M187+M191+M195</f>
      </c>
    </row>
    <row r="171" spans="1:16" ht="12.75">
      <c r="A171" t="s">
        <v>49</v>
      </c>
      <c s="34" t="s">
        <v>280</v>
      </c>
      <c s="34" t="s">
        <v>837</v>
      </c>
      <c s="35" t="s">
        <v>4</v>
      </c>
      <c s="6" t="s">
        <v>838</v>
      </c>
      <c s="36" t="s">
        <v>242</v>
      </c>
      <c s="37">
        <v>46.3</v>
      </c>
      <c s="36">
        <v>0</v>
      </c>
      <c s="36">
        <f>ROUND(G171*H171,6)</f>
      </c>
      <c r="L171" s="38">
        <v>0</v>
      </c>
      <c s="32">
        <f>ROUND(ROUND(L171,2)*ROUND(G171,3),2)</f>
      </c>
      <c s="36" t="s">
        <v>187</v>
      </c>
      <c>
        <f>(M171*21)/100</f>
      </c>
      <c t="s">
        <v>27</v>
      </c>
    </row>
    <row r="172" spans="1:5" ht="12.75">
      <c r="A172" s="35" t="s">
        <v>56</v>
      </c>
      <c r="E172" s="39" t="s">
        <v>839</v>
      </c>
    </row>
    <row r="173" spans="1:5" ht="12.75">
      <c r="A173" s="35" t="s">
        <v>57</v>
      </c>
      <c r="E173" s="40" t="s">
        <v>840</v>
      </c>
    </row>
    <row r="174" spans="1:5" ht="12.75">
      <c r="A174" t="s">
        <v>58</v>
      </c>
      <c r="E174" s="39" t="s">
        <v>189</v>
      </c>
    </row>
    <row r="175" spans="1:16" ht="12.75">
      <c r="A175" t="s">
        <v>49</v>
      </c>
      <c s="34" t="s">
        <v>283</v>
      </c>
      <c s="34" t="s">
        <v>841</v>
      </c>
      <c s="35" t="s">
        <v>4</v>
      </c>
      <c s="6" t="s">
        <v>842</v>
      </c>
      <c s="36" t="s">
        <v>242</v>
      </c>
      <c s="37">
        <v>2.6</v>
      </c>
      <c s="36">
        <v>0</v>
      </c>
      <c s="36">
        <f>ROUND(G175*H175,6)</f>
      </c>
      <c r="L175" s="38">
        <v>0</v>
      </c>
      <c s="32">
        <f>ROUND(ROUND(L175,2)*ROUND(G175,3),2)</f>
      </c>
      <c s="36" t="s">
        <v>187</v>
      </c>
      <c>
        <f>(M175*21)/100</f>
      </c>
      <c t="s">
        <v>27</v>
      </c>
    </row>
    <row r="176" spans="1:5" ht="12.75">
      <c r="A176" s="35" t="s">
        <v>56</v>
      </c>
      <c r="E176" s="39" t="s">
        <v>843</v>
      </c>
    </row>
    <row r="177" spans="1:5" ht="12.75">
      <c r="A177" s="35" t="s">
        <v>57</v>
      </c>
      <c r="E177" s="40" t="s">
        <v>4</v>
      </c>
    </row>
    <row r="178" spans="1:5" ht="12.75">
      <c r="A178" t="s">
        <v>58</v>
      </c>
      <c r="E178" s="39" t="s">
        <v>189</v>
      </c>
    </row>
    <row r="179" spans="1:16" ht="12.75">
      <c r="A179" t="s">
        <v>49</v>
      </c>
      <c s="34" t="s">
        <v>287</v>
      </c>
      <c s="34" t="s">
        <v>562</v>
      </c>
      <c s="35" t="s">
        <v>4</v>
      </c>
      <c s="6" t="s">
        <v>563</v>
      </c>
      <c s="36" t="s">
        <v>242</v>
      </c>
      <c s="37">
        <v>7.2</v>
      </c>
      <c s="36">
        <v>0</v>
      </c>
      <c s="36">
        <f>ROUND(G179*H179,6)</f>
      </c>
      <c r="L179" s="38">
        <v>0</v>
      </c>
      <c s="32">
        <f>ROUND(ROUND(L179,2)*ROUND(G179,3),2)</f>
      </c>
      <c s="36" t="s">
        <v>187</v>
      </c>
      <c>
        <f>(M179*21)/100</f>
      </c>
      <c t="s">
        <v>27</v>
      </c>
    </row>
    <row r="180" spans="1:5" ht="12.75">
      <c r="A180" s="35" t="s">
        <v>56</v>
      </c>
      <c r="E180" s="39" t="s">
        <v>844</v>
      </c>
    </row>
    <row r="181" spans="1:5" ht="12.75">
      <c r="A181" s="35" t="s">
        <v>57</v>
      </c>
      <c r="E181" s="40" t="s">
        <v>4</v>
      </c>
    </row>
    <row r="182" spans="1:5" ht="12.75">
      <c r="A182" t="s">
        <v>58</v>
      </c>
      <c r="E182" s="39" t="s">
        <v>189</v>
      </c>
    </row>
    <row r="183" spans="1:16" ht="12.75">
      <c r="A183" t="s">
        <v>49</v>
      </c>
      <c s="34" t="s">
        <v>291</v>
      </c>
      <c s="34" t="s">
        <v>845</v>
      </c>
      <c s="35" t="s">
        <v>4</v>
      </c>
      <c s="6" t="s">
        <v>846</v>
      </c>
      <c s="36" t="s">
        <v>165</v>
      </c>
      <c s="37">
        <v>6</v>
      </c>
      <c s="36">
        <v>0</v>
      </c>
      <c s="36">
        <f>ROUND(G183*H183,6)</f>
      </c>
      <c r="L183" s="38">
        <v>0</v>
      </c>
      <c s="32">
        <f>ROUND(ROUND(L183,2)*ROUND(G183,3),2)</f>
      </c>
      <c s="36" t="s">
        <v>187</v>
      </c>
      <c>
        <f>(M183*21)/100</f>
      </c>
      <c t="s">
        <v>27</v>
      </c>
    </row>
    <row r="184" spans="1:5" ht="25.5">
      <c r="A184" s="35" t="s">
        <v>56</v>
      </c>
      <c r="E184" s="39" t="s">
        <v>847</v>
      </c>
    </row>
    <row r="185" spans="1:5" ht="12.75">
      <c r="A185" s="35" t="s">
        <v>57</v>
      </c>
      <c r="E185" s="40" t="s">
        <v>848</v>
      </c>
    </row>
    <row r="186" spans="1:5" ht="12.75">
      <c r="A186" t="s">
        <v>58</v>
      </c>
      <c r="E186" s="39" t="s">
        <v>189</v>
      </c>
    </row>
    <row r="187" spans="1:16" ht="12.75">
      <c r="A187" t="s">
        <v>49</v>
      </c>
      <c s="34" t="s">
        <v>295</v>
      </c>
      <c s="34" t="s">
        <v>849</v>
      </c>
      <c s="35" t="s">
        <v>4</v>
      </c>
      <c s="6" t="s">
        <v>850</v>
      </c>
      <c s="36" t="s">
        <v>165</v>
      </c>
      <c s="37">
        <v>1</v>
      </c>
      <c s="36">
        <v>0</v>
      </c>
      <c s="36">
        <f>ROUND(G187*H187,6)</f>
      </c>
      <c r="L187" s="38">
        <v>0</v>
      </c>
      <c s="32">
        <f>ROUND(ROUND(L187,2)*ROUND(G187,3),2)</f>
      </c>
      <c s="36" t="s">
        <v>187</v>
      </c>
      <c>
        <f>(M187*21)/100</f>
      </c>
      <c t="s">
        <v>27</v>
      </c>
    </row>
    <row r="188" spans="1:5" ht="12.75">
      <c r="A188" s="35" t="s">
        <v>56</v>
      </c>
      <c r="E188" s="39" t="s">
        <v>851</v>
      </c>
    </row>
    <row r="189" spans="1:5" ht="12.75">
      <c r="A189" s="35" t="s">
        <v>57</v>
      </c>
      <c r="E189" s="40" t="s">
        <v>852</v>
      </c>
    </row>
    <row r="190" spans="1:5" ht="12.75">
      <c r="A190" t="s">
        <v>58</v>
      </c>
      <c r="E190" s="39" t="s">
        <v>189</v>
      </c>
    </row>
    <row r="191" spans="1:16" ht="12.75">
      <c r="A191" t="s">
        <v>49</v>
      </c>
      <c s="34" t="s">
        <v>298</v>
      </c>
      <c s="34" t="s">
        <v>853</v>
      </c>
      <c s="35" t="s">
        <v>4</v>
      </c>
      <c s="6" t="s">
        <v>854</v>
      </c>
      <c s="36" t="s">
        <v>165</v>
      </c>
      <c s="37">
        <v>15</v>
      </c>
      <c s="36">
        <v>0</v>
      </c>
      <c s="36">
        <f>ROUND(G191*H191,6)</f>
      </c>
      <c r="L191" s="38">
        <v>0</v>
      </c>
      <c s="32">
        <f>ROUND(ROUND(L191,2)*ROUND(G191,3),2)</f>
      </c>
      <c s="36" t="s">
        <v>187</v>
      </c>
      <c>
        <f>(M191*21)/100</f>
      </c>
      <c t="s">
        <v>27</v>
      </c>
    </row>
    <row r="192" spans="1:5" ht="12.75">
      <c r="A192" s="35" t="s">
        <v>56</v>
      </c>
      <c r="E192" s="39" t="s">
        <v>855</v>
      </c>
    </row>
    <row r="193" spans="1:5" ht="12.75">
      <c r="A193" s="35" t="s">
        <v>57</v>
      </c>
      <c r="E193" s="40" t="s">
        <v>856</v>
      </c>
    </row>
    <row r="194" spans="1:5" ht="12.75">
      <c r="A194" t="s">
        <v>58</v>
      </c>
      <c r="E194" s="39" t="s">
        <v>189</v>
      </c>
    </row>
    <row r="195" spans="1:16" ht="12.75">
      <c r="A195" t="s">
        <v>49</v>
      </c>
      <c s="34" t="s">
        <v>303</v>
      </c>
      <c s="34" t="s">
        <v>857</v>
      </c>
      <c s="35" t="s">
        <v>4</v>
      </c>
      <c s="6" t="s">
        <v>858</v>
      </c>
      <c s="36" t="s">
        <v>165</v>
      </c>
      <c s="37">
        <v>3</v>
      </c>
      <c s="36">
        <v>0</v>
      </c>
      <c s="36">
        <f>ROUND(G195*H195,6)</f>
      </c>
      <c r="L195" s="38">
        <v>0</v>
      </c>
      <c s="32">
        <f>ROUND(ROUND(L195,2)*ROUND(G195,3),2)</f>
      </c>
      <c s="36" t="s">
        <v>187</v>
      </c>
      <c>
        <f>(M195*21)/100</f>
      </c>
      <c t="s">
        <v>27</v>
      </c>
    </row>
    <row r="196" spans="1:5" ht="12.75">
      <c r="A196" s="35" t="s">
        <v>56</v>
      </c>
      <c r="E196" s="39" t="s">
        <v>859</v>
      </c>
    </row>
    <row r="197" spans="1:5" ht="12.75">
      <c r="A197" s="35" t="s">
        <v>57</v>
      </c>
      <c r="E197" s="40" t="s">
        <v>860</v>
      </c>
    </row>
    <row r="198" spans="1:5" ht="12.75">
      <c r="A198" t="s">
        <v>58</v>
      </c>
      <c r="E198" s="39" t="s">
        <v>189</v>
      </c>
    </row>
    <row r="199" spans="1:13" ht="12.75">
      <c r="A199" t="s">
        <v>46</v>
      </c>
      <c r="C199" s="31" t="s">
        <v>83</v>
      </c>
      <c r="E199" s="33" t="s">
        <v>436</v>
      </c>
      <c r="J199" s="32">
        <f>0</f>
      </c>
      <c s="32">
        <f>0</f>
      </c>
      <c s="32">
        <f>0+L200+L204+L208+L212+L216+L220+L224+L228+L232+L236+L240+L244+L248</f>
      </c>
      <c s="32">
        <f>0+M200+M204+M208+M212+M216+M220+M224+M228+M232+M236+M240+M244+M248</f>
      </c>
    </row>
    <row r="200" spans="1:16" ht="25.5">
      <c r="A200" t="s">
        <v>49</v>
      </c>
      <c s="34" t="s">
        <v>307</v>
      </c>
      <c s="34" t="s">
        <v>861</v>
      </c>
      <c s="35" t="s">
        <v>4</v>
      </c>
      <c s="6" t="s">
        <v>862</v>
      </c>
      <c s="36" t="s">
        <v>242</v>
      </c>
      <c s="37">
        <v>594</v>
      </c>
      <c s="36">
        <v>0</v>
      </c>
      <c s="36">
        <f>ROUND(G200*H200,6)</f>
      </c>
      <c r="L200" s="38">
        <v>0</v>
      </c>
      <c s="32">
        <f>ROUND(ROUND(L200,2)*ROUND(G200,3),2)</f>
      </c>
      <c s="36" t="s">
        <v>187</v>
      </c>
      <c>
        <f>(M200*21)/100</f>
      </c>
      <c t="s">
        <v>27</v>
      </c>
    </row>
    <row r="201" spans="1:5" ht="12.75">
      <c r="A201" s="35" t="s">
        <v>56</v>
      </c>
      <c r="E201" s="39" t="s">
        <v>863</v>
      </c>
    </row>
    <row r="202" spans="1:5" ht="12.75">
      <c r="A202" s="35" t="s">
        <v>57</v>
      </c>
      <c r="E202" s="40" t="s">
        <v>4</v>
      </c>
    </row>
    <row r="203" spans="1:5" ht="12.75">
      <c r="A203" t="s">
        <v>58</v>
      </c>
      <c r="E203" s="39" t="s">
        <v>189</v>
      </c>
    </row>
    <row r="204" spans="1:16" ht="25.5">
      <c r="A204" t="s">
        <v>49</v>
      </c>
      <c s="34" t="s">
        <v>312</v>
      </c>
      <c s="34" t="s">
        <v>864</v>
      </c>
      <c s="35" t="s">
        <v>4</v>
      </c>
      <c s="6" t="s">
        <v>865</v>
      </c>
      <c s="36" t="s">
        <v>242</v>
      </c>
      <c s="37">
        <v>247.7</v>
      </c>
      <c s="36">
        <v>0</v>
      </c>
      <c s="36">
        <f>ROUND(G204*H204,6)</f>
      </c>
      <c r="L204" s="38">
        <v>0</v>
      </c>
      <c s="32">
        <f>ROUND(ROUND(L204,2)*ROUND(G204,3),2)</f>
      </c>
      <c s="36" t="s">
        <v>187</v>
      </c>
      <c>
        <f>(M204*21)/100</f>
      </c>
      <c t="s">
        <v>27</v>
      </c>
    </row>
    <row r="205" spans="1:5" ht="12.75">
      <c r="A205" s="35" t="s">
        <v>56</v>
      </c>
      <c r="E205" s="39" t="s">
        <v>866</v>
      </c>
    </row>
    <row r="206" spans="1:5" ht="12.75">
      <c r="A206" s="35" t="s">
        <v>57</v>
      </c>
      <c r="E206" s="40" t="s">
        <v>4</v>
      </c>
    </row>
    <row r="207" spans="1:5" ht="12.75">
      <c r="A207" t="s">
        <v>58</v>
      </c>
      <c r="E207" s="39" t="s">
        <v>189</v>
      </c>
    </row>
    <row r="208" spans="1:16" ht="25.5">
      <c r="A208" t="s">
        <v>49</v>
      </c>
      <c s="34" t="s">
        <v>315</v>
      </c>
      <c s="34" t="s">
        <v>867</v>
      </c>
      <c s="35" t="s">
        <v>4</v>
      </c>
      <c s="6" t="s">
        <v>868</v>
      </c>
      <c s="36" t="s">
        <v>242</v>
      </c>
      <c s="37">
        <v>164</v>
      </c>
      <c s="36">
        <v>0</v>
      </c>
      <c s="36">
        <f>ROUND(G208*H208,6)</f>
      </c>
      <c r="L208" s="38">
        <v>0</v>
      </c>
      <c s="32">
        <f>ROUND(ROUND(L208,2)*ROUND(G208,3),2)</f>
      </c>
      <c s="36" t="s">
        <v>187</v>
      </c>
      <c>
        <f>(M208*21)/100</f>
      </c>
      <c t="s">
        <v>27</v>
      </c>
    </row>
    <row r="209" spans="1:5" ht="12.75">
      <c r="A209" s="35" t="s">
        <v>56</v>
      </c>
      <c r="E209" s="39" t="s">
        <v>869</v>
      </c>
    </row>
    <row r="210" spans="1:5" ht="12.75">
      <c r="A210" s="35" t="s">
        <v>57</v>
      </c>
      <c r="E210" s="40" t="s">
        <v>4</v>
      </c>
    </row>
    <row r="211" spans="1:5" ht="12.75">
      <c r="A211" t="s">
        <v>58</v>
      </c>
      <c r="E211" s="39" t="s">
        <v>189</v>
      </c>
    </row>
    <row r="212" spans="1:16" ht="12.75">
      <c r="A212" t="s">
        <v>49</v>
      </c>
      <c s="34" t="s">
        <v>320</v>
      </c>
      <c s="34" t="s">
        <v>870</v>
      </c>
      <c s="35" t="s">
        <v>4</v>
      </c>
      <c s="6" t="s">
        <v>871</v>
      </c>
      <c s="36" t="s">
        <v>242</v>
      </c>
      <c s="37">
        <v>12</v>
      </c>
      <c s="36">
        <v>0</v>
      </c>
      <c s="36">
        <f>ROUND(G212*H212,6)</f>
      </c>
      <c r="L212" s="38">
        <v>0</v>
      </c>
      <c s="32">
        <f>ROUND(ROUND(L212,2)*ROUND(G212,3),2)</f>
      </c>
      <c s="36" t="s">
        <v>187</v>
      </c>
      <c>
        <f>(M212*21)/100</f>
      </c>
      <c t="s">
        <v>27</v>
      </c>
    </row>
    <row r="213" spans="1:5" ht="12.75">
      <c r="A213" s="35" t="s">
        <v>56</v>
      </c>
      <c r="E213" s="39" t="s">
        <v>872</v>
      </c>
    </row>
    <row r="214" spans="1:5" ht="12.75">
      <c r="A214" s="35" t="s">
        <v>57</v>
      </c>
      <c r="E214" s="40" t="s">
        <v>4</v>
      </c>
    </row>
    <row r="215" spans="1:5" ht="12.75">
      <c r="A215" t="s">
        <v>58</v>
      </c>
      <c r="E215" s="39" t="s">
        <v>189</v>
      </c>
    </row>
    <row r="216" spans="1:16" ht="12.75">
      <c r="A216" t="s">
        <v>49</v>
      </c>
      <c s="34" t="s">
        <v>325</v>
      </c>
      <c s="34" t="s">
        <v>873</v>
      </c>
      <c s="35" t="s">
        <v>4</v>
      </c>
      <c s="6" t="s">
        <v>874</v>
      </c>
      <c s="36" t="s">
        <v>242</v>
      </c>
      <c s="37">
        <v>117</v>
      </c>
      <c s="36">
        <v>0</v>
      </c>
      <c s="36">
        <f>ROUND(G216*H216,6)</f>
      </c>
      <c r="L216" s="38">
        <v>0</v>
      </c>
      <c s="32">
        <f>ROUND(ROUND(L216,2)*ROUND(G216,3),2)</f>
      </c>
      <c s="36" t="s">
        <v>187</v>
      </c>
      <c>
        <f>(M216*21)/100</f>
      </c>
      <c t="s">
        <v>27</v>
      </c>
    </row>
    <row r="217" spans="1:5" ht="12.75">
      <c r="A217" s="35" t="s">
        <v>56</v>
      </c>
      <c r="E217" s="39" t="s">
        <v>875</v>
      </c>
    </row>
    <row r="218" spans="1:5" ht="12.75">
      <c r="A218" s="35" t="s">
        <v>57</v>
      </c>
      <c r="E218" s="40" t="s">
        <v>876</v>
      </c>
    </row>
    <row r="219" spans="1:5" ht="12.75">
      <c r="A219" t="s">
        <v>58</v>
      </c>
      <c r="E219" s="39" t="s">
        <v>189</v>
      </c>
    </row>
    <row r="220" spans="1:16" ht="12.75">
      <c r="A220" t="s">
        <v>49</v>
      </c>
      <c s="34" t="s">
        <v>329</v>
      </c>
      <c s="34" t="s">
        <v>877</v>
      </c>
      <c s="35" t="s">
        <v>4</v>
      </c>
      <c s="6" t="s">
        <v>878</v>
      </c>
      <c s="36" t="s">
        <v>242</v>
      </c>
      <c s="37">
        <v>460</v>
      </c>
      <c s="36">
        <v>0</v>
      </c>
      <c s="36">
        <f>ROUND(G220*H220,6)</f>
      </c>
      <c r="L220" s="38">
        <v>0</v>
      </c>
      <c s="32">
        <f>ROUND(ROUND(L220,2)*ROUND(G220,3),2)</f>
      </c>
      <c s="36" t="s">
        <v>187</v>
      </c>
      <c>
        <f>(M220*21)/100</f>
      </c>
      <c t="s">
        <v>27</v>
      </c>
    </row>
    <row r="221" spans="1:5" ht="25.5">
      <c r="A221" s="35" t="s">
        <v>56</v>
      </c>
      <c r="E221" s="39" t="s">
        <v>879</v>
      </c>
    </row>
    <row r="222" spans="1:5" ht="12.75">
      <c r="A222" s="35" t="s">
        <v>57</v>
      </c>
      <c r="E222" s="40" t="s">
        <v>880</v>
      </c>
    </row>
    <row r="223" spans="1:5" ht="12.75">
      <c r="A223" t="s">
        <v>58</v>
      </c>
      <c r="E223" s="39" t="s">
        <v>189</v>
      </c>
    </row>
    <row r="224" spans="1:16" ht="12.75">
      <c r="A224" t="s">
        <v>49</v>
      </c>
      <c s="34" t="s">
        <v>335</v>
      </c>
      <c s="34" t="s">
        <v>881</v>
      </c>
      <c s="35" t="s">
        <v>4</v>
      </c>
      <c s="6" t="s">
        <v>882</v>
      </c>
      <c s="36" t="s">
        <v>242</v>
      </c>
      <c s="37">
        <v>492</v>
      </c>
      <c s="36">
        <v>0</v>
      </c>
      <c s="36">
        <f>ROUND(G224*H224,6)</f>
      </c>
      <c r="L224" s="38">
        <v>0</v>
      </c>
      <c s="32">
        <f>ROUND(ROUND(L224,2)*ROUND(G224,3),2)</f>
      </c>
      <c s="36" t="s">
        <v>187</v>
      </c>
      <c>
        <f>(M224*21)/100</f>
      </c>
      <c t="s">
        <v>27</v>
      </c>
    </row>
    <row r="225" spans="1:5" ht="12.75">
      <c r="A225" s="35" t="s">
        <v>56</v>
      </c>
      <c r="E225" s="39" t="s">
        <v>883</v>
      </c>
    </row>
    <row r="226" spans="1:5" ht="12.75">
      <c r="A226" s="35" t="s">
        <v>57</v>
      </c>
      <c r="E226" s="40" t="s">
        <v>4</v>
      </c>
    </row>
    <row r="227" spans="1:5" ht="12.75">
      <c r="A227" t="s">
        <v>58</v>
      </c>
      <c r="E227" s="39" t="s">
        <v>189</v>
      </c>
    </row>
    <row r="228" spans="1:16" ht="12.75">
      <c r="A228" t="s">
        <v>49</v>
      </c>
      <c s="34" t="s">
        <v>339</v>
      </c>
      <c s="34" t="s">
        <v>884</v>
      </c>
      <c s="35" t="s">
        <v>4</v>
      </c>
      <c s="6" t="s">
        <v>885</v>
      </c>
      <c s="36" t="s">
        <v>242</v>
      </c>
      <c s="37">
        <v>14</v>
      </c>
      <c s="36">
        <v>0</v>
      </c>
      <c s="36">
        <f>ROUND(G228*H228,6)</f>
      </c>
      <c r="L228" s="38">
        <v>0</v>
      </c>
      <c s="32">
        <f>ROUND(ROUND(L228,2)*ROUND(G228,3),2)</f>
      </c>
      <c s="36" t="s">
        <v>187</v>
      </c>
      <c>
        <f>(M228*21)/100</f>
      </c>
      <c t="s">
        <v>27</v>
      </c>
    </row>
    <row r="229" spans="1:5" ht="12.75">
      <c r="A229" s="35" t="s">
        <v>56</v>
      </c>
      <c r="E229" s="39" t="s">
        <v>886</v>
      </c>
    </row>
    <row r="230" spans="1:5" ht="12.75">
      <c r="A230" s="35" t="s">
        <v>57</v>
      </c>
      <c r="E230" s="40" t="s">
        <v>887</v>
      </c>
    </row>
    <row r="231" spans="1:5" ht="12.75">
      <c r="A231" t="s">
        <v>58</v>
      </c>
      <c r="E231" s="39" t="s">
        <v>189</v>
      </c>
    </row>
    <row r="232" spans="1:16" ht="12.75">
      <c r="A232" t="s">
        <v>49</v>
      </c>
      <c s="34" t="s">
        <v>344</v>
      </c>
      <c s="34" t="s">
        <v>888</v>
      </c>
      <c s="35" t="s">
        <v>4</v>
      </c>
      <c s="6" t="s">
        <v>889</v>
      </c>
      <c s="36" t="s">
        <v>242</v>
      </c>
      <c s="37">
        <v>8</v>
      </c>
      <c s="36">
        <v>0</v>
      </c>
      <c s="36">
        <f>ROUND(G232*H232,6)</f>
      </c>
      <c r="L232" s="38">
        <v>0</v>
      </c>
      <c s="32">
        <f>ROUND(ROUND(L232,2)*ROUND(G232,3),2)</f>
      </c>
      <c s="36" t="s">
        <v>187</v>
      </c>
      <c>
        <f>(M232*21)/100</f>
      </c>
      <c t="s">
        <v>27</v>
      </c>
    </row>
    <row r="233" spans="1:5" ht="12.75">
      <c r="A233" s="35" t="s">
        <v>56</v>
      </c>
      <c r="E233" s="39" t="s">
        <v>890</v>
      </c>
    </row>
    <row r="234" spans="1:5" ht="12.75">
      <c r="A234" s="35" t="s">
        <v>57</v>
      </c>
      <c r="E234" s="40" t="s">
        <v>4</v>
      </c>
    </row>
    <row r="235" spans="1:5" ht="12.75">
      <c r="A235" t="s">
        <v>58</v>
      </c>
      <c r="E235" s="39" t="s">
        <v>189</v>
      </c>
    </row>
    <row r="236" spans="1:16" ht="12.75">
      <c r="A236" t="s">
        <v>49</v>
      </c>
      <c s="34" t="s">
        <v>348</v>
      </c>
      <c s="34" t="s">
        <v>891</v>
      </c>
      <c s="35" t="s">
        <v>4</v>
      </c>
      <c s="6" t="s">
        <v>892</v>
      </c>
      <c s="36" t="s">
        <v>242</v>
      </c>
      <c s="37">
        <v>492</v>
      </c>
      <c s="36">
        <v>0</v>
      </c>
      <c s="36">
        <f>ROUND(G236*H236,6)</f>
      </c>
      <c r="L236" s="38">
        <v>0</v>
      </c>
      <c s="32">
        <f>ROUND(ROUND(L236,2)*ROUND(G236,3),2)</f>
      </c>
      <c s="36" t="s">
        <v>187</v>
      </c>
      <c>
        <f>(M236*21)/100</f>
      </c>
      <c t="s">
        <v>27</v>
      </c>
    </row>
    <row r="237" spans="1:5" ht="12.75">
      <c r="A237" s="35" t="s">
        <v>56</v>
      </c>
      <c r="E237" s="39" t="s">
        <v>893</v>
      </c>
    </row>
    <row r="238" spans="1:5" ht="12.75">
      <c r="A238" s="35" t="s">
        <v>57</v>
      </c>
      <c r="E238" s="40" t="s">
        <v>894</v>
      </c>
    </row>
    <row r="239" spans="1:5" ht="12.75">
      <c r="A239" t="s">
        <v>58</v>
      </c>
      <c r="E239" s="39" t="s">
        <v>189</v>
      </c>
    </row>
    <row r="240" spans="1:16" ht="12.75">
      <c r="A240" t="s">
        <v>49</v>
      </c>
      <c s="34" t="s">
        <v>353</v>
      </c>
      <c s="34" t="s">
        <v>572</v>
      </c>
      <c s="35" t="s">
        <v>331</v>
      </c>
      <c s="6" t="s">
        <v>573</v>
      </c>
      <c s="36" t="s">
        <v>242</v>
      </c>
      <c s="37">
        <v>142</v>
      </c>
      <c s="36">
        <v>0</v>
      </c>
      <c s="36">
        <f>ROUND(G240*H240,6)</f>
      </c>
      <c r="L240" s="38">
        <v>0</v>
      </c>
      <c s="32">
        <f>ROUND(ROUND(L240,2)*ROUND(G240,3),2)</f>
      </c>
      <c s="36" t="s">
        <v>187</v>
      </c>
      <c>
        <f>(M240*21)/100</f>
      </c>
      <c t="s">
        <v>27</v>
      </c>
    </row>
    <row r="241" spans="1:5" ht="12.75">
      <c r="A241" s="35" t="s">
        <v>56</v>
      </c>
      <c r="E241" s="39" t="s">
        <v>895</v>
      </c>
    </row>
    <row r="242" spans="1:5" ht="12.75">
      <c r="A242" s="35" t="s">
        <v>57</v>
      </c>
      <c r="E242" s="40" t="s">
        <v>4</v>
      </c>
    </row>
    <row r="243" spans="1:5" ht="12.75">
      <c r="A243" t="s">
        <v>58</v>
      </c>
      <c r="E243" s="39" t="s">
        <v>189</v>
      </c>
    </row>
    <row r="244" spans="1:16" ht="12.75">
      <c r="A244" t="s">
        <v>49</v>
      </c>
      <c s="34" t="s">
        <v>357</v>
      </c>
      <c s="34" t="s">
        <v>572</v>
      </c>
      <c s="35" t="s">
        <v>336</v>
      </c>
      <c s="6" t="s">
        <v>573</v>
      </c>
      <c s="36" t="s">
        <v>242</v>
      </c>
      <c s="37">
        <v>36.75</v>
      </c>
      <c s="36">
        <v>0</v>
      </c>
      <c s="36">
        <f>ROUND(G244*H244,6)</f>
      </c>
      <c r="L244" s="38">
        <v>0</v>
      </c>
      <c s="32">
        <f>ROUND(ROUND(L244,2)*ROUND(G244,3),2)</f>
      </c>
      <c s="36" t="s">
        <v>187</v>
      </c>
      <c>
        <f>(M244*21)/100</f>
      </c>
      <c t="s">
        <v>27</v>
      </c>
    </row>
    <row r="245" spans="1:5" ht="12.75">
      <c r="A245" s="35" t="s">
        <v>56</v>
      </c>
      <c r="E245" s="39" t="s">
        <v>896</v>
      </c>
    </row>
    <row r="246" spans="1:5" ht="12.75">
      <c r="A246" s="35" t="s">
        <v>57</v>
      </c>
      <c r="E246" s="40" t="s">
        <v>4</v>
      </c>
    </row>
    <row r="247" spans="1:5" ht="12.75">
      <c r="A247" t="s">
        <v>58</v>
      </c>
      <c r="E247" s="39" t="s">
        <v>189</v>
      </c>
    </row>
    <row r="248" spans="1:16" ht="12.75">
      <c r="A248" t="s">
        <v>49</v>
      </c>
      <c s="34" t="s">
        <v>361</v>
      </c>
      <c s="34" t="s">
        <v>897</v>
      </c>
      <c s="35" t="s">
        <v>4</v>
      </c>
      <c s="6" t="s">
        <v>898</v>
      </c>
      <c s="36" t="s">
        <v>238</v>
      </c>
      <c s="37">
        <v>222.5</v>
      </c>
      <c s="36">
        <v>0</v>
      </c>
      <c s="36">
        <f>ROUND(G248*H248,6)</f>
      </c>
      <c r="L248" s="38">
        <v>0</v>
      </c>
      <c s="32">
        <f>ROUND(ROUND(L248,2)*ROUND(G248,3),2)</f>
      </c>
      <c s="36" t="s">
        <v>187</v>
      </c>
      <c>
        <f>(M248*21)/100</f>
      </c>
      <c t="s">
        <v>27</v>
      </c>
    </row>
    <row r="249" spans="1:5" ht="12.75">
      <c r="A249" s="35" t="s">
        <v>56</v>
      </c>
      <c r="E249" s="39" t="s">
        <v>899</v>
      </c>
    </row>
    <row r="250" spans="1:5" ht="12.75">
      <c r="A250" s="35" t="s">
        <v>57</v>
      </c>
      <c r="E250" s="40" t="s">
        <v>900</v>
      </c>
    </row>
    <row r="251" spans="1:5" ht="12.75">
      <c r="A251" t="s">
        <v>58</v>
      </c>
      <c r="E251"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903</v>
      </c>
      <c r="E8" s="30" t="s">
        <v>902</v>
      </c>
      <c r="J8" s="29">
        <f>0+J9+J18+J51+J56+J81</f>
      </c>
      <c s="29">
        <f>0+K9+K18+K51+K56+K81</f>
      </c>
      <c s="29">
        <f>0+L9+L18+L51+L56+L81</f>
      </c>
      <c s="29">
        <f>0+M9+M18+M51+M56+M81</f>
      </c>
    </row>
    <row r="9" spans="1:13" ht="12.75">
      <c r="A9" t="s">
        <v>46</v>
      </c>
      <c r="C9" s="31" t="s">
        <v>144</v>
      </c>
      <c r="E9" s="33" t="s">
        <v>145</v>
      </c>
      <c r="J9" s="32">
        <f>0</f>
      </c>
      <c s="32">
        <f>0</f>
      </c>
      <c s="32">
        <f>0+L10+L14</f>
      </c>
      <c s="32">
        <f>0+M10+M14</f>
      </c>
    </row>
    <row r="10" spans="1:16" ht="25.5">
      <c r="A10" t="s">
        <v>49</v>
      </c>
      <c s="34" t="s">
        <v>50</v>
      </c>
      <c s="34" t="s">
        <v>51</v>
      </c>
      <c s="35" t="s">
        <v>52</v>
      </c>
      <c s="6" t="s">
        <v>53</v>
      </c>
      <c s="36" t="s">
        <v>54</v>
      </c>
      <c s="37">
        <v>631.1</v>
      </c>
      <c s="36">
        <v>0</v>
      </c>
      <c s="36">
        <f>ROUND(G10*H10,6)</f>
      </c>
      <c r="L10" s="38">
        <v>0</v>
      </c>
      <c s="32">
        <f>ROUND(ROUND(L10,2)*ROUND(G10,3),2)</f>
      </c>
      <c s="36" t="s">
        <v>55</v>
      </c>
      <c>
        <f>(M10*21)/100</f>
      </c>
      <c t="s">
        <v>27</v>
      </c>
    </row>
    <row r="11" spans="1:5" ht="25.5">
      <c r="A11" s="35" t="s">
        <v>56</v>
      </c>
      <c r="E11" s="39" t="s">
        <v>177</v>
      </c>
    </row>
    <row r="12" spans="1:5" ht="12.75">
      <c r="A12" s="35" t="s">
        <v>57</v>
      </c>
      <c r="E12" s="40" t="s">
        <v>904</v>
      </c>
    </row>
    <row r="13" spans="1:5" ht="25.5">
      <c r="A13" t="s">
        <v>58</v>
      </c>
      <c r="E13" s="39" t="s">
        <v>177</v>
      </c>
    </row>
    <row r="14" spans="1:16" ht="12.75">
      <c r="A14" t="s">
        <v>49</v>
      </c>
      <c s="34" t="s">
        <v>27</v>
      </c>
      <c s="34" t="s">
        <v>174</v>
      </c>
      <c s="35" t="s">
        <v>4</v>
      </c>
      <c s="6" t="s">
        <v>725</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182</v>
      </c>
      <c r="J18" s="32">
        <f>0</f>
      </c>
      <c s="32">
        <f>0</f>
      </c>
      <c s="32">
        <f>0+L19+L23+L27+L31+L35+L39+L43+L47</f>
      </c>
      <c s="32">
        <f>0+M19+M23+M27+M31+M35+M39+M43+M47</f>
      </c>
    </row>
    <row r="19" spans="1:16" ht="12.75">
      <c r="A19" t="s">
        <v>49</v>
      </c>
      <c s="34" t="s">
        <v>25</v>
      </c>
      <c s="34" t="s">
        <v>509</v>
      </c>
      <c s="35" t="s">
        <v>4</v>
      </c>
      <c s="6" t="s">
        <v>510</v>
      </c>
      <c s="36" t="s">
        <v>186</v>
      </c>
      <c s="37">
        <v>1485.18</v>
      </c>
      <c s="36">
        <v>0</v>
      </c>
      <c s="36">
        <f>ROUND(G19*H19,6)</f>
      </c>
      <c r="L19" s="38">
        <v>0</v>
      </c>
      <c s="32">
        <f>ROUND(ROUND(L19,2)*ROUND(G19,3),2)</f>
      </c>
      <c s="36" t="s">
        <v>187</v>
      </c>
      <c>
        <f>(M19*21)/100</f>
      </c>
      <c t="s">
        <v>27</v>
      </c>
    </row>
    <row r="20" spans="1:5" ht="12.75">
      <c r="A20" s="35" t="s">
        <v>56</v>
      </c>
      <c r="E20" s="39" t="s">
        <v>511</v>
      </c>
    </row>
    <row r="21" spans="1:5" ht="12.75">
      <c r="A21" s="35" t="s">
        <v>57</v>
      </c>
      <c r="E21" s="40" t="s">
        <v>4</v>
      </c>
    </row>
    <row r="22" spans="1:5" ht="12.75">
      <c r="A22" t="s">
        <v>58</v>
      </c>
      <c r="E22" s="39" t="s">
        <v>189</v>
      </c>
    </row>
    <row r="23" spans="1:16" ht="12.75">
      <c r="A23" t="s">
        <v>49</v>
      </c>
      <c s="34" t="s">
        <v>66</v>
      </c>
      <c s="34" t="s">
        <v>513</v>
      </c>
      <c s="35" t="s">
        <v>4</v>
      </c>
      <c s="6" t="s">
        <v>514</v>
      </c>
      <c s="36" t="s">
        <v>186</v>
      </c>
      <c s="37">
        <v>1485.18</v>
      </c>
      <c s="36">
        <v>0</v>
      </c>
      <c s="36">
        <f>ROUND(G23*H23,6)</f>
      </c>
      <c r="L23" s="38">
        <v>0</v>
      </c>
      <c s="32">
        <f>ROUND(ROUND(L23,2)*ROUND(G23,3),2)</f>
      </c>
      <c s="36" t="s">
        <v>187</v>
      </c>
      <c>
        <f>(M23*21)/100</f>
      </c>
      <c t="s">
        <v>27</v>
      </c>
    </row>
    <row r="24" spans="1:5" ht="12.75">
      <c r="A24" s="35" t="s">
        <v>56</v>
      </c>
      <c r="E24" s="39" t="s">
        <v>905</v>
      </c>
    </row>
    <row r="25" spans="1:5" ht="12.75">
      <c r="A25" s="35" t="s">
        <v>57</v>
      </c>
      <c r="E25" s="40" t="s">
        <v>4</v>
      </c>
    </row>
    <row r="26" spans="1:5" ht="12.75">
      <c r="A26" t="s">
        <v>58</v>
      </c>
      <c r="E26" s="39" t="s">
        <v>189</v>
      </c>
    </row>
    <row r="27" spans="1:16" ht="12.75">
      <c r="A27" t="s">
        <v>49</v>
      </c>
      <c s="34" t="s">
        <v>70</v>
      </c>
      <c s="34" t="s">
        <v>195</v>
      </c>
      <c s="35" t="s">
        <v>4</v>
      </c>
      <c s="6" t="s">
        <v>196</v>
      </c>
      <c s="36" t="s">
        <v>186</v>
      </c>
      <c s="37">
        <v>307.52</v>
      </c>
      <c s="36">
        <v>0</v>
      </c>
      <c s="36">
        <f>ROUND(G27*H27,6)</f>
      </c>
      <c r="L27" s="38">
        <v>0</v>
      </c>
      <c s="32">
        <f>ROUND(ROUND(L27,2)*ROUND(G27,3),2)</f>
      </c>
      <c s="36" t="s">
        <v>187</v>
      </c>
      <c>
        <f>(M27*21)/100</f>
      </c>
      <c t="s">
        <v>27</v>
      </c>
    </row>
    <row r="28" spans="1:5" ht="12.75">
      <c r="A28" s="35" t="s">
        <v>56</v>
      </c>
      <c r="E28" s="39" t="s">
        <v>906</v>
      </c>
    </row>
    <row r="29" spans="1:5" ht="12.75">
      <c r="A29" s="35" t="s">
        <v>57</v>
      </c>
      <c r="E29" s="40" t="s">
        <v>4</v>
      </c>
    </row>
    <row r="30" spans="1:5" ht="12.75">
      <c r="A30" t="s">
        <v>58</v>
      </c>
      <c r="E30" s="39" t="s">
        <v>189</v>
      </c>
    </row>
    <row r="31" spans="1:16" ht="12.75">
      <c r="A31" t="s">
        <v>49</v>
      </c>
      <c s="34" t="s">
        <v>26</v>
      </c>
      <c s="34" t="s">
        <v>597</v>
      </c>
      <c s="35" t="s">
        <v>4</v>
      </c>
      <c s="6" t="s">
        <v>598</v>
      </c>
      <c s="36" t="s">
        <v>186</v>
      </c>
      <c s="37">
        <v>8.03</v>
      </c>
      <c s="36">
        <v>0</v>
      </c>
      <c s="36">
        <f>ROUND(G31*H31,6)</f>
      </c>
      <c r="L31" s="38">
        <v>0</v>
      </c>
      <c s="32">
        <f>ROUND(ROUND(L31,2)*ROUND(G31,3),2)</f>
      </c>
      <c s="36" t="s">
        <v>187</v>
      </c>
      <c>
        <f>(M31*21)/100</f>
      </c>
      <c t="s">
        <v>27</v>
      </c>
    </row>
    <row r="32" spans="1:5" ht="12.75">
      <c r="A32" s="35" t="s">
        <v>56</v>
      </c>
      <c r="E32" s="39" t="s">
        <v>906</v>
      </c>
    </row>
    <row r="33" spans="1:5" ht="12.75">
      <c r="A33" s="35" t="s">
        <v>57</v>
      </c>
      <c r="E33" s="40" t="s">
        <v>4</v>
      </c>
    </row>
    <row r="34" spans="1:5" ht="12.75">
      <c r="A34" t="s">
        <v>58</v>
      </c>
      <c r="E34" s="39" t="s">
        <v>189</v>
      </c>
    </row>
    <row r="35" spans="1:16" ht="12.75">
      <c r="A35" t="s">
        <v>49</v>
      </c>
      <c s="34" t="s">
        <v>75</v>
      </c>
      <c s="34" t="s">
        <v>213</v>
      </c>
      <c s="35" t="s">
        <v>4</v>
      </c>
      <c s="6" t="s">
        <v>214</v>
      </c>
      <c s="36" t="s">
        <v>186</v>
      </c>
      <c s="37">
        <v>1485.18</v>
      </c>
      <c s="36">
        <v>0</v>
      </c>
      <c s="36">
        <f>ROUND(G35*H35,6)</f>
      </c>
      <c r="L35" s="38">
        <v>0</v>
      </c>
      <c s="32">
        <f>ROUND(ROUND(L35,2)*ROUND(G35,3),2)</f>
      </c>
      <c s="36" t="s">
        <v>187</v>
      </c>
      <c>
        <f>(M35*21)/100</f>
      </c>
      <c t="s">
        <v>27</v>
      </c>
    </row>
    <row r="36" spans="1:5" ht="12.75">
      <c r="A36" s="35" t="s">
        <v>56</v>
      </c>
      <c r="E36" s="39" t="s">
        <v>907</v>
      </c>
    </row>
    <row r="37" spans="1:5" ht="12.75">
      <c r="A37" s="35" t="s">
        <v>57</v>
      </c>
      <c r="E37" s="40" t="s">
        <v>4</v>
      </c>
    </row>
    <row r="38" spans="1:5" ht="12.75">
      <c r="A38" t="s">
        <v>58</v>
      </c>
      <c r="E38" s="39" t="s">
        <v>189</v>
      </c>
    </row>
    <row r="39" spans="1:16" ht="12.75">
      <c r="A39" t="s">
        <v>49</v>
      </c>
      <c s="34" t="s">
        <v>79</v>
      </c>
      <c s="34" t="s">
        <v>217</v>
      </c>
      <c s="35" t="s">
        <v>4</v>
      </c>
      <c s="6" t="s">
        <v>218</v>
      </c>
      <c s="36" t="s">
        <v>186</v>
      </c>
      <c s="37">
        <v>1485.18</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12.75">
      <c r="A43" t="s">
        <v>49</v>
      </c>
      <c s="34" t="s">
        <v>83</v>
      </c>
      <c s="34" t="s">
        <v>768</v>
      </c>
      <c s="35" t="s">
        <v>4</v>
      </c>
      <c s="6" t="s">
        <v>769</v>
      </c>
      <c s="36" t="s">
        <v>186</v>
      </c>
      <c s="37">
        <v>326.58</v>
      </c>
      <c s="36">
        <v>0</v>
      </c>
      <c s="36">
        <f>ROUND(G43*H43,6)</f>
      </c>
      <c r="L43" s="38">
        <v>0</v>
      </c>
      <c s="32">
        <f>ROUND(ROUND(L43,2)*ROUND(G43,3),2)</f>
      </c>
      <c s="36" t="s">
        <v>187</v>
      </c>
      <c>
        <f>(M43*21)/100</f>
      </c>
      <c t="s">
        <v>27</v>
      </c>
    </row>
    <row r="44" spans="1:5" ht="12.75">
      <c r="A44" s="35" t="s">
        <v>56</v>
      </c>
      <c r="E44" s="39" t="s">
        <v>908</v>
      </c>
    </row>
    <row r="45" spans="1:5" ht="12.75">
      <c r="A45" s="35" t="s">
        <v>57</v>
      </c>
      <c r="E45" s="40" t="s">
        <v>4</v>
      </c>
    </row>
    <row r="46" spans="1:5" ht="12.75">
      <c r="A46" t="s">
        <v>58</v>
      </c>
      <c r="E46" s="39" t="s">
        <v>189</v>
      </c>
    </row>
    <row r="47" spans="1:16" ht="12.75">
      <c r="A47" t="s">
        <v>49</v>
      </c>
      <c s="34" t="s">
        <v>129</v>
      </c>
      <c s="34" t="s">
        <v>772</v>
      </c>
      <c s="35" t="s">
        <v>4</v>
      </c>
      <c s="6" t="s">
        <v>773</v>
      </c>
      <c s="36" t="s">
        <v>186</v>
      </c>
      <c s="37">
        <v>182.75</v>
      </c>
      <c s="36">
        <v>0</v>
      </c>
      <c s="36">
        <f>ROUND(G47*H47,6)</f>
      </c>
      <c r="L47" s="38">
        <v>0</v>
      </c>
      <c s="32">
        <f>ROUND(ROUND(L47,2)*ROUND(G47,3),2)</f>
      </c>
      <c s="36" t="s">
        <v>187</v>
      </c>
      <c>
        <f>(M47*21)/100</f>
      </c>
      <c t="s">
        <v>27</v>
      </c>
    </row>
    <row r="48" spans="1:5" ht="12.75">
      <c r="A48" s="35" t="s">
        <v>56</v>
      </c>
      <c r="E48" s="39" t="s">
        <v>909</v>
      </c>
    </row>
    <row r="49" spans="1:5" ht="12.75">
      <c r="A49" s="35" t="s">
        <v>57</v>
      </c>
      <c r="E49" s="40" t="s">
        <v>4</v>
      </c>
    </row>
    <row r="50" spans="1:5" ht="12.75">
      <c r="A50" t="s">
        <v>58</v>
      </c>
      <c r="E50" s="39" t="s">
        <v>189</v>
      </c>
    </row>
    <row r="51" spans="1:13" ht="12.75">
      <c r="A51" t="s">
        <v>46</v>
      </c>
      <c r="C51" s="31" t="s">
        <v>25</v>
      </c>
      <c r="E51" s="33" t="s">
        <v>525</v>
      </c>
      <c r="J51" s="32">
        <f>0</f>
      </c>
      <c s="32">
        <f>0</f>
      </c>
      <c s="32">
        <f>0+L52</f>
      </c>
      <c s="32">
        <f>0+M52</f>
      </c>
    </row>
    <row r="52" spans="1:16" ht="12.75">
      <c r="A52" t="s">
        <v>49</v>
      </c>
      <c s="34" t="s">
        <v>135</v>
      </c>
      <c s="34" t="s">
        <v>910</v>
      </c>
      <c s="35" t="s">
        <v>4</v>
      </c>
      <c s="6" t="s">
        <v>911</v>
      </c>
      <c s="36" t="s">
        <v>93</v>
      </c>
      <c s="37">
        <v>1</v>
      </c>
      <c s="36">
        <v>0</v>
      </c>
      <c s="36">
        <f>ROUND(G52*H52,6)</f>
      </c>
      <c r="L52" s="38">
        <v>0</v>
      </c>
      <c s="32">
        <f>ROUND(ROUND(L52,2)*ROUND(G52,3),2)</f>
      </c>
      <c s="36" t="s">
        <v>55</v>
      </c>
      <c>
        <f>(M52*21)/100</f>
      </c>
      <c t="s">
        <v>27</v>
      </c>
    </row>
    <row r="53" spans="1:5" ht="25.5">
      <c r="A53" s="35" t="s">
        <v>56</v>
      </c>
      <c r="E53" s="39" t="s">
        <v>912</v>
      </c>
    </row>
    <row r="54" spans="1:5" ht="12.75">
      <c r="A54" s="35" t="s">
        <v>57</v>
      </c>
      <c r="E54" s="40" t="s">
        <v>4</v>
      </c>
    </row>
    <row r="55" spans="1:5" ht="12.75">
      <c r="A55" t="s">
        <v>58</v>
      </c>
      <c r="E55" s="39" t="s">
        <v>4</v>
      </c>
    </row>
    <row r="56" spans="1:13" ht="12.75">
      <c r="A56" t="s">
        <v>46</v>
      </c>
      <c r="C56" s="31" t="s">
        <v>66</v>
      </c>
      <c r="E56" s="33" t="s">
        <v>290</v>
      </c>
      <c r="J56" s="32">
        <f>0</f>
      </c>
      <c s="32">
        <f>0</f>
      </c>
      <c s="32">
        <f>0+L57+L61+L65+L69+L73+L77</f>
      </c>
      <c s="32">
        <f>0+M57+M61+M65+M69+M73+M77</f>
      </c>
    </row>
    <row r="57" spans="1:16" ht="12.75">
      <c r="A57" t="s">
        <v>49</v>
      </c>
      <c s="34" t="s">
        <v>176</v>
      </c>
      <c s="34" t="s">
        <v>913</v>
      </c>
      <c s="35" t="s">
        <v>4</v>
      </c>
      <c s="6" t="s">
        <v>914</v>
      </c>
      <c s="36" t="s">
        <v>186</v>
      </c>
      <c s="37">
        <v>3.097</v>
      </c>
      <c s="36">
        <v>0</v>
      </c>
      <c s="36">
        <f>ROUND(G57*H57,6)</f>
      </c>
      <c r="L57" s="38">
        <v>0</v>
      </c>
      <c s="32">
        <f>ROUND(ROUND(L57,2)*ROUND(G57,3),2)</f>
      </c>
      <c s="36" t="s">
        <v>187</v>
      </c>
      <c>
        <f>(M57*21)/100</f>
      </c>
      <c t="s">
        <v>27</v>
      </c>
    </row>
    <row r="58" spans="1:5" ht="12.75">
      <c r="A58" s="35" t="s">
        <v>56</v>
      </c>
      <c r="E58" s="39" t="s">
        <v>915</v>
      </c>
    </row>
    <row r="59" spans="1:5" ht="12.75">
      <c r="A59" s="35" t="s">
        <v>57</v>
      </c>
      <c r="E59" s="40" t="s">
        <v>4</v>
      </c>
    </row>
    <row r="60" spans="1:5" ht="12.75">
      <c r="A60" t="s">
        <v>58</v>
      </c>
      <c r="E60" s="39" t="s">
        <v>189</v>
      </c>
    </row>
    <row r="61" spans="1:16" ht="12.75">
      <c r="A61" t="s">
        <v>49</v>
      </c>
      <c s="34" t="s">
        <v>179</v>
      </c>
      <c s="34" t="s">
        <v>916</v>
      </c>
      <c s="35" t="s">
        <v>4</v>
      </c>
      <c s="6" t="s">
        <v>917</v>
      </c>
      <c s="36" t="s">
        <v>186</v>
      </c>
      <c s="37">
        <v>17.67</v>
      </c>
      <c s="36">
        <v>0</v>
      </c>
      <c s="36">
        <f>ROUND(G61*H61,6)</f>
      </c>
      <c r="L61" s="38">
        <v>0</v>
      </c>
      <c s="32">
        <f>ROUND(ROUND(L61,2)*ROUND(G61,3),2)</f>
      </c>
      <c s="36" t="s">
        <v>187</v>
      </c>
      <c>
        <f>(M61*21)/100</f>
      </c>
      <c t="s">
        <v>27</v>
      </c>
    </row>
    <row r="62" spans="1:5" ht="12.75">
      <c r="A62" s="35" t="s">
        <v>56</v>
      </c>
      <c r="E62" s="39" t="s">
        <v>918</v>
      </c>
    </row>
    <row r="63" spans="1:5" ht="12.75">
      <c r="A63" s="35" t="s">
        <v>57</v>
      </c>
      <c r="E63" s="40" t="s">
        <v>4</v>
      </c>
    </row>
    <row r="64" spans="1:5" ht="12.75">
      <c r="A64" t="s">
        <v>58</v>
      </c>
      <c r="E64" s="39" t="s">
        <v>189</v>
      </c>
    </row>
    <row r="65" spans="1:16" ht="12.75">
      <c r="A65" t="s">
        <v>49</v>
      </c>
      <c s="34" t="s">
        <v>181</v>
      </c>
      <c s="34" t="s">
        <v>919</v>
      </c>
      <c s="35" t="s">
        <v>4</v>
      </c>
      <c s="6" t="s">
        <v>920</v>
      </c>
      <c s="36" t="s">
        <v>186</v>
      </c>
      <c s="37">
        <v>2.1</v>
      </c>
      <c s="36">
        <v>0</v>
      </c>
      <c s="36">
        <f>ROUND(G65*H65,6)</f>
      </c>
      <c r="L65" s="38">
        <v>0</v>
      </c>
      <c s="32">
        <f>ROUND(ROUND(L65,2)*ROUND(G65,3),2)</f>
      </c>
      <c s="36" t="s">
        <v>187</v>
      </c>
      <c>
        <f>(M65*21)/100</f>
      </c>
      <c t="s">
        <v>27</v>
      </c>
    </row>
    <row r="66" spans="1:5" ht="12.75">
      <c r="A66" s="35" t="s">
        <v>56</v>
      </c>
      <c r="E66" s="39" t="s">
        <v>921</v>
      </c>
    </row>
    <row r="67" spans="1:5" ht="12.75">
      <c r="A67" s="35" t="s">
        <v>57</v>
      </c>
      <c r="E67" s="40" t="s">
        <v>922</v>
      </c>
    </row>
    <row r="68" spans="1:5" ht="12.75">
      <c r="A68" t="s">
        <v>58</v>
      </c>
      <c r="E68" s="39" t="s">
        <v>189</v>
      </c>
    </row>
    <row r="69" spans="1:16" ht="12.75">
      <c r="A69" t="s">
        <v>49</v>
      </c>
      <c s="34" t="s">
        <v>183</v>
      </c>
      <c s="34" t="s">
        <v>541</v>
      </c>
      <c s="35" t="s">
        <v>4</v>
      </c>
      <c s="6" t="s">
        <v>542</v>
      </c>
      <c s="36" t="s">
        <v>186</v>
      </c>
      <c s="37">
        <v>45.117</v>
      </c>
      <c s="36">
        <v>0</v>
      </c>
      <c s="36">
        <f>ROUND(G69*H69,6)</f>
      </c>
      <c r="L69" s="38">
        <v>0</v>
      </c>
      <c s="32">
        <f>ROUND(ROUND(L69,2)*ROUND(G69,3),2)</f>
      </c>
      <c s="36" t="s">
        <v>187</v>
      </c>
      <c>
        <f>(M69*21)/100</f>
      </c>
      <c t="s">
        <v>27</v>
      </c>
    </row>
    <row r="70" spans="1:5" ht="25.5">
      <c r="A70" s="35" t="s">
        <v>56</v>
      </c>
      <c r="E70" s="39" t="s">
        <v>923</v>
      </c>
    </row>
    <row r="71" spans="1:5" ht="12.75">
      <c r="A71" s="35" t="s">
        <v>57</v>
      </c>
      <c r="E71" s="40" t="s">
        <v>924</v>
      </c>
    </row>
    <row r="72" spans="1:5" ht="12.75">
      <c r="A72" t="s">
        <v>58</v>
      </c>
      <c r="E72" s="39" t="s">
        <v>189</v>
      </c>
    </row>
    <row r="73" spans="1:16" ht="12.75">
      <c r="A73" t="s">
        <v>49</v>
      </c>
      <c s="34" t="s">
        <v>190</v>
      </c>
      <c s="34" t="s">
        <v>345</v>
      </c>
      <c s="35" t="s">
        <v>4</v>
      </c>
      <c s="6" t="s">
        <v>346</v>
      </c>
      <c s="36" t="s">
        <v>186</v>
      </c>
      <c s="37">
        <v>6.194</v>
      </c>
      <c s="36">
        <v>0</v>
      </c>
      <c s="36">
        <f>ROUND(G73*H73,6)</f>
      </c>
      <c r="L73" s="38">
        <v>0</v>
      </c>
      <c s="32">
        <f>ROUND(ROUND(L73,2)*ROUND(G73,3),2)</f>
      </c>
      <c s="36" t="s">
        <v>187</v>
      </c>
      <c>
        <f>(M73*21)/100</f>
      </c>
      <c t="s">
        <v>27</v>
      </c>
    </row>
    <row r="74" spans="1:5" ht="12.75">
      <c r="A74" s="35" t="s">
        <v>56</v>
      </c>
      <c r="E74" s="39" t="s">
        <v>925</v>
      </c>
    </row>
    <row r="75" spans="1:5" ht="12.75">
      <c r="A75" s="35" t="s">
        <v>57</v>
      </c>
      <c r="E75" s="40" t="s">
        <v>926</v>
      </c>
    </row>
    <row r="76" spans="1:5" ht="12.75">
      <c r="A76" t="s">
        <v>58</v>
      </c>
      <c r="E76" s="39" t="s">
        <v>189</v>
      </c>
    </row>
    <row r="77" spans="1:16" ht="12.75">
      <c r="A77" t="s">
        <v>49</v>
      </c>
      <c s="34" t="s">
        <v>194</v>
      </c>
      <c s="34" t="s">
        <v>927</v>
      </c>
      <c s="35" t="s">
        <v>4</v>
      </c>
      <c s="6" t="s">
        <v>928</v>
      </c>
      <c s="36" t="s">
        <v>186</v>
      </c>
      <c s="37">
        <v>3.177</v>
      </c>
      <c s="36">
        <v>0</v>
      </c>
      <c s="36">
        <f>ROUND(G77*H77,6)</f>
      </c>
      <c r="L77" s="38">
        <v>0</v>
      </c>
      <c s="32">
        <f>ROUND(ROUND(L77,2)*ROUND(G77,3),2)</f>
      </c>
      <c s="36" t="s">
        <v>187</v>
      </c>
      <c>
        <f>(M77*21)/100</f>
      </c>
      <c t="s">
        <v>27</v>
      </c>
    </row>
    <row r="78" spans="1:5" ht="12.75">
      <c r="A78" s="35" t="s">
        <v>56</v>
      </c>
      <c r="E78" s="39" t="s">
        <v>929</v>
      </c>
    </row>
    <row r="79" spans="1:5" ht="12.75">
      <c r="A79" s="35" t="s">
        <v>57</v>
      </c>
      <c r="E79" s="40" t="s">
        <v>930</v>
      </c>
    </row>
    <row r="80" spans="1:5" ht="12.75">
      <c r="A80" t="s">
        <v>58</v>
      </c>
      <c r="E80" s="39" t="s">
        <v>189</v>
      </c>
    </row>
    <row r="81" spans="1:13" ht="12.75">
      <c r="A81" t="s">
        <v>46</v>
      </c>
      <c r="C81" s="31" t="s">
        <v>79</v>
      </c>
      <c r="E81" s="33" t="s">
        <v>413</v>
      </c>
      <c r="J81" s="32">
        <f>0</f>
      </c>
      <c s="32">
        <f>0</f>
      </c>
      <c s="32">
        <f>0+L82+L86+L90+L94+L98+L102+L106+L110+L114+L118+L122+L126+L130+L134</f>
      </c>
      <c s="32">
        <f>0+M82+M86+M90+M94+M98+M102+M106+M110+M114+M118+M122+M126+M130+M134</f>
      </c>
    </row>
    <row r="82" spans="1:16" ht="12.75">
      <c r="A82" t="s">
        <v>49</v>
      </c>
      <c s="34" t="s">
        <v>198</v>
      </c>
      <c s="34" t="s">
        <v>931</v>
      </c>
      <c s="35" t="s">
        <v>4</v>
      </c>
      <c s="6" t="s">
        <v>932</v>
      </c>
      <c s="36" t="s">
        <v>242</v>
      </c>
      <c s="37">
        <v>2</v>
      </c>
      <c s="36">
        <v>0</v>
      </c>
      <c s="36">
        <f>ROUND(G82*H82,6)</f>
      </c>
      <c r="L82" s="38">
        <v>0</v>
      </c>
      <c s="32">
        <f>ROUND(ROUND(L82,2)*ROUND(G82,3),2)</f>
      </c>
      <c s="36" t="s">
        <v>187</v>
      </c>
      <c>
        <f>(M82*21)/100</f>
      </c>
      <c t="s">
        <v>27</v>
      </c>
    </row>
    <row r="83" spans="1:5" ht="12.75">
      <c r="A83" s="35" t="s">
        <v>56</v>
      </c>
      <c r="E83" s="39" t="s">
        <v>933</v>
      </c>
    </row>
    <row r="84" spans="1:5" ht="12.75">
      <c r="A84" s="35" t="s">
        <v>57</v>
      </c>
      <c r="E84" s="40" t="s">
        <v>4</v>
      </c>
    </row>
    <row r="85" spans="1:5" ht="12.75">
      <c r="A85" t="s">
        <v>58</v>
      </c>
      <c r="E85" s="39" t="s">
        <v>189</v>
      </c>
    </row>
    <row r="86" spans="1:16" ht="12.75">
      <c r="A86" t="s">
        <v>49</v>
      </c>
      <c s="34" t="s">
        <v>202</v>
      </c>
      <c s="34" t="s">
        <v>837</v>
      </c>
      <c s="35" t="s">
        <v>4</v>
      </c>
      <c s="6" t="s">
        <v>838</v>
      </c>
      <c s="36" t="s">
        <v>242</v>
      </c>
      <c s="37">
        <v>64</v>
      </c>
      <c s="36">
        <v>0</v>
      </c>
      <c s="36">
        <f>ROUND(G86*H86,6)</f>
      </c>
      <c r="L86" s="38">
        <v>0</v>
      </c>
      <c s="32">
        <f>ROUND(ROUND(L86,2)*ROUND(G86,3),2)</f>
      </c>
      <c s="36" t="s">
        <v>187</v>
      </c>
      <c>
        <f>(M86*21)/100</f>
      </c>
      <c t="s">
        <v>27</v>
      </c>
    </row>
    <row r="87" spans="1:5" ht="12.75">
      <c r="A87" s="35" t="s">
        <v>56</v>
      </c>
      <c r="E87" s="39" t="s">
        <v>933</v>
      </c>
    </row>
    <row r="88" spans="1:5" ht="12.75">
      <c r="A88" s="35" t="s">
        <v>57</v>
      </c>
      <c r="E88" s="40" t="s">
        <v>4</v>
      </c>
    </row>
    <row r="89" spans="1:5" ht="12.75">
      <c r="A89" t="s">
        <v>58</v>
      </c>
      <c r="E89" s="39" t="s">
        <v>189</v>
      </c>
    </row>
    <row r="90" spans="1:16" ht="12.75">
      <c r="A90" t="s">
        <v>49</v>
      </c>
      <c s="34" t="s">
        <v>206</v>
      </c>
      <c s="34" t="s">
        <v>934</v>
      </c>
      <c s="35" t="s">
        <v>4</v>
      </c>
      <c s="6" t="s">
        <v>935</v>
      </c>
      <c s="36" t="s">
        <v>242</v>
      </c>
      <c s="37">
        <v>218.82</v>
      </c>
      <c s="36">
        <v>0</v>
      </c>
      <c s="36">
        <f>ROUND(G90*H90,6)</f>
      </c>
      <c r="L90" s="38">
        <v>0</v>
      </c>
      <c s="32">
        <f>ROUND(ROUND(L90,2)*ROUND(G90,3),2)</f>
      </c>
      <c s="36" t="s">
        <v>187</v>
      </c>
      <c>
        <f>(M90*21)/100</f>
      </c>
      <c t="s">
        <v>27</v>
      </c>
    </row>
    <row r="91" spans="1:5" ht="12.75">
      <c r="A91" s="35" t="s">
        <v>56</v>
      </c>
      <c r="E91" s="39" t="s">
        <v>933</v>
      </c>
    </row>
    <row r="92" spans="1:5" ht="12.75">
      <c r="A92" s="35" t="s">
        <v>57</v>
      </c>
      <c r="E92" s="40" t="s">
        <v>4</v>
      </c>
    </row>
    <row r="93" spans="1:5" ht="12.75">
      <c r="A93" t="s">
        <v>58</v>
      </c>
      <c r="E93" s="39" t="s">
        <v>189</v>
      </c>
    </row>
    <row r="94" spans="1:16" ht="12.75">
      <c r="A94" t="s">
        <v>49</v>
      </c>
      <c s="34" t="s">
        <v>209</v>
      </c>
      <c s="34" t="s">
        <v>936</v>
      </c>
      <c s="35" t="s">
        <v>4</v>
      </c>
      <c s="6" t="s">
        <v>937</v>
      </c>
      <c s="36" t="s">
        <v>242</v>
      </c>
      <c s="37">
        <v>211.82</v>
      </c>
      <c s="36">
        <v>0</v>
      </c>
      <c s="36">
        <f>ROUND(G94*H94,6)</f>
      </c>
      <c r="L94" s="38">
        <v>0</v>
      </c>
      <c s="32">
        <f>ROUND(ROUND(L94,2)*ROUND(G94,3),2)</f>
      </c>
      <c s="36" t="s">
        <v>187</v>
      </c>
      <c>
        <f>(M94*21)/100</f>
      </c>
      <c t="s">
        <v>27</v>
      </c>
    </row>
    <row r="95" spans="1:5" ht="12.75">
      <c r="A95" s="35" t="s">
        <v>56</v>
      </c>
      <c r="E95" s="39" t="s">
        <v>4</v>
      </c>
    </row>
    <row r="96" spans="1:5" ht="12.75">
      <c r="A96" s="35" t="s">
        <v>57</v>
      </c>
      <c r="E96" s="40" t="s">
        <v>4</v>
      </c>
    </row>
    <row r="97" spans="1:5" ht="12.75">
      <c r="A97" t="s">
        <v>58</v>
      </c>
      <c r="E97" s="39" t="s">
        <v>189</v>
      </c>
    </row>
    <row r="98" spans="1:16" ht="12.75">
      <c r="A98" t="s">
        <v>49</v>
      </c>
      <c s="34" t="s">
        <v>212</v>
      </c>
      <c s="34" t="s">
        <v>938</v>
      </c>
      <c s="35" t="s">
        <v>4</v>
      </c>
      <c s="6" t="s">
        <v>939</v>
      </c>
      <c s="36" t="s">
        <v>165</v>
      </c>
      <c s="37">
        <v>8</v>
      </c>
      <c s="36">
        <v>0</v>
      </c>
      <c s="36">
        <f>ROUND(G98*H98,6)</f>
      </c>
      <c r="L98" s="38">
        <v>0</v>
      </c>
      <c s="32">
        <f>ROUND(ROUND(L98,2)*ROUND(G98,3),2)</f>
      </c>
      <c s="36" t="s">
        <v>187</v>
      </c>
      <c>
        <f>(M98*21)/100</f>
      </c>
      <c t="s">
        <v>27</v>
      </c>
    </row>
    <row r="99" spans="1:5" ht="12.75">
      <c r="A99" s="35" t="s">
        <v>56</v>
      </c>
      <c r="E99" s="39" t="s">
        <v>4</v>
      </c>
    </row>
    <row r="100" spans="1:5" ht="12.75">
      <c r="A100" s="35" t="s">
        <v>57</v>
      </c>
      <c r="E100" s="40" t="s">
        <v>4</v>
      </c>
    </row>
    <row r="101" spans="1:5" ht="12.75">
      <c r="A101" t="s">
        <v>58</v>
      </c>
      <c r="E101" s="39" t="s">
        <v>189</v>
      </c>
    </row>
    <row r="102" spans="1:16" ht="12.75">
      <c r="A102" t="s">
        <v>49</v>
      </c>
      <c s="34" t="s">
        <v>216</v>
      </c>
      <c s="34" t="s">
        <v>940</v>
      </c>
      <c s="35" t="s">
        <v>4</v>
      </c>
      <c s="6" t="s">
        <v>941</v>
      </c>
      <c s="36" t="s">
        <v>165</v>
      </c>
      <c s="37">
        <v>1</v>
      </c>
      <c s="36">
        <v>0</v>
      </c>
      <c s="36">
        <f>ROUND(G102*H102,6)</f>
      </c>
      <c r="L102" s="38">
        <v>0</v>
      </c>
      <c s="32">
        <f>ROUND(ROUND(L102,2)*ROUND(G102,3),2)</f>
      </c>
      <c s="36" t="s">
        <v>187</v>
      </c>
      <c>
        <f>(M102*21)/100</f>
      </c>
      <c t="s">
        <v>27</v>
      </c>
    </row>
    <row r="103" spans="1:5" ht="12.75">
      <c r="A103" s="35" t="s">
        <v>56</v>
      </c>
      <c r="E103" s="39" t="s">
        <v>4</v>
      </c>
    </row>
    <row r="104" spans="1:5" ht="12.75">
      <c r="A104" s="35" t="s">
        <v>57</v>
      </c>
      <c r="E104" s="40" t="s">
        <v>4</v>
      </c>
    </row>
    <row r="105" spans="1:5" ht="12.75">
      <c r="A105" t="s">
        <v>58</v>
      </c>
      <c r="E105" s="39" t="s">
        <v>189</v>
      </c>
    </row>
    <row r="106" spans="1:16" ht="12.75">
      <c r="A106" t="s">
        <v>49</v>
      </c>
      <c s="34" t="s">
        <v>220</v>
      </c>
      <c s="34" t="s">
        <v>853</v>
      </c>
      <c s="35" t="s">
        <v>4</v>
      </c>
      <c s="6" t="s">
        <v>854</v>
      </c>
      <c s="36" t="s">
        <v>165</v>
      </c>
      <c s="37">
        <v>8</v>
      </c>
      <c s="36">
        <v>0</v>
      </c>
      <c s="36">
        <f>ROUND(G106*H106,6)</f>
      </c>
      <c r="L106" s="38">
        <v>0</v>
      </c>
      <c s="32">
        <f>ROUND(ROUND(L106,2)*ROUND(G106,3),2)</f>
      </c>
      <c s="36" t="s">
        <v>187</v>
      </c>
      <c>
        <f>(M106*21)/100</f>
      </c>
      <c t="s">
        <v>27</v>
      </c>
    </row>
    <row r="107" spans="1:5" ht="12.75">
      <c r="A107" s="35" t="s">
        <v>56</v>
      </c>
      <c r="E107" s="39" t="s">
        <v>4</v>
      </c>
    </row>
    <row r="108" spans="1:5" ht="12.75">
      <c r="A108" s="35" t="s">
        <v>57</v>
      </c>
      <c r="E108" s="40" t="s">
        <v>4</v>
      </c>
    </row>
    <row r="109" spans="1:5" ht="12.75">
      <c r="A109" t="s">
        <v>58</v>
      </c>
      <c r="E109" s="39" t="s">
        <v>189</v>
      </c>
    </row>
    <row r="110" spans="1:16" ht="12.75">
      <c r="A110" t="s">
        <v>49</v>
      </c>
      <c s="34" t="s">
        <v>225</v>
      </c>
      <c s="34" t="s">
        <v>942</v>
      </c>
      <c s="35" t="s">
        <v>4</v>
      </c>
      <c s="6" t="s">
        <v>943</v>
      </c>
      <c s="36" t="s">
        <v>165</v>
      </c>
      <c s="37">
        <v>5</v>
      </c>
      <c s="36">
        <v>0</v>
      </c>
      <c s="36">
        <f>ROUND(G110*H110,6)</f>
      </c>
      <c r="L110" s="38">
        <v>0</v>
      </c>
      <c s="32">
        <f>ROUND(ROUND(L110,2)*ROUND(G110,3),2)</f>
      </c>
      <c s="36" t="s">
        <v>187</v>
      </c>
      <c>
        <f>(M110*21)/100</f>
      </c>
      <c t="s">
        <v>27</v>
      </c>
    </row>
    <row r="111" spans="1:5" ht="12.75">
      <c r="A111" s="35" t="s">
        <v>56</v>
      </c>
      <c r="E111" s="39" t="s">
        <v>4</v>
      </c>
    </row>
    <row r="112" spans="1:5" ht="12.75">
      <c r="A112" s="35" t="s">
        <v>57</v>
      </c>
      <c r="E112" s="40" t="s">
        <v>4</v>
      </c>
    </row>
    <row r="113" spans="1:5" ht="12.75">
      <c r="A113" t="s">
        <v>58</v>
      </c>
      <c r="E113" s="39" t="s">
        <v>189</v>
      </c>
    </row>
    <row r="114" spans="1:16" ht="12.75">
      <c r="A114" t="s">
        <v>49</v>
      </c>
      <c s="34" t="s">
        <v>229</v>
      </c>
      <c s="34" t="s">
        <v>944</v>
      </c>
      <c s="35" t="s">
        <v>4</v>
      </c>
      <c s="6" t="s">
        <v>945</v>
      </c>
      <c s="36" t="s">
        <v>165</v>
      </c>
      <c s="37">
        <v>4</v>
      </c>
      <c s="36">
        <v>0</v>
      </c>
      <c s="36">
        <f>ROUND(G114*H114,6)</f>
      </c>
      <c r="L114" s="38">
        <v>0</v>
      </c>
      <c s="32">
        <f>ROUND(ROUND(L114,2)*ROUND(G114,3),2)</f>
      </c>
      <c s="36" t="s">
        <v>187</v>
      </c>
      <c>
        <f>(M114*21)/100</f>
      </c>
      <c t="s">
        <v>27</v>
      </c>
    </row>
    <row r="115" spans="1:5" ht="12.75">
      <c r="A115" s="35" t="s">
        <v>56</v>
      </c>
      <c r="E115" s="39" t="s">
        <v>4</v>
      </c>
    </row>
    <row r="116" spans="1:5" ht="12.75">
      <c r="A116" s="35" t="s">
        <v>57</v>
      </c>
      <c r="E116" s="40" t="s">
        <v>4</v>
      </c>
    </row>
    <row r="117" spans="1:5" ht="12.75">
      <c r="A117" t="s">
        <v>58</v>
      </c>
      <c r="E117" s="39" t="s">
        <v>189</v>
      </c>
    </row>
    <row r="118" spans="1:16" ht="12.75">
      <c r="A118" t="s">
        <v>49</v>
      </c>
      <c s="34" t="s">
        <v>232</v>
      </c>
      <c s="34" t="s">
        <v>946</v>
      </c>
      <c s="35" t="s">
        <v>4</v>
      </c>
      <c s="6" t="s">
        <v>947</v>
      </c>
      <c s="36" t="s">
        <v>165</v>
      </c>
      <c s="37">
        <v>8</v>
      </c>
      <c s="36">
        <v>0</v>
      </c>
      <c s="36">
        <f>ROUND(G118*H118,6)</f>
      </c>
      <c r="L118" s="38">
        <v>0</v>
      </c>
      <c s="32">
        <f>ROUND(ROUND(L118,2)*ROUND(G118,3),2)</f>
      </c>
      <c s="36" t="s">
        <v>187</v>
      </c>
      <c>
        <f>(M118*21)/100</f>
      </c>
      <c t="s">
        <v>27</v>
      </c>
    </row>
    <row r="119" spans="1:5" ht="12.75">
      <c r="A119" s="35" t="s">
        <v>56</v>
      </c>
      <c r="E119" s="39" t="s">
        <v>4</v>
      </c>
    </row>
    <row r="120" spans="1:5" ht="12.75">
      <c r="A120" s="35" t="s">
        <v>57</v>
      </c>
      <c r="E120" s="40" t="s">
        <v>4</v>
      </c>
    </row>
    <row r="121" spans="1:5" ht="12.75">
      <c r="A121" t="s">
        <v>58</v>
      </c>
      <c r="E121" s="39" t="s">
        <v>189</v>
      </c>
    </row>
    <row r="122" spans="1:16" ht="12.75">
      <c r="A122" t="s">
        <v>49</v>
      </c>
      <c s="34" t="s">
        <v>235</v>
      </c>
      <c s="34" t="s">
        <v>948</v>
      </c>
      <c s="35" t="s">
        <v>4</v>
      </c>
      <c s="6" t="s">
        <v>949</v>
      </c>
      <c s="36" t="s">
        <v>242</v>
      </c>
      <c s="37">
        <v>211.82</v>
      </c>
      <c s="36">
        <v>0</v>
      </c>
      <c s="36">
        <f>ROUND(G122*H122,6)</f>
      </c>
      <c r="L122" s="38">
        <v>0</v>
      </c>
      <c s="32">
        <f>ROUND(ROUND(L122,2)*ROUND(G122,3),2)</f>
      </c>
      <c s="36" t="s">
        <v>187</v>
      </c>
      <c>
        <f>(M122*21)/100</f>
      </c>
      <c t="s">
        <v>27</v>
      </c>
    </row>
    <row r="123" spans="1:5" ht="12.75">
      <c r="A123" s="35" t="s">
        <v>56</v>
      </c>
      <c r="E123" s="39" t="s">
        <v>4</v>
      </c>
    </row>
    <row r="124" spans="1:5" ht="12.75">
      <c r="A124" s="35" t="s">
        <v>57</v>
      </c>
      <c r="E124" s="40" t="s">
        <v>4</v>
      </c>
    </row>
    <row r="125" spans="1:5" ht="12.75">
      <c r="A125" t="s">
        <v>58</v>
      </c>
      <c r="E125" s="39" t="s">
        <v>189</v>
      </c>
    </row>
    <row r="126" spans="1:16" ht="12.75">
      <c r="A126" t="s">
        <v>49</v>
      </c>
      <c s="34" t="s">
        <v>239</v>
      </c>
      <c s="34" t="s">
        <v>950</v>
      </c>
      <c s="35" t="s">
        <v>4</v>
      </c>
      <c s="6" t="s">
        <v>951</v>
      </c>
      <c s="36" t="s">
        <v>242</v>
      </c>
      <c s="37">
        <v>2</v>
      </c>
      <c s="36">
        <v>0</v>
      </c>
      <c s="36">
        <f>ROUND(G126*H126,6)</f>
      </c>
      <c r="L126" s="38">
        <v>0</v>
      </c>
      <c s="32">
        <f>ROUND(ROUND(L126,2)*ROUND(G126,3),2)</f>
      </c>
      <c s="36" t="s">
        <v>187</v>
      </c>
      <c>
        <f>(M126*21)/100</f>
      </c>
      <c t="s">
        <v>27</v>
      </c>
    </row>
    <row r="127" spans="1:5" ht="12.75">
      <c r="A127" s="35" t="s">
        <v>56</v>
      </c>
      <c r="E127" s="39" t="s">
        <v>4</v>
      </c>
    </row>
    <row r="128" spans="1:5" ht="12.75">
      <c r="A128" s="35" t="s">
        <v>57</v>
      </c>
      <c r="E128" s="40" t="s">
        <v>4</v>
      </c>
    </row>
    <row r="129" spans="1:5" ht="12.75">
      <c r="A129" t="s">
        <v>58</v>
      </c>
      <c r="E129" s="39" t="s">
        <v>189</v>
      </c>
    </row>
    <row r="130" spans="1:16" ht="12.75">
      <c r="A130" t="s">
        <v>49</v>
      </c>
      <c s="34" t="s">
        <v>244</v>
      </c>
      <c s="34" t="s">
        <v>952</v>
      </c>
      <c s="35" t="s">
        <v>4</v>
      </c>
      <c s="6" t="s">
        <v>953</v>
      </c>
      <c s="36" t="s">
        <v>242</v>
      </c>
      <c s="37">
        <v>64</v>
      </c>
      <c s="36">
        <v>0</v>
      </c>
      <c s="36">
        <f>ROUND(G130*H130,6)</f>
      </c>
      <c r="L130" s="38">
        <v>0</v>
      </c>
      <c s="32">
        <f>ROUND(ROUND(L130,2)*ROUND(G130,3),2)</f>
      </c>
      <c s="36" t="s">
        <v>187</v>
      </c>
      <c>
        <f>(M130*21)/100</f>
      </c>
      <c t="s">
        <v>27</v>
      </c>
    </row>
    <row r="131" spans="1:5" ht="12.75">
      <c r="A131" s="35" t="s">
        <v>56</v>
      </c>
      <c r="E131" s="39" t="s">
        <v>4</v>
      </c>
    </row>
    <row r="132" spans="1:5" ht="12.75">
      <c r="A132" s="35" t="s">
        <v>57</v>
      </c>
      <c r="E132" s="40" t="s">
        <v>4</v>
      </c>
    </row>
    <row r="133" spans="1:5" ht="12.75">
      <c r="A133" t="s">
        <v>58</v>
      </c>
      <c r="E133" s="39" t="s">
        <v>189</v>
      </c>
    </row>
    <row r="134" spans="1:16" ht="12.75">
      <c r="A134" t="s">
        <v>49</v>
      </c>
      <c s="34" t="s">
        <v>248</v>
      </c>
      <c s="34" t="s">
        <v>954</v>
      </c>
      <c s="35" t="s">
        <v>4</v>
      </c>
      <c s="6" t="s">
        <v>955</v>
      </c>
      <c s="36" t="s">
        <v>242</v>
      </c>
      <c s="37">
        <v>218.82</v>
      </c>
      <c s="36">
        <v>0</v>
      </c>
      <c s="36">
        <f>ROUND(G134*H134,6)</f>
      </c>
      <c r="L134" s="38">
        <v>0</v>
      </c>
      <c s="32">
        <f>ROUND(ROUND(L134,2)*ROUND(G134,3),2)</f>
      </c>
      <c s="36" t="s">
        <v>187</v>
      </c>
      <c>
        <f>(M134*21)/100</f>
      </c>
      <c t="s">
        <v>27</v>
      </c>
    </row>
    <row r="135" spans="1:5" ht="12.75">
      <c r="A135" s="35" t="s">
        <v>56</v>
      </c>
      <c r="E135" s="39" t="s">
        <v>4</v>
      </c>
    </row>
    <row r="136" spans="1:5" ht="12.75">
      <c r="A136" s="35" t="s">
        <v>57</v>
      </c>
      <c r="E136" s="40" t="s">
        <v>4</v>
      </c>
    </row>
    <row r="137" spans="1:5" ht="12.75">
      <c r="A137" t="s">
        <v>58</v>
      </c>
      <c r="E137"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958</v>
      </c>
      <c r="E8" s="30" t="s">
        <v>957</v>
      </c>
      <c r="J8" s="29">
        <f>0+J9+J18+J111+J120+J133+J174+J199</f>
      </c>
      <c s="29">
        <f>0+K9+K18+K111+K120+K133+K174+K199</f>
      </c>
      <c s="29">
        <f>0+L9+L18+L111+L120+L133+L174+L199</f>
      </c>
      <c s="29">
        <f>0+M9+M18+M111+M120+M133+M174+M199</f>
      </c>
    </row>
    <row r="9" spans="1:13" ht="12.75">
      <c r="A9" t="s">
        <v>46</v>
      </c>
      <c r="C9" s="31" t="s">
        <v>144</v>
      </c>
      <c r="E9" s="33" t="s">
        <v>145</v>
      </c>
      <c r="J9" s="32">
        <f>0</f>
      </c>
      <c s="32">
        <f>0</f>
      </c>
      <c s="32">
        <f>0+L10+L14</f>
      </c>
      <c s="32">
        <f>0+M10+M14</f>
      </c>
    </row>
    <row r="10" spans="1:16" ht="25.5">
      <c r="A10" t="s">
        <v>49</v>
      </c>
      <c s="34" t="s">
        <v>50</v>
      </c>
      <c s="34" t="s">
        <v>71</v>
      </c>
      <c s="35" t="s">
        <v>72</v>
      </c>
      <c s="6" t="s">
        <v>73</v>
      </c>
      <c s="36" t="s">
        <v>54</v>
      </c>
      <c s="37">
        <v>4.991</v>
      </c>
      <c s="36">
        <v>0</v>
      </c>
      <c s="36">
        <f>ROUND(G10*H10,6)</f>
      </c>
      <c r="L10" s="38">
        <v>0</v>
      </c>
      <c s="32">
        <f>ROUND(ROUND(L10,2)*ROUND(G10,3),2)</f>
      </c>
      <c s="36" t="s">
        <v>55</v>
      </c>
      <c>
        <f>(M10*21)/100</f>
      </c>
      <c t="s">
        <v>27</v>
      </c>
    </row>
    <row r="11" spans="1:5" ht="25.5">
      <c r="A11" s="35" t="s">
        <v>56</v>
      </c>
      <c r="E11" s="39" t="s">
        <v>177</v>
      </c>
    </row>
    <row r="12" spans="1:5" ht="12.75">
      <c r="A12" s="35" t="s">
        <v>57</v>
      </c>
      <c r="E12" s="40" t="s">
        <v>959</v>
      </c>
    </row>
    <row r="13" spans="1:5" ht="25.5">
      <c r="A13" t="s">
        <v>58</v>
      </c>
      <c r="E13" s="39" t="s">
        <v>177</v>
      </c>
    </row>
    <row r="14" spans="1:16" ht="12.75">
      <c r="A14" t="s">
        <v>49</v>
      </c>
      <c s="34" t="s">
        <v>27</v>
      </c>
      <c s="34" t="s">
        <v>174</v>
      </c>
      <c s="35" t="s">
        <v>4</v>
      </c>
      <c s="6" t="s">
        <v>725</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182</v>
      </c>
      <c r="J18" s="32">
        <f>0</f>
      </c>
      <c s="32">
        <f>0</f>
      </c>
      <c s="32">
        <f>0+L19+L23+L27+L31+L35+L39+L43+L47+L51+L55+L59+L63+L67+L71+L75+L79+L83+L87+L91+L95+L99+L103+L107</f>
      </c>
      <c s="32">
        <f>0+M19+M23+M27+M31+M35+M39+M43+M47+M51+M55+M59+M63+M67+M71+M75+M79+M83+M87+M91+M95+M99+M103+M107</f>
      </c>
    </row>
    <row r="19" spans="1:16" ht="25.5">
      <c r="A19" t="s">
        <v>49</v>
      </c>
      <c s="34" t="s">
        <v>25</v>
      </c>
      <c s="34" t="s">
        <v>726</v>
      </c>
      <c s="35" t="s">
        <v>4</v>
      </c>
      <c s="6" t="s">
        <v>727</v>
      </c>
      <c s="36" t="s">
        <v>186</v>
      </c>
      <c s="37">
        <v>451.8</v>
      </c>
      <c s="36">
        <v>0</v>
      </c>
      <c s="36">
        <f>ROUND(G19*H19,6)</f>
      </c>
      <c r="L19" s="38">
        <v>0</v>
      </c>
      <c s="32">
        <f>ROUND(ROUND(L19,2)*ROUND(G19,3),2)</f>
      </c>
      <c s="36" t="s">
        <v>187</v>
      </c>
      <c>
        <f>(M19*21)/100</f>
      </c>
      <c t="s">
        <v>27</v>
      </c>
    </row>
    <row r="20" spans="1:5" ht="25.5">
      <c r="A20" s="35" t="s">
        <v>56</v>
      </c>
      <c r="E20" s="39" t="s">
        <v>960</v>
      </c>
    </row>
    <row r="21" spans="1:5" ht="12.75">
      <c r="A21" s="35" t="s">
        <v>57</v>
      </c>
      <c r="E21" s="40" t="s">
        <v>961</v>
      </c>
    </row>
    <row r="22" spans="1:5" ht="12.75">
      <c r="A22" t="s">
        <v>58</v>
      </c>
      <c r="E22" s="39" t="s">
        <v>189</v>
      </c>
    </row>
    <row r="23" spans="1:16" ht="12.75">
      <c r="A23" t="s">
        <v>49</v>
      </c>
      <c s="34" t="s">
        <v>66</v>
      </c>
      <c s="34" t="s">
        <v>730</v>
      </c>
      <c s="35" t="s">
        <v>4</v>
      </c>
      <c s="6" t="s">
        <v>731</v>
      </c>
      <c s="36" t="s">
        <v>186</v>
      </c>
      <c s="37">
        <v>188.25</v>
      </c>
      <c s="36">
        <v>0</v>
      </c>
      <c s="36">
        <f>ROUND(G23*H23,6)</f>
      </c>
      <c r="L23" s="38">
        <v>0</v>
      </c>
      <c s="32">
        <f>ROUND(ROUND(L23,2)*ROUND(G23,3),2)</f>
      </c>
      <c s="36" t="s">
        <v>187</v>
      </c>
      <c>
        <f>(M23*21)/100</f>
      </c>
      <c t="s">
        <v>27</v>
      </c>
    </row>
    <row r="24" spans="1:5" ht="12.75">
      <c r="A24" s="35" t="s">
        <v>56</v>
      </c>
      <c r="E24" s="39" t="s">
        <v>962</v>
      </c>
    </row>
    <row r="25" spans="1:5" ht="12.75">
      <c r="A25" s="35" t="s">
        <v>57</v>
      </c>
      <c r="E25" s="40" t="s">
        <v>963</v>
      </c>
    </row>
    <row r="26" spans="1:5" ht="12.75">
      <c r="A26" t="s">
        <v>58</v>
      </c>
      <c r="E26" s="39" t="s">
        <v>189</v>
      </c>
    </row>
    <row r="27" spans="1:16" ht="12.75">
      <c r="A27" t="s">
        <v>49</v>
      </c>
      <c s="34" t="s">
        <v>70</v>
      </c>
      <c s="34" t="s">
        <v>503</v>
      </c>
      <c s="35" t="s">
        <v>4</v>
      </c>
      <c s="6" t="s">
        <v>504</v>
      </c>
      <c s="36" t="s">
        <v>186</v>
      </c>
      <c s="37">
        <v>917.75</v>
      </c>
      <c s="36">
        <v>0</v>
      </c>
      <c s="36">
        <f>ROUND(G27*H27,6)</f>
      </c>
      <c r="L27" s="38">
        <v>0</v>
      </c>
      <c s="32">
        <f>ROUND(ROUND(L27,2)*ROUND(G27,3),2)</f>
      </c>
      <c s="36" t="s">
        <v>187</v>
      </c>
      <c>
        <f>(M27*21)/100</f>
      </c>
      <c t="s">
        <v>27</v>
      </c>
    </row>
    <row r="28" spans="1:5" ht="12.75">
      <c r="A28" s="35" t="s">
        <v>56</v>
      </c>
      <c r="E28" s="39" t="s">
        <v>734</v>
      </c>
    </row>
    <row r="29" spans="1:5" ht="12.75">
      <c r="A29" s="35" t="s">
        <v>57</v>
      </c>
      <c r="E29" s="40" t="s">
        <v>4</v>
      </c>
    </row>
    <row r="30" spans="1:5" ht="12.75">
      <c r="A30" t="s">
        <v>58</v>
      </c>
      <c r="E30" s="39" t="s">
        <v>189</v>
      </c>
    </row>
    <row r="31" spans="1:16" ht="12.75">
      <c r="A31" t="s">
        <v>49</v>
      </c>
      <c s="34" t="s">
        <v>26</v>
      </c>
      <c s="34" t="s">
        <v>506</v>
      </c>
      <c s="35" t="s">
        <v>4</v>
      </c>
      <c s="6" t="s">
        <v>507</v>
      </c>
      <c s="36" t="s">
        <v>186</v>
      </c>
      <c s="37">
        <v>4588.75</v>
      </c>
      <c s="36">
        <v>0</v>
      </c>
      <c s="36">
        <f>ROUND(G31*H31,6)</f>
      </c>
      <c r="L31" s="38">
        <v>0</v>
      </c>
      <c s="32">
        <f>ROUND(ROUND(L31,2)*ROUND(G31,3),2)</f>
      </c>
      <c s="36" t="s">
        <v>187</v>
      </c>
      <c>
        <f>(M31*21)/100</f>
      </c>
      <c t="s">
        <v>27</v>
      </c>
    </row>
    <row r="32" spans="1:5" ht="12.75">
      <c r="A32" s="35" t="s">
        <v>56</v>
      </c>
      <c r="E32" s="39" t="s">
        <v>4</v>
      </c>
    </row>
    <row r="33" spans="1:5" ht="12.75">
      <c r="A33" s="35" t="s">
        <v>57</v>
      </c>
      <c r="E33" s="40" t="s">
        <v>964</v>
      </c>
    </row>
    <row r="34" spans="1:5" ht="12.75">
      <c r="A34" t="s">
        <v>58</v>
      </c>
      <c r="E34" s="39" t="s">
        <v>189</v>
      </c>
    </row>
    <row r="35" spans="1:16" ht="12.75">
      <c r="A35" t="s">
        <v>49</v>
      </c>
      <c s="34" t="s">
        <v>75</v>
      </c>
      <c s="34" t="s">
        <v>738</v>
      </c>
      <c s="35" t="s">
        <v>4</v>
      </c>
      <c s="6" t="s">
        <v>739</v>
      </c>
      <c s="36" t="s">
        <v>186</v>
      </c>
      <c s="37">
        <v>536.4</v>
      </c>
      <c s="36">
        <v>0</v>
      </c>
      <c s="36">
        <f>ROUND(G35*H35,6)</f>
      </c>
      <c r="L35" s="38">
        <v>0</v>
      </c>
      <c s="32">
        <f>ROUND(ROUND(L35,2)*ROUND(G35,3),2)</f>
      </c>
      <c s="36" t="s">
        <v>187</v>
      </c>
      <c>
        <f>(M35*21)/100</f>
      </c>
      <c t="s">
        <v>27</v>
      </c>
    </row>
    <row r="36" spans="1:5" ht="12.75">
      <c r="A36" s="35" t="s">
        <v>56</v>
      </c>
      <c r="E36" s="39" t="s">
        <v>740</v>
      </c>
    </row>
    <row r="37" spans="1:5" ht="12.75">
      <c r="A37" s="35" t="s">
        <v>57</v>
      </c>
      <c r="E37" s="40" t="s">
        <v>741</v>
      </c>
    </row>
    <row r="38" spans="1:5" ht="12.75">
      <c r="A38" t="s">
        <v>58</v>
      </c>
      <c r="E38" s="39" t="s">
        <v>189</v>
      </c>
    </row>
    <row r="39" spans="1:16" ht="12.75">
      <c r="A39" t="s">
        <v>49</v>
      </c>
      <c s="34" t="s">
        <v>79</v>
      </c>
      <c s="34" t="s">
        <v>509</v>
      </c>
      <c s="35" t="s">
        <v>331</v>
      </c>
      <c s="6" t="s">
        <v>510</v>
      </c>
      <c s="36" t="s">
        <v>186</v>
      </c>
      <c s="37">
        <v>1132.9</v>
      </c>
      <c s="36">
        <v>0</v>
      </c>
      <c s="36">
        <f>ROUND(G39*H39,6)</f>
      </c>
      <c r="L39" s="38">
        <v>0</v>
      </c>
      <c s="32">
        <f>ROUND(ROUND(L39,2)*ROUND(G39,3),2)</f>
      </c>
      <c s="36" t="s">
        <v>187</v>
      </c>
      <c>
        <f>(M39*21)/100</f>
      </c>
      <c t="s">
        <v>27</v>
      </c>
    </row>
    <row r="40" spans="1:5" ht="12.75">
      <c r="A40" s="35" t="s">
        <v>56</v>
      </c>
      <c r="E40" s="39" t="s">
        <v>511</v>
      </c>
    </row>
    <row r="41" spans="1:5" ht="12.75">
      <c r="A41" s="35" t="s">
        <v>57</v>
      </c>
      <c r="E41" s="40" t="s">
        <v>965</v>
      </c>
    </row>
    <row r="42" spans="1:5" ht="12.75">
      <c r="A42" t="s">
        <v>58</v>
      </c>
      <c r="E42" s="39" t="s">
        <v>189</v>
      </c>
    </row>
    <row r="43" spans="1:16" ht="12.75">
      <c r="A43" t="s">
        <v>49</v>
      </c>
      <c s="34" t="s">
        <v>83</v>
      </c>
      <c s="34" t="s">
        <v>509</v>
      </c>
      <c s="35" t="s">
        <v>336</v>
      </c>
      <c s="6" t="s">
        <v>510</v>
      </c>
      <c s="36" t="s">
        <v>186</v>
      </c>
      <c s="37">
        <v>646.864</v>
      </c>
      <c s="36">
        <v>0</v>
      </c>
      <c s="36">
        <f>ROUND(G43*H43,6)</f>
      </c>
      <c r="L43" s="38">
        <v>0</v>
      </c>
      <c s="32">
        <f>ROUND(ROUND(L43,2)*ROUND(G43,3),2)</f>
      </c>
      <c s="36" t="s">
        <v>187</v>
      </c>
      <c>
        <f>(M43*21)/100</f>
      </c>
      <c t="s">
        <v>27</v>
      </c>
    </row>
    <row r="44" spans="1:5" ht="25.5">
      <c r="A44" s="35" t="s">
        <v>56</v>
      </c>
      <c r="E44" s="39" t="s">
        <v>743</v>
      </c>
    </row>
    <row r="45" spans="1:5" ht="12.75">
      <c r="A45" s="35" t="s">
        <v>57</v>
      </c>
      <c r="E45" s="40" t="s">
        <v>966</v>
      </c>
    </row>
    <row r="46" spans="1:5" ht="12.75">
      <c r="A46" t="s">
        <v>58</v>
      </c>
      <c r="E46" s="39" t="s">
        <v>189</v>
      </c>
    </row>
    <row r="47" spans="1:16" ht="12.75">
      <c r="A47" t="s">
        <v>49</v>
      </c>
      <c s="34" t="s">
        <v>129</v>
      </c>
      <c s="34" t="s">
        <v>513</v>
      </c>
      <c s="35" t="s">
        <v>4</v>
      </c>
      <c s="6" t="s">
        <v>514</v>
      </c>
      <c s="36" t="s">
        <v>186</v>
      </c>
      <c s="37">
        <v>15.4</v>
      </c>
      <c s="36">
        <v>0</v>
      </c>
      <c s="36">
        <f>ROUND(G47*H47,6)</f>
      </c>
      <c r="L47" s="38">
        <v>0</v>
      </c>
      <c s="32">
        <f>ROUND(ROUND(L47,2)*ROUND(G47,3),2)</f>
      </c>
      <c s="36" t="s">
        <v>187</v>
      </c>
      <c>
        <f>(M47*21)/100</f>
      </c>
      <c t="s">
        <v>27</v>
      </c>
    </row>
    <row r="48" spans="1:5" ht="12.75">
      <c r="A48" s="35" t="s">
        <v>56</v>
      </c>
      <c r="E48" s="39" t="s">
        <v>967</v>
      </c>
    </row>
    <row r="49" spans="1:5" ht="12.75">
      <c r="A49" s="35" t="s">
        <v>57</v>
      </c>
      <c r="E49" s="40" t="s">
        <v>4</v>
      </c>
    </row>
    <row r="50" spans="1:5" ht="12.75">
      <c r="A50" t="s">
        <v>58</v>
      </c>
      <c r="E50" s="39" t="s">
        <v>189</v>
      </c>
    </row>
    <row r="51" spans="1:16" ht="12.75">
      <c r="A51" t="s">
        <v>49</v>
      </c>
      <c s="34" t="s">
        <v>135</v>
      </c>
      <c s="34" t="s">
        <v>595</v>
      </c>
      <c s="35" t="s">
        <v>4</v>
      </c>
      <c s="6" t="s">
        <v>596</v>
      </c>
      <c s="36" t="s">
        <v>186</v>
      </c>
      <c s="37">
        <v>54.4</v>
      </c>
      <c s="36">
        <v>0</v>
      </c>
      <c s="36">
        <f>ROUND(G51*H51,6)</f>
      </c>
      <c r="L51" s="38">
        <v>0</v>
      </c>
      <c s="32">
        <f>ROUND(ROUND(L51,2)*ROUND(G51,3),2)</f>
      </c>
      <c s="36" t="s">
        <v>187</v>
      </c>
      <c>
        <f>(M51*21)/100</f>
      </c>
      <c t="s">
        <v>27</v>
      </c>
    </row>
    <row r="52" spans="1:5" ht="12.75">
      <c r="A52" s="35" t="s">
        <v>56</v>
      </c>
      <c r="E52" s="39" t="s">
        <v>746</v>
      </c>
    </row>
    <row r="53" spans="1:5" ht="12.75">
      <c r="A53" s="35" t="s">
        <v>57</v>
      </c>
      <c r="E53" s="40" t="s">
        <v>968</v>
      </c>
    </row>
    <row r="54" spans="1:5" ht="12.75">
      <c r="A54" t="s">
        <v>58</v>
      </c>
      <c r="E54" s="39" t="s">
        <v>189</v>
      </c>
    </row>
    <row r="55" spans="1:16" ht="12.75">
      <c r="A55" t="s">
        <v>49</v>
      </c>
      <c s="34" t="s">
        <v>176</v>
      </c>
      <c s="34" t="s">
        <v>748</v>
      </c>
      <c s="35" t="s">
        <v>4</v>
      </c>
      <c s="6" t="s">
        <v>749</v>
      </c>
      <c s="36" t="s">
        <v>186</v>
      </c>
      <c s="37">
        <v>74.9</v>
      </c>
      <c s="36">
        <v>0</v>
      </c>
      <c s="36">
        <f>ROUND(G55*H55,6)</f>
      </c>
      <c r="L55" s="38">
        <v>0</v>
      </c>
      <c s="32">
        <f>ROUND(ROUND(L55,2)*ROUND(G55,3),2)</f>
      </c>
      <c s="36" t="s">
        <v>187</v>
      </c>
      <c>
        <f>(M55*21)/100</f>
      </c>
      <c t="s">
        <v>27</v>
      </c>
    </row>
    <row r="56" spans="1:5" ht="12.75">
      <c r="A56" s="35" t="s">
        <v>56</v>
      </c>
      <c r="E56" s="39" t="s">
        <v>750</v>
      </c>
    </row>
    <row r="57" spans="1:5" ht="12.75">
      <c r="A57" s="35" t="s">
        <v>57</v>
      </c>
      <c r="E57" s="40" t="s">
        <v>969</v>
      </c>
    </row>
    <row r="58" spans="1:5" ht="12.75">
      <c r="A58" t="s">
        <v>58</v>
      </c>
      <c r="E58" s="39" t="s">
        <v>189</v>
      </c>
    </row>
    <row r="59" spans="1:16" ht="12.75">
      <c r="A59" t="s">
        <v>49</v>
      </c>
      <c s="34" t="s">
        <v>179</v>
      </c>
      <c s="34" t="s">
        <v>752</v>
      </c>
      <c s="35" t="s">
        <v>4</v>
      </c>
      <c s="6" t="s">
        <v>753</v>
      </c>
      <c s="36" t="s">
        <v>186</v>
      </c>
      <c s="37">
        <v>1042.06</v>
      </c>
      <c s="36">
        <v>0</v>
      </c>
      <c s="36">
        <f>ROUND(G59*H59,6)</f>
      </c>
      <c r="L59" s="38">
        <v>0</v>
      </c>
      <c s="32">
        <f>ROUND(ROUND(L59,2)*ROUND(G59,3),2)</f>
      </c>
      <c s="36" t="s">
        <v>187</v>
      </c>
      <c>
        <f>(M59*21)/100</f>
      </c>
      <c t="s">
        <v>27</v>
      </c>
    </row>
    <row r="60" spans="1:5" ht="12.75">
      <c r="A60" s="35" t="s">
        <v>56</v>
      </c>
      <c r="E60" s="39" t="s">
        <v>970</v>
      </c>
    </row>
    <row r="61" spans="1:5" ht="12.75">
      <c r="A61" s="35" t="s">
        <v>57</v>
      </c>
      <c r="E61" s="40" t="s">
        <v>971</v>
      </c>
    </row>
    <row r="62" spans="1:5" ht="12.75">
      <c r="A62" t="s">
        <v>58</v>
      </c>
      <c r="E62" s="39" t="s">
        <v>189</v>
      </c>
    </row>
    <row r="63" spans="1:16" ht="12.75">
      <c r="A63" t="s">
        <v>49</v>
      </c>
      <c s="34" t="s">
        <v>181</v>
      </c>
      <c s="34" t="s">
        <v>213</v>
      </c>
      <c s="35" t="s">
        <v>4</v>
      </c>
      <c s="6" t="s">
        <v>214</v>
      </c>
      <c s="36" t="s">
        <v>186</v>
      </c>
      <c s="37">
        <v>2050.65</v>
      </c>
      <c s="36">
        <v>0</v>
      </c>
      <c s="36">
        <f>ROUND(G63*H63,6)</f>
      </c>
      <c r="L63" s="38">
        <v>0</v>
      </c>
      <c s="32">
        <f>ROUND(ROUND(L63,2)*ROUND(G63,3),2)</f>
      </c>
      <c s="36" t="s">
        <v>187</v>
      </c>
      <c>
        <f>(M63*21)/100</f>
      </c>
      <c t="s">
        <v>27</v>
      </c>
    </row>
    <row r="64" spans="1:5" ht="12.75">
      <c r="A64" s="35" t="s">
        <v>56</v>
      </c>
      <c r="E64" s="39" t="s">
        <v>756</v>
      </c>
    </row>
    <row r="65" spans="1:5" ht="12.75">
      <c r="A65" s="35" t="s">
        <v>57</v>
      </c>
      <c r="E65" s="40" t="s">
        <v>972</v>
      </c>
    </row>
    <row r="66" spans="1:5" ht="12.75">
      <c r="A66" t="s">
        <v>58</v>
      </c>
      <c r="E66" s="39" t="s">
        <v>189</v>
      </c>
    </row>
    <row r="67" spans="1:16" ht="12.75">
      <c r="A67" t="s">
        <v>49</v>
      </c>
      <c s="34" t="s">
        <v>183</v>
      </c>
      <c s="34" t="s">
        <v>758</v>
      </c>
      <c s="35" t="s">
        <v>331</v>
      </c>
      <c s="6" t="s">
        <v>759</v>
      </c>
      <c s="36" t="s">
        <v>186</v>
      </c>
      <c s="37">
        <v>1424.6</v>
      </c>
      <c s="36">
        <v>0</v>
      </c>
      <c s="36">
        <f>ROUND(G67*H67,6)</f>
      </c>
      <c r="L67" s="38">
        <v>0</v>
      </c>
      <c s="32">
        <f>ROUND(ROUND(L67,2)*ROUND(G67,3),2)</f>
      </c>
      <c s="36" t="s">
        <v>187</v>
      </c>
      <c>
        <f>(M67*21)/100</f>
      </c>
      <c t="s">
        <v>27</v>
      </c>
    </row>
    <row r="68" spans="1:5" ht="12.75">
      <c r="A68" s="35" t="s">
        <v>56</v>
      </c>
      <c r="E68" s="39" t="s">
        <v>760</v>
      </c>
    </row>
    <row r="69" spans="1:5" ht="12.75">
      <c r="A69" s="35" t="s">
        <v>57</v>
      </c>
      <c r="E69" s="40" t="s">
        <v>4</v>
      </c>
    </row>
    <row r="70" spans="1:5" ht="12.75">
      <c r="A70" t="s">
        <v>58</v>
      </c>
      <c r="E70" s="39" t="s">
        <v>189</v>
      </c>
    </row>
    <row r="71" spans="1:16" ht="12.75">
      <c r="A71" t="s">
        <v>49</v>
      </c>
      <c s="34" t="s">
        <v>190</v>
      </c>
      <c s="34" t="s">
        <v>758</v>
      </c>
      <c s="35" t="s">
        <v>336</v>
      </c>
      <c s="6" t="s">
        <v>759</v>
      </c>
      <c s="36" t="s">
        <v>186</v>
      </c>
      <c s="37">
        <v>7313.94</v>
      </c>
      <c s="36">
        <v>0</v>
      </c>
      <c s="36">
        <f>ROUND(G71*H71,6)</f>
      </c>
      <c r="L71" s="38">
        <v>0</v>
      </c>
      <c s="32">
        <f>ROUND(ROUND(L71,2)*ROUND(G71,3),2)</f>
      </c>
      <c s="36" t="s">
        <v>187</v>
      </c>
      <c>
        <f>(M71*21)/100</f>
      </c>
      <c t="s">
        <v>27</v>
      </c>
    </row>
    <row r="72" spans="1:5" ht="12.75">
      <c r="A72" s="35" t="s">
        <v>56</v>
      </c>
      <c r="E72" s="39" t="s">
        <v>761</v>
      </c>
    </row>
    <row r="73" spans="1:5" ht="12.75">
      <c r="A73" s="35" t="s">
        <v>57</v>
      </c>
      <c r="E73" s="40" t="s">
        <v>973</v>
      </c>
    </row>
    <row r="74" spans="1:5" ht="12.75">
      <c r="A74" t="s">
        <v>58</v>
      </c>
      <c r="E74" s="39" t="s">
        <v>189</v>
      </c>
    </row>
    <row r="75" spans="1:16" ht="12.75">
      <c r="A75" t="s">
        <v>49</v>
      </c>
      <c s="34" t="s">
        <v>194</v>
      </c>
      <c s="34" t="s">
        <v>763</v>
      </c>
      <c s="35" t="s">
        <v>4</v>
      </c>
      <c s="6" t="s">
        <v>764</v>
      </c>
      <c s="36" t="s">
        <v>186</v>
      </c>
      <c s="37">
        <v>184.3</v>
      </c>
      <c s="36">
        <v>0</v>
      </c>
      <c s="36">
        <f>ROUND(G75*H75,6)</f>
      </c>
      <c r="L75" s="38">
        <v>0</v>
      </c>
      <c s="32">
        <f>ROUND(ROUND(L75,2)*ROUND(G75,3),2)</f>
      </c>
      <c s="36" t="s">
        <v>187</v>
      </c>
      <c>
        <f>(M75*21)/100</f>
      </c>
      <c t="s">
        <v>27</v>
      </c>
    </row>
    <row r="76" spans="1:5" ht="12.75">
      <c r="A76" s="35" t="s">
        <v>56</v>
      </c>
      <c r="E76" s="39" t="s">
        <v>765</v>
      </c>
    </row>
    <row r="77" spans="1:5" ht="12.75">
      <c r="A77" s="35" t="s">
        <v>57</v>
      </c>
      <c r="E77" s="40" t="s">
        <v>4</v>
      </c>
    </row>
    <row r="78" spans="1:5" ht="12.75">
      <c r="A78" t="s">
        <v>58</v>
      </c>
      <c r="E78" s="39" t="s">
        <v>189</v>
      </c>
    </row>
    <row r="79" spans="1:16" ht="12.75">
      <c r="A79" t="s">
        <v>49</v>
      </c>
      <c s="34" t="s">
        <v>198</v>
      </c>
      <c s="34" t="s">
        <v>217</v>
      </c>
      <c s="35" t="s">
        <v>4</v>
      </c>
      <c s="6" t="s">
        <v>218</v>
      </c>
      <c s="36" t="s">
        <v>186</v>
      </c>
      <c s="37">
        <v>90.84</v>
      </c>
      <c s="36">
        <v>0</v>
      </c>
      <c s="36">
        <f>ROUND(G79*H79,6)</f>
      </c>
      <c r="L79" s="38">
        <v>0</v>
      </c>
      <c s="32">
        <f>ROUND(ROUND(L79,2)*ROUND(G79,3),2)</f>
      </c>
      <c s="36" t="s">
        <v>187</v>
      </c>
      <c>
        <f>(M79*21)/100</f>
      </c>
      <c t="s">
        <v>27</v>
      </c>
    </row>
    <row r="80" spans="1:5" ht="12.75">
      <c r="A80" s="35" t="s">
        <v>56</v>
      </c>
      <c r="E80" s="39" t="s">
        <v>974</v>
      </c>
    </row>
    <row r="81" spans="1:5" ht="12.75">
      <c r="A81" s="35" t="s">
        <v>57</v>
      </c>
      <c r="E81" s="40" t="s">
        <v>975</v>
      </c>
    </row>
    <row r="82" spans="1:5" ht="12.75">
      <c r="A82" t="s">
        <v>58</v>
      </c>
      <c r="E82" s="39" t="s">
        <v>189</v>
      </c>
    </row>
    <row r="83" spans="1:16" ht="12.75">
      <c r="A83" t="s">
        <v>49</v>
      </c>
      <c s="34" t="s">
        <v>202</v>
      </c>
      <c s="34" t="s">
        <v>768</v>
      </c>
      <c s="35" t="s">
        <v>4</v>
      </c>
      <c s="6" t="s">
        <v>769</v>
      </c>
      <c s="36" t="s">
        <v>186</v>
      </c>
      <c s="37">
        <v>6.12</v>
      </c>
      <c s="36">
        <v>0</v>
      </c>
      <c s="36">
        <f>ROUND(G83*H83,6)</f>
      </c>
      <c r="L83" s="38">
        <v>0</v>
      </c>
      <c s="32">
        <f>ROUND(ROUND(L83,2)*ROUND(G83,3),2)</f>
      </c>
      <c s="36" t="s">
        <v>187</v>
      </c>
      <c>
        <f>(M83*21)/100</f>
      </c>
      <c t="s">
        <v>27</v>
      </c>
    </row>
    <row r="84" spans="1:5" ht="12.75">
      <c r="A84" s="35" t="s">
        <v>56</v>
      </c>
      <c r="E84" s="39" t="s">
        <v>770</v>
      </c>
    </row>
    <row r="85" spans="1:5" ht="12.75">
      <c r="A85" s="35" t="s">
        <v>57</v>
      </c>
      <c r="E85" s="40" t="s">
        <v>976</v>
      </c>
    </row>
    <row r="86" spans="1:5" ht="12.75">
      <c r="A86" t="s">
        <v>58</v>
      </c>
      <c r="E86" s="39" t="s">
        <v>189</v>
      </c>
    </row>
    <row r="87" spans="1:16" ht="12.75">
      <c r="A87" t="s">
        <v>49</v>
      </c>
      <c s="34" t="s">
        <v>206</v>
      </c>
      <c s="34" t="s">
        <v>772</v>
      </c>
      <c s="35" t="s">
        <v>4</v>
      </c>
      <c s="6" t="s">
        <v>773</v>
      </c>
      <c s="36" t="s">
        <v>186</v>
      </c>
      <c s="37">
        <v>23</v>
      </c>
      <c s="36">
        <v>0</v>
      </c>
      <c s="36">
        <f>ROUND(G87*H87,6)</f>
      </c>
      <c r="L87" s="38">
        <v>0</v>
      </c>
      <c s="32">
        <f>ROUND(ROUND(L87,2)*ROUND(G87,3),2)</f>
      </c>
      <c s="36" t="s">
        <v>187</v>
      </c>
      <c>
        <f>(M87*21)/100</f>
      </c>
      <c t="s">
        <v>27</v>
      </c>
    </row>
    <row r="88" spans="1:5" ht="25.5">
      <c r="A88" s="35" t="s">
        <v>56</v>
      </c>
      <c r="E88" s="39" t="s">
        <v>774</v>
      </c>
    </row>
    <row r="89" spans="1:5" ht="12.75">
      <c r="A89" s="35" t="s">
        <v>57</v>
      </c>
      <c r="E89" s="40" t="s">
        <v>977</v>
      </c>
    </row>
    <row r="90" spans="1:5" ht="12.75">
      <c r="A90" t="s">
        <v>58</v>
      </c>
      <c r="E90" s="39" t="s">
        <v>189</v>
      </c>
    </row>
    <row r="91" spans="1:16" ht="12.75">
      <c r="A91" t="s">
        <v>49</v>
      </c>
      <c s="34" t="s">
        <v>209</v>
      </c>
      <c s="34" t="s">
        <v>776</v>
      </c>
      <c s="35" t="s">
        <v>4</v>
      </c>
      <c s="6" t="s">
        <v>777</v>
      </c>
      <c s="36" t="s">
        <v>238</v>
      </c>
      <c s="37">
        <v>2653</v>
      </c>
      <c s="36">
        <v>0</v>
      </c>
      <c s="36">
        <f>ROUND(G91*H91,6)</f>
      </c>
      <c r="L91" s="38">
        <v>0</v>
      </c>
      <c s="32">
        <f>ROUND(ROUND(L91,2)*ROUND(G91,3),2)</f>
      </c>
      <c s="36" t="s">
        <v>187</v>
      </c>
      <c>
        <f>(M91*21)/100</f>
      </c>
      <c t="s">
        <v>27</v>
      </c>
    </row>
    <row r="92" spans="1:5" ht="12.75">
      <c r="A92" s="35" t="s">
        <v>56</v>
      </c>
      <c r="E92" s="39" t="s">
        <v>4</v>
      </c>
    </row>
    <row r="93" spans="1:5" ht="12.75">
      <c r="A93" s="35" t="s">
        <v>57</v>
      </c>
      <c r="E93" s="40" t="s">
        <v>4</v>
      </c>
    </row>
    <row r="94" spans="1:5" ht="12.75">
      <c r="A94" t="s">
        <v>58</v>
      </c>
      <c r="E94" s="39" t="s">
        <v>189</v>
      </c>
    </row>
    <row r="95" spans="1:16" ht="12.75">
      <c r="A95" t="s">
        <v>49</v>
      </c>
      <c s="34" t="s">
        <v>212</v>
      </c>
      <c s="34" t="s">
        <v>779</v>
      </c>
      <c s="35" t="s">
        <v>4</v>
      </c>
      <c s="6" t="s">
        <v>780</v>
      </c>
      <c s="36" t="s">
        <v>238</v>
      </c>
      <c s="37">
        <v>3231.5</v>
      </c>
      <c s="36">
        <v>0</v>
      </c>
      <c s="36">
        <f>ROUND(G95*H95,6)</f>
      </c>
      <c r="L95" s="38">
        <v>0</v>
      </c>
      <c s="32">
        <f>ROUND(ROUND(L95,2)*ROUND(G95,3),2)</f>
      </c>
      <c s="36" t="s">
        <v>187</v>
      </c>
      <c>
        <f>(M95*21)/100</f>
      </c>
      <c t="s">
        <v>27</v>
      </c>
    </row>
    <row r="96" spans="1:5" ht="12.75">
      <c r="A96" s="35" t="s">
        <v>56</v>
      </c>
      <c r="E96" s="39" t="s">
        <v>4</v>
      </c>
    </row>
    <row r="97" spans="1:5" ht="12.75">
      <c r="A97" s="35" t="s">
        <v>57</v>
      </c>
      <c r="E97" s="40" t="s">
        <v>4</v>
      </c>
    </row>
    <row r="98" spans="1:5" ht="12.75">
      <c r="A98" t="s">
        <v>58</v>
      </c>
      <c r="E98" s="39" t="s">
        <v>189</v>
      </c>
    </row>
    <row r="99" spans="1:16" ht="12.75">
      <c r="A99" t="s">
        <v>49</v>
      </c>
      <c s="34" t="s">
        <v>216</v>
      </c>
      <c s="34" t="s">
        <v>782</v>
      </c>
      <c s="35" t="s">
        <v>4</v>
      </c>
      <c s="6" t="s">
        <v>783</v>
      </c>
      <c s="36" t="s">
        <v>238</v>
      </c>
      <c s="37">
        <v>3231.5</v>
      </c>
      <c s="36">
        <v>0</v>
      </c>
      <c s="36">
        <f>ROUND(G99*H99,6)</f>
      </c>
      <c r="L99" s="38">
        <v>0</v>
      </c>
      <c s="32">
        <f>ROUND(ROUND(L99,2)*ROUND(G99,3),2)</f>
      </c>
      <c s="36" t="s">
        <v>187</v>
      </c>
      <c>
        <f>(M99*21)/100</f>
      </c>
      <c t="s">
        <v>27</v>
      </c>
    </row>
    <row r="100" spans="1:5" ht="12.75">
      <c r="A100" s="35" t="s">
        <v>56</v>
      </c>
      <c r="E100" s="39" t="s">
        <v>4</v>
      </c>
    </row>
    <row r="101" spans="1:5" ht="12.75">
      <c r="A101" s="35" t="s">
        <v>57</v>
      </c>
      <c r="E101" s="40" t="s">
        <v>4</v>
      </c>
    </row>
    <row r="102" spans="1:5" ht="12.75">
      <c r="A102" t="s">
        <v>58</v>
      </c>
      <c r="E102" s="39" t="s">
        <v>189</v>
      </c>
    </row>
    <row r="103" spans="1:16" ht="12.75">
      <c r="A103" t="s">
        <v>49</v>
      </c>
      <c s="34" t="s">
        <v>220</v>
      </c>
      <c s="34" t="s">
        <v>784</v>
      </c>
      <c s="35" t="s">
        <v>4</v>
      </c>
      <c s="6" t="s">
        <v>785</v>
      </c>
      <c s="36" t="s">
        <v>238</v>
      </c>
      <c s="37">
        <v>3231.5</v>
      </c>
      <c s="36">
        <v>0</v>
      </c>
      <c s="36">
        <f>ROUND(G103*H103,6)</f>
      </c>
      <c r="L103" s="38">
        <v>0</v>
      </c>
      <c s="32">
        <f>ROUND(ROUND(L103,2)*ROUND(G103,3),2)</f>
      </c>
      <c s="36" t="s">
        <v>187</v>
      </c>
      <c>
        <f>(M103*21)/100</f>
      </c>
      <c t="s">
        <v>27</v>
      </c>
    </row>
    <row r="104" spans="1:5" ht="12.75">
      <c r="A104" s="35" t="s">
        <v>56</v>
      </c>
      <c r="E104" s="39" t="s">
        <v>4</v>
      </c>
    </row>
    <row r="105" spans="1:5" ht="12.75">
      <c r="A105" s="35" t="s">
        <v>57</v>
      </c>
      <c r="E105" s="40" t="s">
        <v>4</v>
      </c>
    </row>
    <row r="106" spans="1:5" ht="12.75">
      <c r="A106" t="s">
        <v>58</v>
      </c>
      <c r="E106" s="39" t="s">
        <v>189</v>
      </c>
    </row>
    <row r="107" spans="1:16" ht="12.75">
      <c r="A107" t="s">
        <v>49</v>
      </c>
      <c s="34" t="s">
        <v>225</v>
      </c>
      <c s="34" t="s">
        <v>786</v>
      </c>
      <c s="35" t="s">
        <v>4</v>
      </c>
      <c s="6" t="s">
        <v>787</v>
      </c>
      <c s="36" t="s">
        <v>238</v>
      </c>
      <c s="37">
        <v>3231.5</v>
      </c>
      <c s="36">
        <v>0</v>
      </c>
      <c s="36">
        <f>ROUND(G107*H107,6)</f>
      </c>
      <c r="L107" s="38">
        <v>0</v>
      </c>
      <c s="32">
        <f>ROUND(ROUND(L107,2)*ROUND(G107,3),2)</f>
      </c>
      <c s="36" t="s">
        <v>187</v>
      </c>
      <c>
        <f>(M107*21)/100</f>
      </c>
      <c t="s">
        <v>27</v>
      </c>
    </row>
    <row r="108" spans="1:5" ht="12.75">
      <c r="A108" s="35" t="s">
        <v>56</v>
      </c>
      <c r="E108" s="39" t="s">
        <v>4</v>
      </c>
    </row>
    <row r="109" spans="1:5" ht="12.75">
      <c r="A109" s="35" t="s">
        <v>57</v>
      </c>
      <c r="E109" s="40" t="s">
        <v>4</v>
      </c>
    </row>
    <row r="110" spans="1:5" ht="12.75">
      <c r="A110" t="s">
        <v>58</v>
      </c>
      <c r="E110" s="39" t="s">
        <v>189</v>
      </c>
    </row>
    <row r="111" spans="1:13" ht="12.75">
      <c r="A111" t="s">
        <v>46</v>
      </c>
      <c r="C111" s="31" t="s">
        <v>27</v>
      </c>
      <c r="E111" s="33" t="s">
        <v>224</v>
      </c>
      <c r="J111" s="32">
        <f>0</f>
      </c>
      <c s="32">
        <f>0</f>
      </c>
      <c s="32">
        <f>0+L112+L116</f>
      </c>
      <c s="32">
        <f>0+M112+M116</f>
      </c>
    </row>
    <row r="112" spans="1:16" ht="12.75">
      <c r="A112" t="s">
        <v>49</v>
      </c>
      <c s="34" t="s">
        <v>229</v>
      </c>
      <c s="34" t="s">
        <v>788</v>
      </c>
      <c s="35" t="s">
        <v>4</v>
      </c>
      <c s="6" t="s">
        <v>789</v>
      </c>
      <c s="36" t="s">
        <v>238</v>
      </c>
      <c s="37">
        <v>86.4</v>
      </c>
      <c s="36">
        <v>0</v>
      </c>
      <c s="36">
        <f>ROUND(G112*H112,6)</f>
      </c>
      <c r="L112" s="38">
        <v>0</v>
      </c>
      <c s="32">
        <f>ROUND(ROUND(L112,2)*ROUND(G112,3),2)</f>
      </c>
      <c s="36" t="s">
        <v>187</v>
      </c>
      <c>
        <f>(M112*21)/100</f>
      </c>
      <c t="s">
        <v>27</v>
      </c>
    </row>
    <row r="113" spans="1:5" ht="12.75">
      <c r="A113" s="35" t="s">
        <v>56</v>
      </c>
      <c r="E113" s="39" t="s">
        <v>790</v>
      </c>
    </row>
    <row r="114" spans="1:5" ht="12.75">
      <c r="A114" s="35" t="s">
        <v>57</v>
      </c>
      <c r="E114" s="40" t="s">
        <v>4</v>
      </c>
    </row>
    <row r="115" spans="1:5" ht="12.75">
      <c r="A115" t="s">
        <v>58</v>
      </c>
      <c r="E115" s="39" t="s">
        <v>189</v>
      </c>
    </row>
    <row r="116" spans="1:16" ht="12.75">
      <c r="A116" t="s">
        <v>49</v>
      </c>
      <c s="34" t="s">
        <v>232</v>
      </c>
      <c s="34" t="s">
        <v>792</v>
      </c>
      <c s="35" t="s">
        <v>4</v>
      </c>
      <c s="6" t="s">
        <v>793</v>
      </c>
      <c s="36" t="s">
        <v>186</v>
      </c>
      <c s="37">
        <v>6.555</v>
      </c>
      <c s="36">
        <v>0</v>
      </c>
      <c s="36">
        <f>ROUND(G116*H116,6)</f>
      </c>
      <c r="L116" s="38">
        <v>0</v>
      </c>
      <c s="32">
        <f>ROUND(ROUND(L116,2)*ROUND(G116,3),2)</f>
      </c>
      <c s="36" t="s">
        <v>187</v>
      </c>
      <c>
        <f>(M116*21)/100</f>
      </c>
      <c t="s">
        <v>27</v>
      </c>
    </row>
    <row r="117" spans="1:5" ht="12.75">
      <c r="A117" s="35" t="s">
        <v>56</v>
      </c>
      <c r="E117" s="39" t="s">
        <v>978</v>
      </c>
    </row>
    <row r="118" spans="1:5" ht="25.5">
      <c r="A118" s="35" t="s">
        <v>57</v>
      </c>
      <c r="E118" s="40" t="s">
        <v>979</v>
      </c>
    </row>
    <row r="119" spans="1:5" ht="12.75">
      <c r="A119" t="s">
        <v>58</v>
      </c>
      <c r="E119" s="39" t="s">
        <v>189</v>
      </c>
    </row>
    <row r="120" spans="1:13" ht="12.75">
      <c r="A120" t="s">
        <v>46</v>
      </c>
      <c r="C120" s="31" t="s">
        <v>66</v>
      </c>
      <c r="E120" s="33" t="s">
        <v>290</v>
      </c>
      <c r="J120" s="32">
        <f>0</f>
      </c>
      <c s="32">
        <f>0</f>
      </c>
      <c s="32">
        <f>0+L121+L125+L129</f>
      </c>
      <c s="32">
        <f>0+M121+M125+M129</f>
      </c>
    </row>
    <row r="121" spans="1:16" ht="12.75">
      <c r="A121" t="s">
        <v>49</v>
      </c>
      <c s="34" t="s">
        <v>235</v>
      </c>
      <c s="34" t="s">
        <v>796</v>
      </c>
      <c s="35" t="s">
        <v>4</v>
      </c>
      <c s="6" t="s">
        <v>434</v>
      </c>
      <c s="36" t="s">
        <v>186</v>
      </c>
      <c s="37">
        <v>0.578</v>
      </c>
      <c s="36">
        <v>0</v>
      </c>
      <c s="36">
        <f>ROUND(G121*H121,6)</f>
      </c>
      <c r="L121" s="38">
        <v>0</v>
      </c>
      <c s="32">
        <f>ROUND(ROUND(L121,2)*ROUND(G121,3),2)</f>
      </c>
      <c s="36" t="s">
        <v>187</v>
      </c>
      <c>
        <f>(M121*21)/100</f>
      </c>
      <c t="s">
        <v>27</v>
      </c>
    </row>
    <row r="122" spans="1:5" ht="12.75">
      <c r="A122" s="35" t="s">
        <v>56</v>
      </c>
      <c r="E122" s="39" t="s">
        <v>797</v>
      </c>
    </row>
    <row r="123" spans="1:5" ht="12.75">
      <c r="A123" s="35" t="s">
        <v>57</v>
      </c>
      <c r="E123" s="40" t="s">
        <v>980</v>
      </c>
    </row>
    <row r="124" spans="1:5" ht="12.75">
      <c r="A124" t="s">
        <v>58</v>
      </c>
      <c r="E124" s="39" t="s">
        <v>189</v>
      </c>
    </row>
    <row r="125" spans="1:16" ht="12.75">
      <c r="A125" t="s">
        <v>49</v>
      </c>
      <c s="34" t="s">
        <v>239</v>
      </c>
      <c s="34" t="s">
        <v>541</v>
      </c>
      <c s="35" t="s">
        <v>4</v>
      </c>
      <c s="6" t="s">
        <v>542</v>
      </c>
      <c s="36" t="s">
        <v>186</v>
      </c>
      <c s="37">
        <v>1.8</v>
      </c>
      <c s="36">
        <v>0</v>
      </c>
      <c s="36">
        <f>ROUND(G125*H125,6)</f>
      </c>
      <c r="L125" s="38">
        <v>0</v>
      </c>
      <c s="32">
        <f>ROUND(ROUND(L125,2)*ROUND(G125,3),2)</f>
      </c>
      <c s="36" t="s">
        <v>187</v>
      </c>
      <c>
        <f>(M125*21)/100</f>
      </c>
      <c t="s">
        <v>27</v>
      </c>
    </row>
    <row r="126" spans="1:5" ht="12.75">
      <c r="A126" s="35" t="s">
        <v>56</v>
      </c>
      <c r="E126" s="39" t="s">
        <v>799</v>
      </c>
    </row>
    <row r="127" spans="1:5" ht="12.75">
      <c r="A127" s="35" t="s">
        <v>57</v>
      </c>
      <c r="E127" s="40" t="s">
        <v>4</v>
      </c>
    </row>
    <row r="128" spans="1:5" ht="12.75">
      <c r="A128" t="s">
        <v>58</v>
      </c>
      <c r="E128" s="39" t="s">
        <v>189</v>
      </c>
    </row>
    <row r="129" spans="1:16" ht="12.75">
      <c r="A129" t="s">
        <v>49</v>
      </c>
      <c s="34" t="s">
        <v>244</v>
      </c>
      <c s="34" t="s">
        <v>800</v>
      </c>
      <c s="35" t="s">
        <v>4</v>
      </c>
      <c s="6" t="s">
        <v>801</v>
      </c>
      <c s="36" t="s">
        <v>186</v>
      </c>
      <c s="37">
        <v>3.51</v>
      </c>
      <c s="36">
        <v>0</v>
      </c>
      <c s="36">
        <f>ROUND(G129*H129,6)</f>
      </c>
      <c r="L129" s="38">
        <v>0</v>
      </c>
      <c s="32">
        <f>ROUND(ROUND(L129,2)*ROUND(G129,3),2)</f>
      </c>
      <c s="36" t="s">
        <v>187</v>
      </c>
      <c>
        <f>(M129*21)/100</f>
      </c>
      <c t="s">
        <v>27</v>
      </c>
    </row>
    <row r="130" spans="1:5" ht="12.75">
      <c r="A130" s="35" t="s">
        <v>56</v>
      </c>
      <c r="E130" s="39" t="s">
        <v>802</v>
      </c>
    </row>
    <row r="131" spans="1:5" ht="12.75">
      <c r="A131" s="35" t="s">
        <v>57</v>
      </c>
      <c r="E131" s="40" t="s">
        <v>4</v>
      </c>
    </row>
    <row r="132" spans="1:5" ht="12.75">
      <c r="A132" t="s">
        <v>58</v>
      </c>
      <c r="E132" s="39" t="s">
        <v>189</v>
      </c>
    </row>
    <row r="133" spans="1:13" ht="12.75">
      <c r="A133" t="s">
        <v>46</v>
      </c>
      <c r="C133" s="31" t="s">
        <v>70</v>
      </c>
      <c r="E133" s="33" t="s">
        <v>352</v>
      </c>
      <c r="J133" s="32">
        <f>0</f>
      </c>
      <c s="32">
        <f>0</f>
      </c>
      <c s="32">
        <f>0+L134+L138+L142+L146+L150+L154+L158+L162+L166+L170</f>
      </c>
      <c s="32">
        <f>0+M134+M138+M142+M146+M150+M154+M158+M162+M166+M170</f>
      </c>
    </row>
    <row r="134" spans="1:16" ht="25.5">
      <c r="A134" t="s">
        <v>49</v>
      </c>
      <c s="34" t="s">
        <v>248</v>
      </c>
      <c s="34" t="s">
        <v>803</v>
      </c>
      <c s="35" t="s">
        <v>4</v>
      </c>
      <c s="6" t="s">
        <v>804</v>
      </c>
      <c s="36" t="s">
        <v>238</v>
      </c>
      <c s="37">
        <v>1667</v>
      </c>
      <c s="36">
        <v>0</v>
      </c>
      <c s="36">
        <f>ROUND(G134*H134,6)</f>
      </c>
      <c r="L134" s="38">
        <v>0</v>
      </c>
      <c s="32">
        <f>ROUND(ROUND(L134,2)*ROUND(G134,3),2)</f>
      </c>
      <c s="36" t="s">
        <v>187</v>
      </c>
      <c>
        <f>(M134*21)/100</f>
      </c>
      <c t="s">
        <v>27</v>
      </c>
    </row>
    <row r="135" spans="1:5" ht="12.75">
      <c r="A135" s="35" t="s">
        <v>56</v>
      </c>
      <c r="E135" s="39" t="s">
        <v>805</v>
      </c>
    </row>
    <row r="136" spans="1:5" ht="12.75">
      <c r="A136" s="35" t="s">
        <v>57</v>
      </c>
      <c r="E136" s="40" t="s">
        <v>981</v>
      </c>
    </row>
    <row r="137" spans="1:5" ht="12.75">
      <c r="A137" t="s">
        <v>58</v>
      </c>
      <c r="E137" s="39" t="s">
        <v>189</v>
      </c>
    </row>
    <row r="138" spans="1:16" ht="12.75">
      <c r="A138" t="s">
        <v>49</v>
      </c>
      <c s="34" t="s">
        <v>251</v>
      </c>
      <c s="34" t="s">
        <v>807</v>
      </c>
      <c s="35" t="s">
        <v>4</v>
      </c>
      <c s="6" t="s">
        <v>808</v>
      </c>
      <c s="36" t="s">
        <v>186</v>
      </c>
      <c s="37">
        <v>478.93</v>
      </c>
      <c s="36">
        <v>0</v>
      </c>
      <c s="36">
        <f>ROUND(G138*H138,6)</f>
      </c>
      <c r="L138" s="38">
        <v>0</v>
      </c>
      <c s="32">
        <f>ROUND(ROUND(L138,2)*ROUND(G138,3),2)</f>
      </c>
      <c s="36" t="s">
        <v>187</v>
      </c>
      <c>
        <f>(M138*21)/100</f>
      </c>
      <c t="s">
        <v>27</v>
      </c>
    </row>
    <row r="139" spans="1:5" ht="25.5">
      <c r="A139" s="35" t="s">
        <v>56</v>
      </c>
      <c r="E139" s="39" t="s">
        <v>809</v>
      </c>
    </row>
    <row r="140" spans="1:5" ht="25.5">
      <c r="A140" s="35" t="s">
        <v>57</v>
      </c>
      <c r="E140" s="40" t="s">
        <v>982</v>
      </c>
    </row>
    <row r="141" spans="1:5" ht="12.75">
      <c r="A141" t="s">
        <v>58</v>
      </c>
      <c r="E141" s="39" t="s">
        <v>189</v>
      </c>
    </row>
    <row r="142" spans="1:16" ht="12.75">
      <c r="A142" t="s">
        <v>49</v>
      </c>
      <c s="34" t="s">
        <v>254</v>
      </c>
      <c s="34" t="s">
        <v>811</v>
      </c>
      <c s="35" t="s">
        <v>4</v>
      </c>
      <c s="6" t="s">
        <v>812</v>
      </c>
      <c s="36" t="s">
        <v>238</v>
      </c>
      <c s="37">
        <v>13.2</v>
      </c>
      <c s="36">
        <v>0</v>
      </c>
      <c s="36">
        <f>ROUND(G142*H142,6)</f>
      </c>
      <c r="L142" s="38">
        <v>0</v>
      </c>
      <c s="32">
        <f>ROUND(ROUND(L142,2)*ROUND(G142,3),2)</f>
      </c>
      <c s="36" t="s">
        <v>187</v>
      </c>
      <c>
        <f>(M142*21)/100</f>
      </c>
      <c t="s">
        <v>27</v>
      </c>
    </row>
    <row r="143" spans="1:5" ht="12.75">
      <c r="A143" s="35" t="s">
        <v>56</v>
      </c>
      <c r="E143" s="39" t="s">
        <v>813</v>
      </c>
    </row>
    <row r="144" spans="1:5" ht="12.75">
      <c r="A144" s="35" t="s">
        <v>57</v>
      </c>
      <c r="E144" s="40" t="s">
        <v>4</v>
      </c>
    </row>
    <row r="145" spans="1:5" ht="12.75">
      <c r="A145" t="s">
        <v>58</v>
      </c>
      <c r="E145" s="39" t="s">
        <v>189</v>
      </c>
    </row>
    <row r="146" spans="1:16" ht="12.75">
      <c r="A146" t="s">
        <v>49</v>
      </c>
      <c s="34" t="s">
        <v>257</v>
      </c>
      <c s="34" t="s">
        <v>814</v>
      </c>
      <c s="35" t="s">
        <v>4</v>
      </c>
      <c s="6" t="s">
        <v>815</v>
      </c>
      <c s="36" t="s">
        <v>238</v>
      </c>
      <c s="37">
        <v>1691</v>
      </c>
      <c s="36">
        <v>0</v>
      </c>
      <c s="36">
        <f>ROUND(G146*H146,6)</f>
      </c>
      <c r="L146" s="38">
        <v>0</v>
      </c>
      <c s="32">
        <f>ROUND(ROUND(L146,2)*ROUND(G146,3),2)</f>
      </c>
      <c s="36" t="s">
        <v>187</v>
      </c>
      <c>
        <f>(M146*21)/100</f>
      </c>
      <c t="s">
        <v>27</v>
      </c>
    </row>
    <row r="147" spans="1:5" ht="12.75">
      <c r="A147" s="35" t="s">
        <v>56</v>
      </c>
      <c r="E147" s="39" t="s">
        <v>816</v>
      </c>
    </row>
    <row r="148" spans="1:5" ht="12.75">
      <c r="A148" s="35" t="s">
        <v>57</v>
      </c>
      <c r="E148" s="40" t="s">
        <v>4</v>
      </c>
    </row>
    <row r="149" spans="1:5" ht="12.75">
      <c r="A149" t="s">
        <v>58</v>
      </c>
      <c r="E149" s="39" t="s">
        <v>189</v>
      </c>
    </row>
    <row r="150" spans="1:16" ht="12.75">
      <c r="A150" t="s">
        <v>49</v>
      </c>
      <c s="34" t="s">
        <v>260</v>
      </c>
      <c s="34" t="s">
        <v>817</v>
      </c>
      <c s="35" t="s">
        <v>4</v>
      </c>
      <c s="6" t="s">
        <v>818</v>
      </c>
      <c s="36" t="s">
        <v>238</v>
      </c>
      <c s="37">
        <v>3447</v>
      </c>
      <c s="36">
        <v>0</v>
      </c>
      <c s="36">
        <f>ROUND(G150*H150,6)</f>
      </c>
      <c r="L150" s="38">
        <v>0</v>
      </c>
      <c s="32">
        <f>ROUND(ROUND(L150,2)*ROUND(G150,3),2)</f>
      </c>
      <c s="36" t="s">
        <v>187</v>
      </c>
      <c>
        <f>(M150*21)/100</f>
      </c>
      <c t="s">
        <v>27</v>
      </c>
    </row>
    <row r="151" spans="1:5" ht="12.75">
      <c r="A151" s="35" t="s">
        <v>56</v>
      </c>
      <c r="E151" s="39" t="s">
        <v>819</v>
      </c>
    </row>
    <row r="152" spans="1:5" ht="12.75">
      <c r="A152" s="35" t="s">
        <v>57</v>
      </c>
      <c r="E152" s="40" t="s">
        <v>983</v>
      </c>
    </row>
    <row r="153" spans="1:5" ht="12.75">
      <c r="A153" t="s">
        <v>58</v>
      </c>
      <c r="E153" s="39" t="s">
        <v>189</v>
      </c>
    </row>
    <row r="154" spans="1:16" ht="12.75">
      <c r="A154" t="s">
        <v>49</v>
      </c>
      <c s="34" t="s">
        <v>264</v>
      </c>
      <c s="34" t="s">
        <v>821</v>
      </c>
      <c s="35" t="s">
        <v>4</v>
      </c>
      <c s="6" t="s">
        <v>822</v>
      </c>
      <c s="36" t="s">
        <v>238</v>
      </c>
      <c s="37">
        <v>1733</v>
      </c>
      <c s="36">
        <v>0</v>
      </c>
      <c s="36">
        <f>ROUND(G154*H154,6)</f>
      </c>
      <c r="L154" s="38">
        <v>0</v>
      </c>
      <c s="32">
        <f>ROUND(ROUND(L154,2)*ROUND(G154,3),2)</f>
      </c>
      <c s="36" t="s">
        <v>187</v>
      </c>
      <c>
        <f>(M154*21)/100</f>
      </c>
      <c t="s">
        <v>27</v>
      </c>
    </row>
    <row r="155" spans="1:5" ht="12.75">
      <c r="A155" s="35" t="s">
        <v>56</v>
      </c>
      <c r="E155" s="39" t="s">
        <v>823</v>
      </c>
    </row>
    <row r="156" spans="1:5" ht="12.75">
      <c r="A156" s="35" t="s">
        <v>57</v>
      </c>
      <c r="E156" s="40" t="s">
        <v>4</v>
      </c>
    </row>
    <row r="157" spans="1:5" ht="12.75">
      <c r="A157" t="s">
        <v>58</v>
      </c>
      <c r="E157" s="39" t="s">
        <v>189</v>
      </c>
    </row>
    <row r="158" spans="1:16" ht="12.75">
      <c r="A158" t="s">
        <v>49</v>
      </c>
      <c s="34" t="s">
        <v>268</v>
      </c>
      <c s="34" t="s">
        <v>824</v>
      </c>
      <c s="35" t="s">
        <v>4</v>
      </c>
      <c s="6" t="s">
        <v>825</v>
      </c>
      <c s="36" t="s">
        <v>238</v>
      </c>
      <c s="37">
        <v>1710</v>
      </c>
      <c s="36">
        <v>0</v>
      </c>
      <c s="36">
        <f>ROUND(G158*H158,6)</f>
      </c>
      <c r="L158" s="38">
        <v>0</v>
      </c>
      <c s="32">
        <f>ROUND(ROUND(L158,2)*ROUND(G158,3),2)</f>
      </c>
      <c s="36" t="s">
        <v>187</v>
      </c>
      <c>
        <f>(M158*21)/100</f>
      </c>
      <c t="s">
        <v>27</v>
      </c>
    </row>
    <row r="159" spans="1:5" ht="12.75">
      <c r="A159" s="35" t="s">
        <v>56</v>
      </c>
      <c r="E159" s="39" t="s">
        <v>826</v>
      </c>
    </row>
    <row r="160" spans="1:5" ht="12.75">
      <c r="A160" s="35" t="s">
        <v>57</v>
      </c>
      <c r="E160" s="40" t="s">
        <v>4</v>
      </c>
    </row>
    <row r="161" spans="1:5" ht="12.75">
      <c r="A161" t="s">
        <v>58</v>
      </c>
      <c r="E161" s="39" t="s">
        <v>189</v>
      </c>
    </row>
    <row r="162" spans="1:16" ht="12.75">
      <c r="A162" t="s">
        <v>49</v>
      </c>
      <c s="34" t="s">
        <v>273</v>
      </c>
      <c s="34" t="s">
        <v>827</v>
      </c>
      <c s="35" t="s">
        <v>4</v>
      </c>
      <c s="6" t="s">
        <v>828</v>
      </c>
      <c s="36" t="s">
        <v>186</v>
      </c>
      <c s="37">
        <v>84.4</v>
      </c>
      <c s="36">
        <v>0</v>
      </c>
      <c s="36">
        <f>ROUND(G162*H162,6)</f>
      </c>
      <c r="L162" s="38">
        <v>0</v>
      </c>
      <c s="32">
        <f>ROUND(ROUND(L162,2)*ROUND(G162,3),2)</f>
      </c>
      <c s="36" t="s">
        <v>187</v>
      </c>
      <c>
        <f>(M162*21)/100</f>
      </c>
      <c t="s">
        <v>27</v>
      </c>
    </row>
    <row r="163" spans="1:5" ht="12.75">
      <c r="A163" s="35" t="s">
        <v>56</v>
      </c>
      <c r="E163" s="39" t="s">
        <v>829</v>
      </c>
    </row>
    <row r="164" spans="1:5" ht="12.75">
      <c r="A164" s="35" t="s">
        <v>57</v>
      </c>
      <c r="E164" s="40" t="s">
        <v>984</v>
      </c>
    </row>
    <row r="165" spans="1:5" ht="12.75">
      <c r="A165" t="s">
        <v>58</v>
      </c>
      <c r="E165" s="39" t="s">
        <v>189</v>
      </c>
    </row>
    <row r="166" spans="1:16" ht="12.75">
      <c r="A166" t="s">
        <v>49</v>
      </c>
      <c s="34" t="s">
        <v>276</v>
      </c>
      <c s="34" t="s">
        <v>831</v>
      </c>
      <c s="35" t="s">
        <v>4</v>
      </c>
      <c s="6" t="s">
        <v>832</v>
      </c>
      <c s="36" t="s">
        <v>238</v>
      </c>
      <c s="37">
        <v>1691</v>
      </c>
      <c s="36">
        <v>0</v>
      </c>
      <c s="36">
        <f>ROUND(G166*H166,6)</f>
      </c>
      <c r="L166" s="38">
        <v>0</v>
      </c>
      <c s="32">
        <f>ROUND(ROUND(L166,2)*ROUND(G166,3),2)</f>
      </c>
      <c s="36" t="s">
        <v>187</v>
      </c>
      <c>
        <f>(M166*21)/100</f>
      </c>
      <c t="s">
        <v>27</v>
      </c>
    </row>
    <row r="167" spans="1:5" ht="25.5">
      <c r="A167" s="35" t="s">
        <v>56</v>
      </c>
      <c r="E167" s="39" t="s">
        <v>833</v>
      </c>
    </row>
    <row r="168" spans="1:5" ht="12.75">
      <c r="A168" s="35" t="s">
        <v>57</v>
      </c>
      <c r="E168" s="40" t="s">
        <v>4</v>
      </c>
    </row>
    <row r="169" spans="1:5" ht="12.75">
      <c r="A169" t="s">
        <v>58</v>
      </c>
      <c r="E169" s="39" t="s">
        <v>189</v>
      </c>
    </row>
    <row r="170" spans="1:16" ht="12.75">
      <c r="A170" t="s">
        <v>49</v>
      </c>
      <c s="34" t="s">
        <v>280</v>
      </c>
      <c s="34" t="s">
        <v>834</v>
      </c>
      <c s="35" t="s">
        <v>4</v>
      </c>
      <c s="6" t="s">
        <v>835</v>
      </c>
      <c s="36" t="s">
        <v>238</v>
      </c>
      <c s="37">
        <v>425.5</v>
      </c>
      <c s="36">
        <v>0</v>
      </c>
      <c s="36">
        <f>ROUND(G170*H170,6)</f>
      </c>
      <c r="L170" s="38">
        <v>0</v>
      </c>
      <c s="32">
        <f>ROUND(ROUND(L170,2)*ROUND(G170,3),2)</f>
      </c>
      <c s="36" t="s">
        <v>187</v>
      </c>
      <c>
        <f>(M170*21)/100</f>
      </c>
      <c t="s">
        <v>27</v>
      </c>
    </row>
    <row r="171" spans="1:5" ht="12.75">
      <c r="A171" s="35" t="s">
        <v>56</v>
      </c>
      <c r="E171" s="39" t="s">
        <v>836</v>
      </c>
    </row>
    <row r="172" spans="1:5" ht="12.75">
      <c r="A172" s="35" t="s">
        <v>57</v>
      </c>
      <c r="E172" s="40" t="s">
        <v>985</v>
      </c>
    </row>
    <row r="173" spans="1:5" ht="12.75">
      <c r="A173" t="s">
        <v>58</v>
      </c>
      <c r="E173" s="39" t="s">
        <v>189</v>
      </c>
    </row>
    <row r="174" spans="1:13" ht="12.75">
      <c r="A174" t="s">
        <v>46</v>
      </c>
      <c r="C174" s="31" t="s">
        <v>79</v>
      </c>
      <c r="E174" s="33" t="s">
        <v>413</v>
      </c>
      <c r="J174" s="32">
        <f>0</f>
      </c>
      <c s="32">
        <f>0</f>
      </c>
      <c s="32">
        <f>0+L175+L179+L183+L187+L191+L195</f>
      </c>
      <c s="32">
        <f>0+M175+M179+M183+M187+M191+M195</f>
      </c>
    </row>
    <row r="175" spans="1:16" ht="12.75">
      <c r="A175" t="s">
        <v>49</v>
      </c>
      <c s="34" t="s">
        <v>283</v>
      </c>
      <c s="34" t="s">
        <v>837</v>
      </c>
      <c s="35" t="s">
        <v>4</v>
      </c>
      <c s="6" t="s">
        <v>838</v>
      </c>
      <c s="36" t="s">
        <v>242</v>
      </c>
      <c s="37">
        <v>64.8</v>
      </c>
      <c s="36">
        <v>0</v>
      </c>
      <c s="36">
        <f>ROUND(G175*H175,6)</f>
      </c>
      <c r="L175" s="38">
        <v>0</v>
      </c>
      <c s="32">
        <f>ROUND(ROUND(L175,2)*ROUND(G175,3),2)</f>
      </c>
      <c s="36" t="s">
        <v>187</v>
      </c>
      <c>
        <f>(M175*21)/100</f>
      </c>
      <c t="s">
        <v>27</v>
      </c>
    </row>
    <row r="176" spans="1:5" ht="12.75">
      <c r="A176" s="35" t="s">
        <v>56</v>
      </c>
      <c r="E176" s="39" t="s">
        <v>839</v>
      </c>
    </row>
    <row r="177" spans="1:5" ht="12.75">
      <c r="A177" s="35" t="s">
        <v>57</v>
      </c>
      <c r="E177" s="40" t="s">
        <v>986</v>
      </c>
    </row>
    <row r="178" spans="1:5" ht="12.75">
      <c r="A178" t="s">
        <v>58</v>
      </c>
      <c r="E178" s="39" t="s">
        <v>189</v>
      </c>
    </row>
    <row r="179" spans="1:16" ht="12.75">
      <c r="A179" t="s">
        <v>49</v>
      </c>
      <c s="34" t="s">
        <v>287</v>
      </c>
      <c s="34" t="s">
        <v>562</v>
      </c>
      <c s="35" t="s">
        <v>4</v>
      </c>
      <c s="6" t="s">
        <v>563</v>
      </c>
      <c s="36" t="s">
        <v>242</v>
      </c>
      <c s="37">
        <v>36</v>
      </c>
      <c s="36">
        <v>0</v>
      </c>
      <c s="36">
        <f>ROUND(G179*H179,6)</f>
      </c>
      <c r="L179" s="38">
        <v>0</v>
      </c>
      <c s="32">
        <f>ROUND(ROUND(L179,2)*ROUND(G179,3),2)</f>
      </c>
      <c s="36" t="s">
        <v>187</v>
      </c>
      <c>
        <f>(M179*21)/100</f>
      </c>
      <c t="s">
        <v>27</v>
      </c>
    </row>
    <row r="180" spans="1:5" ht="12.75">
      <c r="A180" s="35" t="s">
        <v>56</v>
      </c>
      <c r="E180" s="39" t="s">
        <v>987</v>
      </c>
    </row>
    <row r="181" spans="1:5" ht="12.75">
      <c r="A181" s="35" t="s">
        <v>57</v>
      </c>
      <c r="E181" s="40" t="s">
        <v>988</v>
      </c>
    </row>
    <row r="182" spans="1:5" ht="12.75">
      <c r="A182" t="s">
        <v>58</v>
      </c>
      <c r="E182" s="39" t="s">
        <v>189</v>
      </c>
    </row>
    <row r="183" spans="1:16" ht="12.75">
      <c r="A183" t="s">
        <v>49</v>
      </c>
      <c s="34" t="s">
        <v>291</v>
      </c>
      <c s="34" t="s">
        <v>845</v>
      </c>
      <c s="35" t="s">
        <v>4</v>
      </c>
      <c s="6" t="s">
        <v>846</v>
      </c>
      <c s="36" t="s">
        <v>165</v>
      </c>
      <c s="37">
        <v>9</v>
      </c>
      <c s="36">
        <v>0</v>
      </c>
      <c s="36">
        <f>ROUND(G183*H183,6)</f>
      </c>
      <c r="L183" s="38">
        <v>0</v>
      </c>
      <c s="32">
        <f>ROUND(ROUND(L183,2)*ROUND(G183,3),2)</f>
      </c>
      <c s="36" t="s">
        <v>187</v>
      </c>
      <c>
        <f>(M183*21)/100</f>
      </c>
      <c t="s">
        <v>27</v>
      </c>
    </row>
    <row r="184" spans="1:5" ht="25.5">
      <c r="A184" s="35" t="s">
        <v>56</v>
      </c>
      <c r="E184" s="39" t="s">
        <v>847</v>
      </c>
    </row>
    <row r="185" spans="1:5" ht="12.75">
      <c r="A185" s="35" t="s">
        <v>57</v>
      </c>
      <c r="E185" s="40" t="s">
        <v>989</v>
      </c>
    </row>
    <row r="186" spans="1:5" ht="12.75">
      <c r="A186" t="s">
        <v>58</v>
      </c>
      <c r="E186" s="39" t="s">
        <v>189</v>
      </c>
    </row>
    <row r="187" spans="1:16" ht="12.75">
      <c r="A187" t="s">
        <v>49</v>
      </c>
      <c s="34" t="s">
        <v>295</v>
      </c>
      <c s="34" t="s">
        <v>853</v>
      </c>
      <c s="35" t="s">
        <v>4</v>
      </c>
      <c s="6" t="s">
        <v>854</v>
      </c>
      <c s="36" t="s">
        <v>165</v>
      </c>
      <c s="37">
        <v>12</v>
      </c>
      <c s="36">
        <v>0</v>
      </c>
      <c s="36">
        <f>ROUND(G187*H187,6)</f>
      </c>
      <c r="L187" s="38">
        <v>0</v>
      </c>
      <c s="32">
        <f>ROUND(ROUND(L187,2)*ROUND(G187,3),2)</f>
      </c>
      <c s="36" t="s">
        <v>187</v>
      </c>
      <c>
        <f>(M187*21)/100</f>
      </c>
      <c t="s">
        <v>27</v>
      </c>
    </row>
    <row r="188" spans="1:5" ht="12.75">
      <c r="A188" s="35" t="s">
        <v>56</v>
      </c>
      <c r="E188" s="39" t="s">
        <v>855</v>
      </c>
    </row>
    <row r="189" spans="1:5" ht="12.75">
      <c r="A189" s="35" t="s">
        <v>57</v>
      </c>
      <c r="E189" s="40" t="s">
        <v>990</v>
      </c>
    </row>
    <row r="190" spans="1:5" ht="12.75">
      <c r="A190" t="s">
        <v>58</v>
      </c>
      <c r="E190" s="39" t="s">
        <v>189</v>
      </c>
    </row>
    <row r="191" spans="1:16" ht="12.75">
      <c r="A191" t="s">
        <v>49</v>
      </c>
      <c s="34" t="s">
        <v>298</v>
      </c>
      <c s="34" t="s">
        <v>857</v>
      </c>
      <c s="35" t="s">
        <v>4</v>
      </c>
      <c s="6" t="s">
        <v>858</v>
      </c>
      <c s="36" t="s">
        <v>165</v>
      </c>
      <c s="37">
        <v>3</v>
      </c>
      <c s="36">
        <v>0</v>
      </c>
      <c s="36">
        <f>ROUND(G191*H191,6)</f>
      </c>
      <c r="L191" s="38">
        <v>0</v>
      </c>
      <c s="32">
        <f>ROUND(ROUND(L191,2)*ROUND(G191,3),2)</f>
      </c>
      <c s="36" t="s">
        <v>187</v>
      </c>
      <c>
        <f>(M191*21)/100</f>
      </c>
      <c t="s">
        <v>27</v>
      </c>
    </row>
    <row r="192" spans="1:5" ht="12.75">
      <c r="A192" s="35" t="s">
        <v>56</v>
      </c>
      <c r="E192" s="39" t="s">
        <v>859</v>
      </c>
    </row>
    <row r="193" spans="1:5" ht="12.75">
      <c r="A193" s="35" t="s">
        <v>57</v>
      </c>
      <c r="E193" s="40" t="s">
        <v>991</v>
      </c>
    </row>
    <row r="194" spans="1:5" ht="12.75">
      <c r="A194" t="s">
        <v>58</v>
      </c>
      <c r="E194" s="39" t="s">
        <v>189</v>
      </c>
    </row>
    <row r="195" spans="1:16" ht="12.75">
      <c r="A195" t="s">
        <v>49</v>
      </c>
      <c s="34" t="s">
        <v>303</v>
      </c>
      <c s="34" t="s">
        <v>992</v>
      </c>
      <c s="35" t="s">
        <v>4</v>
      </c>
      <c s="6" t="s">
        <v>993</v>
      </c>
      <c s="36" t="s">
        <v>186</v>
      </c>
      <c s="37">
        <v>10.01</v>
      </c>
      <c s="36">
        <v>0</v>
      </c>
      <c s="36">
        <f>ROUND(G195*H195,6)</f>
      </c>
      <c r="L195" s="38">
        <v>0</v>
      </c>
      <c s="32">
        <f>ROUND(ROUND(L195,2)*ROUND(G195,3),2)</f>
      </c>
      <c s="36" t="s">
        <v>187</v>
      </c>
      <c>
        <f>(M195*21)/100</f>
      </c>
      <c t="s">
        <v>27</v>
      </c>
    </row>
    <row r="196" spans="1:5" ht="12.75">
      <c r="A196" s="35" t="s">
        <v>56</v>
      </c>
      <c r="E196" s="39" t="s">
        <v>994</v>
      </c>
    </row>
    <row r="197" spans="1:5" ht="12.75">
      <c r="A197" s="35" t="s">
        <v>57</v>
      </c>
      <c r="E197" s="40" t="s">
        <v>995</v>
      </c>
    </row>
    <row r="198" spans="1:5" ht="12.75">
      <c r="A198" t="s">
        <v>58</v>
      </c>
      <c r="E198" s="39" t="s">
        <v>189</v>
      </c>
    </row>
    <row r="199" spans="1:13" ht="12.75">
      <c r="A199" t="s">
        <v>46</v>
      </c>
      <c r="C199" s="31" t="s">
        <v>83</v>
      </c>
      <c r="E199" s="33" t="s">
        <v>436</v>
      </c>
      <c r="J199" s="32">
        <f>0</f>
      </c>
      <c s="32">
        <f>0</f>
      </c>
      <c s="32">
        <f>0+L200+L204+L208+L212+L216+L220+L224+L228+L232+L236+L240+L244+L248+L252+L256</f>
      </c>
      <c s="32">
        <f>0+M200+M204+M208+M212+M216+M220+M224+M228+M232+M236+M240+M244+M248+M252+M256</f>
      </c>
    </row>
    <row r="200" spans="1:16" ht="25.5">
      <c r="A200" t="s">
        <v>49</v>
      </c>
      <c s="34" t="s">
        <v>307</v>
      </c>
      <c s="34" t="s">
        <v>861</v>
      </c>
      <c s="35" t="s">
        <v>4</v>
      </c>
      <c s="6" t="s">
        <v>862</v>
      </c>
      <c s="36" t="s">
        <v>242</v>
      </c>
      <c s="37">
        <v>246</v>
      </c>
      <c s="36">
        <v>0</v>
      </c>
      <c s="36">
        <f>ROUND(G200*H200,6)</f>
      </c>
      <c r="L200" s="38">
        <v>0</v>
      </c>
      <c s="32">
        <f>ROUND(ROUND(L200,2)*ROUND(G200,3),2)</f>
      </c>
      <c s="36" t="s">
        <v>187</v>
      </c>
      <c>
        <f>(M200*21)/100</f>
      </c>
      <c t="s">
        <v>27</v>
      </c>
    </row>
    <row r="201" spans="1:5" ht="12.75">
      <c r="A201" s="35" t="s">
        <v>56</v>
      </c>
      <c r="E201" s="39" t="s">
        <v>863</v>
      </c>
    </row>
    <row r="202" spans="1:5" ht="12.75">
      <c r="A202" s="35" t="s">
        <v>57</v>
      </c>
      <c r="E202" s="40" t="s">
        <v>4</v>
      </c>
    </row>
    <row r="203" spans="1:5" ht="12.75">
      <c r="A203" t="s">
        <v>58</v>
      </c>
      <c r="E203" s="39" t="s">
        <v>189</v>
      </c>
    </row>
    <row r="204" spans="1:16" ht="25.5">
      <c r="A204" t="s">
        <v>49</v>
      </c>
      <c s="34" t="s">
        <v>312</v>
      </c>
      <c s="34" t="s">
        <v>864</v>
      </c>
      <c s="35" t="s">
        <v>4</v>
      </c>
      <c s="6" t="s">
        <v>865</v>
      </c>
      <c s="36" t="s">
        <v>242</v>
      </c>
      <c s="37">
        <v>32.3</v>
      </c>
      <c s="36">
        <v>0</v>
      </c>
      <c s="36">
        <f>ROUND(G204*H204,6)</f>
      </c>
      <c r="L204" s="38">
        <v>0</v>
      </c>
      <c s="32">
        <f>ROUND(ROUND(L204,2)*ROUND(G204,3),2)</f>
      </c>
      <c s="36" t="s">
        <v>187</v>
      </c>
      <c>
        <f>(M204*21)/100</f>
      </c>
      <c t="s">
        <v>27</v>
      </c>
    </row>
    <row r="205" spans="1:5" ht="12.75">
      <c r="A205" s="35" t="s">
        <v>56</v>
      </c>
      <c r="E205" s="39" t="s">
        <v>866</v>
      </c>
    </row>
    <row r="206" spans="1:5" ht="12.75">
      <c r="A206" s="35" t="s">
        <v>57</v>
      </c>
      <c r="E206" s="40" t="s">
        <v>4</v>
      </c>
    </row>
    <row r="207" spans="1:5" ht="12.75">
      <c r="A207" t="s">
        <v>58</v>
      </c>
      <c r="E207" s="39" t="s">
        <v>189</v>
      </c>
    </row>
    <row r="208" spans="1:16" ht="12.75">
      <c r="A208" t="s">
        <v>49</v>
      </c>
      <c s="34" t="s">
        <v>315</v>
      </c>
      <c s="34" t="s">
        <v>873</v>
      </c>
      <c s="35" t="s">
        <v>4</v>
      </c>
      <c s="6" t="s">
        <v>874</v>
      </c>
      <c s="36" t="s">
        <v>242</v>
      </c>
      <c s="37">
        <v>200</v>
      </c>
      <c s="36">
        <v>0</v>
      </c>
      <c s="36">
        <f>ROUND(G208*H208,6)</f>
      </c>
      <c r="L208" s="38">
        <v>0</v>
      </c>
      <c s="32">
        <f>ROUND(ROUND(L208,2)*ROUND(G208,3),2)</f>
      </c>
      <c s="36" t="s">
        <v>187</v>
      </c>
      <c>
        <f>(M208*21)/100</f>
      </c>
      <c t="s">
        <v>27</v>
      </c>
    </row>
    <row r="209" spans="1:5" ht="12.75">
      <c r="A209" s="35" t="s">
        <v>56</v>
      </c>
      <c r="E209" s="39" t="s">
        <v>996</v>
      </c>
    </row>
    <row r="210" spans="1:5" ht="12.75">
      <c r="A210" s="35" t="s">
        <v>57</v>
      </c>
      <c r="E210" s="40" t="s">
        <v>997</v>
      </c>
    </row>
    <row r="211" spans="1:5" ht="12.75">
      <c r="A211" t="s">
        <v>58</v>
      </c>
      <c r="E211" s="39" t="s">
        <v>189</v>
      </c>
    </row>
    <row r="212" spans="1:16" ht="12.75">
      <c r="A212" t="s">
        <v>49</v>
      </c>
      <c s="34" t="s">
        <v>320</v>
      </c>
      <c s="34" t="s">
        <v>877</v>
      </c>
      <c s="35" t="s">
        <v>4</v>
      </c>
      <c s="6" t="s">
        <v>878</v>
      </c>
      <c s="36" t="s">
        <v>242</v>
      </c>
      <c s="37">
        <v>382.5</v>
      </c>
      <c s="36">
        <v>0</v>
      </c>
      <c s="36">
        <f>ROUND(G212*H212,6)</f>
      </c>
      <c r="L212" s="38">
        <v>0</v>
      </c>
      <c s="32">
        <f>ROUND(ROUND(L212,2)*ROUND(G212,3),2)</f>
      </c>
      <c s="36" t="s">
        <v>187</v>
      </c>
      <c>
        <f>(M212*21)/100</f>
      </c>
      <c t="s">
        <v>27</v>
      </c>
    </row>
    <row r="213" spans="1:5" ht="25.5">
      <c r="A213" s="35" t="s">
        <v>56</v>
      </c>
      <c r="E213" s="39" t="s">
        <v>998</v>
      </c>
    </row>
    <row r="214" spans="1:5" ht="12.75">
      <c r="A214" s="35" t="s">
        <v>57</v>
      </c>
      <c r="E214" s="40" t="s">
        <v>999</v>
      </c>
    </row>
    <row r="215" spans="1:5" ht="12.75">
      <c r="A215" t="s">
        <v>58</v>
      </c>
      <c r="E215" s="39" t="s">
        <v>189</v>
      </c>
    </row>
    <row r="216" spans="1:16" ht="12.75">
      <c r="A216" t="s">
        <v>49</v>
      </c>
      <c s="34" t="s">
        <v>325</v>
      </c>
      <c s="34" t="s">
        <v>1000</v>
      </c>
      <c s="35" t="s">
        <v>4</v>
      </c>
      <c s="6" t="s">
        <v>1001</v>
      </c>
      <c s="36" t="s">
        <v>242</v>
      </c>
      <c s="37">
        <v>3.1</v>
      </c>
      <c s="36">
        <v>0</v>
      </c>
      <c s="36">
        <f>ROUND(G216*H216,6)</f>
      </c>
      <c r="L216" s="38">
        <v>0</v>
      </c>
      <c s="32">
        <f>ROUND(ROUND(L216,2)*ROUND(G216,3),2)</f>
      </c>
      <c s="36" t="s">
        <v>187</v>
      </c>
      <c>
        <f>(M216*21)/100</f>
      </c>
      <c t="s">
        <v>27</v>
      </c>
    </row>
    <row r="217" spans="1:5" ht="12.75">
      <c r="A217" s="35" t="s">
        <v>56</v>
      </c>
      <c r="E217" s="39" t="s">
        <v>1002</v>
      </c>
    </row>
    <row r="218" spans="1:5" ht="12.75">
      <c r="A218" s="35" t="s">
        <v>57</v>
      </c>
      <c r="E218" s="40" t="s">
        <v>4</v>
      </c>
    </row>
    <row r="219" spans="1:5" ht="12.75">
      <c r="A219" t="s">
        <v>58</v>
      </c>
      <c r="E219" s="39" t="s">
        <v>189</v>
      </c>
    </row>
    <row r="220" spans="1:16" ht="12.75">
      <c r="A220" t="s">
        <v>49</v>
      </c>
      <c s="34" t="s">
        <v>329</v>
      </c>
      <c s="34" t="s">
        <v>881</v>
      </c>
      <c s="35" t="s">
        <v>4</v>
      </c>
      <c s="6" t="s">
        <v>882</v>
      </c>
      <c s="36" t="s">
        <v>242</v>
      </c>
      <c s="37">
        <v>335.5</v>
      </c>
      <c s="36">
        <v>0</v>
      </c>
      <c s="36">
        <f>ROUND(G220*H220,6)</f>
      </c>
      <c r="L220" s="38">
        <v>0</v>
      </c>
      <c s="32">
        <f>ROUND(ROUND(L220,2)*ROUND(G220,3),2)</f>
      </c>
      <c s="36" t="s">
        <v>187</v>
      </c>
      <c>
        <f>(M220*21)/100</f>
      </c>
      <c t="s">
        <v>27</v>
      </c>
    </row>
    <row r="221" spans="1:5" ht="12.75">
      <c r="A221" s="35" t="s">
        <v>56</v>
      </c>
      <c r="E221" s="39" t="s">
        <v>1003</v>
      </c>
    </row>
    <row r="222" spans="1:5" ht="12.75">
      <c r="A222" s="35" t="s">
        <v>57</v>
      </c>
      <c r="E222" s="40" t="s">
        <v>4</v>
      </c>
    </row>
    <row r="223" spans="1:5" ht="12.75">
      <c r="A223" t="s">
        <v>58</v>
      </c>
      <c r="E223" s="39" t="s">
        <v>189</v>
      </c>
    </row>
    <row r="224" spans="1:16" ht="12.75">
      <c r="A224" t="s">
        <v>49</v>
      </c>
      <c s="34" t="s">
        <v>335</v>
      </c>
      <c s="34" t="s">
        <v>884</v>
      </c>
      <c s="35" t="s">
        <v>4</v>
      </c>
      <c s="6" t="s">
        <v>885</v>
      </c>
      <c s="36" t="s">
        <v>242</v>
      </c>
      <c s="37">
        <v>156</v>
      </c>
      <c s="36">
        <v>0</v>
      </c>
      <c s="36">
        <f>ROUND(G224*H224,6)</f>
      </c>
      <c r="L224" s="38">
        <v>0</v>
      </c>
      <c s="32">
        <f>ROUND(ROUND(L224,2)*ROUND(G224,3),2)</f>
      </c>
      <c s="36" t="s">
        <v>187</v>
      </c>
      <c>
        <f>(M224*21)/100</f>
      </c>
      <c t="s">
        <v>27</v>
      </c>
    </row>
    <row r="225" spans="1:5" ht="12.75">
      <c r="A225" s="35" t="s">
        <v>56</v>
      </c>
      <c r="E225" s="39" t="s">
        <v>1004</v>
      </c>
    </row>
    <row r="226" spans="1:5" ht="12.75">
      <c r="A226" s="35" t="s">
        <v>57</v>
      </c>
      <c r="E226" s="40" t="s">
        <v>1005</v>
      </c>
    </row>
    <row r="227" spans="1:5" ht="12.75">
      <c r="A227" t="s">
        <v>58</v>
      </c>
      <c r="E227" s="39" t="s">
        <v>189</v>
      </c>
    </row>
    <row r="228" spans="1:16" ht="12.75">
      <c r="A228" t="s">
        <v>49</v>
      </c>
      <c s="34" t="s">
        <v>339</v>
      </c>
      <c s="34" t="s">
        <v>888</v>
      </c>
      <c s="35" t="s">
        <v>4</v>
      </c>
      <c s="6" t="s">
        <v>889</v>
      </c>
      <c s="36" t="s">
        <v>242</v>
      </c>
      <c s="37">
        <v>8.3</v>
      </c>
      <c s="36">
        <v>0</v>
      </c>
      <c s="36">
        <f>ROUND(G228*H228,6)</f>
      </c>
      <c r="L228" s="38">
        <v>0</v>
      </c>
      <c s="32">
        <f>ROUND(ROUND(L228,2)*ROUND(G228,3),2)</f>
      </c>
      <c s="36" t="s">
        <v>187</v>
      </c>
      <c>
        <f>(M228*21)/100</f>
      </c>
      <c t="s">
        <v>27</v>
      </c>
    </row>
    <row r="229" spans="1:5" ht="12.75">
      <c r="A229" s="35" t="s">
        <v>56</v>
      </c>
      <c r="E229" s="39" t="s">
        <v>890</v>
      </c>
    </row>
    <row r="230" spans="1:5" ht="12.75">
      <c r="A230" s="35" t="s">
        <v>57</v>
      </c>
      <c r="E230" s="40" t="s">
        <v>4</v>
      </c>
    </row>
    <row r="231" spans="1:5" ht="12.75">
      <c r="A231" t="s">
        <v>58</v>
      </c>
      <c r="E231" s="39" t="s">
        <v>189</v>
      </c>
    </row>
    <row r="232" spans="1:16" ht="12.75">
      <c r="A232" t="s">
        <v>49</v>
      </c>
      <c s="34" t="s">
        <v>344</v>
      </c>
      <c s="34" t="s">
        <v>891</v>
      </c>
      <c s="35" t="s">
        <v>4</v>
      </c>
      <c s="6" t="s">
        <v>892</v>
      </c>
      <c s="36" t="s">
        <v>242</v>
      </c>
      <c s="37">
        <v>395.8</v>
      </c>
      <c s="36">
        <v>0</v>
      </c>
      <c s="36">
        <f>ROUND(G232*H232,6)</f>
      </c>
      <c r="L232" s="38">
        <v>0</v>
      </c>
      <c s="32">
        <f>ROUND(ROUND(L232,2)*ROUND(G232,3),2)</f>
      </c>
      <c s="36" t="s">
        <v>187</v>
      </c>
      <c>
        <f>(M232*21)/100</f>
      </c>
      <c t="s">
        <v>27</v>
      </c>
    </row>
    <row r="233" spans="1:5" ht="12.75">
      <c r="A233" s="35" t="s">
        <v>56</v>
      </c>
      <c r="E233" s="39" t="s">
        <v>1006</v>
      </c>
    </row>
    <row r="234" spans="1:5" ht="12.75">
      <c r="A234" s="35" t="s">
        <v>57</v>
      </c>
      <c r="E234" s="40" t="s">
        <v>1007</v>
      </c>
    </row>
    <row r="235" spans="1:5" ht="12.75">
      <c r="A235" t="s">
        <v>58</v>
      </c>
      <c r="E235" s="39" t="s">
        <v>189</v>
      </c>
    </row>
    <row r="236" spans="1:16" ht="12.75">
      <c r="A236" t="s">
        <v>49</v>
      </c>
      <c s="34" t="s">
        <v>348</v>
      </c>
      <c s="34" t="s">
        <v>572</v>
      </c>
      <c s="35" t="s">
        <v>331</v>
      </c>
      <c s="6" t="s">
        <v>573</v>
      </c>
      <c s="36" t="s">
        <v>242</v>
      </c>
      <c s="37">
        <v>151.5</v>
      </c>
      <c s="36">
        <v>0</v>
      </c>
      <c s="36">
        <f>ROUND(G236*H236,6)</f>
      </c>
      <c r="L236" s="38">
        <v>0</v>
      </c>
      <c s="32">
        <f>ROUND(ROUND(L236,2)*ROUND(G236,3),2)</f>
      </c>
      <c s="36" t="s">
        <v>187</v>
      </c>
      <c>
        <f>(M236*21)/100</f>
      </c>
      <c t="s">
        <v>27</v>
      </c>
    </row>
    <row r="237" spans="1:5" ht="12.75">
      <c r="A237" s="35" t="s">
        <v>56</v>
      </c>
      <c r="E237" s="39" t="s">
        <v>895</v>
      </c>
    </row>
    <row r="238" spans="1:5" ht="12.75">
      <c r="A238" s="35" t="s">
        <v>57</v>
      </c>
      <c r="E238" s="40" t="s">
        <v>1008</v>
      </c>
    </row>
    <row r="239" spans="1:5" ht="12.75">
      <c r="A239" t="s">
        <v>58</v>
      </c>
      <c r="E239" s="39" t="s">
        <v>189</v>
      </c>
    </row>
    <row r="240" spans="1:16" ht="12.75">
      <c r="A240" t="s">
        <v>49</v>
      </c>
      <c s="34" t="s">
        <v>353</v>
      </c>
      <c s="34" t="s">
        <v>572</v>
      </c>
      <c s="35" t="s">
        <v>336</v>
      </c>
      <c s="6" t="s">
        <v>573</v>
      </c>
      <c s="36" t="s">
        <v>242</v>
      </c>
      <c s="37">
        <v>12.7</v>
      </c>
      <c s="36">
        <v>0</v>
      </c>
      <c s="36">
        <f>ROUND(G240*H240,6)</f>
      </c>
      <c r="L240" s="38">
        <v>0</v>
      </c>
      <c s="32">
        <f>ROUND(ROUND(L240,2)*ROUND(G240,3),2)</f>
      </c>
      <c s="36" t="s">
        <v>187</v>
      </c>
      <c>
        <f>(M240*21)/100</f>
      </c>
      <c t="s">
        <v>27</v>
      </c>
    </row>
    <row r="241" spans="1:5" ht="12.75">
      <c r="A241" s="35" t="s">
        <v>56</v>
      </c>
      <c r="E241" s="39" t="s">
        <v>896</v>
      </c>
    </row>
    <row r="242" spans="1:5" ht="12.75">
      <c r="A242" s="35" t="s">
        <v>57</v>
      </c>
      <c r="E242" s="40" t="s">
        <v>4</v>
      </c>
    </row>
    <row r="243" spans="1:5" ht="12.75">
      <c r="A243" t="s">
        <v>58</v>
      </c>
      <c r="E243" s="39" t="s">
        <v>189</v>
      </c>
    </row>
    <row r="244" spans="1:16" ht="25.5">
      <c r="A244" t="s">
        <v>49</v>
      </c>
      <c s="34" t="s">
        <v>357</v>
      </c>
      <c s="34" t="s">
        <v>1009</v>
      </c>
      <c s="35" t="s">
        <v>4</v>
      </c>
      <c s="6" t="s">
        <v>1010</v>
      </c>
      <c s="36" t="s">
        <v>238</v>
      </c>
      <c s="37">
        <v>7.71</v>
      </c>
      <c s="36">
        <v>0</v>
      </c>
      <c s="36">
        <f>ROUND(G244*H244,6)</f>
      </c>
      <c r="L244" s="38">
        <v>0</v>
      </c>
      <c s="32">
        <f>ROUND(ROUND(L244,2)*ROUND(G244,3),2)</f>
      </c>
      <c s="36" t="s">
        <v>187</v>
      </c>
      <c>
        <f>(M244*21)/100</f>
      </c>
      <c t="s">
        <v>27</v>
      </c>
    </row>
    <row r="245" spans="1:5" ht="12.75">
      <c r="A245" s="35" t="s">
        <v>56</v>
      </c>
      <c r="E245" s="39" t="s">
        <v>1011</v>
      </c>
    </row>
    <row r="246" spans="1:5" ht="12.75">
      <c r="A246" s="35" t="s">
        <v>57</v>
      </c>
      <c r="E246" s="40" t="s">
        <v>1012</v>
      </c>
    </row>
    <row r="247" spans="1:5" ht="12.75">
      <c r="A247" t="s">
        <v>58</v>
      </c>
      <c r="E247" s="39" t="s">
        <v>189</v>
      </c>
    </row>
    <row r="248" spans="1:16" ht="12.75">
      <c r="A248" t="s">
        <v>49</v>
      </c>
      <c s="34" t="s">
        <v>361</v>
      </c>
      <c s="34" t="s">
        <v>897</v>
      </c>
      <c s="35" t="s">
        <v>4</v>
      </c>
      <c s="6" t="s">
        <v>898</v>
      </c>
      <c s="36" t="s">
        <v>238</v>
      </c>
      <c s="37">
        <v>98</v>
      </c>
      <c s="36">
        <v>0</v>
      </c>
      <c s="36">
        <f>ROUND(G248*H248,6)</f>
      </c>
      <c r="L248" s="38">
        <v>0</v>
      </c>
      <c s="32">
        <f>ROUND(ROUND(L248,2)*ROUND(G248,3),2)</f>
      </c>
      <c s="36" t="s">
        <v>187</v>
      </c>
      <c>
        <f>(M248*21)/100</f>
      </c>
      <c t="s">
        <v>27</v>
      </c>
    </row>
    <row r="249" spans="1:5" ht="12.75">
      <c r="A249" s="35" t="s">
        <v>56</v>
      </c>
      <c r="E249" s="39" t="s">
        <v>899</v>
      </c>
    </row>
    <row r="250" spans="1:5" ht="12.75">
      <c r="A250" s="35" t="s">
        <v>57</v>
      </c>
      <c r="E250" s="40" t="s">
        <v>1013</v>
      </c>
    </row>
    <row r="251" spans="1:5" ht="12.75">
      <c r="A251" t="s">
        <v>58</v>
      </c>
      <c r="E251" s="39" t="s">
        <v>189</v>
      </c>
    </row>
    <row r="252" spans="1:16" ht="12.75">
      <c r="A252" t="s">
        <v>49</v>
      </c>
      <c s="34" t="s">
        <v>364</v>
      </c>
      <c s="34" t="s">
        <v>1014</v>
      </c>
      <c s="35" t="s">
        <v>4</v>
      </c>
      <c s="6" t="s">
        <v>1015</v>
      </c>
      <c s="36" t="s">
        <v>186</v>
      </c>
      <c s="37">
        <v>1.65</v>
      </c>
      <c s="36">
        <v>0</v>
      </c>
      <c s="36">
        <f>ROUND(G252*H252,6)</f>
      </c>
      <c r="L252" s="38">
        <v>0</v>
      </c>
      <c s="32">
        <f>ROUND(ROUND(L252,2)*ROUND(G252,3),2)</f>
      </c>
      <c s="36" t="s">
        <v>187</v>
      </c>
      <c>
        <f>(M252*21)/100</f>
      </c>
      <c t="s">
        <v>27</v>
      </c>
    </row>
    <row r="253" spans="1:5" ht="12.75">
      <c r="A253" s="35" t="s">
        <v>56</v>
      </c>
      <c r="E253" s="39" t="s">
        <v>1016</v>
      </c>
    </row>
    <row r="254" spans="1:5" ht="12.75">
      <c r="A254" s="35" t="s">
        <v>57</v>
      </c>
      <c r="E254" s="40" t="s">
        <v>4</v>
      </c>
    </row>
    <row r="255" spans="1:5" ht="12.75">
      <c r="A255" t="s">
        <v>58</v>
      </c>
      <c r="E255" s="39" t="s">
        <v>189</v>
      </c>
    </row>
    <row r="256" spans="1:16" ht="12.75">
      <c r="A256" t="s">
        <v>49</v>
      </c>
      <c s="34" t="s">
        <v>367</v>
      </c>
      <c s="34" t="s">
        <v>1017</v>
      </c>
      <c s="35" t="s">
        <v>4</v>
      </c>
      <c s="6" t="s">
        <v>1018</v>
      </c>
      <c s="36" t="s">
        <v>242</v>
      </c>
      <c s="37">
        <v>11.5</v>
      </c>
      <c s="36">
        <v>0</v>
      </c>
      <c s="36">
        <f>ROUND(G256*H256,6)</f>
      </c>
      <c r="L256" s="38">
        <v>0</v>
      </c>
      <c s="32">
        <f>ROUND(ROUND(L256,2)*ROUND(G256,3),2)</f>
      </c>
      <c s="36" t="s">
        <v>187</v>
      </c>
      <c>
        <f>(M256*21)/100</f>
      </c>
      <c t="s">
        <v>27</v>
      </c>
    </row>
    <row r="257" spans="1:5" ht="12.75">
      <c r="A257" s="35" t="s">
        <v>56</v>
      </c>
      <c r="E257" s="39" t="s">
        <v>1019</v>
      </c>
    </row>
    <row r="258" spans="1:5" ht="12.75">
      <c r="A258" s="35" t="s">
        <v>57</v>
      </c>
      <c r="E258" s="40" t="s">
        <v>4</v>
      </c>
    </row>
    <row r="259" spans="1:5" ht="12.75">
      <c r="A259" t="s">
        <v>58</v>
      </c>
      <c r="E259"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1022</v>
      </c>
      <c r="E8" s="30" t="s">
        <v>1021</v>
      </c>
      <c r="J8" s="29">
        <f>0+J9+J14+J75+J84+J101</f>
      </c>
      <c s="29">
        <f>0+K9+K14+K75+K84+K101</f>
      </c>
      <c s="29">
        <f>0+L9+L14+L75+L84+L101</f>
      </c>
      <c s="29">
        <f>0+M9+M14+M75+M84+M101</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182</v>
      </c>
      <c r="J14" s="32">
        <f>0</f>
      </c>
      <c s="32">
        <f>0</f>
      </c>
      <c s="32">
        <f>0+L15+L19+L23+L27+L31+L35+L39+L43+L47+L51+L55+L59+L63+L67+L71</f>
      </c>
      <c s="32">
        <f>0+M15+M19+M23+M27+M31+M35+M39+M43+M47+M51+M55+M59+M63+M67+M71</f>
      </c>
    </row>
    <row r="15" spans="1:16" ht="25.5">
      <c r="A15" t="s">
        <v>49</v>
      </c>
      <c s="34" t="s">
        <v>27</v>
      </c>
      <c s="34" t="s">
        <v>726</v>
      </c>
      <c s="35" t="s">
        <v>4</v>
      </c>
      <c s="6" t="s">
        <v>727</v>
      </c>
      <c s="36" t="s">
        <v>186</v>
      </c>
      <c s="37">
        <v>15.6</v>
      </c>
      <c s="36">
        <v>0</v>
      </c>
      <c s="36">
        <f>ROUND(G15*H15,6)</f>
      </c>
      <c r="L15" s="38">
        <v>0</v>
      </c>
      <c s="32">
        <f>ROUND(ROUND(L15,2)*ROUND(G15,3),2)</f>
      </c>
      <c s="36" t="s">
        <v>187</v>
      </c>
      <c>
        <f>(M15*21)/100</f>
      </c>
      <c t="s">
        <v>27</v>
      </c>
    </row>
    <row r="16" spans="1:5" ht="12.75">
      <c r="A16" s="35" t="s">
        <v>56</v>
      </c>
      <c r="E16" s="39" t="s">
        <v>1023</v>
      </c>
    </row>
    <row r="17" spans="1:5" ht="12.75">
      <c r="A17" s="35" t="s">
        <v>57</v>
      </c>
      <c r="E17" s="40" t="s">
        <v>1024</v>
      </c>
    </row>
    <row r="18" spans="1:5" ht="12.75">
      <c r="A18" t="s">
        <v>58</v>
      </c>
      <c r="E18" s="39" t="s">
        <v>189</v>
      </c>
    </row>
    <row r="19" spans="1:16" ht="12.75">
      <c r="A19" t="s">
        <v>49</v>
      </c>
      <c s="34" t="s">
        <v>25</v>
      </c>
      <c s="34" t="s">
        <v>503</v>
      </c>
      <c s="35" t="s">
        <v>4</v>
      </c>
      <c s="6" t="s">
        <v>504</v>
      </c>
      <c s="36" t="s">
        <v>186</v>
      </c>
      <c s="37">
        <v>127</v>
      </c>
      <c s="36">
        <v>0</v>
      </c>
      <c s="36">
        <f>ROUND(G19*H19,6)</f>
      </c>
      <c r="L19" s="38">
        <v>0</v>
      </c>
      <c s="32">
        <f>ROUND(ROUND(L19,2)*ROUND(G19,3),2)</f>
      </c>
      <c s="36" t="s">
        <v>187</v>
      </c>
      <c>
        <f>(M19*21)/100</f>
      </c>
      <c t="s">
        <v>27</v>
      </c>
    </row>
    <row r="20" spans="1:5" ht="12.75">
      <c r="A20" s="35" t="s">
        <v>56</v>
      </c>
      <c r="E20" s="39" t="s">
        <v>1025</v>
      </c>
    </row>
    <row r="21" spans="1:5" ht="12.75">
      <c r="A21" s="35" t="s">
        <v>57</v>
      </c>
      <c r="E21" s="40" t="s">
        <v>1026</v>
      </c>
    </row>
    <row r="22" spans="1:5" ht="12.75">
      <c r="A22" t="s">
        <v>58</v>
      </c>
      <c r="E22" s="39" t="s">
        <v>189</v>
      </c>
    </row>
    <row r="23" spans="1:16" ht="12.75">
      <c r="A23" t="s">
        <v>49</v>
      </c>
      <c s="34" t="s">
        <v>66</v>
      </c>
      <c s="34" t="s">
        <v>506</v>
      </c>
      <c s="35" t="s">
        <v>4</v>
      </c>
      <c s="6" t="s">
        <v>507</v>
      </c>
      <c s="36" t="s">
        <v>186</v>
      </c>
      <c s="37">
        <v>635</v>
      </c>
      <c s="36">
        <v>0</v>
      </c>
      <c s="36">
        <f>ROUND(G23*H23,6)</f>
      </c>
      <c r="L23" s="38">
        <v>0</v>
      </c>
      <c s="32">
        <f>ROUND(ROUND(L23,2)*ROUND(G23,3),2)</f>
      </c>
      <c s="36" t="s">
        <v>187</v>
      </c>
      <c>
        <f>(M23*21)/100</f>
      </c>
      <c t="s">
        <v>27</v>
      </c>
    </row>
    <row r="24" spans="1:5" ht="12.75">
      <c r="A24" s="35" t="s">
        <v>56</v>
      </c>
      <c r="E24" s="39" t="s">
        <v>1027</v>
      </c>
    </row>
    <row r="25" spans="1:5" ht="12.75">
      <c r="A25" s="35" t="s">
        <v>57</v>
      </c>
      <c r="E25" s="40" t="s">
        <v>1028</v>
      </c>
    </row>
    <row r="26" spans="1:5" ht="12.75">
      <c r="A26" t="s">
        <v>58</v>
      </c>
      <c r="E26" s="39" t="s">
        <v>189</v>
      </c>
    </row>
    <row r="27" spans="1:16" ht="12.75">
      <c r="A27" t="s">
        <v>49</v>
      </c>
      <c s="34" t="s">
        <v>70</v>
      </c>
      <c s="34" t="s">
        <v>738</v>
      </c>
      <c s="35" t="s">
        <v>4</v>
      </c>
      <c s="6" t="s">
        <v>739</v>
      </c>
      <c s="36" t="s">
        <v>186</v>
      </c>
      <c s="37">
        <v>67.9</v>
      </c>
      <c s="36">
        <v>0</v>
      </c>
      <c s="36">
        <f>ROUND(G27*H27,6)</f>
      </c>
      <c r="L27" s="38">
        <v>0</v>
      </c>
      <c s="32">
        <f>ROUND(ROUND(L27,2)*ROUND(G27,3),2)</f>
      </c>
      <c s="36" t="s">
        <v>187</v>
      </c>
      <c>
        <f>(M27*21)/100</f>
      </c>
      <c t="s">
        <v>27</v>
      </c>
    </row>
    <row r="28" spans="1:5" ht="12.75">
      <c r="A28" s="35" t="s">
        <v>56</v>
      </c>
      <c r="E28" s="39" t="s">
        <v>1029</v>
      </c>
    </row>
    <row r="29" spans="1:5" ht="12.75">
      <c r="A29" s="35" t="s">
        <v>57</v>
      </c>
      <c r="E29" s="40" t="s">
        <v>1030</v>
      </c>
    </row>
    <row r="30" spans="1:5" ht="12.75">
      <c r="A30" t="s">
        <v>58</v>
      </c>
      <c r="E30" s="39" t="s">
        <v>189</v>
      </c>
    </row>
    <row r="31" spans="1:16" ht="12.75">
      <c r="A31" t="s">
        <v>49</v>
      </c>
      <c s="34" t="s">
        <v>26</v>
      </c>
      <c s="34" t="s">
        <v>509</v>
      </c>
      <c s="35" t="s">
        <v>331</v>
      </c>
      <c s="6" t="s">
        <v>510</v>
      </c>
      <c s="36" t="s">
        <v>186</v>
      </c>
      <c s="37">
        <v>83.5</v>
      </c>
      <c s="36">
        <v>0</v>
      </c>
      <c s="36">
        <f>ROUND(G31*H31,6)</f>
      </c>
      <c r="L31" s="38">
        <v>0</v>
      </c>
      <c s="32">
        <f>ROUND(ROUND(L31,2)*ROUND(G31,3),2)</f>
      </c>
      <c s="36" t="s">
        <v>187</v>
      </c>
      <c>
        <f>(M31*21)/100</f>
      </c>
      <c t="s">
        <v>27</v>
      </c>
    </row>
    <row r="32" spans="1:5" ht="12.75">
      <c r="A32" s="35" t="s">
        <v>56</v>
      </c>
      <c r="E32" s="39" t="s">
        <v>511</v>
      </c>
    </row>
    <row r="33" spans="1:5" ht="12.75">
      <c r="A33" s="35" t="s">
        <v>57</v>
      </c>
      <c r="E33" s="40" t="s">
        <v>1031</v>
      </c>
    </row>
    <row r="34" spans="1:5" ht="12.75">
      <c r="A34" t="s">
        <v>58</v>
      </c>
      <c r="E34" s="39" t="s">
        <v>189</v>
      </c>
    </row>
    <row r="35" spans="1:16" ht="12.75">
      <c r="A35" t="s">
        <v>49</v>
      </c>
      <c s="34" t="s">
        <v>75</v>
      </c>
      <c s="34" t="s">
        <v>509</v>
      </c>
      <c s="35" t="s">
        <v>336</v>
      </c>
      <c s="6" t="s">
        <v>510</v>
      </c>
      <c s="36" t="s">
        <v>186</v>
      </c>
      <c s="37">
        <v>46</v>
      </c>
      <c s="36">
        <v>0</v>
      </c>
      <c s="36">
        <f>ROUND(G35*H35,6)</f>
      </c>
      <c r="L35" s="38">
        <v>0</v>
      </c>
      <c s="32">
        <f>ROUND(ROUND(L35,2)*ROUND(G35,3),2)</f>
      </c>
      <c s="36" t="s">
        <v>187</v>
      </c>
      <c>
        <f>(M35*21)/100</f>
      </c>
      <c t="s">
        <v>27</v>
      </c>
    </row>
    <row r="36" spans="1:5" ht="25.5">
      <c r="A36" s="35" t="s">
        <v>56</v>
      </c>
      <c r="E36" s="39" t="s">
        <v>743</v>
      </c>
    </row>
    <row r="37" spans="1:5" ht="12.75">
      <c r="A37" s="35" t="s">
        <v>57</v>
      </c>
      <c r="E37" s="40" t="s">
        <v>1032</v>
      </c>
    </row>
    <row r="38" spans="1:5" ht="12.75">
      <c r="A38" t="s">
        <v>58</v>
      </c>
      <c r="E38" s="39" t="s">
        <v>189</v>
      </c>
    </row>
    <row r="39" spans="1:16" ht="12.75">
      <c r="A39" t="s">
        <v>49</v>
      </c>
      <c s="34" t="s">
        <v>79</v>
      </c>
      <c s="34" t="s">
        <v>752</v>
      </c>
      <c s="35" t="s">
        <v>4</v>
      </c>
      <c s="6" t="s">
        <v>753</v>
      </c>
      <c s="36" t="s">
        <v>186</v>
      </c>
      <c s="37">
        <v>83.5</v>
      </c>
      <c s="36">
        <v>0</v>
      </c>
      <c s="36">
        <f>ROUND(G39*H39,6)</f>
      </c>
      <c r="L39" s="38">
        <v>0</v>
      </c>
      <c s="32">
        <f>ROUND(ROUND(L39,2)*ROUND(G39,3),2)</f>
      </c>
      <c s="36" t="s">
        <v>187</v>
      </c>
      <c>
        <f>(M39*21)/100</f>
      </c>
      <c t="s">
        <v>27</v>
      </c>
    </row>
    <row r="40" spans="1:5" ht="12.75">
      <c r="A40" s="35" t="s">
        <v>56</v>
      </c>
      <c r="E40" s="39" t="s">
        <v>1033</v>
      </c>
    </row>
    <row r="41" spans="1:5" ht="12.75">
      <c r="A41" s="35" t="s">
        <v>57</v>
      </c>
      <c r="E41" s="40" t="s">
        <v>1034</v>
      </c>
    </row>
    <row r="42" spans="1:5" ht="12.75">
      <c r="A42" t="s">
        <v>58</v>
      </c>
      <c r="E42" s="39" t="s">
        <v>189</v>
      </c>
    </row>
    <row r="43" spans="1:16" ht="12.75">
      <c r="A43" t="s">
        <v>49</v>
      </c>
      <c s="34" t="s">
        <v>83</v>
      </c>
      <c s="34" t="s">
        <v>213</v>
      </c>
      <c s="35" t="s">
        <v>4</v>
      </c>
      <c s="6" t="s">
        <v>214</v>
      </c>
      <c s="36" t="s">
        <v>186</v>
      </c>
      <c s="37">
        <v>210.5</v>
      </c>
      <c s="36">
        <v>0</v>
      </c>
      <c s="36">
        <f>ROUND(G43*H43,6)</f>
      </c>
      <c r="L43" s="38">
        <v>0</v>
      </c>
      <c s="32">
        <f>ROUND(ROUND(L43,2)*ROUND(G43,3),2)</f>
      </c>
      <c s="36" t="s">
        <v>187</v>
      </c>
      <c>
        <f>(M43*21)/100</f>
      </c>
      <c t="s">
        <v>27</v>
      </c>
    </row>
    <row r="44" spans="1:5" ht="12.75">
      <c r="A44" s="35" t="s">
        <v>56</v>
      </c>
      <c r="E44" s="39" t="s">
        <v>756</v>
      </c>
    </row>
    <row r="45" spans="1:5" ht="12.75">
      <c r="A45" s="35" t="s">
        <v>57</v>
      </c>
      <c r="E45" s="40" t="s">
        <v>1035</v>
      </c>
    </row>
    <row r="46" spans="1:5" ht="12.75">
      <c r="A46" t="s">
        <v>58</v>
      </c>
      <c r="E46" s="39" t="s">
        <v>189</v>
      </c>
    </row>
    <row r="47" spans="1:16" ht="12.75">
      <c r="A47" t="s">
        <v>49</v>
      </c>
      <c s="34" t="s">
        <v>129</v>
      </c>
      <c s="34" t="s">
        <v>758</v>
      </c>
      <c s="35" t="s">
        <v>336</v>
      </c>
      <c s="6" t="s">
        <v>759</v>
      </c>
      <c s="36" t="s">
        <v>186</v>
      </c>
      <c s="37">
        <v>7.3</v>
      </c>
      <c s="36">
        <v>0</v>
      </c>
      <c s="36">
        <f>ROUND(G47*H47,6)</f>
      </c>
      <c r="L47" s="38">
        <v>0</v>
      </c>
      <c s="32">
        <f>ROUND(ROUND(L47,2)*ROUND(G47,3),2)</f>
      </c>
      <c s="36" t="s">
        <v>187</v>
      </c>
      <c>
        <f>(M47*21)/100</f>
      </c>
      <c t="s">
        <v>27</v>
      </c>
    </row>
    <row r="48" spans="1:5" ht="12.75">
      <c r="A48" s="35" t="s">
        <v>56</v>
      </c>
      <c r="E48" s="39" t="s">
        <v>1036</v>
      </c>
    </row>
    <row r="49" spans="1:5" ht="12.75">
      <c r="A49" s="35" t="s">
        <v>57</v>
      </c>
      <c r="E49" s="40" t="s">
        <v>1037</v>
      </c>
    </row>
    <row r="50" spans="1:5" ht="12.75">
      <c r="A50" t="s">
        <v>58</v>
      </c>
      <c r="E50" s="39" t="s">
        <v>189</v>
      </c>
    </row>
    <row r="51" spans="1:16" ht="12.75">
      <c r="A51" t="s">
        <v>49</v>
      </c>
      <c s="34" t="s">
        <v>135</v>
      </c>
      <c s="34" t="s">
        <v>763</v>
      </c>
      <c s="35" t="s">
        <v>4</v>
      </c>
      <c s="6" t="s">
        <v>764</v>
      </c>
      <c s="36" t="s">
        <v>186</v>
      </c>
      <c s="37">
        <v>16.63</v>
      </c>
      <c s="36">
        <v>0</v>
      </c>
      <c s="36">
        <f>ROUND(G51*H51,6)</f>
      </c>
      <c r="L51" s="38">
        <v>0</v>
      </c>
      <c s="32">
        <f>ROUND(ROUND(L51,2)*ROUND(G51,3),2)</f>
      </c>
      <c s="36" t="s">
        <v>187</v>
      </c>
      <c>
        <f>(M51*21)/100</f>
      </c>
      <c t="s">
        <v>27</v>
      </c>
    </row>
    <row r="52" spans="1:5" ht="12.75">
      <c r="A52" s="35" t="s">
        <v>56</v>
      </c>
      <c r="E52" s="39" t="s">
        <v>765</v>
      </c>
    </row>
    <row r="53" spans="1:5" ht="12.75">
      <c r="A53" s="35" t="s">
        <v>57</v>
      </c>
      <c r="E53" s="40" t="s">
        <v>1038</v>
      </c>
    </row>
    <row r="54" spans="1:5" ht="12.75">
      <c r="A54" t="s">
        <v>58</v>
      </c>
      <c r="E54" s="39" t="s">
        <v>189</v>
      </c>
    </row>
    <row r="55" spans="1:16" ht="12.75">
      <c r="A55" t="s">
        <v>49</v>
      </c>
      <c s="34" t="s">
        <v>176</v>
      </c>
      <c s="34" t="s">
        <v>776</v>
      </c>
      <c s="35" t="s">
        <v>4</v>
      </c>
      <c s="6" t="s">
        <v>777</v>
      </c>
      <c s="36" t="s">
        <v>238</v>
      </c>
      <c s="37">
        <v>696</v>
      </c>
      <c s="36">
        <v>0</v>
      </c>
      <c s="36">
        <f>ROUND(G55*H55,6)</f>
      </c>
      <c r="L55" s="38">
        <v>0</v>
      </c>
      <c s="32">
        <f>ROUND(ROUND(L55,2)*ROUND(G55,3),2)</f>
      </c>
      <c s="36" t="s">
        <v>187</v>
      </c>
      <c>
        <f>(M55*21)/100</f>
      </c>
      <c t="s">
        <v>27</v>
      </c>
    </row>
    <row r="56" spans="1:5" ht="12.75">
      <c r="A56" s="35" t="s">
        <v>56</v>
      </c>
      <c r="E56" s="39" t="s">
        <v>4</v>
      </c>
    </row>
    <row r="57" spans="1:5" ht="12.75">
      <c r="A57" s="35" t="s">
        <v>57</v>
      </c>
      <c r="E57" s="40" t="s">
        <v>4</v>
      </c>
    </row>
    <row r="58" spans="1:5" ht="12.75">
      <c r="A58" t="s">
        <v>58</v>
      </c>
      <c r="E58" s="39" t="s">
        <v>189</v>
      </c>
    </row>
    <row r="59" spans="1:16" ht="12.75">
      <c r="A59" t="s">
        <v>49</v>
      </c>
      <c s="34" t="s">
        <v>179</v>
      </c>
      <c s="34" t="s">
        <v>779</v>
      </c>
      <c s="35" t="s">
        <v>4</v>
      </c>
      <c s="6" t="s">
        <v>780</v>
      </c>
      <c s="36" t="s">
        <v>238</v>
      </c>
      <c s="37">
        <v>230</v>
      </c>
      <c s="36">
        <v>0</v>
      </c>
      <c s="36">
        <f>ROUND(G59*H59,6)</f>
      </c>
      <c r="L59" s="38">
        <v>0</v>
      </c>
      <c s="32">
        <f>ROUND(ROUND(L59,2)*ROUND(G59,3),2)</f>
      </c>
      <c s="36" t="s">
        <v>187</v>
      </c>
      <c>
        <f>(M59*21)/100</f>
      </c>
      <c t="s">
        <v>27</v>
      </c>
    </row>
    <row r="60" spans="1:5" ht="12.75">
      <c r="A60" s="35" t="s">
        <v>56</v>
      </c>
      <c r="E60" s="39" t="s">
        <v>4</v>
      </c>
    </row>
    <row r="61" spans="1:5" ht="12.75">
      <c r="A61" s="35" t="s">
        <v>57</v>
      </c>
      <c r="E61" s="40" t="s">
        <v>4</v>
      </c>
    </row>
    <row r="62" spans="1:5" ht="12.75">
      <c r="A62" t="s">
        <v>58</v>
      </c>
      <c r="E62" s="39" t="s">
        <v>189</v>
      </c>
    </row>
    <row r="63" spans="1:16" ht="12.75">
      <c r="A63" t="s">
        <v>49</v>
      </c>
      <c s="34" t="s">
        <v>181</v>
      </c>
      <c s="34" t="s">
        <v>782</v>
      </c>
      <c s="35" t="s">
        <v>4</v>
      </c>
      <c s="6" t="s">
        <v>783</v>
      </c>
      <c s="36" t="s">
        <v>238</v>
      </c>
      <c s="37">
        <v>230</v>
      </c>
      <c s="36">
        <v>0</v>
      </c>
      <c s="36">
        <f>ROUND(G63*H63,6)</f>
      </c>
      <c r="L63" s="38">
        <v>0</v>
      </c>
      <c s="32">
        <f>ROUND(ROUND(L63,2)*ROUND(G63,3),2)</f>
      </c>
      <c s="36" t="s">
        <v>187</v>
      </c>
      <c>
        <f>(M63*21)/100</f>
      </c>
      <c t="s">
        <v>27</v>
      </c>
    </row>
    <row r="64" spans="1:5" ht="12.75">
      <c r="A64" s="35" t="s">
        <v>56</v>
      </c>
      <c r="E64" s="39" t="s">
        <v>4</v>
      </c>
    </row>
    <row r="65" spans="1:5" ht="12.75">
      <c r="A65" s="35" t="s">
        <v>57</v>
      </c>
      <c r="E65" s="40" t="s">
        <v>4</v>
      </c>
    </row>
    <row r="66" spans="1:5" ht="12.75">
      <c r="A66" t="s">
        <v>58</v>
      </c>
      <c r="E66" s="39" t="s">
        <v>189</v>
      </c>
    </row>
    <row r="67" spans="1:16" ht="12.75">
      <c r="A67" t="s">
        <v>49</v>
      </c>
      <c s="34" t="s">
        <v>183</v>
      </c>
      <c s="34" t="s">
        <v>784</v>
      </c>
      <c s="35" t="s">
        <v>4</v>
      </c>
      <c s="6" t="s">
        <v>785</v>
      </c>
      <c s="36" t="s">
        <v>238</v>
      </c>
      <c s="37">
        <v>230</v>
      </c>
      <c s="36">
        <v>0</v>
      </c>
      <c s="36">
        <f>ROUND(G67*H67,6)</f>
      </c>
      <c r="L67" s="38">
        <v>0</v>
      </c>
      <c s="32">
        <f>ROUND(ROUND(L67,2)*ROUND(G67,3),2)</f>
      </c>
      <c s="36" t="s">
        <v>187</v>
      </c>
      <c>
        <f>(M67*21)/100</f>
      </c>
      <c t="s">
        <v>27</v>
      </c>
    </row>
    <row r="68" spans="1:5" ht="12.75">
      <c r="A68" s="35" t="s">
        <v>56</v>
      </c>
      <c r="E68" s="39" t="s">
        <v>4</v>
      </c>
    </row>
    <row r="69" spans="1:5" ht="12.75">
      <c r="A69" s="35" t="s">
        <v>57</v>
      </c>
      <c r="E69" s="40" t="s">
        <v>4</v>
      </c>
    </row>
    <row r="70" spans="1:5" ht="12.75">
      <c r="A70" t="s">
        <v>58</v>
      </c>
      <c r="E70" s="39" t="s">
        <v>189</v>
      </c>
    </row>
    <row r="71" spans="1:16" ht="12.75">
      <c r="A71" t="s">
        <v>49</v>
      </c>
      <c s="34" t="s">
        <v>190</v>
      </c>
      <c s="34" t="s">
        <v>786</v>
      </c>
      <c s="35" t="s">
        <v>4</v>
      </c>
      <c s="6" t="s">
        <v>787</v>
      </c>
      <c s="36" t="s">
        <v>238</v>
      </c>
      <c s="37">
        <v>230</v>
      </c>
      <c s="36">
        <v>0</v>
      </c>
      <c s="36">
        <f>ROUND(G71*H71,6)</f>
      </c>
      <c r="L71" s="38">
        <v>0</v>
      </c>
      <c s="32">
        <f>ROUND(ROUND(L71,2)*ROUND(G71,3),2)</f>
      </c>
      <c s="36" t="s">
        <v>187</v>
      </c>
      <c>
        <f>(M71*21)/100</f>
      </c>
      <c t="s">
        <v>27</v>
      </c>
    </row>
    <row r="72" spans="1:5" ht="12.75">
      <c r="A72" s="35" t="s">
        <v>56</v>
      </c>
      <c r="E72" s="39" t="s">
        <v>4</v>
      </c>
    </row>
    <row r="73" spans="1:5" ht="12.75">
      <c r="A73" s="35" t="s">
        <v>57</v>
      </c>
      <c r="E73" s="40" t="s">
        <v>4</v>
      </c>
    </row>
    <row r="74" spans="1:5" ht="12.75">
      <c r="A74" t="s">
        <v>58</v>
      </c>
      <c r="E74" s="39" t="s">
        <v>189</v>
      </c>
    </row>
    <row r="75" spans="1:13" ht="12.75">
      <c r="A75" t="s">
        <v>46</v>
      </c>
      <c r="C75" s="31" t="s">
        <v>27</v>
      </c>
      <c r="E75" s="33" t="s">
        <v>224</v>
      </c>
      <c r="J75" s="32">
        <f>0</f>
      </c>
      <c s="32">
        <f>0</f>
      </c>
      <c s="32">
        <f>0+L76+L80</f>
      </c>
      <c s="32">
        <f>0+M76+M80</f>
      </c>
    </row>
    <row r="76" spans="1:16" ht="12.75">
      <c r="A76" t="s">
        <v>49</v>
      </c>
      <c s="34" t="s">
        <v>194</v>
      </c>
      <c s="34" t="s">
        <v>1039</v>
      </c>
      <c s="35" t="s">
        <v>4</v>
      </c>
      <c s="6" t="s">
        <v>1040</v>
      </c>
      <c s="36" t="s">
        <v>238</v>
      </c>
      <c s="37">
        <v>696</v>
      </c>
      <c s="36">
        <v>0</v>
      </c>
      <c s="36">
        <f>ROUND(G76*H76,6)</f>
      </c>
      <c r="L76" s="38">
        <v>0</v>
      </c>
      <c s="32">
        <f>ROUND(ROUND(L76,2)*ROUND(G76,3),2)</f>
      </c>
      <c s="36" t="s">
        <v>187</v>
      </c>
      <c>
        <f>(M76*21)/100</f>
      </c>
      <c t="s">
        <v>27</v>
      </c>
    </row>
    <row r="77" spans="1:5" ht="12.75">
      <c r="A77" s="35" t="s">
        <v>56</v>
      </c>
      <c r="E77" s="39" t="s">
        <v>1041</v>
      </c>
    </row>
    <row r="78" spans="1:5" ht="12.75">
      <c r="A78" s="35" t="s">
        <v>57</v>
      </c>
      <c r="E78" s="40" t="s">
        <v>4</v>
      </c>
    </row>
    <row r="79" spans="1:5" ht="12.75">
      <c r="A79" t="s">
        <v>58</v>
      </c>
      <c r="E79" s="39" t="s">
        <v>189</v>
      </c>
    </row>
    <row r="80" spans="1:16" ht="25.5">
      <c r="A80" t="s">
        <v>49</v>
      </c>
      <c s="34" t="s">
        <v>198</v>
      </c>
      <c s="34" t="s">
        <v>1042</v>
      </c>
      <c s="35" t="s">
        <v>4</v>
      </c>
      <c s="6" t="s">
        <v>1043</v>
      </c>
      <c s="36" t="s">
        <v>238</v>
      </c>
      <c s="37">
        <v>696</v>
      </c>
      <c s="36">
        <v>0</v>
      </c>
      <c s="36">
        <f>ROUND(G80*H80,6)</f>
      </c>
      <c r="L80" s="38">
        <v>0</v>
      </c>
      <c s="32">
        <f>ROUND(ROUND(L80,2)*ROUND(G80,3),2)</f>
      </c>
      <c s="36" t="s">
        <v>187</v>
      </c>
      <c>
        <f>(M80*21)/100</f>
      </c>
      <c t="s">
        <v>27</v>
      </c>
    </row>
    <row r="81" spans="1:5" ht="12.75">
      <c r="A81" s="35" t="s">
        <v>56</v>
      </c>
      <c r="E81" s="39" t="s">
        <v>4</v>
      </c>
    </row>
    <row r="82" spans="1:5" ht="12.75">
      <c r="A82" s="35" t="s">
        <v>57</v>
      </c>
      <c r="E82" s="40" t="s">
        <v>1044</v>
      </c>
    </row>
    <row r="83" spans="1:5" ht="12.75">
      <c r="A83" t="s">
        <v>58</v>
      </c>
      <c r="E83" s="39" t="s">
        <v>189</v>
      </c>
    </row>
    <row r="84" spans="1:13" ht="12.75">
      <c r="A84" t="s">
        <v>46</v>
      </c>
      <c r="C84" s="31" t="s">
        <v>70</v>
      </c>
      <c r="E84" s="33" t="s">
        <v>352</v>
      </c>
      <c r="J84" s="32">
        <f>0</f>
      </c>
      <c s="32">
        <f>0</f>
      </c>
      <c s="32">
        <f>0+L85+L89+L93+L97</f>
      </c>
      <c s="32">
        <f>0+M85+M89+M93+M97</f>
      </c>
    </row>
    <row r="85" spans="1:16" ht="12.75">
      <c r="A85" t="s">
        <v>49</v>
      </c>
      <c s="34" t="s">
        <v>202</v>
      </c>
      <c s="34" t="s">
        <v>807</v>
      </c>
      <c s="35" t="s">
        <v>4</v>
      </c>
      <c s="6" t="s">
        <v>808</v>
      </c>
      <c s="36" t="s">
        <v>186</v>
      </c>
      <c s="37">
        <v>185.1</v>
      </c>
      <c s="36">
        <v>0</v>
      </c>
      <c s="36">
        <f>ROUND(G85*H85,6)</f>
      </c>
      <c r="L85" s="38">
        <v>0</v>
      </c>
      <c s="32">
        <f>ROUND(ROUND(L85,2)*ROUND(G85,3),2)</f>
      </c>
      <c s="36" t="s">
        <v>187</v>
      </c>
      <c>
        <f>(M85*21)/100</f>
      </c>
      <c t="s">
        <v>27</v>
      </c>
    </row>
    <row r="86" spans="1:5" ht="12.75">
      <c r="A86" s="35" t="s">
        <v>56</v>
      </c>
      <c r="E86" s="39" t="s">
        <v>1045</v>
      </c>
    </row>
    <row r="87" spans="1:5" ht="12.75">
      <c r="A87" s="35" t="s">
        <v>57</v>
      </c>
      <c r="E87" s="40" t="s">
        <v>1046</v>
      </c>
    </row>
    <row r="88" spans="1:5" ht="12.75">
      <c r="A88" t="s">
        <v>58</v>
      </c>
      <c r="E88" s="39" t="s">
        <v>189</v>
      </c>
    </row>
    <row r="89" spans="1:16" ht="12.75">
      <c r="A89" t="s">
        <v>49</v>
      </c>
      <c s="34" t="s">
        <v>206</v>
      </c>
      <c s="34" t="s">
        <v>811</v>
      </c>
      <c s="35" t="s">
        <v>4</v>
      </c>
      <c s="6" t="s">
        <v>812</v>
      </c>
      <c s="36" t="s">
        <v>238</v>
      </c>
      <c s="37">
        <v>159</v>
      </c>
      <c s="36">
        <v>0</v>
      </c>
      <c s="36">
        <f>ROUND(G89*H89,6)</f>
      </c>
      <c r="L89" s="38">
        <v>0</v>
      </c>
      <c s="32">
        <f>ROUND(ROUND(L89,2)*ROUND(G89,3),2)</f>
      </c>
      <c s="36" t="s">
        <v>187</v>
      </c>
      <c>
        <f>(M89*21)/100</f>
      </c>
      <c t="s">
        <v>27</v>
      </c>
    </row>
    <row r="90" spans="1:5" ht="12.75">
      <c r="A90" s="35" t="s">
        <v>56</v>
      </c>
      <c r="E90" s="39" t="s">
        <v>813</v>
      </c>
    </row>
    <row r="91" spans="1:5" ht="12.75">
      <c r="A91" s="35" t="s">
        <v>57</v>
      </c>
      <c r="E91" s="40" t="s">
        <v>1047</v>
      </c>
    </row>
    <row r="92" spans="1:5" ht="12.75">
      <c r="A92" t="s">
        <v>58</v>
      </c>
      <c r="E92" s="39" t="s">
        <v>189</v>
      </c>
    </row>
    <row r="93" spans="1:16" ht="12.75">
      <c r="A93" t="s">
        <v>49</v>
      </c>
      <c s="34" t="s">
        <v>209</v>
      </c>
      <c s="34" t="s">
        <v>814</v>
      </c>
      <c s="35" t="s">
        <v>4</v>
      </c>
      <c s="6" t="s">
        <v>815</v>
      </c>
      <c s="36" t="s">
        <v>238</v>
      </c>
      <c s="37">
        <v>572</v>
      </c>
      <c s="36">
        <v>0</v>
      </c>
      <c s="36">
        <f>ROUND(G93*H93,6)</f>
      </c>
      <c r="L93" s="38">
        <v>0</v>
      </c>
      <c s="32">
        <f>ROUND(ROUND(L93,2)*ROUND(G93,3),2)</f>
      </c>
      <c s="36" t="s">
        <v>187</v>
      </c>
      <c>
        <f>(M93*21)/100</f>
      </c>
      <c t="s">
        <v>27</v>
      </c>
    </row>
    <row r="94" spans="1:5" ht="12.75">
      <c r="A94" s="35" t="s">
        <v>56</v>
      </c>
      <c r="E94" s="39" t="s">
        <v>816</v>
      </c>
    </row>
    <row r="95" spans="1:5" ht="12.75">
      <c r="A95" s="35" t="s">
        <v>57</v>
      </c>
      <c r="E95" s="40" t="s">
        <v>4</v>
      </c>
    </row>
    <row r="96" spans="1:5" ht="12.75">
      <c r="A96" t="s">
        <v>58</v>
      </c>
      <c r="E96" s="39" t="s">
        <v>189</v>
      </c>
    </row>
    <row r="97" spans="1:16" ht="12.75">
      <c r="A97" t="s">
        <v>49</v>
      </c>
      <c s="34" t="s">
        <v>212</v>
      </c>
      <c s="34" t="s">
        <v>1048</v>
      </c>
      <c s="35" t="s">
        <v>4</v>
      </c>
      <c s="6" t="s">
        <v>1049</v>
      </c>
      <c s="36" t="s">
        <v>238</v>
      </c>
      <c s="37">
        <v>540</v>
      </c>
      <c s="36">
        <v>0</v>
      </c>
      <c s="36">
        <f>ROUND(G97*H97,6)</f>
      </c>
      <c r="L97" s="38">
        <v>0</v>
      </c>
      <c s="32">
        <f>ROUND(ROUND(L97,2)*ROUND(G97,3),2)</f>
      </c>
      <c s="36" t="s">
        <v>187</v>
      </c>
      <c>
        <f>(M97*21)/100</f>
      </c>
      <c t="s">
        <v>27</v>
      </c>
    </row>
    <row r="98" spans="1:5" ht="12.75">
      <c r="A98" s="35" t="s">
        <v>56</v>
      </c>
      <c r="E98" s="39" t="s">
        <v>1050</v>
      </c>
    </row>
    <row r="99" spans="1:5" ht="12.75">
      <c r="A99" s="35" t="s">
        <v>57</v>
      </c>
      <c r="E99" s="40" t="s">
        <v>4</v>
      </c>
    </row>
    <row r="100" spans="1:5" ht="12.75">
      <c r="A100" t="s">
        <v>58</v>
      </c>
      <c r="E100" s="39" t="s">
        <v>189</v>
      </c>
    </row>
    <row r="101" spans="1:13" ht="12.75">
      <c r="A101" t="s">
        <v>46</v>
      </c>
      <c r="C101" s="31" t="s">
        <v>75</v>
      </c>
      <c r="E101" s="33" t="s">
        <v>1051</v>
      </c>
      <c r="J101" s="32">
        <f>0</f>
      </c>
      <c s="32">
        <f>0</f>
      </c>
      <c s="32">
        <f>0+L102</f>
      </c>
      <c s="32">
        <f>0+M102</f>
      </c>
    </row>
    <row r="102" spans="1:16" ht="12.75">
      <c r="A102" t="s">
        <v>49</v>
      </c>
      <c s="34" t="s">
        <v>216</v>
      </c>
      <c s="34" t="s">
        <v>670</v>
      </c>
      <c s="35" t="s">
        <v>4</v>
      </c>
      <c s="6" t="s">
        <v>671</v>
      </c>
      <c s="36" t="s">
        <v>242</v>
      </c>
      <c s="37">
        <v>7</v>
      </c>
      <c s="36">
        <v>0</v>
      </c>
      <c s="36">
        <f>ROUND(G102*H102,6)</f>
      </c>
      <c r="L102" s="38">
        <v>0</v>
      </c>
      <c s="32">
        <f>ROUND(ROUND(L102,2)*ROUND(G102,3),2)</f>
      </c>
      <c s="36" t="s">
        <v>187</v>
      </c>
      <c>
        <f>(M102*21)/100</f>
      </c>
      <c t="s">
        <v>27</v>
      </c>
    </row>
    <row r="103" spans="1:5" ht="12.75">
      <c r="A103" s="35" t="s">
        <v>56</v>
      </c>
      <c r="E103" s="39" t="s">
        <v>1052</v>
      </c>
    </row>
    <row r="104" spans="1:5" ht="12.75">
      <c r="A104" s="35" t="s">
        <v>57</v>
      </c>
      <c r="E104" s="40" t="s">
        <v>4</v>
      </c>
    </row>
    <row r="105" spans="1:5" ht="12.75">
      <c r="A105" t="s">
        <v>58</v>
      </c>
      <c r="E10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1055</v>
      </c>
      <c r="E8" s="30" t="s">
        <v>1054</v>
      </c>
      <c r="J8" s="29">
        <f>0+J9+J30+J59+J96</f>
      </c>
      <c s="29">
        <f>0+K9+K30+K59+K96</f>
      </c>
      <c s="29">
        <f>0+L9+L30+L59+L96</f>
      </c>
      <c s="29">
        <f>0+M9+M30+M59+M96</f>
      </c>
    </row>
    <row r="9" spans="1:13" ht="12.75">
      <c r="A9" t="s">
        <v>46</v>
      </c>
      <c r="C9" s="31" t="s">
        <v>144</v>
      </c>
      <c r="E9" s="33" t="s">
        <v>145</v>
      </c>
      <c r="J9" s="32">
        <f>0</f>
      </c>
      <c s="32">
        <f>0</f>
      </c>
      <c s="32">
        <f>0+L10+L14+L18+L22+L26</f>
      </c>
      <c s="32">
        <f>0+M10+M14+M18+M22+M26</f>
      </c>
    </row>
    <row r="10" spans="1:16" ht="12.75">
      <c r="A10" t="s">
        <v>49</v>
      </c>
      <c s="34" t="s">
        <v>50</v>
      </c>
      <c s="34" t="s">
        <v>1056</v>
      </c>
      <c s="35" t="s">
        <v>4</v>
      </c>
      <c s="6" t="s">
        <v>1057</v>
      </c>
      <c s="36" t="s">
        <v>93</v>
      </c>
      <c s="37">
        <v>1</v>
      </c>
      <c s="36">
        <v>0</v>
      </c>
      <c s="36">
        <f>ROUND(G10*H10,6)</f>
      </c>
      <c r="L10" s="38">
        <v>0</v>
      </c>
      <c s="32">
        <f>ROUND(ROUND(L10,2)*ROUND(G10,3),2)</f>
      </c>
      <c s="36" t="s">
        <v>55</v>
      </c>
      <c>
        <f>(M10*21)/100</f>
      </c>
      <c t="s">
        <v>27</v>
      </c>
    </row>
    <row r="11" spans="1:5" ht="25.5">
      <c r="A11" s="35" t="s">
        <v>56</v>
      </c>
      <c r="E11" s="39" t="s">
        <v>1058</v>
      </c>
    </row>
    <row r="12" spans="1:5" ht="12.75">
      <c r="A12" s="35" t="s">
        <v>57</v>
      </c>
      <c r="E12" s="40" t="s">
        <v>4</v>
      </c>
    </row>
    <row r="13" spans="1:5" ht="12.75">
      <c r="A13" t="s">
        <v>58</v>
      </c>
      <c r="E13" s="39" t="s">
        <v>4</v>
      </c>
    </row>
    <row r="14" spans="1:16" ht="12.75">
      <c r="A14" t="s">
        <v>49</v>
      </c>
      <c s="34" t="s">
        <v>27</v>
      </c>
      <c s="34" t="s">
        <v>1059</v>
      </c>
      <c s="35" t="s">
        <v>4</v>
      </c>
      <c s="6" t="s">
        <v>1060</v>
      </c>
      <c s="36" t="s">
        <v>93</v>
      </c>
      <c s="37">
        <v>1</v>
      </c>
      <c s="36">
        <v>0</v>
      </c>
      <c s="36">
        <f>ROUND(G14*H14,6)</f>
      </c>
      <c r="L14" s="38">
        <v>0</v>
      </c>
      <c s="32">
        <f>ROUND(ROUND(L14,2)*ROUND(G14,3),2)</f>
      </c>
      <c s="36" t="s">
        <v>55</v>
      </c>
      <c>
        <f>(M14*21)/100</f>
      </c>
      <c t="s">
        <v>27</v>
      </c>
    </row>
    <row r="15" spans="1:5" ht="25.5">
      <c r="A15" s="35" t="s">
        <v>56</v>
      </c>
      <c r="E15" s="39" t="s">
        <v>1061</v>
      </c>
    </row>
    <row r="16" spans="1:5" ht="12.75">
      <c r="A16" s="35" t="s">
        <v>57</v>
      </c>
      <c r="E16" s="40" t="s">
        <v>4</v>
      </c>
    </row>
    <row r="17" spans="1:5" ht="12.75">
      <c r="A17" t="s">
        <v>58</v>
      </c>
      <c r="E17" s="39" t="s">
        <v>4</v>
      </c>
    </row>
    <row r="18" spans="1:16" ht="25.5">
      <c r="A18" t="s">
        <v>49</v>
      </c>
      <c s="34" t="s">
        <v>25</v>
      </c>
      <c s="34" t="s">
        <v>67</v>
      </c>
      <c s="35" t="s">
        <v>68</v>
      </c>
      <c s="6" t="s">
        <v>69</v>
      </c>
      <c s="36" t="s">
        <v>54</v>
      </c>
      <c s="37">
        <v>612.521</v>
      </c>
      <c s="36">
        <v>0</v>
      </c>
      <c s="36">
        <f>ROUND(G18*H18,6)</f>
      </c>
      <c r="L18" s="38">
        <v>0</v>
      </c>
      <c s="32">
        <f>ROUND(ROUND(L18,2)*ROUND(G18,3),2)</f>
      </c>
      <c s="36" t="s">
        <v>55</v>
      </c>
      <c>
        <f>(M18*21)/100</f>
      </c>
      <c t="s">
        <v>27</v>
      </c>
    </row>
    <row r="19" spans="1:5" ht="25.5">
      <c r="A19" s="35" t="s">
        <v>56</v>
      </c>
      <c r="E19" s="39" t="s">
        <v>177</v>
      </c>
    </row>
    <row r="20" spans="1:5" ht="25.5">
      <c r="A20" s="35" t="s">
        <v>57</v>
      </c>
      <c r="E20" s="40" t="s">
        <v>1062</v>
      </c>
    </row>
    <row r="21" spans="1:5" ht="25.5">
      <c r="A21" t="s">
        <v>58</v>
      </c>
      <c r="E21" s="39" t="s">
        <v>177</v>
      </c>
    </row>
    <row r="22" spans="1:16" ht="25.5">
      <c r="A22" t="s">
        <v>49</v>
      </c>
      <c s="34" t="s">
        <v>66</v>
      </c>
      <c s="34" t="s">
        <v>80</v>
      </c>
      <c s="35" t="s">
        <v>81</v>
      </c>
      <c s="6" t="s">
        <v>82</v>
      </c>
      <c s="36" t="s">
        <v>54</v>
      </c>
      <c s="37">
        <v>54.483</v>
      </c>
      <c s="36">
        <v>0</v>
      </c>
      <c s="36">
        <f>ROUND(G22*H22,6)</f>
      </c>
      <c r="L22" s="38">
        <v>0</v>
      </c>
      <c s="32">
        <f>ROUND(ROUND(L22,2)*ROUND(G22,3),2)</f>
      </c>
      <c s="36" t="s">
        <v>55</v>
      </c>
      <c>
        <f>(M22*21)/100</f>
      </c>
      <c t="s">
        <v>27</v>
      </c>
    </row>
    <row r="23" spans="1:5" ht="25.5">
      <c r="A23" s="35" t="s">
        <v>56</v>
      </c>
      <c r="E23" s="39" t="s">
        <v>177</v>
      </c>
    </row>
    <row r="24" spans="1:5" ht="12.75">
      <c r="A24" s="35" t="s">
        <v>57</v>
      </c>
      <c r="E24" s="40" t="s">
        <v>1063</v>
      </c>
    </row>
    <row r="25" spans="1:5" ht="25.5">
      <c r="A25" t="s">
        <v>58</v>
      </c>
      <c r="E25" s="39" t="s">
        <v>177</v>
      </c>
    </row>
    <row r="26" spans="1:16" ht="12.75">
      <c r="A26" t="s">
        <v>49</v>
      </c>
      <c s="34" t="s">
        <v>70</v>
      </c>
      <c s="34" t="s">
        <v>174</v>
      </c>
      <c s="35" t="s">
        <v>4</v>
      </c>
      <c s="6" t="s">
        <v>725</v>
      </c>
      <c s="36" t="s">
        <v>93</v>
      </c>
      <c s="37">
        <v>1</v>
      </c>
      <c s="36">
        <v>0</v>
      </c>
      <c s="36">
        <f>ROUND(G26*H26,6)</f>
      </c>
      <c r="L26" s="38">
        <v>0</v>
      </c>
      <c s="32">
        <f>ROUND(ROUND(L26,2)*ROUND(G26,3),2)</f>
      </c>
      <c s="36" t="s">
        <v>55</v>
      </c>
      <c>
        <f>(M26*21)/100</f>
      </c>
      <c t="s">
        <v>27</v>
      </c>
    </row>
    <row r="27" spans="1:5" ht="12.75">
      <c r="A27" s="35" t="s">
        <v>56</v>
      </c>
      <c r="E27" s="39" t="s">
        <v>4</v>
      </c>
    </row>
    <row r="28" spans="1:5" ht="12.75">
      <c r="A28" s="35" t="s">
        <v>57</v>
      </c>
      <c r="E28" s="40" t="s">
        <v>4</v>
      </c>
    </row>
    <row r="29" spans="1:5" ht="12.75">
      <c r="A29" t="s">
        <v>58</v>
      </c>
      <c r="E29" s="39" t="s">
        <v>148</v>
      </c>
    </row>
    <row r="30" spans="1:13" ht="12.75">
      <c r="A30" t="s">
        <v>46</v>
      </c>
      <c r="C30" s="31" t="s">
        <v>50</v>
      </c>
      <c r="E30" s="33" t="s">
        <v>182</v>
      </c>
      <c r="J30" s="32">
        <f>0</f>
      </c>
      <c s="32">
        <f>0</f>
      </c>
      <c s="32">
        <f>0+L31+L35+L39+L43+L47+L51+L55</f>
      </c>
      <c s="32">
        <f>0+M31+M35+M39+M43+M47+M51+M55</f>
      </c>
    </row>
    <row r="31" spans="1:16" ht="25.5">
      <c r="A31" t="s">
        <v>49</v>
      </c>
      <c s="34" t="s">
        <v>26</v>
      </c>
      <c s="34" t="s">
        <v>1064</v>
      </c>
      <c s="35" t="s">
        <v>4</v>
      </c>
      <c s="6" t="s">
        <v>1065</v>
      </c>
      <c s="36" t="s">
        <v>186</v>
      </c>
      <c s="37">
        <v>28.675</v>
      </c>
      <c s="36">
        <v>0</v>
      </c>
      <c s="36">
        <f>ROUND(G31*H31,6)</f>
      </c>
      <c r="L31" s="38">
        <v>0</v>
      </c>
      <c s="32">
        <f>ROUND(ROUND(L31,2)*ROUND(G31,3),2)</f>
      </c>
      <c s="36" t="s">
        <v>187</v>
      </c>
      <c>
        <f>(M31*21)/100</f>
      </c>
      <c t="s">
        <v>27</v>
      </c>
    </row>
    <row r="32" spans="1:5" ht="12.75">
      <c r="A32" s="35" t="s">
        <v>56</v>
      </c>
      <c r="E32" s="39" t="s">
        <v>4</v>
      </c>
    </row>
    <row r="33" spans="1:5" ht="25.5">
      <c r="A33" s="35" t="s">
        <v>57</v>
      </c>
      <c r="E33" s="40" t="s">
        <v>1066</v>
      </c>
    </row>
    <row r="34" spans="1:5" ht="12.75">
      <c r="A34" t="s">
        <v>58</v>
      </c>
      <c r="E34" s="39" t="s">
        <v>189</v>
      </c>
    </row>
    <row r="35" spans="1:16" ht="25.5">
      <c r="A35" t="s">
        <v>49</v>
      </c>
      <c s="34" t="s">
        <v>75</v>
      </c>
      <c s="34" t="s">
        <v>1067</v>
      </c>
      <c s="35" t="s">
        <v>4</v>
      </c>
      <c s="6" t="s">
        <v>1068</v>
      </c>
      <c s="36" t="s">
        <v>186</v>
      </c>
      <c s="37">
        <v>106.05</v>
      </c>
      <c s="36">
        <v>0</v>
      </c>
      <c s="36">
        <f>ROUND(G35*H35,6)</f>
      </c>
      <c r="L35" s="38">
        <v>0</v>
      </c>
      <c s="32">
        <f>ROUND(ROUND(L35,2)*ROUND(G35,3),2)</f>
      </c>
      <c s="36" t="s">
        <v>187</v>
      </c>
      <c>
        <f>(M35*21)/100</f>
      </c>
      <c t="s">
        <v>27</v>
      </c>
    </row>
    <row r="36" spans="1:5" ht="12.75">
      <c r="A36" s="35" t="s">
        <v>56</v>
      </c>
      <c r="E36" s="39" t="s">
        <v>4</v>
      </c>
    </row>
    <row r="37" spans="1:5" ht="12.75">
      <c r="A37" s="35" t="s">
        <v>57</v>
      </c>
      <c r="E37" s="40" t="s">
        <v>1069</v>
      </c>
    </row>
    <row r="38" spans="1:5" ht="12.75">
      <c r="A38" t="s">
        <v>58</v>
      </c>
      <c r="E38" s="39" t="s">
        <v>189</v>
      </c>
    </row>
    <row r="39" spans="1:16" ht="12.75">
      <c r="A39" t="s">
        <v>49</v>
      </c>
      <c s="34" t="s">
        <v>79</v>
      </c>
      <c s="34" t="s">
        <v>1070</v>
      </c>
      <c s="35" t="s">
        <v>4</v>
      </c>
      <c s="6" t="s">
        <v>1071</v>
      </c>
      <c s="36" t="s">
        <v>186</v>
      </c>
      <c s="37">
        <v>116.6</v>
      </c>
      <c s="36">
        <v>0</v>
      </c>
      <c s="36">
        <f>ROUND(G39*H39,6)</f>
      </c>
      <c r="L39" s="38">
        <v>0</v>
      </c>
      <c s="32">
        <f>ROUND(ROUND(L39,2)*ROUND(G39,3),2)</f>
      </c>
      <c s="36" t="s">
        <v>187</v>
      </c>
      <c>
        <f>(M39*21)/100</f>
      </c>
      <c t="s">
        <v>27</v>
      </c>
    </row>
    <row r="40" spans="1:5" ht="12.75">
      <c r="A40" s="35" t="s">
        <v>56</v>
      </c>
      <c r="E40" s="39" t="s">
        <v>4</v>
      </c>
    </row>
    <row r="41" spans="1:5" ht="51">
      <c r="A41" s="35" t="s">
        <v>57</v>
      </c>
      <c r="E41" s="40" t="s">
        <v>1072</v>
      </c>
    </row>
    <row r="42" spans="1:5" ht="12.75">
      <c r="A42" t="s">
        <v>58</v>
      </c>
      <c r="E42" s="39" t="s">
        <v>189</v>
      </c>
    </row>
    <row r="43" spans="1:16" ht="25.5">
      <c r="A43" t="s">
        <v>49</v>
      </c>
      <c s="34" t="s">
        <v>83</v>
      </c>
      <c s="34" t="s">
        <v>1073</v>
      </c>
      <c s="35" t="s">
        <v>4</v>
      </c>
      <c s="6" t="s">
        <v>1074</v>
      </c>
      <c s="36" t="s">
        <v>186</v>
      </c>
      <c s="37">
        <v>93.06</v>
      </c>
      <c s="36">
        <v>0</v>
      </c>
      <c s="36">
        <f>ROUND(G43*H43,6)</f>
      </c>
      <c r="L43" s="38">
        <v>0</v>
      </c>
      <c s="32">
        <f>ROUND(ROUND(L43,2)*ROUND(G43,3),2)</f>
      </c>
      <c s="36" t="s">
        <v>187</v>
      </c>
      <c>
        <f>(M43*21)/100</f>
      </c>
      <c t="s">
        <v>27</v>
      </c>
    </row>
    <row r="44" spans="1:5" ht="12.75">
      <c r="A44" s="35" t="s">
        <v>56</v>
      </c>
      <c r="E44" s="39" t="s">
        <v>4</v>
      </c>
    </row>
    <row r="45" spans="1:5" ht="63.75">
      <c r="A45" s="35" t="s">
        <v>57</v>
      </c>
      <c r="E45" s="40" t="s">
        <v>1075</v>
      </c>
    </row>
    <row r="46" spans="1:5" ht="12.75">
      <c r="A46" t="s">
        <v>58</v>
      </c>
      <c r="E46" s="39" t="s">
        <v>189</v>
      </c>
    </row>
    <row r="47" spans="1:16" ht="12.75">
      <c r="A47" t="s">
        <v>49</v>
      </c>
      <c s="34" t="s">
        <v>129</v>
      </c>
      <c s="34" t="s">
        <v>776</v>
      </c>
      <c s="35" t="s">
        <v>4</v>
      </c>
      <c s="6" t="s">
        <v>777</v>
      </c>
      <c s="36" t="s">
        <v>238</v>
      </c>
      <c s="37">
        <v>353.5</v>
      </c>
      <c s="36">
        <v>0</v>
      </c>
      <c s="36">
        <f>ROUND(G47*H47,6)</f>
      </c>
      <c r="L47" s="38">
        <v>0</v>
      </c>
      <c s="32">
        <f>ROUND(ROUND(L47,2)*ROUND(G47,3),2)</f>
      </c>
      <c s="36" t="s">
        <v>187</v>
      </c>
      <c>
        <f>(M47*21)/100</f>
      </c>
      <c t="s">
        <v>27</v>
      </c>
    </row>
    <row r="48" spans="1:5" ht="12.75">
      <c r="A48" s="35" t="s">
        <v>56</v>
      </c>
      <c r="E48" s="39" t="s">
        <v>4</v>
      </c>
    </row>
    <row r="49" spans="1:5" ht="12.75">
      <c r="A49" s="35" t="s">
        <v>57</v>
      </c>
      <c r="E49" s="40" t="s">
        <v>1076</v>
      </c>
    </row>
    <row r="50" spans="1:5" ht="12.75">
      <c r="A50" t="s">
        <v>58</v>
      </c>
      <c r="E50" s="39" t="s">
        <v>189</v>
      </c>
    </row>
    <row r="51" spans="1:16" ht="12.75">
      <c r="A51" t="s">
        <v>49</v>
      </c>
      <c s="34" t="s">
        <v>135</v>
      </c>
      <c s="34" t="s">
        <v>1077</v>
      </c>
      <c s="35" t="s">
        <v>4</v>
      </c>
      <c s="6" t="s">
        <v>1078</v>
      </c>
      <c s="36" t="s">
        <v>238</v>
      </c>
      <c s="37">
        <v>650</v>
      </c>
      <c s="36">
        <v>0</v>
      </c>
      <c s="36">
        <f>ROUND(G51*H51,6)</f>
      </c>
      <c r="L51" s="38">
        <v>0</v>
      </c>
      <c s="32">
        <f>ROUND(ROUND(L51,2)*ROUND(G51,3),2)</f>
      </c>
      <c s="36" t="s">
        <v>187</v>
      </c>
      <c>
        <f>(M51*21)/100</f>
      </c>
      <c t="s">
        <v>27</v>
      </c>
    </row>
    <row r="52" spans="1:5" ht="12.75">
      <c r="A52" s="35" t="s">
        <v>56</v>
      </c>
      <c r="E52" s="39" t="s">
        <v>4</v>
      </c>
    </row>
    <row r="53" spans="1:5" ht="12.75">
      <c r="A53" s="35" t="s">
        <v>57</v>
      </c>
      <c r="E53" s="40" t="s">
        <v>1079</v>
      </c>
    </row>
    <row r="54" spans="1:5" ht="12.75">
      <c r="A54" t="s">
        <v>58</v>
      </c>
      <c r="E54" s="39" t="s">
        <v>189</v>
      </c>
    </row>
    <row r="55" spans="1:16" ht="12.75">
      <c r="A55" t="s">
        <v>49</v>
      </c>
      <c s="34" t="s">
        <v>176</v>
      </c>
      <c s="34" t="s">
        <v>1080</v>
      </c>
      <c s="35" t="s">
        <v>4</v>
      </c>
      <c s="6" t="s">
        <v>1081</v>
      </c>
      <c s="36" t="s">
        <v>238</v>
      </c>
      <c s="37">
        <v>650</v>
      </c>
      <c s="36">
        <v>0</v>
      </c>
      <c s="36">
        <f>ROUND(G55*H55,6)</f>
      </c>
      <c r="L55" s="38">
        <v>0</v>
      </c>
      <c s="32">
        <f>ROUND(ROUND(L55,2)*ROUND(G55,3),2)</f>
      </c>
      <c s="36" t="s">
        <v>187</v>
      </c>
      <c>
        <f>(M55*21)/100</f>
      </c>
      <c t="s">
        <v>27</v>
      </c>
    </row>
    <row r="56" spans="1:5" ht="12.75">
      <c r="A56" s="35" t="s">
        <v>56</v>
      </c>
      <c r="E56" s="39" t="s">
        <v>4</v>
      </c>
    </row>
    <row r="57" spans="1:5" ht="12.75">
      <c r="A57" s="35" t="s">
        <v>57</v>
      </c>
      <c r="E57" s="40" t="s">
        <v>1082</v>
      </c>
    </row>
    <row r="58" spans="1:5" ht="12.75">
      <c r="A58" t="s">
        <v>58</v>
      </c>
      <c r="E58" s="39" t="s">
        <v>189</v>
      </c>
    </row>
    <row r="59" spans="1:13" ht="12.75">
      <c r="A59" t="s">
        <v>46</v>
      </c>
      <c r="C59" s="31" t="s">
        <v>70</v>
      </c>
      <c r="E59" s="33" t="s">
        <v>352</v>
      </c>
      <c r="J59" s="32">
        <f>0</f>
      </c>
      <c s="32">
        <f>0</f>
      </c>
      <c s="32">
        <f>0+L60+L64+L68+L72+L76+L80+L84+L88+L92</f>
      </c>
      <c s="32">
        <f>0+M60+M64+M68+M72+M76+M80+M84+M88+M92</f>
      </c>
    </row>
    <row r="60" spans="1:16" ht="12.75">
      <c r="A60" t="s">
        <v>49</v>
      </c>
      <c s="34" t="s">
        <v>179</v>
      </c>
      <c s="34" t="s">
        <v>1083</v>
      </c>
      <c s="35" t="s">
        <v>4</v>
      </c>
      <c s="6" t="s">
        <v>1084</v>
      </c>
      <c s="36" t="s">
        <v>186</v>
      </c>
      <c s="37">
        <v>106.05</v>
      </c>
      <c s="36">
        <v>0</v>
      </c>
      <c s="36">
        <f>ROUND(G60*H60,6)</f>
      </c>
      <c r="L60" s="38">
        <v>0</v>
      </c>
      <c s="32">
        <f>ROUND(ROUND(L60,2)*ROUND(G60,3),2)</f>
      </c>
      <c s="36" t="s">
        <v>187</v>
      </c>
      <c>
        <f>(M60*21)/100</f>
      </c>
      <c t="s">
        <v>27</v>
      </c>
    </row>
    <row r="61" spans="1:5" ht="12.75">
      <c r="A61" s="35" t="s">
        <v>56</v>
      </c>
      <c r="E61" s="39" t="s">
        <v>4</v>
      </c>
    </row>
    <row r="62" spans="1:5" ht="12.75">
      <c r="A62" s="35" t="s">
        <v>57</v>
      </c>
      <c r="E62" s="40" t="s">
        <v>1069</v>
      </c>
    </row>
    <row r="63" spans="1:5" ht="12.75">
      <c r="A63" t="s">
        <v>58</v>
      </c>
      <c r="E63" s="39" t="s">
        <v>189</v>
      </c>
    </row>
    <row r="64" spans="1:16" ht="12.75">
      <c r="A64" t="s">
        <v>49</v>
      </c>
      <c s="34" t="s">
        <v>181</v>
      </c>
      <c s="34" t="s">
        <v>814</v>
      </c>
      <c s="35" t="s">
        <v>4</v>
      </c>
      <c s="6" t="s">
        <v>815</v>
      </c>
      <c s="36" t="s">
        <v>238</v>
      </c>
      <c s="37">
        <v>353.5</v>
      </c>
      <c s="36">
        <v>0</v>
      </c>
      <c s="36">
        <f>ROUND(G64*H64,6)</f>
      </c>
      <c r="L64" s="38">
        <v>0</v>
      </c>
      <c s="32">
        <f>ROUND(ROUND(L64,2)*ROUND(G64,3),2)</f>
      </c>
      <c s="36" t="s">
        <v>187</v>
      </c>
      <c>
        <f>(M64*21)/100</f>
      </c>
      <c t="s">
        <v>27</v>
      </c>
    </row>
    <row r="65" spans="1:5" ht="12.75">
      <c r="A65" s="35" t="s">
        <v>56</v>
      </c>
      <c r="E65" s="39" t="s">
        <v>4</v>
      </c>
    </row>
    <row r="66" spans="1:5" ht="12.75">
      <c r="A66" s="35" t="s">
        <v>57</v>
      </c>
      <c r="E66" s="40" t="s">
        <v>1076</v>
      </c>
    </row>
    <row r="67" spans="1:5" ht="12.75">
      <c r="A67" t="s">
        <v>58</v>
      </c>
      <c r="E67" s="39" t="s">
        <v>189</v>
      </c>
    </row>
    <row r="68" spans="1:16" ht="12.75">
      <c r="A68" t="s">
        <v>49</v>
      </c>
      <c s="34" t="s">
        <v>183</v>
      </c>
      <c s="34" t="s">
        <v>817</v>
      </c>
      <c s="35" t="s">
        <v>4</v>
      </c>
      <c s="6" t="s">
        <v>818</v>
      </c>
      <c s="36" t="s">
        <v>238</v>
      </c>
      <c s="37">
        <v>3922</v>
      </c>
      <c s="36">
        <v>0</v>
      </c>
      <c s="36">
        <f>ROUND(G68*H68,6)</f>
      </c>
      <c r="L68" s="38">
        <v>0</v>
      </c>
      <c s="32">
        <f>ROUND(ROUND(L68,2)*ROUND(G68,3),2)</f>
      </c>
      <c s="36" t="s">
        <v>187</v>
      </c>
      <c>
        <f>(M68*21)/100</f>
      </c>
      <c t="s">
        <v>27</v>
      </c>
    </row>
    <row r="69" spans="1:5" ht="12.75">
      <c r="A69" s="35" t="s">
        <v>56</v>
      </c>
      <c r="E69" s="39" t="s">
        <v>4</v>
      </c>
    </row>
    <row r="70" spans="1:5" ht="25.5">
      <c r="A70" s="35" t="s">
        <v>57</v>
      </c>
      <c r="E70" s="40" t="s">
        <v>1085</v>
      </c>
    </row>
    <row r="71" spans="1:5" ht="12.75">
      <c r="A71" t="s">
        <v>58</v>
      </c>
      <c r="E71" s="39" t="s">
        <v>189</v>
      </c>
    </row>
    <row r="72" spans="1:16" ht="12.75">
      <c r="A72" t="s">
        <v>49</v>
      </c>
      <c s="34" t="s">
        <v>190</v>
      </c>
      <c s="34" t="s">
        <v>1086</v>
      </c>
      <c s="35" t="s">
        <v>4</v>
      </c>
      <c s="6" t="s">
        <v>1087</v>
      </c>
      <c s="36" t="s">
        <v>238</v>
      </c>
      <c s="37">
        <v>1060</v>
      </c>
      <c s="36">
        <v>0</v>
      </c>
      <c s="36">
        <f>ROUND(G72*H72,6)</f>
      </c>
      <c r="L72" s="38">
        <v>0</v>
      </c>
      <c s="32">
        <f>ROUND(ROUND(L72,2)*ROUND(G72,3),2)</f>
      </c>
      <c s="36" t="s">
        <v>187</v>
      </c>
      <c>
        <f>(M72*21)/100</f>
      </c>
      <c t="s">
        <v>27</v>
      </c>
    </row>
    <row r="73" spans="1:5" ht="12.75">
      <c r="A73" s="35" t="s">
        <v>56</v>
      </c>
      <c r="E73" s="39" t="s">
        <v>4</v>
      </c>
    </row>
    <row r="74" spans="1:5" ht="38.25">
      <c r="A74" s="35" t="s">
        <v>57</v>
      </c>
      <c r="E74" s="40" t="s">
        <v>1088</v>
      </c>
    </row>
    <row r="75" spans="1:5" ht="12.75">
      <c r="A75" t="s">
        <v>58</v>
      </c>
      <c r="E75" s="39" t="s">
        <v>189</v>
      </c>
    </row>
    <row r="76" spans="1:16" ht="12.75">
      <c r="A76" t="s">
        <v>49</v>
      </c>
      <c s="34" t="s">
        <v>194</v>
      </c>
      <c s="34" t="s">
        <v>1089</v>
      </c>
      <c s="35" t="s">
        <v>4</v>
      </c>
      <c s="6" t="s">
        <v>1090</v>
      </c>
      <c s="36" t="s">
        <v>186</v>
      </c>
      <c s="37">
        <v>74.2</v>
      </c>
      <c s="36">
        <v>0</v>
      </c>
      <c s="36">
        <f>ROUND(G76*H76,6)</f>
      </c>
      <c r="L76" s="38">
        <v>0</v>
      </c>
      <c s="32">
        <f>ROUND(ROUND(L76,2)*ROUND(G76,3),2)</f>
      </c>
      <c s="36" t="s">
        <v>187</v>
      </c>
      <c>
        <f>(M76*21)/100</f>
      </c>
      <c t="s">
        <v>27</v>
      </c>
    </row>
    <row r="77" spans="1:5" ht="12.75">
      <c r="A77" s="35" t="s">
        <v>56</v>
      </c>
      <c r="E77" s="39" t="s">
        <v>4</v>
      </c>
    </row>
    <row r="78" spans="1:5" ht="38.25">
      <c r="A78" s="35" t="s">
        <v>57</v>
      </c>
      <c r="E78" s="40" t="s">
        <v>1091</v>
      </c>
    </row>
    <row r="79" spans="1:5" ht="12.75">
      <c r="A79" t="s">
        <v>58</v>
      </c>
      <c r="E79" s="39" t="s">
        <v>189</v>
      </c>
    </row>
    <row r="80" spans="1:16" ht="12.75">
      <c r="A80" t="s">
        <v>49</v>
      </c>
      <c s="34" t="s">
        <v>198</v>
      </c>
      <c s="34" t="s">
        <v>1092</v>
      </c>
      <c s="35" t="s">
        <v>4</v>
      </c>
      <c s="6" t="s">
        <v>1093</v>
      </c>
      <c s="36" t="s">
        <v>238</v>
      </c>
      <c s="37">
        <v>33.84</v>
      </c>
      <c s="36">
        <v>0</v>
      </c>
      <c s="36">
        <f>ROUND(G80*H80,6)</f>
      </c>
      <c r="L80" s="38">
        <v>0</v>
      </c>
      <c s="32">
        <f>ROUND(ROUND(L80,2)*ROUND(G80,3),2)</f>
      </c>
      <c s="36" t="s">
        <v>187</v>
      </c>
      <c>
        <f>(M80*21)/100</f>
      </c>
      <c t="s">
        <v>27</v>
      </c>
    </row>
    <row r="81" spans="1:5" ht="12.75">
      <c r="A81" s="35" t="s">
        <v>56</v>
      </c>
      <c r="E81" s="39" t="s">
        <v>4</v>
      </c>
    </row>
    <row r="82" spans="1:5" ht="51">
      <c r="A82" s="35" t="s">
        <v>57</v>
      </c>
      <c r="E82" s="40" t="s">
        <v>1094</v>
      </c>
    </row>
    <row r="83" spans="1:5" ht="12.75">
      <c r="A83" t="s">
        <v>58</v>
      </c>
      <c r="E83" s="39" t="s">
        <v>189</v>
      </c>
    </row>
    <row r="84" spans="1:16" ht="12.75">
      <c r="A84" t="s">
        <v>49</v>
      </c>
      <c s="34" t="s">
        <v>202</v>
      </c>
      <c s="34" t="s">
        <v>1095</v>
      </c>
      <c s="35" t="s">
        <v>4</v>
      </c>
      <c s="6" t="s">
        <v>1096</v>
      </c>
      <c s="36" t="s">
        <v>186</v>
      </c>
      <c s="37">
        <v>59.22</v>
      </c>
      <c s="36">
        <v>0</v>
      </c>
      <c s="36">
        <f>ROUND(G84*H84,6)</f>
      </c>
      <c r="L84" s="38">
        <v>0</v>
      </c>
      <c s="32">
        <f>ROUND(ROUND(L84,2)*ROUND(G84,3),2)</f>
      </c>
      <c s="36" t="s">
        <v>187</v>
      </c>
      <c>
        <f>(M84*21)/100</f>
      </c>
      <c t="s">
        <v>27</v>
      </c>
    </row>
    <row r="85" spans="1:5" ht="12.75">
      <c r="A85" s="35" t="s">
        <v>56</v>
      </c>
      <c r="E85" s="39" t="s">
        <v>4</v>
      </c>
    </row>
    <row r="86" spans="1:5" ht="51">
      <c r="A86" s="35" t="s">
        <v>57</v>
      </c>
      <c r="E86" s="40" t="s">
        <v>1097</v>
      </c>
    </row>
    <row r="87" spans="1:5" ht="12.75">
      <c r="A87" t="s">
        <v>58</v>
      </c>
      <c r="E87" s="39" t="s">
        <v>189</v>
      </c>
    </row>
    <row r="88" spans="1:16" ht="12.75">
      <c r="A88" t="s">
        <v>49</v>
      </c>
      <c s="34" t="s">
        <v>206</v>
      </c>
      <c s="34" t="s">
        <v>1098</v>
      </c>
      <c s="35" t="s">
        <v>4</v>
      </c>
      <c s="6" t="s">
        <v>1099</v>
      </c>
      <c s="36" t="s">
        <v>186</v>
      </c>
      <c s="37">
        <v>17.675</v>
      </c>
      <c s="36">
        <v>0</v>
      </c>
      <c s="36">
        <f>ROUND(G88*H88,6)</f>
      </c>
      <c r="L88" s="38">
        <v>0</v>
      </c>
      <c s="32">
        <f>ROUND(ROUND(L88,2)*ROUND(G88,3),2)</f>
      </c>
      <c s="36" t="s">
        <v>187</v>
      </c>
      <c>
        <f>(M88*21)/100</f>
      </c>
      <c t="s">
        <v>27</v>
      </c>
    </row>
    <row r="89" spans="1:5" ht="12.75">
      <c r="A89" s="35" t="s">
        <v>56</v>
      </c>
      <c r="E89" s="39" t="s">
        <v>4</v>
      </c>
    </row>
    <row r="90" spans="1:5" ht="12.75">
      <c r="A90" s="35" t="s">
        <v>57</v>
      </c>
      <c r="E90" s="40" t="s">
        <v>1100</v>
      </c>
    </row>
    <row r="91" spans="1:5" ht="12.75">
      <c r="A91" t="s">
        <v>58</v>
      </c>
      <c r="E91" s="39" t="s">
        <v>189</v>
      </c>
    </row>
    <row r="92" spans="1:16" ht="12.75">
      <c r="A92" t="s">
        <v>49</v>
      </c>
      <c s="34" t="s">
        <v>209</v>
      </c>
      <c s="34" t="s">
        <v>1101</v>
      </c>
      <c s="35" t="s">
        <v>4</v>
      </c>
      <c s="6" t="s">
        <v>1102</v>
      </c>
      <c s="36" t="s">
        <v>186</v>
      </c>
      <c s="37">
        <v>11</v>
      </c>
      <c s="36">
        <v>0</v>
      </c>
      <c s="36">
        <f>ROUND(G92*H92,6)</f>
      </c>
      <c r="L92" s="38">
        <v>0</v>
      </c>
      <c s="32">
        <f>ROUND(ROUND(L92,2)*ROUND(G92,3),2)</f>
      </c>
      <c s="36" t="s">
        <v>187</v>
      </c>
      <c>
        <f>(M92*21)/100</f>
      </c>
      <c t="s">
        <v>27</v>
      </c>
    </row>
    <row r="93" spans="1:5" ht="12.75">
      <c r="A93" s="35" t="s">
        <v>56</v>
      </c>
      <c r="E93" s="39" t="s">
        <v>4</v>
      </c>
    </row>
    <row r="94" spans="1:5" ht="12.75">
      <c r="A94" s="35" t="s">
        <v>57</v>
      </c>
      <c r="E94" s="40" t="s">
        <v>1103</v>
      </c>
    </row>
    <row r="95" spans="1:5" ht="12.75">
      <c r="A95" t="s">
        <v>58</v>
      </c>
      <c r="E95" s="39" t="s">
        <v>189</v>
      </c>
    </row>
    <row r="96" spans="1:13" ht="12.75">
      <c r="A96" t="s">
        <v>46</v>
      </c>
      <c r="C96" s="31" t="s">
        <v>83</v>
      </c>
      <c r="E96" s="33" t="s">
        <v>1104</v>
      </c>
      <c r="J96" s="32">
        <f>0</f>
      </c>
      <c s="32">
        <f>0</f>
      </c>
      <c s="32">
        <f>0+L97+L101+L105+L109+L113+L117+L121+L125+L129</f>
      </c>
      <c s="32">
        <f>0+M97+M101+M105+M109+M113+M117+M121+M125+M129</f>
      </c>
    </row>
    <row r="97" spans="1:16" ht="25.5">
      <c r="A97" t="s">
        <v>49</v>
      </c>
      <c s="34" t="s">
        <v>212</v>
      </c>
      <c s="34" t="s">
        <v>1105</v>
      </c>
      <c s="35" t="s">
        <v>4</v>
      </c>
      <c s="6" t="s">
        <v>1106</v>
      </c>
      <c s="36" t="s">
        <v>165</v>
      </c>
      <c s="37">
        <v>200</v>
      </c>
      <c s="36">
        <v>0</v>
      </c>
      <c s="36">
        <f>ROUND(G97*H97,6)</f>
      </c>
      <c r="L97" s="38">
        <v>0</v>
      </c>
      <c s="32">
        <f>ROUND(ROUND(L97,2)*ROUND(G97,3),2)</f>
      </c>
      <c s="36" t="s">
        <v>187</v>
      </c>
      <c>
        <f>(M97*21)/100</f>
      </c>
      <c t="s">
        <v>27</v>
      </c>
    </row>
    <row r="98" spans="1:5" ht="12.75">
      <c r="A98" s="35" t="s">
        <v>56</v>
      </c>
      <c r="E98" s="39" t="s">
        <v>4</v>
      </c>
    </row>
    <row r="99" spans="1:5" ht="12.75">
      <c r="A99" s="35" t="s">
        <v>57</v>
      </c>
      <c r="E99" s="40" t="s">
        <v>1107</v>
      </c>
    </row>
    <row r="100" spans="1:5" ht="12.75">
      <c r="A100" t="s">
        <v>58</v>
      </c>
      <c r="E100" s="39" t="s">
        <v>189</v>
      </c>
    </row>
    <row r="101" spans="1:16" ht="12.75">
      <c r="A101" t="s">
        <v>49</v>
      </c>
      <c s="34" t="s">
        <v>216</v>
      </c>
      <c s="34" t="s">
        <v>1108</v>
      </c>
      <c s="35" t="s">
        <v>4</v>
      </c>
      <c s="6" t="s">
        <v>1109</v>
      </c>
      <c s="36" t="s">
        <v>165</v>
      </c>
      <c s="37">
        <v>200</v>
      </c>
      <c s="36">
        <v>0</v>
      </c>
      <c s="36">
        <f>ROUND(G101*H101,6)</f>
      </c>
      <c r="L101" s="38">
        <v>0</v>
      </c>
      <c s="32">
        <f>ROUND(ROUND(L101,2)*ROUND(G101,3),2)</f>
      </c>
      <c s="36" t="s">
        <v>187</v>
      </c>
      <c>
        <f>(M101*21)/100</f>
      </c>
      <c t="s">
        <v>27</v>
      </c>
    </row>
    <row r="102" spans="1:5" ht="12.75">
      <c r="A102" s="35" t="s">
        <v>56</v>
      </c>
      <c r="E102" s="39" t="s">
        <v>4</v>
      </c>
    </row>
    <row r="103" spans="1:5" ht="12.75">
      <c r="A103" s="35" t="s">
        <v>57</v>
      </c>
      <c r="E103" s="40" t="s">
        <v>1107</v>
      </c>
    </row>
    <row r="104" spans="1:5" ht="12.75">
      <c r="A104" t="s">
        <v>58</v>
      </c>
      <c r="E104" s="39" t="s">
        <v>189</v>
      </c>
    </row>
    <row r="105" spans="1:16" ht="12.75">
      <c r="A105" t="s">
        <v>49</v>
      </c>
      <c s="34" t="s">
        <v>220</v>
      </c>
      <c s="34" t="s">
        <v>1110</v>
      </c>
      <c s="35" t="s">
        <v>4</v>
      </c>
      <c s="6" t="s">
        <v>1111</v>
      </c>
      <c s="36" t="s">
        <v>1112</v>
      </c>
      <c s="37">
        <v>6000</v>
      </c>
      <c s="36">
        <v>0</v>
      </c>
      <c s="36">
        <f>ROUND(G105*H105,6)</f>
      </c>
      <c r="L105" s="38">
        <v>0</v>
      </c>
      <c s="32">
        <f>ROUND(ROUND(L105,2)*ROUND(G105,3),2)</f>
      </c>
      <c s="36" t="s">
        <v>187</v>
      </c>
      <c>
        <f>(M105*21)/100</f>
      </c>
      <c t="s">
        <v>27</v>
      </c>
    </row>
    <row r="106" spans="1:5" ht="12.75">
      <c r="A106" s="35" t="s">
        <v>56</v>
      </c>
      <c r="E106" s="39" t="s">
        <v>4</v>
      </c>
    </row>
    <row r="107" spans="1:5" ht="12.75">
      <c r="A107" s="35" t="s">
        <v>57</v>
      </c>
      <c r="E107" s="40" t="s">
        <v>1107</v>
      </c>
    </row>
    <row r="108" spans="1:5" ht="12.75">
      <c r="A108" t="s">
        <v>58</v>
      </c>
      <c r="E108" s="39" t="s">
        <v>189</v>
      </c>
    </row>
    <row r="109" spans="1:16" ht="12.75">
      <c r="A109" t="s">
        <v>49</v>
      </c>
      <c s="34" t="s">
        <v>225</v>
      </c>
      <c s="34" t="s">
        <v>1113</v>
      </c>
      <c s="35" t="s">
        <v>4</v>
      </c>
      <c s="6" t="s">
        <v>1114</v>
      </c>
      <c s="36" t="s">
        <v>165</v>
      </c>
      <c s="37">
        <v>200</v>
      </c>
      <c s="36">
        <v>0</v>
      </c>
      <c s="36">
        <f>ROUND(G109*H109,6)</f>
      </c>
      <c r="L109" s="38">
        <v>0</v>
      </c>
      <c s="32">
        <f>ROUND(ROUND(L109,2)*ROUND(G109,3),2)</f>
      </c>
      <c s="36" t="s">
        <v>187</v>
      </c>
      <c>
        <f>(M109*21)/100</f>
      </c>
      <c t="s">
        <v>27</v>
      </c>
    </row>
    <row r="110" spans="1:5" ht="12.75">
      <c r="A110" s="35" t="s">
        <v>56</v>
      </c>
      <c r="E110" s="39" t="s">
        <v>4</v>
      </c>
    </row>
    <row r="111" spans="1:5" ht="12.75">
      <c r="A111" s="35" t="s">
        <v>57</v>
      </c>
      <c r="E111" s="40" t="s">
        <v>1107</v>
      </c>
    </row>
    <row r="112" spans="1:5" ht="12.75">
      <c r="A112" t="s">
        <v>58</v>
      </c>
      <c r="E112" s="39" t="s">
        <v>189</v>
      </c>
    </row>
    <row r="113" spans="1:16" ht="12.75">
      <c r="A113" t="s">
        <v>49</v>
      </c>
      <c s="34" t="s">
        <v>229</v>
      </c>
      <c s="34" t="s">
        <v>1115</v>
      </c>
      <c s="35" t="s">
        <v>4</v>
      </c>
      <c s="6" t="s">
        <v>1116</v>
      </c>
      <c s="36" t="s">
        <v>165</v>
      </c>
      <c s="37">
        <v>200</v>
      </c>
      <c s="36">
        <v>0</v>
      </c>
      <c s="36">
        <f>ROUND(G113*H113,6)</f>
      </c>
      <c r="L113" s="38">
        <v>0</v>
      </c>
      <c s="32">
        <f>ROUND(ROUND(L113,2)*ROUND(G113,3),2)</f>
      </c>
      <c s="36" t="s">
        <v>187</v>
      </c>
      <c>
        <f>(M113*21)/100</f>
      </c>
      <c t="s">
        <v>27</v>
      </c>
    </row>
    <row r="114" spans="1:5" ht="12.75">
      <c r="A114" s="35" t="s">
        <v>56</v>
      </c>
      <c r="E114" s="39" t="s">
        <v>4</v>
      </c>
    </row>
    <row r="115" spans="1:5" ht="12.75">
      <c r="A115" s="35" t="s">
        <v>57</v>
      </c>
      <c r="E115" s="40" t="s">
        <v>1107</v>
      </c>
    </row>
    <row r="116" spans="1:5" ht="12.75">
      <c r="A116" t="s">
        <v>58</v>
      </c>
      <c r="E116" s="39" t="s">
        <v>189</v>
      </c>
    </row>
    <row r="117" spans="1:16" ht="12.75">
      <c r="A117" t="s">
        <v>49</v>
      </c>
      <c s="34" t="s">
        <v>232</v>
      </c>
      <c s="34" t="s">
        <v>1117</v>
      </c>
      <c s="35" t="s">
        <v>4</v>
      </c>
      <c s="6" t="s">
        <v>1118</v>
      </c>
      <c s="36" t="s">
        <v>1112</v>
      </c>
      <c s="37">
        <v>60000</v>
      </c>
      <c s="36">
        <v>0</v>
      </c>
      <c s="36">
        <f>ROUND(G117*H117,6)</f>
      </c>
      <c r="L117" s="38">
        <v>0</v>
      </c>
      <c s="32">
        <f>ROUND(ROUND(L117,2)*ROUND(G117,3),2)</f>
      </c>
      <c s="36" t="s">
        <v>187</v>
      </c>
      <c>
        <f>(M117*21)/100</f>
      </c>
      <c t="s">
        <v>27</v>
      </c>
    </row>
    <row r="118" spans="1:5" ht="12.75">
      <c r="A118" s="35" t="s">
        <v>56</v>
      </c>
      <c r="E118" s="39" t="s">
        <v>4</v>
      </c>
    </row>
    <row r="119" spans="1:5" ht="12.75">
      <c r="A119" s="35" t="s">
        <v>57</v>
      </c>
      <c r="E119" s="40" t="s">
        <v>1107</v>
      </c>
    </row>
    <row r="120" spans="1:5" ht="12.75">
      <c r="A120" t="s">
        <v>58</v>
      </c>
      <c r="E120" s="39" t="s">
        <v>189</v>
      </c>
    </row>
    <row r="121" spans="1:16" ht="12.75">
      <c r="A121" t="s">
        <v>49</v>
      </c>
      <c s="34" t="s">
        <v>235</v>
      </c>
      <c s="34" t="s">
        <v>884</v>
      </c>
      <c s="35" t="s">
        <v>4</v>
      </c>
      <c s="6" t="s">
        <v>885</v>
      </c>
      <c s="36" t="s">
        <v>242</v>
      </c>
      <c s="37">
        <v>805</v>
      </c>
      <c s="36">
        <v>0</v>
      </c>
      <c s="36">
        <f>ROUND(G121*H121,6)</f>
      </c>
      <c r="L121" s="38">
        <v>0</v>
      </c>
      <c s="32">
        <f>ROUND(ROUND(L121,2)*ROUND(G121,3),2)</f>
      </c>
      <c s="36" t="s">
        <v>187</v>
      </c>
      <c>
        <f>(M121*21)/100</f>
      </c>
      <c t="s">
        <v>27</v>
      </c>
    </row>
    <row r="122" spans="1:5" ht="12.75">
      <c r="A122" s="35" t="s">
        <v>56</v>
      </c>
      <c r="E122" s="39" t="s">
        <v>4</v>
      </c>
    </row>
    <row r="123" spans="1:5" ht="12.75">
      <c r="A123" s="35" t="s">
        <v>57</v>
      </c>
      <c r="E123" s="40" t="s">
        <v>1119</v>
      </c>
    </row>
    <row r="124" spans="1:5" ht="12.75">
      <c r="A124" t="s">
        <v>58</v>
      </c>
      <c r="E124" s="39" t="s">
        <v>189</v>
      </c>
    </row>
    <row r="125" spans="1:16" ht="12.75">
      <c r="A125" t="s">
        <v>49</v>
      </c>
      <c s="34" t="s">
        <v>239</v>
      </c>
      <c s="34" t="s">
        <v>888</v>
      </c>
      <c s="35" t="s">
        <v>4</v>
      </c>
      <c s="6" t="s">
        <v>889</v>
      </c>
      <c s="36" t="s">
        <v>242</v>
      </c>
      <c s="37">
        <v>370</v>
      </c>
      <c s="36">
        <v>0</v>
      </c>
      <c s="36">
        <f>ROUND(G125*H125,6)</f>
      </c>
      <c r="L125" s="38">
        <v>0</v>
      </c>
      <c s="32">
        <f>ROUND(ROUND(L125,2)*ROUND(G125,3),2)</f>
      </c>
      <c s="36" t="s">
        <v>187</v>
      </c>
      <c>
        <f>(M125*21)/100</f>
      </c>
      <c t="s">
        <v>27</v>
      </c>
    </row>
    <row r="126" spans="1:5" ht="12.75">
      <c r="A126" s="35" t="s">
        <v>56</v>
      </c>
      <c r="E126" s="39" t="s">
        <v>4</v>
      </c>
    </row>
    <row r="127" spans="1:5" ht="12.75">
      <c r="A127" s="35" t="s">
        <v>57</v>
      </c>
      <c r="E127" s="40" t="s">
        <v>1120</v>
      </c>
    </row>
    <row r="128" spans="1:5" ht="12.75">
      <c r="A128" t="s">
        <v>58</v>
      </c>
      <c r="E128" s="39" t="s">
        <v>189</v>
      </c>
    </row>
    <row r="129" spans="1:16" ht="12.75">
      <c r="A129" t="s">
        <v>49</v>
      </c>
      <c s="34" t="s">
        <v>244</v>
      </c>
      <c s="34" t="s">
        <v>1121</v>
      </c>
      <c s="35" t="s">
        <v>4</v>
      </c>
      <c s="6" t="s">
        <v>1122</v>
      </c>
      <c s="36" t="s">
        <v>242</v>
      </c>
      <c s="37">
        <v>1175</v>
      </c>
      <c s="36">
        <v>0</v>
      </c>
      <c s="36">
        <f>ROUND(G129*H129,6)</f>
      </c>
      <c r="L129" s="38">
        <v>0</v>
      </c>
      <c s="32">
        <f>ROUND(ROUND(L129,2)*ROUND(G129,3),2)</f>
      </c>
      <c s="36" t="s">
        <v>187</v>
      </c>
      <c>
        <f>(M129*21)/100</f>
      </c>
      <c t="s">
        <v>27</v>
      </c>
    </row>
    <row r="130" spans="1:5" ht="12.75">
      <c r="A130" s="35" t="s">
        <v>56</v>
      </c>
      <c r="E130" s="39" t="s">
        <v>4</v>
      </c>
    </row>
    <row r="131" spans="1:5" ht="12.75">
      <c r="A131" s="35" t="s">
        <v>57</v>
      </c>
      <c r="E131" s="40" t="s">
        <v>1123</v>
      </c>
    </row>
    <row r="132" spans="1:5" ht="12.75">
      <c r="A132" t="s">
        <v>58</v>
      </c>
      <c r="E132"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1126</v>
      </c>
      <c r="E8" s="30" t="s">
        <v>1125</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1104</v>
      </c>
      <c r="J14" s="32">
        <f>0</f>
      </c>
      <c s="32">
        <f>0</f>
      </c>
      <c s="32">
        <f>0+L15+L19+L23+L27+L31+L35+L39+L43+L47</f>
      </c>
      <c s="32">
        <f>0+M15+M19+M23+M27+M31+M35+M39+M43+M47</f>
      </c>
    </row>
    <row r="15" spans="1:16" ht="25.5">
      <c r="A15" t="s">
        <v>49</v>
      </c>
      <c s="34" t="s">
        <v>27</v>
      </c>
      <c s="34" t="s">
        <v>1127</v>
      </c>
      <c s="35" t="s">
        <v>50</v>
      </c>
      <c s="6" t="s">
        <v>1128</v>
      </c>
      <c s="36" t="s">
        <v>165</v>
      </c>
      <c s="37">
        <v>2</v>
      </c>
      <c s="36">
        <v>0</v>
      </c>
      <c s="36">
        <f>ROUND(G15*H15,6)</f>
      </c>
      <c r="L15" s="38">
        <v>0</v>
      </c>
      <c s="32">
        <f>ROUND(ROUND(L15,2)*ROUND(G15,3),2)</f>
      </c>
      <c s="36" t="s">
        <v>187</v>
      </c>
      <c>
        <f>(M15*21)/100</f>
      </c>
      <c t="s">
        <v>27</v>
      </c>
    </row>
    <row r="16" spans="1:5" ht="12.75">
      <c r="A16" s="35" t="s">
        <v>56</v>
      </c>
      <c r="E16" s="39" t="s">
        <v>1129</v>
      </c>
    </row>
    <row r="17" spans="1:5" ht="12.75">
      <c r="A17" s="35" t="s">
        <v>57</v>
      </c>
      <c r="E17" s="40" t="s">
        <v>1130</v>
      </c>
    </row>
    <row r="18" spans="1:5" ht="12.75">
      <c r="A18" t="s">
        <v>58</v>
      </c>
      <c r="E18" s="39" t="s">
        <v>189</v>
      </c>
    </row>
    <row r="19" spans="1:16" ht="25.5">
      <c r="A19" t="s">
        <v>49</v>
      </c>
      <c s="34" t="s">
        <v>25</v>
      </c>
      <c s="34" t="s">
        <v>1127</v>
      </c>
      <c s="35" t="s">
        <v>27</v>
      </c>
      <c s="6" t="s">
        <v>1128</v>
      </c>
      <c s="36" t="s">
        <v>165</v>
      </c>
      <c s="37">
        <v>8</v>
      </c>
      <c s="36">
        <v>0</v>
      </c>
      <c s="36">
        <f>ROUND(G19*H19,6)</f>
      </c>
      <c r="L19" s="38">
        <v>0</v>
      </c>
      <c s="32">
        <f>ROUND(ROUND(L19,2)*ROUND(G19,3),2)</f>
      </c>
      <c s="36" t="s">
        <v>187</v>
      </c>
      <c>
        <f>(M19*21)/100</f>
      </c>
      <c t="s">
        <v>27</v>
      </c>
    </row>
    <row r="20" spans="1:5" ht="12.75">
      <c r="A20" s="35" t="s">
        <v>56</v>
      </c>
      <c r="E20" s="39" t="s">
        <v>1131</v>
      </c>
    </row>
    <row r="21" spans="1:5" ht="25.5">
      <c r="A21" s="35" t="s">
        <v>57</v>
      </c>
      <c r="E21" s="40" t="s">
        <v>1132</v>
      </c>
    </row>
    <row r="22" spans="1:5" ht="12.75">
      <c r="A22" t="s">
        <v>58</v>
      </c>
      <c r="E22" s="39" t="s">
        <v>189</v>
      </c>
    </row>
    <row r="23" spans="1:16" ht="25.5">
      <c r="A23" t="s">
        <v>49</v>
      </c>
      <c s="34" t="s">
        <v>66</v>
      </c>
      <c s="34" t="s">
        <v>1127</v>
      </c>
      <c s="35" t="s">
        <v>25</v>
      </c>
      <c s="6" t="s">
        <v>1128</v>
      </c>
      <c s="36" t="s">
        <v>165</v>
      </c>
      <c s="37">
        <v>4</v>
      </c>
      <c s="36">
        <v>0</v>
      </c>
      <c s="36">
        <f>ROUND(G23*H23,6)</f>
      </c>
      <c r="L23" s="38">
        <v>0</v>
      </c>
      <c s="32">
        <f>ROUND(ROUND(L23,2)*ROUND(G23,3),2)</f>
      </c>
      <c s="36" t="s">
        <v>187</v>
      </c>
      <c>
        <f>(M23*21)/100</f>
      </c>
      <c t="s">
        <v>27</v>
      </c>
    </row>
    <row r="24" spans="1:5" ht="12.75">
      <c r="A24" s="35" t="s">
        <v>56</v>
      </c>
      <c r="E24" s="39" t="s">
        <v>1133</v>
      </c>
    </row>
    <row r="25" spans="1:5" ht="12.75">
      <c r="A25" s="35" t="s">
        <v>57</v>
      </c>
      <c r="E25" s="40" t="s">
        <v>1134</v>
      </c>
    </row>
    <row r="26" spans="1:5" ht="12.75">
      <c r="A26" t="s">
        <v>58</v>
      </c>
      <c r="E26" s="39" t="s">
        <v>189</v>
      </c>
    </row>
    <row r="27" spans="1:16" ht="25.5">
      <c r="A27" t="s">
        <v>49</v>
      </c>
      <c s="34" t="s">
        <v>70</v>
      </c>
      <c s="34" t="s">
        <v>1127</v>
      </c>
      <c s="35" t="s">
        <v>66</v>
      </c>
      <c s="6" t="s">
        <v>1128</v>
      </c>
      <c s="36" t="s">
        <v>165</v>
      </c>
      <c s="37">
        <v>4</v>
      </c>
      <c s="36">
        <v>0</v>
      </c>
      <c s="36">
        <f>ROUND(G27*H27,6)</f>
      </c>
      <c r="L27" s="38">
        <v>0</v>
      </c>
      <c s="32">
        <f>ROUND(ROUND(L27,2)*ROUND(G27,3),2)</f>
      </c>
      <c s="36" t="s">
        <v>187</v>
      </c>
      <c>
        <f>(M27*21)/100</f>
      </c>
      <c t="s">
        <v>27</v>
      </c>
    </row>
    <row r="28" spans="1:5" ht="12.75">
      <c r="A28" s="35" t="s">
        <v>56</v>
      </c>
      <c r="E28" s="39" t="s">
        <v>1135</v>
      </c>
    </row>
    <row r="29" spans="1:5" ht="12.75">
      <c r="A29" s="35" t="s">
        <v>57</v>
      </c>
      <c r="E29" s="40" t="s">
        <v>1136</v>
      </c>
    </row>
    <row r="30" spans="1:5" ht="12.75">
      <c r="A30" t="s">
        <v>58</v>
      </c>
      <c r="E30" s="39" t="s">
        <v>189</v>
      </c>
    </row>
    <row r="31" spans="1:16" ht="12.75">
      <c r="A31" t="s">
        <v>49</v>
      </c>
      <c s="34" t="s">
        <v>26</v>
      </c>
      <c s="34" t="s">
        <v>1108</v>
      </c>
      <c s="35" t="s">
        <v>4</v>
      </c>
      <c s="6" t="s">
        <v>1109</v>
      </c>
      <c s="36" t="s">
        <v>165</v>
      </c>
      <c s="37">
        <v>4</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25.5">
      <c r="A35" t="s">
        <v>49</v>
      </c>
      <c s="34" t="s">
        <v>75</v>
      </c>
      <c s="34" t="s">
        <v>1137</v>
      </c>
      <c s="35" t="s">
        <v>4</v>
      </c>
      <c s="6" t="s">
        <v>1138</v>
      </c>
      <c s="36" t="s">
        <v>165</v>
      </c>
      <c s="37">
        <v>20</v>
      </c>
      <c s="36">
        <v>0</v>
      </c>
      <c s="36">
        <f>ROUND(G35*H35,6)</f>
      </c>
      <c r="L35" s="38">
        <v>0</v>
      </c>
      <c s="32">
        <f>ROUND(ROUND(L35,2)*ROUND(G35,3),2)</f>
      </c>
      <c s="36" t="s">
        <v>187</v>
      </c>
      <c>
        <f>(M35*21)/100</f>
      </c>
      <c t="s">
        <v>27</v>
      </c>
    </row>
    <row r="36" spans="1:5" ht="12.75">
      <c r="A36" s="35" t="s">
        <v>56</v>
      </c>
      <c r="E36" s="39" t="s">
        <v>4</v>
      </c>
    </row>
    <row r="37" spans="1:5" ht="12.75">
      <c r="A37" s="35" t="s">
        <v>57</v>
      </c>
      <c r="E37" s="40" t="s">
        <v>1139</v>
      </c>
    </row>
    <row r="38" spans="1:5" ht="12.75">
      <c r="A38" t="s">
        <v>58</v>
      </c>
      <c r="E38" s="39" t="s">
        <v>189</v>
      </c>
    </row>
    <row r="39" spans="1:16" ht="12.75">
      <c r="A39" t="s">
        <v>49</v>
      </c>
      <c s="34" t="s">
        <v>79</v>
      </c>
      <c s="34" t="s">
        <v>1140</v>
      </c>
      <c s="35" t="s">
        <v>4</v>
      </c>
      <c s="6" t="s">
        <v>1141</v>
      </c>
      <c s="36" t="s">
        <v>165</v>
      </c>
      <c s="37">
        <v>4</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25.5">
      <c r="A43" t="s">
        <v>49</v>
      </c>
      <c s="34" t="s">
        <v>83</v>
      </c>
      <c s="34" t="s">
        <v>1142</v>
      </c>
      <c s="35" t="s">
        <v>4</v>
      </c>
      <c s="6" t="s">
        <v>1143</v>
      </c>
      <c s="36" t="s">
        <v>238</v>
      </c>
      <c s="37">
        <v>707.475</v>
      </c>
      <c s="36">
        <v>0</v>
      </c>
      <c s="36">
        <f>ROUND(G43*H43,6)</f>
      </c>
      <c r="L43" s="38">
        <v>0</v>
      </c>
      <c s="32">
        <f>ROUND(ROUND(L43,2)*ROUND(G43,3),2)</f>
      </c>
      <c s="36" t="s">
        <v>187</v>
      </c>
      <c>
        <f>(M43*21)/100</f>
      </c>
      <c t="s">
        <v>27</v>
      </c>
    </row>
    <row r="44" spans="1:5" ht="12.75">
      <c r="A44" s="35" t="s">
        <v>56</v>
      </c>
      <c r="E44" s="39" t="s">
        <v>1144</v>
      </c>
    </row>
    <row r="45" spans="1:5" ht="102">
      <c r="A45" s="35" t="s">
        <v>57</v>
      </c>
      <c r="E45" s="40" t="s">
        <v>1145</v>
      </c>
    </row>
    <row r="46" spans="1:5" ht="12.75">
      <c r="A46" t="s">
        <v>58</v>
      </c>
      <c r="E46" s="39" t="s">
        <v>189</v>
      </c>
    </row>
    <row r="47" spans="1:16" ht="25.5">
      <c r="A47" t="s">
        <v>49</v>
      </c>
      <c s="34" t="s">
        <v>129</v>
      </c>
      <c s="34" t="s">
        <v>1146</v>
      </c>
      <c s="35" t="s">
        <v>4</v>
      </c>
      <c s="6" t="s">
        <v>1147</v>
      </c>
      <c s="36" t="s">
        <v>238</v>
      </c>
      <c s="37">
        <v>707.475</v>
      </c>
      <c s="36">
        <v>0</v>
      </c>
      <c s="36">
        <f>ROUND(G47*H47,6)</f>
      </c>
      <c r="L47" s="38">
        <v>0</v>
      </c>
      <c s="32">
        <f>ROUND(ROUND(L47,2)*ROUND(G47,3),2)</f>
      </c>
      <c s="36" t="s">
        <v>187</v>
      </c>
      <c>
        <f>(M47*21)/100</f>
      </c>
      <c t="s">
        <v>27</v>
      </c>
    </row>
    <row r="48" spans="1:5" ht="12.75">
      <c r="A48" s="35" t="s">
        <v>56</v>
      </c>
      <c r="E48" s="39" t="s">
        <v>1144</v>
      </c>
    </row>
    <row r="49" spans="1:5" ht="12.75">
      <c r="A49" s="35" t="s">
        <v>57</v>
      </c>
      <c r="E49" s="40" t="s">
        <v>1148</v>
      </c>
    </row>
    <row r="50" spans="1:5" ht="12.75">
      <c r="A50" t="s">
        <v>58</v>
      </c>
      <c r="E50"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1151</v>
      </c>
      <c r="E8" s="30" t="s">
        <v>1150</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1104</v>
      </c>
      <c r="J14" s="32">
        <f>0</f>
      </c>
      <c s="32">
        <f>0</f>
      </c>
      <c s="32">
        <f>0+L15+L19+L23+L27+L31+L35+L39+L43+L47+L51+L55</f>
      </c>
      <c s="32">
        <f>0+M15+M19+M23+M27+M31+M35+M39+M43+M47+M51+M55</f>
      </c>
    </row>
    <row r="15" spans="1:16" ht="25.5">
      <c r="A15" t="s">
        <v>49</v>
      </c>
      <c s="34" t="s">
        <v>27</v>
      </c>
      <c s="34" t="s">
        <v>1127</v>
      </c>
      <c s="35" t="s">
        <v>66</v>
      </c>
      <c s="6" t="s">
        <v>1128</v>
      </c>
      <c s="36" t="s">
        <v>165</v>
      </c>
      <c s="37">
        <v>1</v>
      </c>
      <c s="36">
        <v>0</v>
      </c>
      <c s="36">
        <f>ROUND(G15*H15,6)</f>
      </c>
      <c r="L15" s="38">
        <v>0</v>
      </c>
      <c s="32">
        <f>ROUND(ROUND(L15,2)*ROUND(G15,3),2)</f>
      </c>
      <c s="36" t="s">
        <v>187</v>
      </c>
      <c>
        <f>(M15*21)/100</f>
      </c>
      <c t="s">
        <v>27</v>
      </c>
    </row>
    <row r="16" spans="1:5" ht="12.75">
      <c r="A16" s="35" t="s">
        <v>56</v>
      </c>
      <c r="E16" s="39" t="s">
        <v>1135</v>
      </c>
    </row>
    <row r="17" spans="1:5" ht="12.75">
      <c r="A17" s="35" t="s">
        <v>57</v>
      </c>
      <c r="E17" s="40" t="s">
        <v>1152</v>
      </c>
    </row>
    <row r="18" spans="1:5" ht="12.75">
      <c r="A18" t="s">
        <v>58</v>
      </c>
      <c r="E18" s="39" t="s">
        <v>189</v>
      </c>
    </row>
    <row r="19" spans="1:16" ht="25.5">
      <c r="A19" t="s">
        <v>49</v>
      </c>
      <c s="34" t="s">
        <v>25</v>
      </c>
      <c s="34" t="s">
        <v>1127</v>
      </c>
      <c s="35" t="s">
        <v>70</v>
      </c>
      <c s="6" t="s">
        <v>1128</v>
      </c>
      <c s="36" t="s">
        <v>165</v>
      </c>
      <c s="37">
        <v>2</v>
      </c>
      <c s="36">
        <v>0</v>
      </c>
      <c s="36">
        <f>ROUND(G19*H19,6)</f>
      </c>
      <c r="L19" s="38">
        <v>0</v>
      </c>
      <c s="32">
        <f>ROUND(ROUND(L19,2)*ROUND(G19,3),2)</f>
      </c>
      <c s="36" t="s">
        <v>187</v>
      </c>
      <c>
        <f>(M19*21)/100</f>
      </c>
      <c t="s">
        <v>27</v>
      </c>
    </row>
    <row r="20" spans="1:5" ht="12.75">
      <c r="A20" s="35" t="s">
        <v>56</v>
      </c>
      <c r="E20" s="39" t="s">
        <v>1131</v>
      </c>
    </row>
    <row r="21" spans="1:5" ht="25.5">
      <c r="A21" s="35" t="s">
        <v>57</v>
      </c>
      <c r="E21" s="40" t="s">
        <v>1153</v>
      </c>
    </row>
    <row r="22" spans="1:5" ht="12.75">
      <c r="A22" t="s">
        <v>58</v>
      </c>
      <c r="E22" s="39" t="s">
        <v>189</v>
      </c>
    </row>
    <row r="23" spans="1:16" ht="25.5">
      <c r="A23" t="s">
        <v>49</v>
      </c>
      <c s="34" t="s">
        <v>66</v>
      </c>
      <c s="34" t="s">
        <v>1127</v>
      </c>
      <c s="35" t="s">
        <v>26</v>
      </c>
      <c s="6" t="s">
        <v>1128</v>
      </c>
      <c s="36" t="s">
        <v>165</v>
      </c>
      <c s="37">
        <v>2</v>
      </c>
      <c s="36">
        <v>0</v>
      </c>
      <c s="36">
        <f>ROUND(G23*H23,6)</f>
      </c>
      <c r="L23" s="38">
        <v>0</v>
      </c>
      <c s="32">
        <f>ROUND(ROUND(L23,2)*ROUND(G23,3),2)</f>
      </c>
      <c s="36" t="s">
        <v>187</v>
      </c>
      <c>
        <f>(M23*21)/100</f>
      </c>
      <c t="s">
        <v>27</v>
      </c>
    </row>
    <row r="24" spans="1:5" ht="12.75">
      <c r="A24" s="35" t="s">
        <v>56</v>
      </c>
      <c r="E24" s="39" t="s">
        <v>1154</v>
      </c>
    </row>
    <row r="25" spans="1:5" ht="25.5">
      <c r="A25" s="35" t="s">
        <v>57</v>
      </c>
      <c r="E25" s="40" t="s">
        <v>1155</v>
      </c>
    </row>
    <row r="26" spans="1:5" ht="12.75">
      <c r="A26" t="s">
        <v>58</v>
      </c>
      <c r="E26" s="39" t="s">
        <v>189</v>
      </c>
    </row>
    <row r="27" spans="1:16" ht="25.5">
      <c r="A27" t="s">
        <v>49</v>
      </c>
      <c s="34" t="s">
        <v>70</v>
      </c>
      <c s="34" t="s">
        <v>1127</v>
      </c>
      <c s="35" t="s">
        <v>75</v>
      </c>
      <c s="6" t="s">
        <v>1128</v>
      </c>
      <c s="36" t="s">
        <v>165</v>
      </c>
      <c s="37">
        <v>1</v>
      </c>
      <c s="36">
        <v>0</v>
      </c>
      <c s="36">
        <f>ROUND(G27*H27,6)</f>
      </c>
      <c r="L27" s="38">
        <v>0</v>
      </c>
      <c s="32">
        <f>ROUND(ROUND(L27,2)*ROUND(G27,3),2)</f>
      </c>
      <c s="36" t="s">
        <v>187</v>
      </c>
      <c>
        <f>(M27*21)/100</f>
      </c>
      <c t="s">
        <v>27</v>
      </c>
    </row>
    <row r="28" spans="1:5" ht="12.75">
      <c r="A28" s="35" t="s">
        <v>56</v>
      </c>
      <c r="E28" s="39" t="s">
        <v>1156</v>
      </c>
    </row>
    <row r="29" spans="1:5" ht="12.75">
      <c r="A29" s="35" t="s">
        <v>57</v>
      </c>
      <c r="E29" s="40" t="s">
        <v>1157</v>
      </c>
    </row>
    <row r="30" spans="1:5" ht="12.75">
      <c r="A30" t="s">
        <v>58</v>
      </c>
      <c r="E30" s="39" t="s">
        <v>189</v>
      </c>
    </row>
    <row r="31" spans="1:16" ht="25.5">
      <c r="A31" t="s">
        <v>49</v>
      </c>
      <c s="34" t="s">
        <v>26</v>
      </c>
      <c s="34" t="s">
        <v>1127</v>
      </c>
      <c s="35" t="s">
        <v>79</v>
      </c>
      <c s="6" t="s">
        <v>1128</v>
      </c>
      <c s="36" t="s">
        <v>165</v>
      </c>
      <c s="37">
        <v>2</v>
      </c>
      <c s="36">
        <v>0</v>
      </c>
      <c s="36">
        <f>ROUND(G31*H31,6)</f>
      </c>
      <c r="L31" s="38">
        <v>0</v>
      </c>
      <c s="32">
        <f>ROUND(ROUND(L31,2)*ROUND(G31,3),2)</f>
      </c>
      <c s="36" t="s">
        <v>187</v>
      </c>
      <c>
        <f>(M31*21)/100</f>
      </c>
      <c t="s">
        <v>27</v>
      </c>
    </row>
    <row r="32" spans="1:5" ht="12.75">
      <c r="A32" s="35" t="s">
        <v>56</v>
      </c>
      <c r="E32" s="39" t="s">
        <v>1158</v>
      </c>
    </row>
    <row r="33" spans="1:5" ht="25.5">
      <c r="A33" s="35" t="s">
        <v>57</v>
      </c>
      <c r="E33" s="40" t="s">
        <v>1159</v>
      </c>
    </row>
    <row r="34" spans="1:5" ht="12.75">
      <c r="A34" t="s">
        <v>58</v>
      </c>
      <c r="E34" s="39" t="s">
        <v>189</v>
      </c>
    </row>
    <row r="35" spans="1:16" ht="12.75">
      <c r="A35" t="s">
        <v>49</v>
      </c>
      <c s="34" t="s">
        <v>75</v>
      </c>
      <c s="34" t="s">
        <v>1108</v>
      </c>
      <c s="35" t="s">
        <v>4</v>
      </c>
      <c s="6" t="s">
        <v>1109</v>
      </c>
      <c s="36" t="s">
        <v>165</v>
      </c>
      <c s="37">
        <v>2</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1160</v>
      </c>
      <c s="35" t="s">
        <v>4</v>
      </c>
      <c s="6" t="s">
        <v>1161</v>
      </c>
      <c s="36" t="s">
        <v>165</v>
      </c>
      <c s="37">
        <v>1</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25.5">
      <c r="A43" t="s">
        <v>49</v>
      </c>
      <c s="34" t="s">
        <v>83</v>
      </c>
      <c s="34" t="s">
        <v>1137</v>
      </c>
      <c s="35" t="s">
        <v>4</v>
      </c>
      <c s="6" t="s">
        <v>1138</v>
      </c>
      <c s="36" t="s">
        <v>165</v>
      </c>
      <c s="37">
        <v>8</v>
      </c>
      <c s="36">
        <v>0</v>
      </c>
      <c s="36">
        <f>ROUND(G43*H43,6)</f>
      </c>
      <c r="L43" s="38">
        <v>0</v>
      </c>
      <c s="32">
        <f>ROUND(ROUND(L43,2)*ROUND(G43,3),2)</f>
      </c>
      <c s="36" t="s">
        <v>187</v>
      </c>
      <c>
        <f>(M43*21)/100</f>
      </c>
      <c t="s">
        <v>27</v>
      </c>
    </row>
    <row r="44" spans="1:5" ht="12.75">
      <c r="A44" s="35" t="s">
        <v>56</v>
      </c>
      <c r="E44" s="39" t="s">
        <v>4</v>
      </c>
    </row>
    <row r="45" spans="1:5" ht="12.75">
      <c r="A45" s="35" t="s">
        <v>57</v>
      </c>
      <c r="E45" s="40" t="s">
        <v>4</v>
      </c>
    </row>
    <row r="46" spans="1:5" ht="12.75">
      <c r="A46" t="s">
        <v>58</v>
      </c>
      <c r="E46" s="39" t="s">
        <v>189</v>
      </c>
    </row>
    <row r="47" spans="1:16" ht="12.75">
      <c r="A47" t="s">
        <v>49</v>
      </c>
      <c s="34" t="s">
        <v>129</v>
      </c>
      <c s="34" t="s">
        <v>1140</v>
      </c>
      <c s="35" t="s">
        <v>4</v>
      </c>
      <c s="6" t="s">
        <v>1141</v>
      </c>
      <c s="36" t="s">
        <v>165</v>
      </c>
      <c s="37">
        <v>2</v>
      </c>
      <c s="36">
        <v>0</v>
      </c>
      <c s="36">
        <f>ROUND(G47*H47,6)</f>
      </c>
      <c r="L47" s="38">
        <v>0</v>
      </c>
      <c s="32">
        <f>ROUND(ROUND(L47,2)*ROUND(G47,3),2)</f>
      </c>
      <c s="36" t="s">
        <v>187</v>
      </c>
      <c>
        <f>(M47*21)/100</f>
      </c>
      <c t="s">
        <v>27</v>
      </c>
    </row>
    <row r="48" spans="1:5" ht="12.75">
      <c r="A48" s="35" t="s">
        <v>56</v>
      </c>
      <c r="E48" s="39" t="s">
        <v>4</v>
      </c>
    </row>
    <row r="49" spans="1:5" ht="12.75">
      <c r="A49" s="35" t="s">
        <v>57</v>
      </c>
      <c r="E49" s="40" t="s">
        <v>4</v>
      </c>
    </row>
    <row r="50" spans="1:5" ht="12.75">
      <c r="A50" t="s">
        <v>58</v>
      </c>
      <c r="E50" s="39" t="s">
        <v>189</v>
      </c>
    </row>
    <row r="51" spans="1:16" ht="25.5">
      <c r="A51" t="s">
        <v>49</v>
      </c>
      <c s="34" t="s">
        <v>135</v>
      </c>
      <c s="34" t="s">
        <v>1142</v>
      </c>
      <c s="35" t="s">
        <v>4</v>
      </c>
      <c s="6" t="s">
        <v>1143</v>
      </c>
      <c s="36" t="s">
        <v>238</v>
      </c>
      <c s="37">
        <v>538.25</v>
      </c>
      <c s="36">
        <v>0</v>
      </c>
      <c s="36">
        <f>ROUND(G51*H51,6)</f>
      </c>
      <c r="L51" s="38">
        <v>0</v>
      </c>
      <c s="32">
        <f>ROUND(ROUND(L51,2)*ROUND(G51,3),2)</f>
      </c>
      <c s="36" t="s">
        <v>187</v>
      </c>
      <c>
        <f>(M51*21)/100</f>
      </c>
      <c t="s">
        <v>27</v>
      </c>
    </row>
    <row r="52" spans="1:5" ht="12.75">
      <c r="A52" s="35" t="s">
        <v>56</v>
      </c>
      <c r="E52" s="39" t="s">
        <v>1144</v>
      </c>
    </row>
    <row r="53" spans="1:5" ht="63.75">
      <c r="A53" s="35" t="s">
        <v>57</v>
      </c>
      <c r="E53" s="40" t="s">
        <v>1162</v>
      </c>
    </row>
    <row r="54" spans="1:5" ht="12.75">
      <c r="A54" t="s">
        <v>58</v>
      </c>
      <c r="E54" s="39" t="s">
        <v>189</v>
      </c>
    </row>
    <row r="55" spans="1:16" ht="25.5">
      <c r="A55" t="s">
        <v>49</v>
      </c>
      <c s="34" t="s">
        <v>176</v>
      </c>
      <c s="34" t="s">
        <v>1146</v>
      </c>
      <c s="35" t="s">
        <v>4</v>
      </c>
      <c s="6" t="s">
        <v>1147</v>
      </c>
      <c s="36" t="s">
        <v>238</v>
      </c>
      <c s="37">
        <v>538.25</v>
      </c>
      <c s="36">
        <v>0</v>
      </c>
      <c s="36">
        <f>ROUND(G55*H55,6)</f>
      </c>
      <c r="L55" s="38">
        <v>0</v>
      </c>
      <c s="32">
        <f>ROUND(ROUND(L55,2)*ROUND(G55,3),2)</f>
      </c>
      <c s="36" t="s">
        <v>187</v>
      </c>
      <c>
        <f>(M55*21)/100</f>
      </c>
      <c t="s">
        <v>27</v>
      </c>
    </row>
    <row r="56" spans="1:5" ht="12.75">
      <c r="A56" s="35" t="s">
        <v>56</v>
      </c>
      <c r="E56" s="39" t="s">
        <v>1144</v>
      </c>
    </row>
    <row r="57" spans="1:5" ht="12.75">
      <c r="A57" s="35" t="s">
        <v>57</v>
      </c>
      <c r="E57" s="40" t="s">
        <v>1148</v>
      </c>
    </row>
    <row r="58" spans="1:5" ht="12.75">
      <c r="A58" t="s">
        <v>58</v>
      </c>
      <c r="E58"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1165</v>
      </c>
      <c r="E8" s="30" t="s">
        <v>1164</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1104</v>
      </c>
      <c r="J14" s="32">
        <f>0</f>
      </c>
      <c s="32">
        <f>0</f>
      </c>
      <c s="32">
        <f>0+L15+L19+L23+L27+L31+L35+L39+L43+L47</f>
      </c>
      <c s="32">
        <f>0+M15+M19+M23+M27+M31+M35+M39+M43+M47</f>
      </c>
    </row>
    <row r="15" spans="1:16" ht="25.5">
      <c r="A15" t="s">
        <v>49</v>
      </c>
      <c s="34" t="s">
        <v>27</v>
      </c>
      <c s="34" t="s">
        <v>1127</v>
      </c>
      <c s="35" t="s">
        <v>66</v>
      </c>
      <c s="6" t="s">
        <v>1128</v>
      </c>
      <c s="36" t="s">
        <v>165</v>
      </c>
      <c s="37">
        <v>1</v>
      </c>
      <c s="36">
        <v>0</v>
      </c>
      <c s="36">
        <f>ROUND(G15*H15,6)</f>
      </c>
      <c r="L15" s="38">
        <v>0</v>
      </c>
      <c s="32">
        <f>ROUND(ROUND(L15,2)*ROUND(G15,3),2)</f>
      </c>
      <c s="36" t="s">
        <v>187</v>
      </c>
      <c>
        <f>(M15*21)/100</f>
      </c>
      <c t="s">
        <v>27</v>
      </c>
    </row>
    <row r="16" spans="1:5" ht="12.75">
      <c r="A16" s="35" t="s">
        <v>56</v>
      </c>
      <c r="E16" s="39" t="s">
        <v>1135</v>
      </c>
    </row>
    <row r="17" spans="1:5" ht="12.75">
      <c r="A17" s="35" t="s">
        <v>57</v>
      </c>
      <c r="E17" s="40" t="s">
        <v>1152</v>
      </c>
    </row>
    <row r="18" spans="1:5" ht="12.75">
      <c r="A18" t="s">
        <v>58</v>
      </c>
      <c r="E18" s="39" t="s">
        <v>189</v>
      </c>
    </row>
    <row r="19" spans="1:16" ht="25.5">
      <c r="A19" t="s">
        <v>49</v>
      </c>
      <c s="34" t="s">
        <v>25</v>
      </c>
      <c s="34" t="s">
        <v>1127</v>
      </c>
      <c s="35" t="s">
        <v>70</v>
      </c>
      <c s="6" t="s">
        <v>1128</v>
      </c>
      <c s="36" t="s">
        <v>165</v>
      </c>
      <c s="37">
        <v>2</v>
      </c>
      <c s="36">
        <v>0</v>
      </c>
      <c s="36">
        <f>ROUND(G19*H19,6)</f>
      </c>
      <c r="L19" s="38">
        <v>0</v>
      </c>
      <c s="32">
        <f>ROUND(ROUND(L19,2)*ROUND(G19,3),2)</f>
      </c>
      <c s="36" t="s">
        <v>187</v>
      </c>
      <c>
        <f>(M19*21)/100</f>
      </c>
      <c t="s">
        <v>27</v>
      </c>
    </row>
    <row r="20" spans="1:5" ht="12.75">
      <c r="A20" s="35" t="s">
        <v>56</v>
      </c>
      <c r="E20" s="39" t="s">
        <v>1131</v>
      </c>
    </row>
    <row r="21" spans="1:5" ht="25.5">
      <c r="A21" s="35" t="s">
        <v>57</v>
      </c>
      <c r="E21" s="40" t="s">
        <v>1153</v>
      </c>
    </row>
    <row r="22" spans="1:5" ht="12.75">
      <c r="A22" t="s">
        <v>58</v>
      </c>
      <c r="E22" s="39" t="s">
        <v>189</v>
      </c>
    </row>
    <row r="23" spans="1:16" ht="25.5">
      <c r="A23" t="s">
        <v>49</v>
      </c>
      <c s="34" t="s">
        <v>66</v>
      </c>
      <c s="34" t="s">
        <v>1127</v>
      </c>
      <c s="35" t="s">
        <v>75</v>
      </c>
      <c s="6" t="s">
        <v>1128</v>
      </c>
      <c s="36" t="s">
        <v>165</v>
      </c>
      <c s="37">
        <v>1</v>
      </c>
      <c s="36">
        <v>0</v>
      </c>
      <c s="36">
        <f>ROUND(G23*H23,6)</f>
      </c>
      <c r="L23" s="38">
        <v>0</v>
      </c>
      <c s="32">
        <f>ROUND(ROUND(L23,2)*ROUND(G23,3),2)</f>
      </c>
      <c s="36" t="s">
        <v>187</v>
      </c>
      <c>
        <f>(M23*21)/100</f>
      </c>
      <c t="s">
        <v>27</v>
      </c>
    </row>
    <row r="24" spans="1:5" ht="12.75">
      <c r="A24" s="35" t="s">
        <v>56</v>
      </c>
      <c r="E24" s="39" t="s">
        <v>1156</v>
      </c>
    </row>
    <row r="25" spans="1:5" ht="12.75">
      <c r="A25" s="35" t="s">
        <v>57</v>
      </c>
      <c r="E25" s="40" t="s">
        <v>1157</v>
      </c>
    </row>
    <row r="26" spans="1:5" ht="12.75">
      <c r="A26" t="s">
        <v>58</v>
      </c>
      <c r="E26" s="39" t="s">
        <v>189</v>
      </c>
    </row>
    <row r="27" spans="1:16" ht="25.5">
      <c r="A27" t="s">
        <v>49</v>
      </c>
      <c s="34" t="s">
        <v>70</v>
      </c>
      <c s="34" t="s">
        <v>1127</v>
      </c>
      <c s="35" t="s">
        <v>83</v>
      </c>
      <c s="6" t="s">
        <v>1128</v>
      </c>
      <c s="36" t="s">
        <v>165</v>
      </c>
      <c s="37">
        <v>4</v>
      </c>
      <c s="36">
        <v>0</v>
      </c>
      <c s="36">
        <f>ROUND(G27*H27,6)</f>
      </c>
      <c r="L27" s="38">
        <v>0</v>
      </c>
      <c s="32">
        <f>ROUND(ROUND(L27,2)*ROUND(G27,3),2)</f>
      </c>
      <c s="36" t="s">
        <v>187</v>
      </c>
      <c>
        <f>(M27*21)/100</f>
      </c>
      <c t="s">
        <v>27</v>
      </c>
    </row>
    <row r="28" spans="1:5" ht="12.75">
      <c r="A28" s="35" t="s">
        <v>56</v>
      </c>
      <c r="E28" s="39" t="s">
        <v>1166</v>
      </c>
    </row>
    <row r="29" spans="1:5" ht="12.75">
      <c r="A29" s="35" t="s">
        <v>57</v>
      </c>
      <c r="E29" s="40" t="s">
        <v>1167</v>
      </c>
    </row>
    <row r="30" spans="1:5" ht="12.75">
      <c r="A30" t="s">
        <v>58</v>
      </c>
      <c r="E30" s="39" t="s">
        <v>189</v>
      </c>
    </row>
    <row r="31" spans="1:16" ht="12.75">
      <c r="A31" t="s">
        <v>49</v>
      </c>
      <c s="34" t="s">
        <v>26</v>
      </c>
      <c s="34" t="s">
        <v>1108</v>
      </c>
      <c s="35" t="s">
        <v>4</v>
      </c>
      <c s="6" t="s">
        <v>1109</v>
      </c>
      <c s="36" t="s">
        <v>165</v>
      </c>
      <c s="37">
        <v>4</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25.5">
      <c r="A35" t="s">
        <v>49</v>
      </c>
      <c s="34" t="s">
        <v>75</v>
      </c>
      <c s="34" t="s">
        <v>1137</v>
      </c>
      <c s="35" t="s">
        <v>4</v>
      </c>
      <c s="6" t="s">
        <v>1138</v>
      </c>
      <c s="36" t="s">
        <v>165</v>
      </c>
      <c s="37">
        <v>4</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1140</v>
      </c>
      <c s="35" t="s">
        <v>4</v>
      </c>
      <c s="6" t="s">
        <v>1141</v>
      </c>
      <c s="36" t="s">
        <v>165</v>
      </c>
      <c s="37">
        <v>4</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25.5">
      <c r="A43" t="s">
        <v>49</v>
      </c>
      <c s="34" t="s">
        <v>83</v>
      </c>
      <c s="34" t="s">
        <v>1142</v>
      </c>
      <c s="35" t="s">
        <v>4</v>
      </c>
      <c s="6" t="s">
        <v>1143</v>
      </c>
      <c s="36" t="s">
        <v>238</v>
      </c>
      <c s="37">
        <v>97</v>
      </c>
      <c s="36">
        <v>0</v>
      </c>
      <c s="36">
        <f>ROUND(G43*H43,6)</f>
      </c>
      <c r="L43" s="38">
        <v>0</v>
      </c>
      <c s="32">
        <f>ROUND(ROUND(L43,2)*ROUND(G43,3),2)</f>
      </c>
      <c s="36" t="s">
        <v>187</v>
      </c>
      <c>
        <f>(M43*21)/100</f>
      </c>
      <c t="s">
        <v>27</v>
      </c>
    </row>
    <row r="44" spans="1:5" ht="12.75">
      <c r="A44" s="35" t="s">
        <v>56</v>
      </c>
      <c r="E44" s="39" t="s">
        <v>1144</v>
      </c>
    </row>
    <row r="45" spans="1:5" ht="51">
      <c r="A45" s="35" t="s">
        <v>57</v>
      </c>
      <c r="E45" s="40" t="s">
        <v>1168</v>
      </c>
    </row>
    <row r="46" spans="1:5" ht="12.75">
      <c r="A46" t="s">
        <v>58</v>
      </c>
      <c r="E46" s="39" t="s">
        <v>189</v>
      </c>
    </row>
    <row r="47" spans="1:16" ht="25.5">
      <c r="A47" t="s">
        <v>49</v>
      </c>
      <c s="34" t="s">
        <v>129</v>
      </c>
      <c s="34" t="s">
        <v>1146</v>
      </c>
      <c s="35" t="s">
        <v>4</v>
      </c>
      <c s="6" t="s">
        <v>1147</v>
      </c>
      <c s="36" t="s">
        <v>238</v>
      </c>
      <c s="37">
        <v>97</v>
      </c>
      <c s="36">
        <v>0</v>
      </c>
      <c s="36">
        <f>ROUND(G47*H47,6)</f>
      </c>
      <c r="L47" s="38">
        <v>0</v>
      </c>
      <c s="32">
        <f>ROUND(ROUND(L47,2)*ROUND(G47,3),2)</f>
      </c>
      <c s="36" t="s">
        <v>187</v>
      </c>
      <c>
        <f>(M47*21)/100</f>
      </c>
      <c t="s">
        <v>27</v>
      </c>
    </row>
    <row r="48" spans="1:5" ht="12.75">
      <c r="A48" s="35" t="s">
        <v>56</v>
      </c>
      <c r="E48" s="39" t="s">
        <v>1144</v>
      </c>
    </row>
    <row r="49" spans="1:5" ht="12.75">
      <c r="A49" s="35" t="s">
        <v>57</v>
      </c>
      <c r="E49" s="40" t="s">
        <v>1148</v>
      </c>
    </row>
    <row r="50" spans="1:5" ht="12.75">
      <c r="A50" t="s">
        <v>58</v>
      </c>
      <c r="E50"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1171</v>
      </c>
      <c r="E8" s="30" t="s">
        <v>1170</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182</v>
      </c>
      <c r="J14" s="32">
        <f>0</f>
      </c>
      <c s="32">
        <f>0</f>
      </c>
      <c s="32">
        <f>0+L15+L19+L23+L27+L31+L35+L39+L43+L47+L51+L55+L59+L63+L67+L71+L75+L79</f>
      </c>
      <c s="32">
        <f>0+M15+M19+M23+M27+M31+M35+M39+M43+M47+M51+M55+M59+M63+M67+M71+M75+M79</f>
      </c>
    </row>
    <row r="15" spans="1:16" ht="12.75">
      <c r="A15" t="s">
        <v>49</v>
      </c>
      <c s="34" t="s">
        <v>27</v>
      </c>
      <c s="34" t="s">
        <v>1172</v>
      </c>
      <c s="35" t="s">
        <v>4</v>
      </c>
      <c s="6" t="s">
        <v>1173</v>
      </c>
      <c s="36" t="s">
        <v>238</v>
      </c>
      <c s="37">
        <v>1200</v>
      </c>
      <c s="36">
        <v>0</v>
      </c>
      <c s="36">
        <f>ROUND(G15*H15,6)</f>
      </c>
      <c r="L15" s="38">
        <v>0</v>
      </c>
      <c s="32">
        <f>ROUND(ROUND(L15,2)*ROUND(G15,3),2)</f>
      </c>
      <c s="36" t="s">
        <v>187</v>
      </c>
      <c>
        <f>(M15*21)/100</f>
      </c>
      <c t="s">
        <v>27</v>
      </c>
    </row>
    <row r="16" spans="1:5" ht="12.75">
      <c r="A16" s="35" t="s">
        <v>56</v>
      </c>
      <c r="E16" s="39" t="s">
        <v>4</v>
      </c>
    </row>
    <row r="17" spans="1:5" ht="12.75">
      <c r="A17" s="35" t="s">
        <v>57</v>
      </c>
      <c r="E17" s="40" t="s">
        <v>4</v>
      </c>
    </row>
    <row r="18" spans="1:5" ht="12.75">
      <c r="A18" t="s">
        <v>58</v>
      </c>
      <c r="E18" s="39" t="s">
        <v>189</v>
      </c>
    </row>
    <row r="19" spans="1:16" ht="12.75">
      <c r="A19" t="s">
        <v>49</v>
      </c>
      <c s="34" t="s">
        <v>25</v>
      </c>
      <c s="34" t="s">
        <v>786</v>
      </c>
      <c s="35" t="s">
        <v>4</v>
      </c>
      <c s="6" t="s">
        <v>787</v>
      </c>
      <c s="36" t="s">
        <v>238</v>
      </c>
      <c s="37">
        <v>1200</v>
      </c>
      <c s="36">
        <v>0</v>
      </c>
      <c s="36">
        <f>ROUND(G19*H19,6)</f>
      </c>
      <c r="L19" s="38">
        <v>0</v>
      </c>
      <c s="32">
        <f>ROUND(ROUND(L19,2)*ROUND(G19,3),2)</f>
      </c>
      <c s="36" t="s">
        <v>187</v>
      </c>
      <c>
        <f>(M19*21)/100</f>
      </c>
      <c t="s">
        <v>27</v>
      </c>
    </row>
    <row r="20" spans="1:5" ht="12.75">
      <c r="A20" s="35" t="s">
        <v>56</v>
      </c>
      <c r="E20" s="39" t="s">
        <v>4</v>
      </c>
    </row>
    <row r="21" spans="1:5" ht="12.75">
      <c r="A21" s="35" t="s">
        <v>57</v>
      </c>
      <c r="E21" s="40" t="s">
        <v>4</v>
      </c>
    </row>
    <row r="22" spans="1:5" ht="12.75">
      <c r="A22" t="s">
        <v>58</v>
      </c>
      <c r="E22" s="39" t="s">
        <v>189</v>
      </c>
    </row>
    <row r="23" spans="1:16" ht="12.75">
      <c r="A23" t="s">
        <v>49</v>
      </c>
      <c s="34" t="s">
        <v>66</v>
      </c>
      <c s="34" t="s">
        <v>1174</v>
      </c>
      <c s="35" t="s">
        <v>4</v>
      </c>
      <c s="6" t="s">
        <v>1175</v>
      </c>
      <c s="36" t="s">
        <v>238</v>
      </c>
      <c s="37">
        <v>1200</v>
      </c>
      <c s="36">
        <v>0</v>
      </c>
      <c s="36">
        <f>ROUND(G23*H23,6)</f>
      </c>
      <c r="L23" s="38">
        <v>0</v>
      </c>
      <c s="32">
        <f>ROUND(ROUND(L23,2)*ROUND(G23,3),2)</f>
      </c>
      <c s="36" t="s">
        <v>187</v>
      </c>
      <c>
        <f>(M23*21)/100</f>
      </c>
      <c t="s">
        <v>27</v>
      </c>
    </row>
    <row r="24" spans="1:5" ht="12.75">
      <c r="A24" s="35" t="s">
        <v>56</v>
      </c>
      <c r="E24" s="39" t="s">
        <v>4</v>
      </c>
    </row>
    <row r="25" spans="1:5" ht="12.75">
      <c r="A25" s="35" t="s">
        <v>57</v>
      </c>
      <c r="E25" s="40" t="s">
        <v>4</v>
      </c>
    </row>
    <row r="26" spans="1:5" ht="12.75">
      <c r="A26" t="s">
        <v>58</v>
      </c>
      <c r="E26" s="39" t="s">
        <v>189</v>
      </c>
    </row>
    <row r="27" spans="1:16" ht="12.75">
      <c r="A27" t="s">
        <v>49</v>
      </c>
      <c s="34" t="s">
        <v>70</v>
      </c>
      <c s="34" t="s">
        <v>1176</v>
      </c>
      <c s="35" t="s">
        <v>4</v>
      </c>
      <c s="6" t="s">
        <v>1177</v>
      </c>
      <c s="36" t="s">
        <v>238</v>
      </c>
      <c s="37">
        <v>4800</v>
      </c>
      <c s="36">
        <v>0</v>
      </c>
      <c s="36">
        <f>ROUND(G27*H27,6)</f>
      </c>
      <c r="L27" s="38">
        <v>0</v>
      </c>
      <c s="32">
        <f>ROUND(ROUND(L27,2)*ROUND(G27,3),2)</f>
      </c>
      <c s="36" t="s">
        <v>187</v>
      </c>
      <c>
        <f>(M27*21)/100</f>
      </c>
      <c t="s">
        <v>27</v>
      </c>
    </row>
    <row r="28" spans="1:5" ht="12.75">
      <c r="A28" s="35" t="s">
        <v>56</v>
      </c>
      <c r="E28" s="39" t="s">
        <v>4</v>
      </c>
    </row>
    <row r="29" spans="1:5" ht="12.75">
      <c r="A29" s="35" t="s">
        <v>57</v>
      </c>
      <c r="E29" s="40" t="s">
        <v>1178</v>
      </c>
    </row>
    <row r="30" spans="1:5" ht="12.75">
      <c r="A30" t="s">
        <v>58</v>
      </c>
      <c r="E30" s="39" t="s">
        <v>189</v>
      </c>
    </row>
    <row r="31" spans="1:16" ht="12.75">
      <c r="A31" t="s">
        <v>49</v>
      </c>
      <c s="34" t="s">
        <v>26</v>
      </c>
      <c s="34" t="s">
        <v>1179</v>
      </c>
      <c s="35" t="s">
        <v>50</v>
      </c>
      <c s="6" t="s">
        <v>1180</v>
      </c>
      <c s="36" t="s">
        <v>165</v>
      </c>
      <c s="37">
        <v>155</v>
      </c>
      <c s="36">
        <v>0</v>
      </c>
      <c s="36">
        <f>ROUND(G31*H31,6)</f>
      </c>
      <c r="L31" s="38">
        <v>0</v>
      </c>
      <c s="32">
        <f>ROUND(ROUND(L31,2)*ROUND(G31,3),2)</f>
      </c>
      <c s="36" t="s">
        <v>187</v>
      </c>
      <c>
        <f>(M31*21)/100</f>
      </c>
      <c t="s">
        <v>27</v>
      </c>
    </row>
    <row r="32" spans="1:5" ht="12.75">
      <c r="A32" s="35" t="s">
        <v>56</v>
      </c>
      <c r="E32" s="39" t="s">
        <v>1181</v>
      </c>
    </row>
    <row r="33" spans="1:5" ht="12.75">
      <c r="A33" s="35" t="s">
        <v>57</v>
      </c>
      <c r="E33" s="40" t="s">
        <v>4</v>
      </c>
    </row>
    <row r="34" spans="1:5" ht="12.75">
      <c r="A34" t="s">
        <v>58</v>
      </c>
      <c r="E34" s="39" t="s">
        <v>189</v>
      </c>
    </row>
    <row r="35" spans="1:16" ht="12.75">
      <c r="A35" t="s">
        <v>49</v>
      </c>
      <c s="34" t="s">
        <v>75</v>
      </c>
      <c s="34" t="s">
        <v>1179</v>
      </c>
      <c s="35" t="s">
        <v>27</v>
      </c>
      <c s="6" t="s">
        <v>1180</v>
      </c>
      <c s="36" t="s">
        <v>165</v>
      </c>
      <c s="37">
        <v>290</v>
      </c>
      <c s="36">
        <v>0</v>
      </c>
      <c s="36">
        <f>ROUND(G35*H35,6)</f>
      </c>
      <c r="L35" s="38">
        <v>0</v>
      </c>
      <c s="32">
        <f>ROUND(ROUND(L35,2)*ROUND(G35,3),2)</f>
      </c>
      <c s="36" t="s">
        <v>187</v>
      </c>
      <c>
        <f>(M35*21)/100</f>
      </c>
      <c t="s">
        <v>27</v>
      </c>
    </row>
    <row r="36" spans="1:5" ht="12.75">
      <c r="A36" s="35" t="s">
        <v>56</v>
      </c>
      <c r="E36" s="39" t="s">
        <v>1182</v>
      </c>
    </row>
    <row r="37" spans="1:5" ht="12.75">
      <c r="A37" s="35" t="s">
        <v>57</v>
      </c>
      <c r="E37" s="40" t="s">
        <v>4</v>
      </c>
    </row>
    <row r="38" spans="1:5" ht="12.75">
      <c r="A38" t="s">
        <v>58</v>
      </c>
      <c r="E38" s="39" t="s">
        <v>189</v>
      </c>
    </row>
    <row r="39" spans="1:16" ht="12.75">
      <c r="A39" t="s">
        <v>49</v>
      </c>
      <c s="34" t="s">
        <v>79</v>
      </c>
      <c s="34" t="s">
        <v>1179</v>
      </c>
      <c s="35" t="s">
        <v>25</v>
      </c>
      <c s="6" t="s">
        <v>1180</v>
      </c>
      <c s="36" t="s">
        <v>165</v>
      </c>
      <c s="37">
        <v>290</v>
      </c>
      <c s="36">
        <v>0</v>
      </c>
      <c s="36">
        <f>ROUND(G39*H39,6)</f>
      </c>
      <c r="L39" s="38">
        <v>0</v>
      </c>
      <c s="32">
        <f>ROUND(ROUND(L39,2)*ROUND(G39,3),2)</f>
      </c>
      <c s="36" t="s">
        <v>187</v>
      </c>
      <c>
        <f>(M39*21)/100</f>
      </c>
      <c t="s">
        <v>27</v>
      </c>
    </row>
    <row r="40" spans="1:5" ht="12.75">
      <c r="A40" s="35" t="s">
        <v>56</v>
      </c>
      <c r="E40" s="39" t="s">
        <v>1183</v>
      </c>
    </row>
    <row r="41" spans="1:5" ht="12.75">
      <c r="A41" s="35" t="s">
        <v>57</v>
      </c>
      <c r="E41" s="40" t="s">
        <v>4</v>
      </c>
    </row>
    <row r="42" spans="1:5" ht="12.75">
      <c r="A42" t="s">
        <v>58</v>
      </c>
      <c r="E42" s="39" t="s">
        <v>189</v>
      </c>
    </row>
    <row r="43" spans="1:16" ht="12.75">
      <c r="A43" t="s">
        <v>49</v>
      </c>
      <c s="34" t="s">
        <v>83</v>
      </c>
      <c s="34" t="s">
        <v>1179</v>
      </c>
      <c s="35" t="s">
        <v>66</v>
      </c>
      <c s="6" t="s">
        <v>1180</v>
      </c>
      <c s="36" t="s">
        <v>165</v>
      </c>
      <c s="37">
        <v>290</v>
      </c>
      <c s="36">
        <v>0</v>
      </c>
      <c s="36">
        <f>ROUND(G43*H43,6)</f>
      </c>
      <c r="L43" s="38">
        <v>0</v>
      </c>
      <c s="32">
        <f>ROUND(ROUND(L43,2)*ROUND(G43,3),2)</f>
      </c>
      <c s="36" t="s">
        <v>187</v>
      </c>
      <c>
        <f>(M43*21)/100</f>
      </c>
      <c t="s">
        <v>27</v>
      </c>
    </row>
    <row r="44" spans="1:5" ht="12.75">
      <c r="A44" s="35" t="s">
        <v>56</v>
      </c>
      <c r="E44" s="39" t="s">
        <v>1184</v>
      </c>
    </row>
    <row r="45" spans="1:5" ht="12.75">
      <c r="A45" s="35" t="s">
        <v>57</v>
      </c>
      <c r="E45" s="40" t="s">
        <v>4</v>
      </c>
    </row>
    <row r="46" spans="1:5" ht="12.75">
      <c r="A46" t="s">
        <v>58</v>
      </c>
      <c r="E46" s="39" t="s">
        <v>189</v>
      </c>
    </row>
    <row r="47" spans="1:16" ht="12.75">
      <c r="A47" t="s">
        <v>49</v>
      </c>
      <c s="34" t="s">
        <v>129</v>
      </c>
      <c s="34" t="s">
        <v>1179</v>
      </c>
      <c s="35" t="s">
        <v>70</v>
      </c>
      <c s="6" t="s">
        <v>1180</v>
      </c>
      <c s="36" t="s">
        <v>165</v>
      </c>
      <c s="37">
        <v>620</v>
      </c>
      <c s="36">
        <v>0</v>
      </c>
      <c s="36">
        <f>ROUND(G47*H47,6)</f>
      </c>
      <c r="L47" s="38">
        <v>0</v>
      </c>
      <c s="32">
        <f>ROUND(ROUND(L47,2)*ROUND(G47,3),2)</f>
      </c>
      <c s="36" t="s">
        <v>187</v>
      </c>
      <c>
        <f>(M47*21)/100</f>
      </c>
      <c t="s">
        <v>27</v>
      </c>
    </row>
    <row r="48" spans="1:5" ht="12.75">
      <c r="A48" s="35" t="s">
        <v>56</v>
      </c>
      <c r="E48" s="39" t="s">
        <v>1185</v>
      </c>
    </row>
    <row r="49" spans="1:5" ht="12.75">
      <c r="A49" s="35" t="s">
        <v>57</v>
      </c>
      <c r="E49" s="40" t="s">
        <v>4</v>
      </c>
    </row>
    <row r="50" spans="1:5" ht="12.75">
      <c r="A50" t="s">
        <v>58</v>
      </c>
      <c r="E50" s="39" t="s">
        <v>189</v>
      </c>
    </row>
    <row r="51" spans="1:16" ht="12.75">
      <c r="A51" t="s">
        <v>49</v>
      </c>
      <c s="34" t="s">
        <v>135</v>
      </c>
      <c s="34" t="s">
        <v>1179</v>
      </c>
      <c s="35" t="s">
        <v>26</v>
      </c>
      <c s="6" t="s">
        <v>1180</v>
      </c>
      <c s="36" t="s">
        <v>165</v>
      </c>
      <c s="37">
        <v>155</v>
      </c>
      <c s="36">
        <v>0</v>
      </c>
      <c s="36">
        <f>ROUND(G51*H51,6)</f>
      </c>
      <c r="L51" s="38">
        <v>0</v>
      </c>
      <c s="32">
        <f>ROUND(ROUND(L51,2)*ROUND(G51,3),2)</f>
      </c>
      <c s="36" t="s">
        <v>187</v>
      </c>
      <c>
        <f>(M51*21)/100</f>
      </c>
      <c t="s">
        <v>27</v>
      </c>
    </row>
    <row r="52" spans="1:5" ht="12.75">
      <c r="A52" s="35" t="s">
        <v>56</v>
      </c>
      <c r="E52" s="39" t="s">
        <v>1186</v>
      </c>
    </row>
    <row r="53" spans="1:5" ht="12.75">
      <c r="A53" s="35" t="s">
        <v>57</v>
      </c>
      <c r="E53" s="40" t="s">
        <v>4</v>
      </c>
    </row>
    <row r="54" spans="1:5" ht="12.75">
      <c r="A54" t="s">
        <v>58</v>
      </c>
      <c r="E54" s="39" t="s">
        <v>189</v>
      </c>
    </row>
    <row r="55" spans="1:16" ht="12.75">
      <c r="A55" t="s">
        <v>49</v>
      </c>
      <c s="34" t="s">
        <v>176</v>
      </c>
      <c s="34" t="s">
        <v>1179</v>
      </c>
      <c s="35" t="s">
        <v>75</v>
      </c>
      <c s="6" t="s">
        <v>1180</v>
      </c>
      <c s="36" t="s">
        <v>165</v>
      </c>
      <c s="37">
        <v>155</v>
      </c>
      <c s="36">
        <v>0</v>
      </c>
      <c s="36">
        <f>ROUND(G55*H55,6)</f>
      </c>
      <c r="L55" s="38">
        <v>0</v>
      </c>
      <c s="32">
        <f>ROUND(ROUND(L55,2)*ROUND(G55,3),2)</f>
      </c>
      <c s="36" t="s">
        <v>187</v>
      </c>
      <c>
        <f>(M55*21)/100</f>
      </c>
      <c t="s">
        <v>27</v>
      </c>
    </row>
    <row r="56" spans="1:5" ht="12.75">
      <c r="A56" s="35" t="s">
        <v>56</v>
      </c>
      <c r="E56" s="39" t="s">
        <v>1187</v>
      </c>
    </row>
    <row r="57" spans="1:5" ht="12.75">
      <c r="A57" s="35" t="s">
        <v>57</v>
      </c>
      <c r="E57" s="40" t="s">
        <v>4</v>
      </c>
    </row>
    <row r="58" spans="1:5" ht="12.75">
      <c r="A58" t="s">
        <v>58</v>
      </c>
      <c r="E58" s="39" t="s">
        <v>189</v>
      </c>
    </row>
    <row r="59" spans="1:16" ht="12.75">
      <c r="A59" t="s">
        <v>49</v>
      </c>
      <c s="34" t="s">
        <v>179</v>
      </c>
      <c s="34" t="s">
        <v>1179</v>
      </c>
      <c s="35" t="s">
        <v>79</v>
      </c>
      <c s="6" t="s">
        <v>1180</v>
      </c>
      <c s="36" t="s">
        <v>165</v>
      </c>
      <c s="37">
        <v>290</v>
      </c>
      <c s="36">
        <v>0</v>
      </c>
      <c s="36">
        <f>ROUND(G59*H59,6)</f>
      </c>
      <c r="L59" s="38">
        <v>0</v>
      </c>
      <c s="32">
        <f>ROUND(ROUND(L59,2)*ROUND(G59,3),2)</f>
      </c>
      <c s="36" t="s">
        <v>187</v>
      </c>
      <c>
        <f>(M59*21)/100</f>
      </c>
      <c t="s">
        <v>27</v>
      </c>
    </row>
    <row r="60" spans="1:5" ht="12.75">
      <c r="A60" s="35" t="s">
        <v>56</v>
      </c>
      <c r="E60" s="39" t="s">
        <v>1188</v>
      </c>
    </row>
    <row r="61" spans="1:5" ht="12.75">
      <c r="A61" s="35" t="s">
        <v>57</v>
      </c>
      <c r="E61" s="40" t="s">
        <v>4</v>
      </c>
    </row>
    <row r="62" spans="1:5" ht="12.75">
      <c r="A62" t="s">
        <v>58</v>
      </c>
      <c r="E62" s="39" t="s">
        <v>189</v>
      </c>
    </row>
    <row r="63" spans="1:16" ht="12.75">
      <c r="A63" t="s">
        <v>49</v>
      </c>
      <c s="34" t="s">
        <v>181</v>
      </c>
      <c s="34" t="s">
        <v>1179</v>
      </c>
      <c s="35" t="s">
        <v>83</v>
      </c>
      <c s="6" t="s">
        <v>1180</v>
      </c>
      <c s="36" t="s">
        <v>165</v>
      </c>
      <c s="37">
        <v>290</v>
      </c>
      <c s="36">
        <v>0</v>
      </c>
      <c s="36">
        <f>ROUND(G63*H63,6)</f>
      </c>
      <c r="L63" s="38">
        <v>0</v>
      </c>
      <c s="32">
        <f>ROUND(ROUND(L63,2)*ROUND(G63,3),2)</f>
      </c>
      <c s="36" t="s">
        <v>187</v>
      </c>
      <c>
        <f>(M63*21)/100</f>
      </c>
      <c t="s">
        <v>27</v>
      </c>
    </row>
    <row r="64" spans="1:5" ht="12.75">
      <c r="A64" s="35" t="s">
        <v>56</v>
      </c>
      <c r="E64" s="39" t="s">
        <v>1189</v>
      </c>
    </row>
    <row r="65" spans="1:5" ht="12.75">
      <c r="A65" s="35" t="s">
        <v>57</v>
      </c>
      <c r="E65" s="40" t="s">
        <v>4</v>
      </c>
    </row>
    <row r="66" spans="1:5" ht="12.75">
      <c r="A66" t="s">
        <v>58</v>
      </c>
      <c r="E66" s="39" t="s">
        <v>189</v>
      </c>
    </row>
    <row r="67" spans="1:16" ht="12.75">
      <c r="A67" t="s">
        <v>49</v>
      </c>
      <c s="34" t="s">
        <v>183</v>
      </c>
      <c s="34" t="s">
        <v>1179</v>
      </c>
      <c s="35" t="s">
        <v>129</v>
      </c>
      <c s="6" t="s">
        <v>1180</v>
      </c>
      <c s="36" t="s">
        <v>165</v>
      </c>
      <c s="37">
        <v>155</v>
      </c>
      <c s="36">
        <v>0</v>
      </c>
      <c s="36">
        <f>ROUND(G67*H67,6)</f>
      </c>
      <c r="L67" s="38">
        <v>0</v>
      </c>
      <c s="32">
        <f>ROUND(ROUND(L67,2)*ROUND(G67,3),2)</f>
      </c>
      <c s="36" t="s">
        <v>187</v>
      </c>
      <c>
        <f>(M67*21)/100</f>
      </c>
      <c t="s">
        <v>27</v>
      </c>
    </row>
    <row r="68" spans="1:5" ht="12.75">
      <c r="A68" s="35" t="s">
        <v>56</v>
      </c>
      <c r="E68" s="39" t="s">
        <v>1190</v>
      </c>
    </row>
    <row r="69" spans="1:5" ht="12.75">
      <c r="A69" s="35" t="s">
        <v>57</v>
      </c>
      <c r="E69" s="40" t="s">
        <v>4</v>
      </c>
    </row>
    <row r="70" spans="1:5" ht="12.75">
      <c r="A70" t="s">
        <v>58</v>
      </c>
      <c r="E70" s="39" t="s">
        <v>189</v>
      </c>
    </row>
    <row r="71" spans="1:16" ht="12.75">
      <c r="A71" t="s">
        <v>49</v>
      </c>
      <c s="34" t="s">
        <v>190</v>
      </c>
      <c s="34" t="s">
        <v>1179</v>
      </c>
      <c s="35" t="s">
        <v>135</v>
      </c>
      <c s="6" t="s">
        <v>1180</v>
      </c>
      <c s="36" t="s">
        <v>165</v>
      </c>
      <c s="37">
        <v>155</v>
      </c>
      <c s="36">
        <v>0</v>
      </c>
      <c s="36">
        <f>ROUND(G71*H71,6)</f>
      </c>
      <c r="L71" s="38">
        <v>0</v>
      </c>
      <c s="32">
        <f>ROUND(ROUND(L71,2)*ROUND(G71,3),2)</f>
      </c>
      <c s="36" t="s">
        <v>187</v>
      </c>
      <c>
        <f>(M71*21)/100</f>
      </c>
      <c t="s">
        <v>27</v>
      </c>
    </row>
    <row r="72" spans="1:5" ht="12.75">
      <c r="A72" s="35" t="s">
        <v>56</v>
      </c>
      <c r="E72" s="39" t="s">
        <v>1191</v>
      </c>
    </row>
    <row r="73" spans="1:5" ht="12.75">
      <c r="A73" s="35" t="s">
        <v>57</v>
      </c>
      <c r="E73" s="40" t="s">
        <v>4</v>
      </c>
    </row>
    <row r="74" spans="1:5" ht="12.75">
      <c r="A74" t="s">
        <v>58</v>
      </c>
      <c r="E74" s="39" t="s">
        <v>189</v>
      </c>
    </row>
    <row r="75" spans="1:16" ht="12.75">
      <c r="A75" t="s">
        <v>49</v>
      </c>
      <c s="34" t="s">
        <v>194</v>
      </c>
      <c s="34" t="s">
        <v>1179</v>
      </c>
      <c s="35" t="s">
        <v>176</v>
      </c>
      <c s="6" t="s">
        <v>1180</v>
      </c>
      <c s="36" t="s">
        <v>165</v>
      </c>
      <c s="37">
        <v>155</v>
      </c>
      <c s="36">
        <v>0</v>
      </c>
      <c s="36">
        <f>ROUND(G75*H75,6)</f>
      </c>
      <c r="L75" s="38">
        <v>0</v>
      </c>
      <c s="32">
        <f>ROUND(ROUND(L75,2)*ROUND(G75,3),2)</f>
      </c>
      <c s="36" t="s">
        <v>187</v>
      </c>
      <c>
        <f>(M75*21)/100</f>
      </c>
      <c t="s">
        <v>27</v>
      </c>
    </row>
    <row r="76" spans="1:5" ht="12.75">
      <c r="A76" s="35" t="s">
        <v>56</v>
      </c>
      <c r="E76" s="39" t="s">
        <v>1192</v>
      </c>
    </row>
    <row r="77" spans="1:5" ht="12.75">
      <c r="A77" s="35" t="s">
        <v>57</v>
      </c>
      <c r="E77" s="40" t="s">
        <v>4</v>
      </c>
    </row>
    <row r="78" spans="1:5" ht="12.75">
      <c r="A78" t="s">
        <v>58</v>
      </c>
      <c r="E78" s="39" t="s">
        <v>189</v>
      </c>
    </row>
    <row r="79" spans="1:16" ht="12.75">
      <c r="A79" t="s">
        <v>49</v>
      </c>
      <c s="34" t="s">
        <v>198</v>
      </c>
      <c s="34" t="s">
        <v>1193</v>
      </c>
      <c s="35" t="s">
        <v>4</v>
      </c>
      <c s="6" t="s">
        <v>1194</v>
      </c>
      <c s="36" t="s">
        <v>186</v>
      </c>
      <c s="37">
        <v>165</v>
      </c>
      <c s="36">
        <v>0</v>
      </c>
      <c s="36">
        <f>ROUND(G79*H79,6)</f>
      </c>
      <c r="L79" s="38">
        <v>0</v>
      </c>
      <c s="32">
        <f>ROUND(ROUND(L79,2)*ROUND(G79,3),2)</f>
      </c>
      <c s="36" t="s">
        <v>187</v>
      </c>
      <c>
        <f>(M79*21)/100</f>
      </c>
      <c t="s">
        <v>27</v>
      </c>
    </row>
    <row r="80" spans="1:5" ht="12.75">
      <c r="A80" s="35" t="s">
        <v>56</v>
      </c>
      <c r="E80" s="39" t="s">
        <v>1192</v>
      </c>
    </row>
    <row r="81" spans="1:5" ht="12.75">
      <c r="A81" s="35" t="s">
        <v>57</v>
      </c>
      <c r="E81" s="40" t="s">
        <v>1195</v>
      </c>
    </row>
    <row r="82" spans="1:5" ht="12.75">
      <c r="A82" t="s">
        <v>58</v>
      </c>
      <c r="E82"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720</v>
      </c>
      <c s="41">
        <f>Rekapitulace!C21</f>
      </c>
      <c s="20" t="s">
        <v>0</v>
      </c>
      <c t="s">
        <v>22</v>
      </c>
      <c t="s">
        <v>27</v>
      </c>
    </row>
    <row r="4" spans="1:16" ht="32" customHeight="1">
      <c r="A4" s="24" t="s">
        <v>19</v>
      </c>
      <c s="25" t="s">
        <v>28</v>
      </c>
      <c s="27" t="s">
        <v>720</v>
      </c>
      <c r="E4" s="26" t="s">
        <v>721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1198</v>
      </c>
      <c r="E8" s="30" t="s">
        <v>1197</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182</v>
      </c>
      <c r="J14" s="32">
        <f>0</f>
      </c>
      <c s="32">
        <f>0</f>
      </c>
      <c s="32">
        <f>0+L15+L19+L23+L27+L31+L35+L39+L43+L47</f>
      </c>
      <c s="32">
        <f>0+M15+M19+M23+M27+M31+M35+M39+M43+M47</f>
      </c>
    </row>
    <row r="15" spans="1:16" ht="12.75">
      <c r="A15" t="s">
        <v>49</v>
      </c>
      <c s="34" t="s">
        <v>27</v>
      </c>
      <c s="34" t="s">
        <v>1199</v>
      </c>
      <c s="35" t="s">
        <v>4</v>
      </c>
      <c s="6" t="s">
        <v>1200</v>
      </c>
      <c s="36" t="s">
        <v>238</v>
      </c>
      <c s="37">
        <v>170</v>
      </c>
      <c s="36">
        <v>0</v>
      </c>
      <c s="36">
        <f>ROUND(G15*H15,6)</f>
      </c>
      <c r="L15" s="38">
        <v>0</v>
      </c>
      <c s="32">
        <f>ROUND(ROUND(L15,2)*ROUND(G15,3),2)</f>
      </c>
      <c s="36" t="s">
        <v>187</v>
      </c>
      <c>
        <f>(M15*21)/100</f>
      </c>
      <c t="s">
        <v>27</v>
      </c>
    </row>
    <row r="16" spans="1:5" ht="12.75">
      <c r="A16" s="35" t="s">
        <v>56</v>
      </c>
      <c r="E16" s="39" t="s">
        <v>4</v>
      </c>
    </row>
    <row r="17" spans="1:5" ht="12.75">
      <c r="A17" s="35" t="s">
        <v>57</v>
      </c>
      <c r="E17" s="40" t="s">
        <v>4</v>
      </c>
    </row>
    <row r="18" spans="1:5" ht="12.75">
      <c r="A18" t="s">
        <v>58</v>
      </c>
      <c r="E18" s="39" t="s">
        <v>189</v>
      </c>
    </row>
    <row r="19" spans="1:16" ht="12.75">
      <c r="A19" t="s">
        <v>49</v>
      </c>
      <c s="34" t="s">
        <v>25</v>
      </c>
      <c s="34" t="s">
        <v>1201</v>
      </c>
      <c s="35" t="s">
        <v>4</v>
      </c>
      <c s="6" t="s">
        <v>1202</v>
      </c>
      <c s="36" t="s">
        <v>186</v>
      </c>
      <c s="37">
        <v>223.47</v>
      </c>
      <c s="36">
        <v>0</v>
      </c>
      <c s="36">
        <f>ROUND(G19*H19,6)</f>
      </c>
      <c r="L19" s="38">
        <v>0</v>
      </c>
      <c s="32">
        <f>ROUND(ROUND(L19,2)*ROUND(G19,3),2)</f>
      </c>
      <c s="36" t="s">
        <v>187</v>
      </c>
      <c>
        <f>(M19*21)/100</f>
      </c>
      <c t="s">
        <v>27</v>
      </c>
    </row>
    <row r="20" spans="1:5" ht="12.75">
      <c r="A20" s="35" t="s">
        <v>56</v>
      </c>
      <c r="E20" s="39" t="s">
        <v>4</v>
      </c>
    </row>
    <row r="21" spans="1:5" ht="12.75">
      <c r="A21" s="35" t="s">
        <v>57</v>
      </c>
      <c r="E21" s="40" t="s">
        <v>4</v>
      </c>
    </row>
    <row r="22" spans="1:5" ht="12.75">
      <c r="A22" t="s">
        <v>58</v>
      </c>
      <c r="E22" s="39" t="s">
        <v>189</v>
      </c>
    </row>
    <row r="23" spans="1:16" ht="12.75">
      <c r="A23" t="s">
        <v>49</v>
      </c>
      <c s="34" t="s">
        <v>66</v>
      </c>
      <c s="34" t="s">
        <v>1172</v>
      </c>
      <c s="35" t="s">
        <v>4</v>
      </c>
      <c s="6" t="s">
        <v>1173</v>
      </c>
      <c s="36" t="s">
        <v>238</v>
      </c>
      <c s="37">
        <v>12.99</v>
      </c>
      <c s="36">
        <v>0</v>
      </c>
      <c s="36">
        <f>ROUND(G23*H23,6)</f>
      </c>
      <c r="L23" s="38">
        <v>0</v>
      </c>
      <c s="32">
        <f>ROUND(ROUND(L23,2)*ROUND(G23,3),2)</f>
      </c>
      <c s="36" t="s">
        <v>187</v>
      </c>
      <c>
        <f>(M23*21)/100</f>
      </c>
      <c t="s">
        <v>27</v>
      </c>
    </row>
    <row r="24" spans="1:5" ht="12.75">
      <c r="A24" s="35" t="s">
        <v>56</v>
      </c>
      <c r="E24" s="39" t="s">
        <v>4</v>
      </c>
    </row>
    <row r="25" spans="1:5" ht="12.75">
      <c r="A25" s="35" t="s">
        <v>57</v>
      </c>
      <c r="E25" s="40" t="s">
        <v>4</v>
      </c>
    </row>
    <row r="26" spans="1:5" ht="12.75">
      <c r="A26" t="s">
        <v>58</v>
      </c>
      <c r="E26" s="39" t="s">
        <v>189</v>
      </c>
    </row>
    <row r="27" spans="1:16" ht="12.75">
      <c r="A27" t="s">
        <v>49</v>
      </c>
      <c s="34" t="s">
        <v>70</v>
      </c>
      <c s="34" t="s">
        <v>1203</v>
      </c>
      <c s="35" t="s">
        <v>4</v>
      </c>
      <c s="6" t="s">
        <v>1204</v>
      </c>
      <c s="36" t="s">
        <v>238</v>
      </c>
      <c s="37">
        <v>33.93</v>
      </c>
      <c s="36">
        <v>0</v>
      </c>
      <c s="36">
        <f>ROUND(G27*H27,6)</f>
      </c>
      <c r="L27" s="38">
        <v>0</v>
      </c>
      <c s="32">
        <f>ROUND(ROUND(L27,2)*ROUND(G27,3),2)</f>
      </c>
      <c s="36" t="s">
        <v>187</v>
      </c>
      <c>
        <f>(M27*21)/100</f>
      </c>
      <c t="s">
        <v>27</v>
      </c>
    </row>
    <row r="28" spans="1:5" ht="12.75">
      <c r="A28" s="35" t="s">
        <v>56</v>
      </c>
      <c r="E28" s="39" t="s">
        <v>4</v>
      </c>
    </row>
    <row r="29" spans="1:5" ht="12.75">
      <c r="A29" s="35" t="s">
        <v>57</v>
      </c>
      <c r="E29" s="40" t="s">
        <v>4</v>
      </c>
    </row>
    <row r="30" spans="1:5" ht="12.75">
      <c r="A30" t="s">
        <v>58</v>
      </c>
      <c r="E30" s="39" t="s">
        <v>189</v>
      </c>
    </row>
    <row r="31" spans="1:16" ht="12.75">
      <c r="A31" t="s">
        <v>49</v>
      </c>
      <c s="34" t="s">
        <v>26</v>
      </c>
      <c s="34" t="s">
        <v>509</v>
      </c>
      <c s="35" t="s">
        <v>4</v>
      </c>
      <c s="6" t="s">
        <v>510</v>
      </c>
      <c s="36" t="s">
        <v>186</v>
      </c>
      <c s="37">
        <v>223.47</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12.75">
      <c r="A35" t="s">
        <v>49</v>
      </c>
      <c s="34" t="s">
        <v>75</v>
      </c>
      <c s="34" t="s">
        <v>1080</v>
      </c>
      <c s="35" t="s">
        <v>4</v>
      </c>
      <c s="6" t="s">
        <v>1081</v>
      </c>
      <c s="36" t="s">
        <v>238</v>
      </c>
      <c s="37">
        <v>17.78</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784</v>
      </c>
      <c s="35" t="s">
        <v>4</v>
      </c>
      <c s="6" t="s">
        <v>785</v>
      </c>
      <c s="36" t="s">
        <v>238</v>
      </c>
      <c s="37">
        <v>4.68</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12.75">
      <c r="A43" t="s">
        <v>49</v>
      </c>
      <c s="34" t="s">
        <v>83</v>
      </c>
      <c s="34" t="s">
        <v>1205</v>
      </c>
      <c s="35" t="s">
        <v>4</v>
      </c>
      <c s="6" t="s">
        <v>1206</v>
      </c>
      <c s="36" t="s">
        <v>238</v>
      </c>
      <c s="37">
        <v>2.34</v>
      </c>
      <c s="36">
        <v>0</v>
      </c>
      <c s="36">
        <f>ROUND(G43*H43,6)</f>
      </c>
      <c r="L43" s="38">
        <v>0</v>
      </c>
      <c s="32">
        <f>ROUND(ROUND(L43,2)*ROUND(G43,3),2)</f>
      </c>
      <c s="36" t="s">
        <v>187</v>
      </c>
      <c>
        <f>(M43*21)/100</f>
      </c>
      <c t="s">
        <v>27</v>
      </c>
    </row>
    <row r="44" spans="1:5" ht="12.75">
      <c r="A44" s="35" t="s">
        <v>56</v>
      </c>
      <c r="E44" s="39" t="s">
        <v>4</v>
      </c>
    </row>
    <row r="45" spans="1:5" ht="12.75">
      <c r="A45" s="35" t="s">
        <v>57</v>
      </c>
      <c r="E45" s="40" t="s">
        <v>4</v>
      </c>
    </row>
    <row r="46" spans="1:5" ht="12.75">
      <c r="A46" t="s">
        <v>58</v>
      </c>
      <c r="E46" s="39" t="s">
        <v>189</v>
      </c>
    </row>
    <row r="47" spans="1:16" ht="12.75">
      <c r="A47" t="s">
        <v>49</v>
      </c>
      <c s="34" t="s">
        <v>129</v>
      </c>
      <c s="34" t="s">
        <v>1193</v>
      </c>
      <c s="35" t="s">
        <v>4</v>
      </c>
      <c s="6" t="s">
        <v>1194</v>
      </c>
      <c s="36" t="s">
        <v>186</v>
      </c>
      <c s="37">
        <v>544.05</v>
      </c>
      <c s="36">
        <v>0</v>
      </c>
      <c s="36">
        <f>ROUND(G47*H47,6)</f>
      </c>
      <c r="L47" s="38">
        <v>0</v>
      </c>
      <c s="32">
        <f>ROUND(ROUND(L47,2)*ROUND(G47,3),2)</f>
      </c>
      <c s="36" t="s">
        <v>187</v>
      </c>
      <c>
        <f>(M47*21)/100</f>
      </c>
      <c t="s">
        <v>27</v>
      </c>
    </row>
    <row r="48" spans="1:5" ht="12.75">
      <c r="A48" s="35" t="s">
        <v>56</v>
      </c>
      <c r="E48" s="39" t="s">
        <v>4</v>
      </c>
    </row>
    <row r="49" spans="1:5" ht="12.75">
      <c r="A49" s="35" t="s">
        <v>57</v>
      </c>
      <c r="E49" s="40" t="s">
        <v>4</v>
      </c>
    </row>
    <row r="50" spans="1:5" ht="12.75">
      <c r="A50" t="s">
        <v>58</v>
      </c>
      <c r="E50"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v>
      </c>
      <c s="41">
        <f>Rekapitulace!C10</f>
      </c>
      <c s="20" t="s">
        <v>0</v>
      </c>
      <c t="s">
        <v>22</v>
      </c>
      <c t="s">
        <v>27</v>
      </c>
    </row>
    <row r="4" spans="1:16" ht="32" customHeight="1">
      <c r="A4" s="24" t="s">
        <v>19</v>
      </c>
      <c s="25" t="s">
        <v>28</v>
      </c>
      <c s="27" t="s">
        <v>13</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45</v>
      </c>
      <c r="E8" s="30" t="s">
        <v>16</v>
      </c>
      <c r="J8" s="29">
        <f>0+J9</f>
      </c>
      <c s="29">
        <f>0+K9</f>
      </c>
      <c s="29">
        <f>0+L9</f>
      </c>
      <c s="29">
        <f>0+M9</f>
      </c>
    </row>
    <row r="9" spans="1:13" ht="12.75">
      <c r="A9" t="s">
        <v>46</v>
      </c>
      <c r="C9" s="31" t="s">
        <v>47</v>
      </c>
      <c r="E9" s="33" t="s">
        <v>48</v>
      </c>
      <c r="J9" s="32">
        <f>0</f>
      </c>
      <c s="32">
        <f>0</f>
      </c>
      <c s="32">
        <f>0+L10+L14+L18+L22+L26+L30+L34+L38+L42</f>
      </c>
      <c s="32">
        <f>0+M10+M14+M18+M22+M26+M30+M34+M38+M42</f>
      </c>
    </row>
    <row r="10" spans="1:16" ht="25.5">
      <c r="A10" t="s">
        <v>49</v>
      </c>
      <c s="34" t="s">
        <v>50</v>
      </c>
      <c s="34" t="s">
        <v>51</v>
      </c>
      <c s="35" t="s">
        <v>52</v>
      </c>
      <c s="6" t="s">
        <v>53</v>
      </c>
      <c s="36" t="s">
        <v>54</v>
      </c>
      <c s="37">
        <v>1371.311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65.75">
      <c r="A13" t="s">
        <v>58</v>
      </c>
      <c r="E13" s="39" t="s">
        <v>59</v>
      </c>
    </row>
    <row r="14" spans="1:16" ht="25.5">
      <c r="A14" t="s">
        <v>49</v>
      </c>
      <c s="34" t="s">
        <v>27</v>
      </c>
      <c s="34" t="s">
        <v>60</v>
      </c>
      <c s="35" t="s">
        <v>61</v>
      </c>
      <c s="6" t="s">
        <v>62</v>
      </c>
      <c s="36" t="s">
        <v>54</v>
      </c>
      <c s="37">
        <v>192.461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65.75">
      <c r="A17" t="s">
        <v>58</v>
      </c>
      <c r="E17" s="39" t="s">
        <v>59</v>
      </c>
    </row>
    <row r="18" spans="1:16" ht="25.5">
      <c r="A18" t="s">
        <v>49</v>
      </c>
      <c s="34" t="s">
        <v>25</v>
      </c>
      <c s="34" t="s">
        <v>63</v>
      </c>
      <c s="35" t="s">
        <v>64</v>
      </c>
      <c s="6" t="s">
        <v>65</v>
      </c>
      <c s="36" t="s">
        <v>54</v>
      </c>
      <c s="37">
        <v>120</v>
      </c>
      <c s="36">
        <v>0</v>
      </c>
      <c s="36">
        <f>ROUND(G18*H18,6)</f>
      </c>
      <c r="L18" s="38">
        <v>0</v>
      </c>
      <c s="32">
        <f>ROUND(ROUND(L18,2)*ROUND(G18,3),2)</f>
      </c>
      <c s="36" t="s">
        <v>55</v>
      </c>
      <c>
        <f>(M18*21)/100</f>
      </c>
      <c t="s">
        <v>27</v>
      </c>
    </row>
    <row r="19" spans="1:5" ht="12.75">
      <c r="A19" s="35" t="s">
        <v>56</v>
      </c>
      <c r="E19" s="39" t="s">
        <v>4</v>
      </c>
    </row>
    <row r="20" spans="1:5" ht="12.75">
      <c r="A20" s="35" t="s">
        <v>57</v>
      </c>
      <c r="E20" s="40" t="s">
        <v>4</v>
      </c>
    </row>
    <row r="21" spans="1:5" ht="165.75">
      <c r="A21" t="s">
        <v>58</v>
      </c>
      <c r="E21" s="39" t="s">
        <v>59</v>
      </c>
    </row>
    <row r="22" spans="1:16" ht="25.5">
      <c r="A22" t="s">
        <v>49</v>
      </c>
      <c s="34" t="s">
        <v>66</v>
      </c>
      <c s="34" t="s">
        <v>67</v>
      </c>
      <c s="35" t="s">
        <v>68</v>
      </c>
      <c s="6" t="s">
        <v>69</v>
      </c>
      <c s="36" t="s">
        <v>54</v>
      </c>
      <c s="37">
        <v>612.521</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165.75">
      <c r="A25" t="s">
        <v>58</v>
      </c>
      <c r="E25" s="39" t="s">
        <v>59</v>
      </c>
    </row>
    <row r="26" spans="1:16" ht="25.5">
      <c r="A26" t="s">
        <v>49</v>
      </c>
      <c s="34" t="s">
        <v>70</v>
      </c>
      <c s="34" t="s">
        <v>71</v>
      </c>
      <c s="35" t="s">
        <v>72</v>
      </c>
      <c s="6" t="s">
        <v>73</v>
      </c>
      <c s="36" t="s">
        <v>54</v>
      </c>
      <c s="37">
        <v>4.991</v>
      </c>
      <c s="36">
        <v>0</v>
      </c>
      <c s="36">
        <f>ROUND(G26*H26,6)</f>
      </c>
      <c r="L26" s="38">
        <v>0</v>
      </c>
      <c s="32">
        <f>ROUND(ROUND(L26,2)*ROUND(G26,3),2)</f>
      </c>
      <c s="36" t="s">
        <v>55</v>
      </c>
      <c>
        <f>(M26*21)/100</f>
      </c>
      <c t="s">
        <v>27</v>
      </c>
    </row>
    <row r="27" spans="1:5" ht="12.75">
      <c r="A27" s="35" t="s">
        <v>56</v>
      </c>
      <c r="E27" s="39" t="s">
        <v>4</v>
      </c>
    </row>
    <row r="28" spans="1:5" ht="12.75">
      <c r="A28" s="35" t="s">
        <v>57</v>
      </c>
      <c r="E28" s="40" t="s">
        <v>4</v>
      </c>
    </row>
    <row r="29" spans="1:5" ht="165.75">
      <c r="A29" t="s">
        <v>58</v>
      </c>
      <c r="E29" s="39" t="s">
        <v>59</v>
      </c>
    </row>
    <row r="30" spans="1:16" ht="25.5">
      <c r="A30" t="s">
        <v>49</v>
      </c>
      <c s="34" t="s">
        <v>26</v>
      </c>
      <c s="34" t="s">
        <v>71</v>
      </c>
      <c s="35" t="s">
        <v>74</v>
      </c>
      <c s="6" t="s">
        <v>73</v>
      </c>
      <c s="36" t="s">
        <v>54</v>
      </c>
      <c s="37">
        <v>57.7</v>
      </c>
      <c s="36">
        <v>0</v>
      </c>
      <c s="36">
        <f>ROUND(G30*H30,6)</f>
      </c>
      <c r="L30" s="38">
        <v>0</v>
      </c>
      <c s="32">
        <f>ROUND(ROUND(L30,2)*ROUND(G30,3),2)</f>
      </c>
      <c s="36" t="s">
        <v>55</v>
      </c>
      <c>
        <f>(M30*21)/100</f>
      </c>
      <c t="s">
        <v>27</v>
      </c>
    </row>
    <row r="31" spans="1:5" ht="12.75">
      <c r="A31" s="35" t="s">
        <v>56</v>
      </c>
      <c r="E31" s="39" t="s">
        <v>4</v>
      </c>
    </row>
    <row r="32" spans="1:5" ht="12.75">
      <c r="A32" s="35" t="s">
        <v>57</v>
      </c>
      <c r="E32" s="40" t="s">
        <v>4</v>
      </c>
    </row>
    <row r="33" spans="1:5" ht="165.75">
      <c r="A33" t="s">
        <v>58</v>
      </c>
      <c r="E33" s="39" t="s">
        <v>59</v>
      </c>
    </row>
    <row r="34" spans="1:16" ht="25.5">
      <c r="A34" t="s">
        <v>49</v>
      </c>
      <c s="34" t="s">
        <v>75</v>
      </c>
      <c s="34" t="s">
        <v>76</v>
      </c>
      <c s="35" t="s">
        <v>77</v>
      </c>
      <c s="6" t="s">
        <v>78</v>
      </c>
      <c s="36" t="s">
        <v>54</v>
      </c>
      <c s="37">
        <v>75.46</v>
      </c>
      <c s="36">
        <v>0</v>
      </c>
      <c s="36">
        <f>ROUND(G34*H34,6)</f>
      </c>
      <c r="L34" s="38">
        <v>0</v>
      </c>
      <c s="32">
        <f>ROUND(ROUND(L34,2)*ROUND(G34,3),2)</f>
      </c>
      <c s="36" t="s">
        <v>55</v>
      </c>
      <c>
        <f>(M34*21)/100</f>
      </c>
      <c t="s">
        <v>27</v>
      </c>
    </row>
    <row r="35" spans="1:5" ht="12.75">
      <c r="A35" s="35" t="s">
        <v>56</v>
      </c>
      <c r="E35" s="39" t="s">
        <v>4</v>
      </c>
    </row>
    <row r="36" spans="1:5" ht="12.75">
      <c r="A36" s="35" t="s">
        <v>57</v>
      </c>
      <c r="E36" s="40" t="s">
        <v>4</v>
      </c>
    </row>
    <row r="37" spans="1:5" ht="165.75">
      <c r="A37" t="s">
        <v>58</v>
      </c>
      <c r="E37" s="39" t="s">
        <v>59</v>
      </c>
    </row>
    <row r="38" spans="1:16" ht="25.5">
      <c r="A38" t="s">
        <v>49</v>
      </c>
      <c s="34" t="s">
        <v>79</v>
      </c>
      <c s="34" t="s">
        <v>80</v>
      </c>
      <c s="35" t="s">
        <v>81</v>
      </c>
      <c s="6" t="s">
        <v>82</v>
      </c>
      <c s="36" t="s">
        <v>54</v>
      </c>
      <c s="37">
        <v>54.483</v>
      </c>
      <c s="36">
        <v>0</v>
      </c>
      <c s="36">
        <f>ROUND(G38*H38,6)</f>
      </c>
      <c r="L38" s="38">
        <v>0</v>
      </c>
      <c s="32">
        <f>ROUND(ROUND(L38,2)*ROUND(G38,3),2)</f>
      </c>
      <c s="36" t="s">
        <v>55</v>
      </c>
      <c>
        <f>(M38*21)/100</f>
      </c>
      <c t="s">
        <v>27</v>
      </c>
    </row>
    <row r="39" spans="1:5" ht="12.75">
      <c r="A39" s="35" t="s">
        <v>56</v>
      </c>
      <c r="E39" s="39" t="s">
        <v>4</v>
      </c>
    </row>
    <row r="40" spans="1:5" ht="12.75">
      <c r="A40" s="35" t="s">
        <v>57</v>
      </c>
      <c r="E40" s="40" t="s">
        <v>4</v>
      </c>
    </row>
    <row r="41" spans="1:5" ht="165.75">
      <c r="A41" t="s">
        <v>58</v>
      </c>
      <c r="E41" s="39" t="s">
        <v>59</v>
      </c>
    </row>
    <row r="42" spans="1:16" ht="25.5">
      <c r="A42" t="s">
        <v>49</v>
      </c>
      <c s="34" t="s">
        <v>83</v>
      </c>
      <c s="34" t="s">
        <v>84</v>
      </c>
      <c s="35" t="s">
        <v>85</v>
      </c>
      <c s="6" t="s">
        <v>86</v>
      </c>
      <c s="36" t="s">
        <v>54</v>
      </c>
      <c s="37">
        <v>1.3</v>
      </c>
      <c s="36">
        <v>0</v>
      </c>
      <c s="36">
        <f>ROUND(G42*H42,6)</f>
      </c>
      <c r="L42" s="38">
        <v>0</v>
      </c>
      <c s="32">
        <f>ROUND(ROUND(L42,2)*ROUND(G42,3),2)</f>
      </c>
      <c s="36" t="s">
        <v>55</v>
      </c>
      <c>
        <f>(M42*21)/100</f>
      </c>
      <c t="s">
        <v>27</v>
      </c>
    </row>
    <row r="43" spans="1:5" ht="12.75">
      <c r="A43" s="35" t="s">
        <v>56</v>
      </c>
      <c r="E43" s="39" t="s">
        <v>4</v>
      </c>
    </row>
    <row r="44" spans="1:5" ht="12.75">
      <c r="A44" s="35" t="s">
        <v>57</v>
      </c>
      <c r="E44" s="40" t="s">
        <v>4</v>
      </c>
    </row>
    <row r="45" spans="1:5" ht="165.75">
      <c r="A45" t="s">
        <v>58</v>
      </c>
      <c r="E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1207</v>
      </c>
      <c s="41">
        <f>Rekapitulace!C32</f>
      </c>
      <c s="20" t="s">
        <v>0</v>
      </c>
      <c t="s">
        <v>22</v>
      </c>
      <c t="s">
        <v>27</v>
      </c>
    </row>
    <row r="4" spans="1:16" ht="32" customHeight="1">
      <c r="A4" s="24" t="s">
        <v>19</v>
      </c>
      <c s="25" t="s">
        <v>28</v>
      </c>
      <c s="27" t="s">
        <v>1207</v>
      </c>
      <c r="E4" s="26" t="s">
        <v>1208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1211</v>
      </c>
      <c r="E8" s="30" t="s">
        <v>1210</v>
      </c>
      <c r="J8" s="29">
        <f>0+J9+J22+J51+J92+J105</f>
      </c>
      <c s="29">
        <f>0+K9+K22+K51+K92+K105</f>
      </c>
      <c s="29">
        <f>0+L9+L22+L51+L92+L105</f>
      </c>
      <c s="29">
        <f>0+M9+M22+M51+M92+M105</f>
      </c>
    </row>
    <row r="9" spans="1:13" ht="12.75">
      <c r="A9" t="s">
        <v>46</v>
      </c>
      <c r="C9" s="31" t="s">
        <v>144</v>
      </c>
      <c r="E9" s="33" t="s">
        <v>145</v>
      </c>
      <c r="J9" s="32">
        <f>0</f>
      </c>
      <c s="32">
        <f>0</f>
      </c>
      <c s="32">
        <f>0+L10+L14+L18</f>
      </c>
      <c s="32">
        <f>0+M10+M14+M18</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71</v>
      </c>
      <c s="35" t="s">
        <v>74</v>
      </c>
      <c s="6" t="s">
        <v>73</v>
      </c>
      <c s="36" t="s">
        <v>54</v>
      </c>
      <c s="37">
        <v>5.2</v>
      </c>
      <c s="36">
        <v>0</v>
      </c>
      <c s="36">
        <f>ROUND(G14*H14,6)</f>
      </c>
      <c r="L14" s="38">
        <v>0</v>
      </c>
      <c s="32">
        <f>ROUND(ROUND(L14,2)*ROUND(G14,3),2)</f>
      </c>
      <c s="36" t="s">
        <v>55</v>
      </c>
      <c>
        <f>(M14*21)/100</f>
      </c>
      <c t="s">
        <v>27</v>
      </c>
    </row>
    <row r="15" spans="1:5" ht="25.5">
      <c r="A15" s="35" t="s">
        <v>56</v>
      </c>
      <c r="E15" s="39" t="s">
        <v>177</v>
      </c>
    </row>
    <row r="16" spans="1:5" ht="12.75">
      <c r="A16" s="35" t="s">
        <v>57</v>
      </c>
      <c r="E16" s="40" t="s">
        <v>4</v>
      </c>
    </row>
    <row r="17" spans="1:5" ht="25.5">
      <c r="A17" t="s">
        <v>58</v>
      </c>
      <c r="E17" s="39" t="s">
        <v>177</v>
      </c>
    </row>
    <row r="18" spans="1:16" ht="25.5">
      <c r="A18" t="s">
        <v>49</v>
      </c>
      <c s="34" t="s">
        <v>25</v>
      </c>
      <c s="34" t="s">
        <v>84</v>
      </c>
      <c s="35" t="s">
        <v>85</v>
      </c>
      <c s="6" t="s">
        <v>86</v>
      </c>
      <c s="36" t="s">
        <v>54</v>
      </c>
      <c s="37">
        <v>1.3</v>
      </c>
      <c s="36">
        <v>0</v>
      </c>
      <c s="36">
        <f>ROUND(G18*H18,6)</f>
      </c>
      <c r="L18" s="38">
        <v>0</v>
      </c>
      <c s="32">
        <f>ROUND(ROUND(L18,2)*ROUND(G18,3),2)</f>
      </c>
      <c s="36" t="s">
        <v>55</v>
      </c>
      <c>
        <f>(M18*21)/100</f>
      </c>
      <c t="s">
        <v>27</v>
      </c>
    </row>
    <row r="19" spans="1:5" ht="25.5">
      <c r="A19" s="35" t="s">
        <v>56</v>
      </c>
      <c r="E19" s="39" t="s">
        <v>177</v>
      </c>
    </row>
    <row r="20" spans="1:5" ht="12.75">
      <c r="A20" s="35" t="s">
        <v>57</v>
      </c>
      <c r="E20" s="40" t="s">
        <v>4</v>
      </c>
    </row>
    <row r="21" spans="1:5" ht="25.5">
      <c r="A21" t="s">
        <v>58</v>
      </c>
      <c r="E21" s="39" t="s">
        <v>177</v>
      </c>
    </row>
    <row r="22" spans="1:13" ht="12.75">
      <c r="A22" t="s">
        <v>46</v>
      </c>
      <c r="C22" s="31" t="s">
        <v>1212</v>
      </c>
      <c r="E22" s="33" t="s">
        <v>1213</v>
      </c>
      <c r="J22" s="32">
        <f>0</f>
      </c>
      <c s="32">
        <f>0</f>
      </c>
      <c s="32">
        <f>0+L23+L27+L31+L35+L39+L43+L47</f>
      </c>
      <c s="32">
        <f>0+M23+M27+M31+M35+M39+M43+M47</f>
      </c>
    </row>
    <row r="23" spans="1:16" ht="12.75">
      <c r="A23" t="s">
        <v>49</v>
      </c>
      <c s="34" t="s">
        <v>66</v>
      </c>
      <c s="34" t="s">
        <v>1214</v>
      </c>
      <c s="35" t="s">
        <v>4</v>
      </c>
      <c s="6" t="s">
        <v>1215</v>
      </c>
      <c s="36" t="s">
        <v>165</v>
      </c>
      <c s="37">
        <v>2</v>
      </c>
      <c s="36">
        <v>0</v>
      </c>
      <c s="36">
        <f>ROUND(G23*H23,6)</f>
      </c>
      <c r="L23" s="38">
        <v>0</v>
      </c>
      <c s="32">
        <f>ROUND(ROUND(L23,2)*ROUND(G23,3),2)</f>
      </c>
      <c s="36" t="s">
        <v>187</v>
      </c>
      <c>
        <f>(M23*21)/100</f>
      </c>
      <c t="s">
        <v>27</v>
      </c>
    </row>
    <row r="24" spans="1:5" ht="12.75">
      <c r="A24" s="35" t="s">
        <v>56</v>
      </c>
      <c r="E24" s="39" t="s">
        <v>4</v>
      </c>
    </row>
    <row r="25" spans="1:5" ht="12.75">
      <c r="A25" s="35" t="s">
        <v>57</v>
      </c>
      <c r="E25" s="40" t="s">
        <v>1216</v>
      </c>
    </row>
    <row r="26" spans="1:5" ht="12.75">
      <c r="A26" t="s">
        <v>58</v>
      </c>
      <c r="E26" s="39" t="s">
        <v>189</v>
      </c>
    </row>
    <row r="27" spans="1:16" ht="25.5">
      <c r="A27" t="s">
        <v>49</v>
      </c>
      <c s="34" t="s">
        <v>70</v>
      </c>
      <c s="34" t="s">
        <v>1217</v>
      </c>
      <c s="35" t="s">
        <v>4</v>
      </c>
      <c s="6" t="s">
        <v>1218</v>
      </c>
      <c s="36" t="s">
        <v>165</v>
      </c>
      <c s="37">
        <v>2</v>
      </c>
      <c s="36">
        <v>0</v>
      </c>
      <c s="36">
        <f>ROUND(G27*H27,6)</f>
      </c>
      <c r="L27" s="38">
        <v>0</v>
      </c>
      <c s="32">
        <f>ROUND(ROUND(L27,2)*ROUND(G27,3),2)</f>
      </c>
      <c s="36" t="s">
        <v>187</v>
      </c>
      <c>
        <f>(M27*21)/100</f>
      </c>
      <c t="s">
        <v>27</v>
      </c>
    </row>
    <row r="28" spans="1:5" ht="12.75">
      <c r="A28" s="35" t="s">
        <v>56</v>
      </c>
      <c r="E28" s="39" t="s">
        <v>4</v>
      </c>
    </row>
    <row r="29" spans="1:5" ht="12.75">
      <c r="A29" s="35" t="s">
        <v>57</v>
      </c>
      <c r="E29" s="40" t="s">
        <v>1216</v>
      </c>
    </row>
    <row r="30" spans="1:5" ht="12.75">
      <c r="A30" t="s">
        <v>58</v>
      </c>
      <c r="E30" s="39" t="s">
        <v>189</v>
      </c>
    </row>
    <row r="31" spans="1:16" ht="12.75">
      <c r="A31" t="s">
        <v>49</v>
      </c>
      <c s="34" t="s">
        <v>26</v>
      </c>
      <c s="34" t="s">
        <v>1219</v>
      </c>
      <c s="35" t="s">
        <v>4</v>
      </c>
      <c s="6" t="s">
        <v>1220</v>
      </c>
      <c s="36" t="s">
        <v>165</v>
      </c>
      <c s="37">
        <v>10</v>
      </c>
      <c s="36">
        <v>0</v>
      </c>
      <c s="36">
        <f>ROUND(G31*H31,6)</f>
      </c>
      <c r="L31" s="38">
        <v>0</v>
      </c>
      <c s="32">
        <f>ROUND(ROUND(L31,2)*ROUND(G31,3),2)</f>
      </c>
      <c s="36" t="s">
        <v>187</v>
      </c>
      <c>
        <f>(M31*21)/100</f>
      </c>
      <c t="s">
        <v>27</v>
      </c>
    </row>
    <row r="32" spans="1:5" ht="12.75">
      <c r="A32" s="35" t="s">
        <v>56</v>
      </c>
      <c r="E32" s="39" t="s">
        <v>4</v>
      </c>
    </row>
    <row r="33" spans="1:5" ht="12.75">
      <c r="A33" s="35" t="s">
        <v>57</v>
      </c>
      <c r="E33" s="40" t="s">
        <v>1216</v>
      </c>
    </row>
    <row r="34" spans="1:5" ht="12.75">
      <c r="A34" t="s">
        <v>58</v>
      </c>
      <c r="E34" s="39" t="s">
        <v>189</v>
      </c>
    </row>
    <row r="35" spans="1:16" ht="12.75">
      <c r="A35" t="s">
        <v>49</v>
      </c>
      <c s="34" t="s">
        <v>75</v>
      </c>
      <c s="34" t="s">
        <v>1221</v>
      </c>
      <c s="35" t="s">
        <v>4</v>
      </c>
      <c s="6" t="s">
        <v>1222</v>
      </c>
      <c s="36" t="s">
        <v>165</v>
      </c>
      <c s="37">
        <v>2</v>
      </c>
      <c s="36">
        <v>0</v>
      </c>
      <c s="36">
        <f>ROUND(G35*H35,6)</f>
      </c>
      <c r="L35" s="38">
        <v>0</v>
      </c>
      <c s="32">
        <f>ROUND(ROUND(L35,2)*ROUND(G35,3),2)</f>
      </c>
      <c s="36" t="s">
        <v>187</v>
      </c>
      <c>
        <f>(M35*21)/100</f>
      </c>
      <c t="s">
        <v>27</v>
      </c>
    </row>
    <row r="36" spans="1:5" ht="12.75">
      <c r="A36" s="35" t="s">
        <v>56</v>
      </c>
      <c r="E36" s="39" t="s">
        <v>4</v>
      </c>
    </row>
    <row r="37" spans="1:5" ht="12.75">
      <c r="A37" s="35" t="s">
        <v>57</v>
      </c>
      <c r="E37" s="40" t="s">
        <v>1216</v>
      </c>
    </row>
    <row r="38" spans="1:5" ht="12.75">
      <c r="A38" t="s">
        <v>58</v>
      </c>
      <c r="E38" s="39" t="s">
        <v>189</v>
      </c>
    </row>
    <row r="39" spans="1:16" ht="12.75">
      <c r="A39" t="s">
        <v>49</v>
      </c>
      <c s="34" t="s">
        <v>79</v>
      </c>
      <c s="34" t="s">
        <v>1223</v>
      </c>
      <c s="35" t="s">
        <v>4</v>
      </c>
      <c s="6" t="s">
        <v>1224</v>
      </c>
      <c s="36" t="s">
        <v>165</v>
      </c>
      <c s="37">
        <v>1</v>
      </c>
      <c s="36">
        <v>0</v>
      </c>
      <c s="36">
        <f>ROUND(G39*H39,6)</f>
      </c>
      <c r="L39" s="38">
        <v>0</v>
      </c>
      <c s="32">
        <f>ROUND(ROUND(L39,2)*ROUND(G39,3),2)</f>
      </c>
      <c s="36" t="s">
        <v>187</v>
      </c>
      <c>
        <f>(M39*21)/100</f>
      </c>
      <c t="s">
        <v>27</v>
      </c>
    </row>
    <row r="40" spans="1:5" ht="12.75">
      <c r="A40" s="35" t="s">
        <v>56</v>
      </c>
      <c r="E40" s="39" t="s">
        <v>4</v>
      </c>
    </row>
    <row r="41" spans="1:5" ht="12.75">
      <c r="A41" s="35" t="s">
        <v>57</v>
      </c>
      <c r="E41" s="40" t="s">
        <v>1216</v>
      </c>
    </row>
    <row r="42" spans="1:5" ht="12.75">
      <c r="A42" t="s">
        <v>58</v>
      </c>
      <c r="E42" s="39" t="s">
        <v>189</v>
      </c>
    </row>
    <row r="43" spans="1:16" ht="25.5">
      <c r="A43" t="s">
        <v>49</v>
      </c>
      <c s="34" t="s">
        <v>83</v>
      </c>
      <c s="34" t="s">
        <v>1225</v>
      </c>
      <c s="35" t="s">
        <v>4</v>
      </c>
      <c s="6" t="s">
        <v>1226</v>
      </c>
      <c s="36" t="s">
        <v>165</v>
      </c>
      <c s="37">
        <v>1</v>
      </c>
      <c s="36">
        <v>0</v>
      </c>
      <c s="36">
        <f>ROUND(G43*H43,6)</f>
      </c>
      <c r="L43" s="38">
        <v>0</v>
      </c>
      <c s="32">
        <f>ROUND(ROUND(L43,2)*ROUND(G43,3),2)</f>
      </c>
      <c s="36" t="s">
        <v>187</v>
      </c>
      <c>
        <f>(M43*21)/100</f>
      </c>
      <c t="s">
        <v>27</v>
      </c>
    </row>
    <row r="44" spans="1:5" ht="12.75">
      <c r="A44" s="35" t="s">
        <v>56</v>
      </c>
      <c r="E44" s="39" t="s">
        <v>4</v>
      </c>
    </row>
    <row r="45" spans="1:5" ht="12.75">
      <c r="A45" s="35" t="s">
        <v>57</v>
      </c>
      <c r="E45" s="40" t="s">
        <v>1216</v>
      </c>
    </row>
    <row r="46" spans="1:5" ht="12.75">
      <c r="A46" t="s">
        <v>58</v>
      </c>
      <c r="E46" s="39" t="s">
        <v>189</v>
      </c>
    </row>
    <row r="47" spans="1:16" ht="12.75">
      <c r="A47" t="s">
        <v>49</v>
      </c>
      <c s="34" t="s">
        <v>129</v>
      </c>
      <c s="34" t="s">
        <v>1227</v>
      </c>
      <c s="35" t="s">
        <v>4</v>
      </c>
      <c s="6" t="s">
        <v>1228</v>
      </c>
      <c s="36" t="s">
        <v>497</v>
      </c>
      <c s="37">
        <v>24</v>
      </c>
      <c s="36">
        <v>0</v>
      </c>
      <c s="36">
        <f>ROUND(G47*H47,6)</f>
      </c>
      <c r="L47" s="38">
        <v>0</v>
      </c>
      <c s="32">
        <f>ROUND(ROUND(L47,2)*ROUND(G47,3),2)</f>
      </c>
      <c s="36" t="s">
        <v>187</v>
      </c>
      <c>
        <f>(M47*21)/100</f>
      </c>
      <c t="s">
        <v>27</v>
      </c>
    </row>
    <row r="48" spans="1:5" ht="12.75">
      <c r="A48" s="35" t="s">
        <v>56</v>
      </c>
      <c r="E48" s="39" t="s">
        <v>4</v>
      </c>
    </row>
    <row r="49" spans="1:5" ht="12.75">
      <c r="A49" s="35" t="s">
        <v>57</v>
      </c>
      <c r="E49" s="40" t="s">
        <v>4</v>
      </c>
    </row>
    <row r="50" spans="1:5" ht="12.75">
      <c r="A50" t="s">
        <v>58</v>
      </c>
      <c r="E50" s="39" t="s">
        <v>189</v>
      </c>
    </row>
    <row r="51" spans="1:13" ht="12.75">
      <c r="A51" t="s">
        <v>46</v>
      </c>
      <c r="C51" s="31" t="s">
        <v>1229</v>
      </c>
      <c r="E51" s="33" t="s">
        <v>1230</v>
      </c>
      <c r="J51" s="32">
        <f>0</f>
      </c>
      <c s="32">
        <f>0</f>
      </c>
      <c s="32">
        <f>0+L52+L56+L60+L64+L68+L72+L76+L80+L84+L88</f>
      </c>
      <c s="32">
        <f>0+M52+M56+M60+M64+M68+M72+M76+M80+M84+M88</f>
      </c>
    </row>
    <row r="52" spans="1:16" ht="12.75">
      <c r="A52" t="s">
        <v>49</v>
      </c>
      <c s="34" t="s">
        <v>135</v>
      </c>
      <c s="34" t="s">
        <v>1231</v>
      </c>
      <c s="35" t="s">
        <v>4</v>
      </c>
      <c s="6" t="s">
        <v>1232</v>
      </c>
      <c s="36" t="s">
        <v>165</v>
      </c>
      <c s="37">
        <v>1</v>
      </c>
      <c s="36">
        <v>0</v>
      </c>
      <c s="36">
        <f>ROUND(G52*H52,6)</f>
      </c>
      <c r="L52" s="38">
        <v>0</v>
      </c>
      <c s="32">
        <f>ROUND(ROUND(L52,2)*ROUND(G52,3),2)</f>
      </c>
      <c s="36" t="s">
        <v>187</v>
      </c>
      <c>
        <f>(M52*21)/100</f>
      </c>
      <c t="s">
        <v>27</v>
      </c>
    </row>
    <row r="53" spans="1:5" ht="12.75">
      <c r="A53" s="35" t="s">
        <v>56</v>
      </c>
      <c r="E53" s="39" t="s">
        <v>4</v>
      </c>
    </row>
    <row r="54" spans="1:5" ht="12.75">
      <c r="A54" s="35" t="s">
        <v>57</v>
      </c>
      <c r="E54" s="40" t="s">
        <v>1233</v>
      </c>
    </row>
    <row r="55" spans="1:5" ht="12.75">
      <c r="A55" t="s">
        <v>58</v>
      </c>
      <c r="E55" s="39" t="s">
        <v>189</v>
      </c>
    </row>
    <row r="56" spans="1:16" ht="12.75">
      <c r="A56" t="s">
        <v>49</v>
      </c>
      <c s="34" t="s">
        <v>176</v>
      </c>
      <c s="34" t="s">
        <v>1234</v>
      </c>
      <c s="35" t="s">
        <v>4</v>
      </c>
      <c s="6" t="s">
        <v>1235</v>
      </c>
      <c s="36" t="s">
        <v>165</v>
      </c>
      <c s="37">
        <v>2</v>
      </c>
      <c s="36">
        <v>0</v>
      </c>
      <c s="36">
        <f>ROUND(G56*H56,6)</f>
      </c>
      <c r="L56" s="38">
        <v>0</v>
      </c>
      <c s="32">
        <f>ROUND(ROUND(L56,2)*ROUND(G56,3),2)</f>
      </c>
      <c s="36" t="s">
        <v>187</v>
      </c>
      <c>
        <f>(M56*21)/100</f>
      </c>
      <c t="s">
        <v>27</v>
      </c>
    </row>
    <row r="57" spans="1:5" ht="12.75">
      <c r="A57" s="35" t="s">
        <v>56</v>
      </c>
      <c r="E57" s="39" t="s">
        <v>4</v>
      </c>
    </row>
    <row r="58" spans="1:5" ht="12.75">
      <c r="A58" s="35" t="s">
        <v>57</v>
      </c>
      <c r="E58" s="40" t="s">
        <v>1233</v>
      </c>
    </row>
    <row r="59" spans="1:5" ht="12.75">
      <c r="A59" t="s">
        <v>58</v>
      </c>
      <c r="E59" s="39" t="s">
        <v>189</v>
      </c>
    </row>
    <row r="60" spans="1:16" ht="12.75">
      <c r="A60" t="s">
        <v>49</v>
      </c>
      <c s="34" t="s">
        <v>179</v>
      </c>
      <c s="34" t="s">
        <v>1236</v>
      </c>
      <c s="35" t="s">
        <v>4</v>
      </c>
      <c s="6" t="s">
        <v>1237</v>
      </c>
      <c s="36" t="s">
        <v>165</v>
      </c>
      <c s="37">
        <v>1</v>
      </c>
      <c s="36">
        <v>0</v>
      </c>
      <c s="36">
        <f>ROUND(G60*H60,6)</f>
      </c>
      <c r="L60" s="38">
        <v>0</v>
      </c>
      <c s="32">
        <f>ROUND(ROUND(L60,2)*ROUND(G60,3),2)</f>
      </c>
      <c s="36" t="s">
        <v>187</v>
      </c>
      <c>
        <f>(M60*21)/100</f>
      </c>
      <c t="s">
        <v>27</v>
      </c>
    </row>
    <row r="61" spans="1:5" ht="12.75">
      <c r="A61" s="35" t="s">
        <v>56</v>
      </c>
      <c r="E61" s="39" t="s">
        <v>4</v>
      </c>
    </row>
    <row r="62" spans="1:5" ht="12.75">
      <c r="A62" s="35" t="s">
        <v>57</v>
      </c>
      <c r="E62" s="40" t="s">
        <v>1233</v>
      </c>
    </row>
    <row r="63" spans="1:5" ht="12.75">
      <c r="A63" t="s">
        <v>58</v>
      </c>
      <c r="E63" s="39" t="s">
        <v>189</v>
      </c>
    </row>
    <row r="64" spans="1:16" ht="12.75">
      <c r="A64" t="s">
        <v>49</v>
      </c>
      <c s="34" t="s">
        <v>181</v>
      </c>
      <c s="34" t="s">
        <v>1238</v>
      </c>
      <c s="35" t="s">
        <v>4</v>
      </c>
      <c s="6" t="s">
        <v>1239</v>
      </c>
      <c s="36" t="s">
        <v>165</v>
      </c>
      <c s="37">
        <v>1</v>
      </c>
      <c s="36">
        <v>0</v>
      </c>
      <c s="36">
        <f>ROUND(G64*H64,6)</f>
      </c>
      <c r="L64" s="38">
        <v>0</v>
      </c>
      <c s="32">
        <f>ROUND(ROUND(L64,2)*ROUND(G64,3),2)</f>
      </c>
      <c s="36" t="s">
        <v>187</v>
      </c>
      <c>
        <f>(M64*21)/100</f>
      </c>
      <c t="s">
        <v>27</v>
      </c>
    </row>
    <row r="65" spans="1:5" ht="12.75">
      <c r="A65" s="35" t="s">
        <v>56</v>
      </c>
      <c r="E65" s="39" t="s">
        <v>4</v>
      </c>
    </row>
    <row r="66" spans="1:5" ht="12.75">
      <c r="A66" s="35" t="s">
        <v>57</v>
      </c>
      <c r="E66" s="40" t="s">
        <v>1233</v>
      </c>
    </row>
    <row r="67" spans="1:5" ht="12.75">
      <c r="A67" t="s">
        <v>58</v>
      </c>
      <c r="E67" s="39" t="s">
        <v>189</v>
      </c>
    </row>
    <row r="68" spans="1:16" ht="25.5">
      <c r="A68" t="s">
        <v>49</v>
      </c>
      <c s="34" t="s">
        <v>183</v>
      </c>
      <c s="34" t="s">
        <v>1240</v>
      </c>
      <c s="35" t="s">
        <v>4</v>
      </c>
      <c s="6" t="s">
        <v>1241</v>
      </c>
      <c s="36" t="s">
        <v>165</v>
      </c>
      <c s="37">
        <v>3</v>
      </c>
      <c s="36">
        <v>0</v>
      </c>
      <c s="36">
        <f>ROUND(G68*H68,6)</f>
      </c>
      <c r="L68" s="38">
        <v>0</v>
      </c>
      <c s="32">
        <f>ROUND(ROUND(L68,2)*ROUND(G68,3),2)</f>
      </c>
      <c s="36" t="s">
        <v>187</v>
      </c>
      <c>
        <f>(M68*21)/100</f>
      </c>
      <c t="s">
        <v>27</v>
      </c>
    </row>
    <row r="69" spans="1:5" ht="12.75">
      <c r="A69" s="35" t="s">
        <v>56</v>
      </c>
      <c r="E69" s="39" t="s">
        <v>4</v>
      </c>
    </row>
    <row r="70" spans="1:5" ht="12.75">
      <c r="A70" s="35" t="s">
        <v>57</v>
      </c>
      <c r="E70" s="40" t="s">
        <v>1233</v>
      </c>
    </row>
    <row r="71" spans="1:5" ht="12.75">
      <c r="A71" t="s">
        <v>58</v>
      </c>
      <c r="E71" s="39" t="s">
        <v>189</v>
      </c>
    </row>
    <row r="72" spans="1:16" ht="12.75">
      <c r="A72" t="s">
        <v>49</v>
      </c>
      <c s="34" t="s">
        <v>190</v>
      </c>
      <c s="34" t="s">
        <v>1242</v>
      </c>
      <c s="35" t="s">
        <v>4</v>
      </c>
      <c s="6" t="s">
        <v>1243</v>
      </c>
      <c s="36" t="s">
        <v>165</v>
      </c>
      <c s="37">
        <v>1</v>
      </c>
      <c s="36">
        <v>0</v>
      </c>
      <c s="36">
        <f>ROUND(G72*H72,6)</f>
      </c>
      <c r="L72" s="38">
        <v>0</v>
      </c>
      <c s="32">
        <f>ROUND(ROUND(L72,2)*ROUND(G72,3),2)</f>
      </c>
      <c s="36" t="s">
        <v>187</v>
      </c>
      <c>
        <f>(M72*21)/100</f>
      </c>
      <c t="s">
        <v>27</v>
      </c>
    </row>
    <row r="73" spans="1:5" ht="12.75">
      <c r="A73" s="35" t="s">
        <v>56</v>
      </c>
      <c r="E73" s="39" t="s">
        <v>4</v>
      </c>
    </row>
    <row r="74" spans="1:5" ht="12.75">
      <c r="A74" s="35" t="s">
        <v>57</v>
      </c>
      <c r="E74" s="40" t="s">
        <v>1233</v>
      </c>
    </row>
    <row r="75" spans="1:5" ht="12.75">
      <c r="A75" t="s">
        <v>58</v>
      </c>
      <c r="E75" s="39" t="s">
        <v>189</v>
      </c>
    </row>
    <row r="76" spans="1:16" ht="12.75">
      <c r="A76" t="s">
        <v>49</v>
      </c>
      <c s="34" t="s">
        <v>194</v>
      </c>
      <c s="34" t="s">
        <v>1244</v>
      </c>
      <c s="35" t="s">
        <v>4</v>
      </c>
      <c s="6" t="s">
        <v>1245</v>
      </c>
      <c s="36" t="s">
        <v>165</v>
      </c>
      <c s="37">
        <v>1</v>
      </c>
      <c s="36">
        <v>0</v>
      </c>
      <c s="36">
        <f>ROUND(G76*H76,6)</f>
      </c>
      <c r="L76" s="38">
        <v>0</v>
      </c>
      <c s="32">
        <f>ROUND(ROUND(L76,2)*ROUND(G76,3),2)</f>
      </c>
      <c s="36" t="s">
        <v>187</v>
      </c>
      <c>
        <f>(M76*21)/100</f>
      </c>
      <c t="s">
        <v>27</v>
      </c>
    </row>
    <row r="77" spans="1:5" ht="12.75">
      <c r="A77" s="35" t="s">
        <v>56</v>
      </c>
      <c r="E77" s="39" t="s">
        <v>4</v>
      </c>
    </row>
    <row r="78" spans="1:5" ht="12.75">
      <c r="A78" s="35" t="s">
        <v>57</v>
      </c>
      <c r="E78" s="40" t="s">
        <v>1233</v>
      </c>
    </row>
    <row r="79" spans="1:5" ht="12.75">
      <c r="A79" t="s">
        <v>58</v>
      </c>
      <c r="E79" s="39" t="s">
        <v>189</v>
      </c>
    </row>
    <row r="80" spans="1:16" ht="12.75">
      <c r="A80" t="s">
        <v>49</v>
      </c>
      <c s="34" t="s">
        <v>198</v>
      </c>
      <c s="34" t="s">
        <v>1246</v>
      </c>
      <c s="35" t="s">
        <v>4</v>
      </c>
      <c s="6" t="s">
        <v>1247</v>
      </c>
      <c s="36" t="s">
        <v>165</v>
      </c>
      <c s="37">
        <v>1</v>
      </c>
      <c s="36">
        <v>0</v>
      </c>
      <c s="36">
        <f>ROUND(G80*H80,6)</f>
      </c>
      <c r="L80" s="38">
        <v>0</v>
      </c>
      <c s="32">
        <f>ROUND(ROUND(L80,2)*ROUND(G80,3),2)</f>
      </c>
      <c s="36" t="s">
        <v>187</v>
      </c>
      <c>
        <f>(M80*21)/100</f>
      </c>
      <c t="s">
        <v>27</v>
      </c>
    </row>
    <row r="81" spans="1:5" ht="12.75">
      <c r="A81" s="35" t="s">
        <v>56</v>
      </c>
      <c r="E81" s="39" t="s">
        <v>4</v>
      </c>
    </row>
    <row r="82" spans="1:5" ht="12.75">
      <c r="A82" s="35" t="s">
        <v>57</v>
      </c>
      <c r="E82" s="40" t="s">
        <v>1233</v>
      </c>
    </row>
    <row r="83" spans="1:5" ht="12.75">
      <c r="A83" t="s">
        <v>58</v>
      </c>
      <c r="E83" s="39" t="s">
        <v>189</v>
      </c>
    </row>
    <row r="84" spans="1:16" ht="12.75">
      <c r="A84" t="s">
        <v>49</v>
      </c>
      <c s="34" t="s">
        <v>202</v>
      </c>
      <c s="34" t="s">
        <v>1248</v>
      </c>
      <c s="35" t="s">
        <v>4</v>
      </c>
      <c s="6" t="s">
        <v>1249</v>
      </c>
      <c s="36" t="s">
        <v>497</v>
      </c>
      <c s="37">
        <v>12</v>
      </c>
      <c s="36">
        <v>0</v>
      </c>
      <c s="36">
        <f>ROUND(G84*H84,6)</f>
      </c>
      <c r="L84" s="38">
        <v>0</v>
      </c>
      <c s="32">
        <f>ROUND(ROUND(L84,2)*ROUND(G84,3),2)</f>
      </c>
      <c s="36" t="s">
        <v>187</v>
      </c>
      <c>
        <f>(M84*21)/100</f>
      </c>
      <c t="s">
        <v>27</v>
      </c>
    </row>
    <row r="85" spans="1:5" ht="12.75">
      <c r="A85" s="35" t="s">
        <v>56</v>
      </c>
      <c r="E85" s="39" t="s">
        <v>4</v>
      </c>
    </row>
    <row r="86" spans="1:5" ht="12.75">
      <c r="A86" s="35" t="s">
        <v>57</v>
      </c>
      <c r="E86" s="40" t="s">
        <v>1233</v>
      </c>
    </row>
    <row r="87" spans="1:5" ht="12.75">
      <c r="A87" t="s">
        <v>58</v>
      </c>
      <c r="E87" s="39" t="s">
        <v>189</v>
      </c>
    </row>
    <row r="88" spans="1:16" ht="12.75">
      <c r="A88" t="s">
        <v>49</v>
      </c>
      <c s="34" t="s">
        <v>206</v>
      </c>
      <c s="34" t="s">
        <v>1250</v>
      </c>
      <c s="35" t="s">
        <v>4</v>
      </c>
      <c s="6" t="s">
        <v>1251</v>
      </c>
      <c s="36" t="s">
        <v>497</v>
      </c>
      <c s="37">
        <v>10</v>
      </c>
      <c s="36">
        <v>0</v>
      </c>
      <c s="36">
        <f>ROUND(G88*H88,6)</f>
      </c>
      <c r="L88" s="38">
        <v>0</v>
      </c>
      <c s="32">
        <f>ROUND(ROUND(L88,2)*ROUND(G88,3),2)</f>
      </c>
      <c s="36" t="s">
        <v>187</v>
      </c>
      <c>
        <f>(M88*21)/100</f>
      </c>
      <c t="s">
        <v>27</v>
      </c>
    </row>
    <row r="89" spans="1:5" ht="12.75">
      <c r="A89" s="35" t="s">
        <v>56</v>
      </c>
      <c r="E89" s="39" t="s">
        <v>4</v>
      </c>
    </row>
    <row r="90" spans="1:5" ht="12.75">
      <c r="A90" s="35" t="s">
        <v>57</v>
      </c>
      <c r="E90" s="40" t="s">
        <v>1233</v>
      </c>
    </row>
    <row r="91" spans="1:5" ht="12.75">
      <c r="A91" t="s">
        <v>58</v>
      </c>
      <c r="E91" s="39" t="s">
        <v>189</v>
      </c>
    </row>
    <row r="92" spans="1:13" ht="12.75">
      <c r="A92" t="s">
        <v>46</v>
      </c>
      <c r="C92" s="31" t="s">
        <v>1252</v>
      </c>
      <c r="E92" s="33" t="s">
        <v>1253</v>
      </c>
      <c r="J92" s="32">
        <f>0</f>
      </c>
      <c s="32">
        <f>0</f>
      </c>
      <c s="32">
        <f>0+L93+L97+L101</f>
      </c>
      <c s="32">
        <f>0+M93+M97+M101</f>
      </c>
    </row>
    <row r="93" spans="1:16" ht="12.75">
      <c r="A93" t="s">
        <v>49</v>
      </c>
      <c s="34" t="s">
        <v>209</v>
      </c>
      <c s="34" t="s">
        <v>1254</v>
      </c>
      <c s="35" t="s">
        <v>4</v>
      </c>
      <c s="6" t="s">
        <v>1255</v>
      </c>
      <c s="36" t="s">
        <v>165</v>
      </c>
      <c s="37">
        <v>1</v>
      </c>
      <c s="36">
        <v>0</v>
      </c>
      <c s="36">
        <f>ROUND(G93*H93,6)</f>
      </c>
      <c r="L93" s="38">
        <v>0</v>
      </c>
      <c s="32">
        <f>ROUND(ROUND(L93,2)*ROUND(G93,3),2)</f>
      </c>
      <c s="36" t="s">
        <v>187</v>
      </c>
      <c>
        <f>(M93*21)/100</f>
      </c>
      <c t="s">
        <v>27</v>
      </c>
    </row>
    <row r="94" spans="1:5" ht="12.75">
      <c r="A94" s="35" t="s">
        <v>56</v>
      </c>
      <c r="E94" s="39" t="s">
        <v>4</v>
      </c>
    </row>
    <row r="95" spans="1:5" ht="12.75">
      <c r="A95" s="35" t="s">
        <v>57</v>
      </c>
      <c r="E95" s="40" t="s">
        <v>1256</v>
      </c>
    </row>
    <row r="96" spans="1:5" ht="12.75">
      <c r="A96" t="s">
        <v>58</v>
      </c>
      <c r="E96" s="39" t="s">
        <v>189</v>
      </c>
    </row>
    <row r="97" spans="1:16" ht="12.75">
      <c r="A97" t="s">
        <v>49</v>
      </c>
      <c s="34" t="s">
        <v>212</v>
      </c>
      <c s="34" t="s">
        <v>1257</v>
      </c>
      <c s="35" t="s">
        <v>4</v>
      </c>
      <c s="6" t="s">
        <v>1258</v>
      </c>
      <c s="36" t="s">
        <v>165</v>
      </c>
      <c s="37">
        <v>2</v>
      </c>
      <c s="36">
        <v>0</v>
      </c>
      <c s="36">
        <f>ROUND(G97*H97,6)</f>
      </c>
      <c r="L97" s="38">
        <v>0</v>
      </c>
      <c s="32">
        <f>ROUND(ROUND(L97,2)*ROUND(G97,3),2)</f>
      </c>
      <c s="36" t="s">
        <v>187</v>
      </c>
      <c>
        <f>(M97*21)/100</f>
      </c>
      <c t="s">
        <v>27</v>
      </c>
    </row>
    <row r="98" spans="1:5" ht="12.75">
      <c r="A98" s="35" t="s">
        <v>56</v>
      </c>
      <c r="E98" s="39" t="s">
        <v>4</v>
      </c>
    </row>
    <row r="99" spans="1:5" ht="12.75">
      <c r="A99" s="35" t="s">
        <v>57</v>
      </c>
      <c r="E99" s="40" t="s">
        <v>1256</v>
      </c>
    </row>
    <row r="100" spans="1:5" ht="12.75">
      <c r="A100" t="s">
        <v>58</v>
      </c>
      <c r="E100" s="39" t="s">
        <v>189</v>
      </c>
    </row>
    <row r="101" spans="1:16" ht="12.75">
      <c r="A101" t="s">
        <v>49</v>
      </c>
      <c s="34" t="s">
        <v>216</v>
      </c>
      <c s="34" t="s">
        <v>1259</v>
      </c>
      <c s="35" t="s">
        <v>4</v>
      </c>
      <c s="6" t="s">
        <v>1260</v>
      </c>
      <c s="36" t="s">
        <v>497</v>
      </c>
      <c s="37">
        <v>8</v>
      </c>
      <c s="36">
        <v>0</v>
      </c>
      <c s="36">
        <f>ROUND(G101*H101,6)</f>
      </c>
      <c r="L101" s="38">
        <v>0</v>
      </c>
      <c s="32">
        <f>ROUND(ROUND(L101,2)*ROUND(G101,3),2)</f>
      </c>
      <c s="36" t="s">
        <v>187</v>
      </c>
      <c>
        <f>(M101*21)/100</f>
      </c>
      <c t="s">
        <v>27</v>
      </c>
    </row>
    <row r="102" spans="1:5" ht="12.75">
      <c r="A102" s="35" t="s">
        <v>56</v>
      </c>
      <c r="E102" s="39" t="s">
        <v>4</v>
      </c>
    </row>
    <row r="103" spans="1:5" ht="12.75">
      <c r="A103" s="35" t="s">
        <v>57</v>
      </c>
      <c r="E103" s="40" t="s">
        <v>1233</v>
      </c>
    </row>
    <row r="104" spans="1:5" ht="12.75">
      <c r="A104" t="s">
        <v>58</v>
      </c>
      <c r="E104" s="39" t="s">
        <v>189</v>
      </c>
    </row>
    <row r="105" spans="1:13" ht="12.75">
      <c r="A105" t="s">
        <v>46</v>
      </c>
      <c r="C105" s="31" t="s">
        <v>1261</v>
      </c>
      <c r="E105" s="33" t="s">
        <v>1262</v>
      </c>
      <c r="J105" s="32">
        <f>0</f>
      </c>
      <c s="32">
        <f>0</f>
      </c>
      <c s="32">
        <f>0+L106+L110+L114+L118+L122+L126+L130+L134+L138+L142</f>
      </c>
      <c s="32">
        <f>0+M106+M110+M114+M118+M122+M126+M130+M134+M138+M142</f>
      </c>
    </row>
    <row r="106" spans="1:16" ht="12.75">
      <c r="A106" t="s">
        <v>49</v>
      </c>
      <c s="34" t="s">
        <v>220</v>
      </c>
      <c s="34" t="s">
        <v>646</v>
      </c>
      <c s="35" t="s">
        <v>4</v>
      </c>
      <c s="6" t="s">
        <v>647</v>
      </c>
      <c s="36" t="s">
        <v>242</v>
      </c>
      <c s="37">
        <v>74</v>
      </c>
      <c s="36">
        <v>0</v>
      </c>
      <c s="36">
        <f>ROUND(G106*H106,6)</f>
      </c>
      <c r="L106" s="38">
        <v>0</v>
      </c>
      <c s="32">
        <f>ROUND(ROUND(L106,2)*ROUND(G106,3),2)</f>
      </c>
      <c s="36" t="s">
        <v>187</v>
      </c>
      <c>
        <f>(M106*21)/100</f>
      </c>
      <c t="s">
        <v>27</v>
      </c>
    </row>
    <row r="107" spans="1:5" ht="12.75">
      <c r="A107" s="35" t="s">
        <v>56</v>
      </c>
      <c r="E107" s="39" t="s">
        <v>4</v>
      </c>
    </row>
    <row r="108" spans="1:5" ht="12.75">
      <c r="A108" s="35" t="s">
        <v>57</v>
      </c>
      <c r="E108" s="40" t="s">
        <v>1263</v>
      </c>
    </row>
    <row r="109" spans="1:5" ht="12.75">
      <c r="A109" t="s">
        <v>58</v>
      </c>
      <c r="E109" s="39" t="s">
        <v>189</v>
      </c>
    </row>
    <row r="110" spans="1:16" ht="12.75">
      <c r="A110" t="s">
        <v>49</v>
      </c>
      <c s="34" t="s">
        <v>225</v>
      </c>
      <c s="34" t="s">
        <v>674</v>
      </c>
      <c s="35" t="s">
        <v>4</v>
      </c>
      <c s="6" t="s">
        <v>675</v>
      </c>
      <c s="36" t="s">
        <v>242</v>
      </c>
      <c s="37">
        <v>150</v>
      </c>
      <c s="36">
        <v>0</v>
      </c>
      <c s="36">
        <f>ROUND(G110*H110,6)</f>
      </c>
      <c r="L110" s="38">
        <v>0</v>
      </c>
      <c s="32">
        <f>ROUND(ROUND(L110,2)*ROUND(G110,3),2)</f>
      </c>
      <c s="36" t="s">
        <v>187</v>
      </c>
      <c>
        <f>(M110*21)/100</f>
      </c>
      <c t="s">
        <v>27</v>
      </c>
    </row>
    <row r="111" spans="1:5" ht="12.75">
      <c r="A111" s="35" t="s">
        <v>56</v>
      </c>
      <c r="E111" s="39" t="s">
        <v>4</v>
      </c>
    </row>
    <row r="112" spans="1:5" ht="12.75">
      <c r="A112" s="35" t="s">
        <v>57</v>
      </c>
      <c r="E112" s="40" t="s">
        <v>1263</v>
      </c>
    </row>
    <row r="113" spans="1:5" ht="12.75">
      <c r="A113" t="s">
        <v>58</v>
      </c>
      <c r="E113" s="39" t="s">
        <v>189</v>
      </c>
    </row>
    <row r="114" spans="1:16" ht="12.75">
      <c r="A114" t="s">
        <v>49</v>
      </c>
      <c s="34" t="s">
        <v>229</v>
      </c>
      <c s="34" t="s">
        <v>602</v>
      </c>
      <c s="35" t="s">
        <v>4</v>
      </c>
      <c s="6" t="s">
        <v>603</v>
      </c>
      <c s="36" t="s">
        <v>242</v>
      </c>
      <c s="37">
        <v>74</v>
      </c>
      <c s="36">
        <v>0</v>
      </c>
      <c s="36">
        <f>ROUND(G114*H114,6)</f>
      </c>
      <c r="L114" s="38">
        <v>0</v>
      </c>
      <c s="32">
        <f>ROUND(ROUND(L114,2)*ROUND(G114,3),2)</f>
      </c>
      <c s="36" t="s">
        <v>187</v>
      </c>
      <c>
        <f>(M114*21)/100</f>
      </c>
      <c t="s">
        <v>27</v>
      </c>
    </row>
    <row r="115" spans="1:5" ht="12.75">
      <c r="A115" s="35" t="s">
        <v>56</v>
      </c>
      <c r="E115" s="39" t="s">
        <v>4</v>
      </c>
    </row>
    <row r="116" spans="1:5" ht="12.75">
      <c r="A116" s="35" t="s">
        <v>57</v>
      </c>
      <c r="E116" s="40" t="s">
        <v>1263</v>
      </c>
    </row>
    <row r="117" spans="1:5" ht="12.75">
      <c r="A117" t="s">
        <v>58</v>
      </c>
      <c r="E117" s="39" t="s">
        <v>189</v>
      </c>
    </row>
    <row r="118" spans="1:16" ht="12.75">
      <c r="A118" t="s">
        <v>49</v>
      </c>
      <c s="34" t="s">
        <v>232</v>
      </c>
      <c s="34" t="s">
        <v>1264</v>
      </c>
      <c s="35" t="s">
        <v>4</v>
      </c>
      <c s="6" t="s">
        <v>1265</v>
      </c>
      <c s="36" t="s">
        <v>242</v>
      </c>
      <c s="37">
        <v>74</v>
      </c>
      <c s="36">
        <v>0</v>
      </c>
      <c s="36">
        <f>ROUND(G118*H118,6)</f>
      </c>
      <c r="L118" s="38">
        <v>0</v>
      </c>
      <c s="32">
        <f>ROUND(ROUND(L118,2)*ROUND(G118,3),2)</f>
      </c>
      <c s="36" t="s">
        <v>187</v>
      </c>
      <c>
        <f>(M118*21)/100</f>
      </c>
      <c t="s">
        <v>27</v>
      </c>
    </row>
    <row r="119" spans="1:5" ht="12.75">
      <c r="A119" s="35" t="s">
        <v>56</v>
      </c>
      <c r="E119" s="39" t="s">
        <v>4</v>
      </c>
    </row>
    <row r="120" spans="1:5" ht="12.75">
      <c r="A120" s="35" t="s">
        <v>57</v>
      </c>
      <c r="E120" s="40" t="s">
        <v>1263</v>
      </c>
    </row>
    <row r="121" spans="1:5" ht="12.75">
      <c r="A121" t="s">
        <v>58</v>
      </c>
      <c r="E121" s="39" t="s">
        <v>189</v>
      </c>
    </row>
    <row r="122" spans="1:16" ht="12.75">
      <c r="A122" t="s">
        <v>49</v>
      </c>
      <c s="34" t="s">
        <v>235</v>
      </c>
      <c s="34" t="s">
        <v>1266</v>
      </c>
      <c s="35" t="s">
        <v>4</v>
      </c>
      <c s="6" t="s">
        <v>1267</v>
      </c>
      <c s="36" t="s">
        <v>165</v>
      </c>
      <c s="37">
        <v>8</v>
      </c>
      <c s="36">
        <v>0</v>
      </c>
      <c s="36">
        <f>ROUND(G122*H122,6)</f>
      </c>
      <c r="L122" s="38">
        <v>0</v>
      </c>
      <c s="32">
        <f>ROUND(ROUND(L122,2)*ROUND(G122,3),2)</f>
      </c>
      <c s="36" t="s">
        <v>187</v>
      </c>
      <c>
        <f>(M122*21)/100</f>
      </c>
      <c t="s">
        <v>27</v>
      </c>
    </row>
    <row r="123" spans="1:5" ht="12.75">
      <c r="A123" s="35" t="s">
        <v>56</v>
      </c>
      <c r="E123" s="39" t="s">
        <v>4</v>
      </c>
    </row>
    <row r="124" spans="1:5" ht="12.75">
      <c r="A124" s="35" t="s">
        <v>57</v>
      </c>
      <c r="E124" s="40" t="s">
        <v>1268</v>
      </c>
    </row>
    <row r="125" spans="1:5" ht="12.75">
      <c r="A125" t="s">
        <v>58</v>
      </c>
      <c r="E125" s="39" t="s">
        <v>189</v>
      </c>
    </row>
    <row r="126" spans="1:16" ht="12.75">
      <c r="A126" t="s">
        <v>49</v>
      </c>
      <c s="34" t="s">
        <v>239</v>
      </c>
      <c s="34" t="s">
        <v>1269</v>
      </c>
      <c s="35" t="s">
        <v>4</v>
      </c>
      <c s="6" t="s">
        <v>1270</v>
      </c>
      <c s="36" t="s">
        <v>242</v>
      </c>
      <c s="37">
        <v>244</v>
      </c>
      <c s="36">
        <v>0</v>
      </c>
      <c s="36">
        <f>ROUND(G126*H126,6)</f>
      </c>
      <c r="L126" s="38">
        <v>0</v>
      </c>
      <c s="32">
        <f>ROUND(ROUND(L126,2)*ROUND(G126,3),2)</f>
      </c>
      <c s="36" t="s">
        <v>187</v>
      </c>
      <c>
        <f>(M126*21)/100</f>
      </c>
      <c t="s">
        <v>27</v>
      </c>
    </row>
    <row r="127" spans="1:5" ht="12.75">
      <c r="A127" s="35" t="s">
        <v>56</v>
      </c>
      <c r="E127" s="39" t="s">
        <v>4</v>
      </c>
    </row>
    <row r="128" spans="1:5" ht="12.75">
      <c r="A128" s="35" t="s">
        <v>57</v>
      </c>
      <c r="E128" s="40" t="s">
        <v>1268</v>
      </c>
    </row>
    <row r="129" spans="1:5" ht="12.75">
      <c r="A129" t="s">
        <v>58</v>
      </c>
      <c r="E129" s="39" t="s">
        <v>189</v>
      </c>
    </row>
    <row r="130" spans="1:16" ht="12.75">
      <c r="A130" t="s">
        <v>49</v>
      </c>
      <c s="34" t="s">
        <v>244</v>
      </c>
      <c s="34" t="s">
        <v>1271</v>
      </c>
      <c s="35" t="s">
        <v>4</v>
      </c>
      <c s="6" t="s">
        <v>1272</v>
      </c>
      <c s="36" t="s">
        <v>165</v>
      </c>
      <c s="37">
        <v>8</v>
      </c>
      <c s="36">
        <v>0</v>
      </c>
      <c s="36">
        <f>ROUND(G130*H130,6)</f>
      </c>
      <c r="L130" s="38">
        <v>0</v>
      </c>
      <c s="32">
        <f>ROUND(ROUND(L130,2)*ROUND(G130,3),2)</f>
      </c>
      <c s="36" t="s">
        <v>187</v>
      </c>
      <c>
        <f>(M130*21)/100</f>
      </c>
      <c t="s">
        <v>27</v>
      </c>
    </row>
    <row r="131" spans="1:5" ht="12.75">
      <c r="A131" s="35" t="s">
        <v>56</v>
      </c>
      <c r="E131" s="39" t="s">
        <v>4</v>
      </c>
    </row>
    <row r="132" spans="1:5" ht="12.75">
      <c r="A132" s="35" t="s">
        <v>57</v>
      </c>
      <c r="E132" s="40" t="s">
        <v>1268</v>
      </c>
    </row>
    <row r="133" spans="1:5" ht="12.75">
      <c r="A133" t="s">
        <v>58</v>
      </c>
      <c r="E133" s="39" t="s">
        <v>189</v>
      </c>
    </row>
    <row r="134" spans="1:16" ht="12.75">
      <c r="A134" t="s">
        <v>49</v>
      </c>
      <c s="34" t="s">
        <v>248</v>
      </c>
      <c s="34" t="s">
        <v>1273</v>
      </c>
      <c s="35" t="s">
        <v>4</v>
      </c>
      <c s="6" t="s">
        <v>1274</v>
      </c>
      <c s="36" t="s">
        <v>242</v>
      </c>
      <c s="37">
        <v>244</v>
      </c>
      <c s="36">
        <v>0</v>
      </c>
      <c s="36">
        <f>ROUND(G134*H134,6)</f>
      </c>
      <c r="L134" s="38">
        <v>0</v>
      </c>
      <c s="32">
        <f>ROUND(ROUND(L134,2)*ROUND(G134,3),2)</f>
      </c>
      <c s="36" t="s">
        <v>187</v>
      </c>
      <c>
        <f>(M134*21)/100</f>
      </c>
      <c t="s">
        <v>27</v>
      </c>
    </row>
    <row r="135" spans="1:5" ht="12.75">
      <c r="A135" s="35" t="s">
        <v>56</v>
      </c>
      <c r="E135" s="39" t="s">
        <v>4</v>
      </c>
    </row>
    <row r="136" spans="1:5" ht="12.75">
      <c r="A136" s="35" t="s">
        <v>57</v>
      </c>
      <c r="E136" s="40" t="s">
        <v>1268</v>
      </c>
    </row>
    <row r="137" spans="1:5" ht="12.75">
      <c r="A137" t="s">
        <v>58</v>
      </c>
      <c r="E137" s="39" t="s">
        <v>189</v>
      </c>
    </row>
    <row r="138" spans="1:16" ht="12.75">
      <c r="A138" t="s">
        <v>49</v>
      </c>
      <c s="34" t="s">
        <v>251</v>
      </c>
      <c s="34" t="s">
        <v>1275</v>
      </c>
      <c s="35" t="s">
        <v>4</v>
      </c>
      <c s="6" t="s">
        <v>1276</v>
      </c>
      <c s="36" t="s">
        <v>165</v>
      </c>
      <c s="37">
        <v>4</v>
      </c>
      <c s="36">
        <v>0</v>
      </c>
      <c s="36">
        <f>ROUND(G138*H138,6)</f>
      </c>
      <c r="L138" s="38">
        <v>0</v>
      </c>
      <c s="32">
        <f>ROUND(ROUND(L138,2)*ROUND(G138,3),2)</f>
      </c>
      <c s="36" t="s">
        <v>187</v>
      </c>
      <c>
        <f>(M138*21)/100</f>
      </c>
      <c t="s">
        <v>27</v>
      </c>
    </row>
    <row r="139" spans="1:5" ht="12.75">
      <c r="A139" s="35" t="s">
        <v>56</v>
      </c>
      <c r="E139" s="39" t="s">
        <v>4</v>
      </c>
    </row>
    <row r="140" spans="1:5" ht="12.75">
      <c r="A140" s="35" t="s">
        <v>57</v>
      </c>
      <c r="E140" s="40" t="s">
        <v>1233</v>
      </c>
    </row>
    <row r="141" spans="1:5" ht="12.75">
      <c r="A141" t="s">
        <v>58</v>
      </c>
      <c r="E141" s="39" t="s">
        <v>189</v>
      </c>
    </row>
    <row r="142" spans="1:16" ht="25.5">
      <c r="A142" t="s">
        <v>49</v>
      </c>
      <c s="34" t="s">
        <v>254</v>
      </c>
      <c s="34" t="s">
        <v>1277</v>
      </c>
      <c s="35" t="s">
        <v>4</v>
      </c>
      <c s="6" t="s">
        <v>1278</v>
      </c>
      <c s="36" t="s">
        <v>165</v>
      </c>
      <c s="37">
        <v>4</v>
      </c>
      <c s="36">
        <v>0</v>
      </c>
      <c s="36">
        <f>ROUND(G142*H142,6)</f>
      </c>
      <c r="L142" s="38">
        <v>0</v>
      </c>
      <c s="32">
        <f>ROUND(ROUND(L142,2)*ROUND(G142,3),2)</f>
      </c>
      <c s="36" t="s">
        <v>187</v>
      </c>
      <c>
        <f>(M142*21)/100</f>
      </c>
      <c t="s">
        <v>27</v>
      </c>
    </row>
    <row r="143" spans="1:5" ht="12.75">
      <c r="A143" s="35" t="s">
        <v>56</v>
      </c>
      <c r="E143" s="39" t="s">
        <v>4</v>
      </c>
    </row>
    <row r="144" spans="1:5" ht="12.75">
      <c r="A144" s="35" t="s">
        <v>57</v>
      </c>
      <c r="E144" s="40" t="s">
        <v>1233</v>
      </c>
    </row>
    <row r="145" spans="1:5" ht="12.75">
      <c r="A145" t="s">
        <v>58</v>
      </c>
      <c r="E1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1207</v>
      </c>
      <c s="41">
        <f>Rekapitulace!C32</f>
      </c>
      <c s="20" t="s">
        <v>0</v>
      </c>
      <c t="s">
        <v>22</v>
      </c>
      <c t="s">
        <v>27</v>
      </c>
    </row>
    <row r="4" spans="1:16" ht="32" customHeight="1">
      <c r="A4" s="24" t="s">
        <v>19</v>
      </c>
      <c s="25" t="s">
        <v>28</v>
      </c>
      <c s="27" t="s">
        <v>1207</v>
      </c>
      <c r="E4" s="26" t="s">
        <v>1208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1281</v>
      </c>
      <c r="E8" s="30" t="s">
        <v>1280</v>
      </c>
      <c r="J8" s="29">
        <f>0+J9+J22+J63+J72+J109+J118+J155</f>
      </c>
      <c s="29">
        <f>0+K9+K22+K63+K72+K109+K118+K155</f>
      </c>
      <c s="29">
        <f>0+L9+L22+L63+L72+L109+L118+L155</f>
      </c>
      <c s="29">
        <f>0+M9+M22+M63+M72+M109+M118+M155</f>
      </c>
    </row>
    <row r="9" spans="1:13" ht="12.75">
      <c r="A9" t="s">
        <v>46</v>
      </c>
      <c r="C9" s="31" t="s">
        <v>144</v>
      </c>
      <c r="E9" s="33" t="s">
        <v>145</v>
      </c>
      <c r="J9" s="32">
        <f>0</f>
      </c>
      <c s="32">
        <f>0</f>
      </c>
      <c s="32">
        <f>0+L10+L14+L18</f>
      </c>
      <c s="32">
        <f>0+M10+M14+M18</f>
      </c>
    </row>
    <row r="10" spans="1:16" ht="12.75">
      <c r="A10" t="s">
        <v>49</v>
      </c>
      <c s="34" t="s">
        <v>50</v>
      </c>
      <c s="34" t="s">
        <v>174</v>
      </c>
      <c s="35" t="s">
        <v>4</v>
      </c>
      <c s="6" t="s">
        <v>725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51</v>
      </c>
      <c s="35" t="s">
        <v>52</v>
      </c>
      <c s="6" t="s">
        <v>53</v>
      </c>
      <c s="36" t="s">
        <v>54</v>
      </c>
      <c s="37">
        <v>37.8</v>
      </c>
      <c s="36">
        <v>0</v>
      </c>
      <c s="36">
        <f>ROUND(G14*H14,6)</f>
      </c>
      <c r="L14" s="38">
        <v>0</v>
      </c>
      <c s="32">
        <f>ROUND(ROUND(L14,2)*ROUND(G14,3),2)</f>
      </c>
      <c s="36" t="s">
        <v>55</v>
      </c>
      <c>
        <f>(M14*21)/100</f>
      </c>
      <c t="s">
        <v>27</v>
      </c>
    </row>
    <row r="15" spans="1:5" ht="25.5">
      <c r="A15" s="35" t="s">
        <v>56</v>
      </c>
      <c r="E15" s="39" t="s">
        <v>177</v>
      </c>
    </row>
    <row r="16" spans="1:5" ht="12.75">
      <c r="A16" s="35" t="s">
        <v>57</v>
      </c>
      <c r="E16" s="40" t="s">
        <v>1233</v>
      </c>
    </row>
    <row r="17" spans="1:5" ht="25.5">
      <c r="A17" t="s">
        <v>58</v>
      </c>
      <c r="E17" s="39" t="s">
        <v>177</v>
      </c>
    </row>
    <row r="18" spans="1:16" ht="25.5">
      <c r="A18" t="s">
        <v>49</v>
      </c>
      <c s="34" t="s">
        <v>25</v>
      </c>
      <c s="34" t="s">
        <v>71</v>
      </c>
      <c s="35" t="s">
        <v>74</v>
      </c>
      <c s="6" t="s">
        <v>73</v>
      </c>
      <c s="36" t="s">
        <v>54</v>
      </c>
      <c s="37">
        <v>52.5</v>
      </c>
      <c s="36">
        <v>0</v>
      </c>
      <c s="36">
        <f>ROUND(G18*H18,6)</f>
      </c>
      <c r="L18" s="38">
        <v>0</v>
      </c>
      <c s="32">
        <f>ROUND(ROUND(L18,2)*ROUND(G18,3),2)</f>
      </c>
      <c s="36" t="s">
        <v>55</v>
      </c>
      <c>
        <f>(M18*21)/100</f>
      </c>
      <c t="s">
        <v>27</v>
      </c>
    </row>
    <row r="19" spans="1:5" ht="25.5">
      <c r="A19" s="35" t="s">
        <v>56</v>
      </c>
      <c r="E19" s="39" t="s">
        <v>177</v>
      </c>
    </row>
    <row r="20" spans="1:5" ht="12.75">
      <c r="A20" s="35" t="s">
        <v>57</v>
      </c>
      <c r="E20" s="40" t="s">
        <v>4</v>
      </c>
    </row>
    <row r="21" spans="1:5" ht="25.5">
      <c r="A21" t="s">
        <v>58</v>
      </c>
      <c r="E21" s="39" t="s">
        <v>177</v>
      </c>
    </row>
    <row r="22" spans="1:13" ht="12.75">
      <c r="A22" t="s">
        <v>46</v>
      </c>
      <c r="C22" s="31" t="s">
        <v>1282</v>
      </c>
      <c r="E22" s="33" t="s">
        <v>1283</v>
      </c>
      <c r="J22" s="32">
        <f>0</f>
      </c>
      <c s="32">
        <f>0</f>
      </c>
      <c s="32">
        <f>0+L23+L27+L31+L35+L39+L43+L47+L51+L55+L59</f>
      </c>
      <c s="32">
        <f>0+M23+M27+M31+M35+M39+M43+M47+M51+M55+M59</f>
      </c>
    </row>
    <row r="23" spans="1:16" ht="12.75">
      <c r="A23" t="s">
        <v>49</v>
      </c>
      <c s="34" t="s">
        <v>66</v>
      </c>
      <c s="34" t="s">
        <v>1284</v>
      </c>
      <c s="35" t="s">
        <v>4</v>
      </c>
      <c s="6" t="s">
        <v>1285</v>
      </c>
      <c s="36" t="s">
        <v>186</v>
      </c>
      <c s="37">
        <v>21</v>
      </c>
      <c s="36">
        <v>0</v>
      </c>
      <c s="36">
        <f>ROUND(G23*H23,6)</f>
      </c>
      <c r="L23" s="38">
        <v>0</v>
      </c>
      <c s="32">
        <f>ROUND(ROUND(L23,2)*ROUND(G23,3),2)</f>
      </c>
      <c s="36" t="s">
        <v>187</v>
      </c>
      <c>
        <f>(M23*21)/100</f>
      </c>
      <c t="s">
        <v>27</v>
      </c>
    </row>
    <row r="24" spans="1:5" ht="12.75">
      <c r="A24" s="35" t="s">
        <v>56</v>
      </c>
      <c r="E24" s="39" t="s">
        <v>4</v>
      </c>
    </row>
    <row r="25" spans="1:5" ht="12.75">
      <c r="A25" s="35" t="s">
        <v>57</v>
      </c>
      <c r="E25" s="40" t="s">
        <v>1286</v>
      </c>
    </row>
    <row r="26" spans="1:5" ht="12.75">
      <c r="A26" t="s">
        <v>58</v>
      </c>
      <c r="E26" s="39" t="s">
        <v>189</v>
      </c>
    </row>
    <row r="27" spans="1:16" ht="12.75">
      <c r="A27" t="s">
        <v>49</v>
      </c>
      <c s="34" t="s">
        <v>70</v>
      </c>
      <c s="34" t="s">
        <v>1287</v>
      </c>
      <c s="35" t="s">
        <v>4</v>
      </c>
      <c s="6" t="s">
        <v>1288</v>
      </c>
      <c s="36" t="s">
        <v>186</v>
      </c>
      <c s="37">
        <v>14</v>
      </c>
      <c s="36">
        <v>0</v>
      </c>
      <c s="36">
        <f>ROUND(G27*H27,6)</f>
      </c>
      <c r="L27" s="38">
        <v>0</v>
      </c>
      <c s="32">
        <f>ROUND(ROUND(L27,2)*ROUND(G27,3),2)</f>
      </c>
      <c s="36" t="s">
        <v>187</v>
      </c>
      <c>
        <f>(M27*21)/100</f>
      </c>
      <c t="s">
        <v>27</v>
      </c>
    </row>
    <row r="28" spans="1:5" ht="12.75">
      <c r="A28" s="35" t="s">
        <v>56</v>
      </c>
      <c r="E28" s="39" t="s">
        <v>4</v>
      </c>
    </row>
    <row r="29" spans="1:5" ht="12.75">
      <c r="A29" s="35" t="s">
        <v>57</v>
      </c>
      <c r="E29" s="40" t="s">
        <v>1286</v>
      </c>
    </row>
    <row r="30" spans="1:5" ht="12.75">
      <c r="A30" t="s">
        <v>58</v>
      </c>
      <c r="E30" s="39" t="s">
        <v>189</v>
      </c>
    </row>
    <row r="31" spans="1:16" ht="12.75">
      <c r="A31" t="s">
        <v>49</v>
      </c>
      <c s="34" t="s">
        <v>26</v>
      </c>
      <c s="34" t="s">
        <v>1289</v>
      </c>
      <c s="35" t="s">
        <v>4</v>
      </c>
      <c s="6" t="s">
        <v>1290</v>
      </c>
      <c s="36" t="s">
        <v>165</v>
      </c>
      <c s="37">
        <v>1</v>
      </c>
      <c s="36">
        <v>0</v>
      </c>
      <c s="36">
        <f>ROUND(G31*H31,6)</f>
      </c>
      <c r="L31" s="38">
        <v>0</v>
      </c>
      <c s="32">
        <f>ROUND(ROUND(L31,2)*ROUND(G31,3),2)</f>
      </c>
      <c s="36" t="s">
        <v>187</v>
      </c>
      <c>
        <f>(M31*21)/100</f>
      </c>
      <c t="s">
        <v>27</v>
      </c>
    </row>
    <row r="32" spans="1:5" ht="12.75">
      <c r="A32" s="35" t="s">
        <v>56</v>
      </c>
      <c r="E32" s="39" t="s">
        <v>4</v>
      </c>
    </row>
    <row r="33" spans="1:5" ht="12.75">
      <c r="A33" s="35" t="s">
        <v>57</v>
      </c>
      <c r="E33" s="40" t="s">
        <v>1286</v>
      </c>
    </row>
    <row r="34" spans="1:5" ht="12.75">
      <c r="A34" t="s">
        <v>58</v>
      </c>
      <c r="E34" s="39" t="s">
        <v>189</v>
      </c>
    </row>
    <row r="35" spans="1:16" ht="12.75">
      <c r="A35" t="s">
        <v>49</v>
      </c>
      <c s="34" t="s">
        <v>75</v>
      </c>
      <c s="34" t="s">
        <v>1291</v>
      </c>
      <c s="35" t="s">
        <v>4</v>
      </c>
      <c s="6" t="s">
        <v>1292</v>
      </c>
      <c s="36" t="s">
        <v>186</v>
      </c>
      <c s="37">
        <v>21</v>
      </c>
      <c s="36">
        <v>0</v>
      </c>
      <c s="36">
        <f>ROUND(G35*H35,6)</f>
      </c>
      <c r="L35" s="38">
        <v>0</v>
      </c>
      <c s="32">
        <f>ROUND(ROUND(L35,2)*ROUND(G35,3),2)</f>
      </c>
      <c s="36" t="s">
        <v>187</v>
      </c>
      <c>
        <f>(M35*21)/100</f>
      </c>
      <c t="s">
        <v>27</v>
      </c>
    </row>
    <row r="36" spans="1:5" ht="12.75">
      <c r="A36" s="35" t="s">
        <v>56</v>
      </c>
      <c r="E36" s="39" t="s">
        <v>4</v>
      </c>
    </row>
    <row r="37" spans="1:5" ht="12.75">
      <c r="A37" s="35" t="s">
        <v>57</v>
      </c>
      <c r="E37" s="40" t="s">
        <v>1233</v>
      </c>
    </row>
    <row r="38" spans="1:5" ht="12.75">
      <c r="A38" t="s">
        <v>58</v>
      </c>
      <c r="E38" s="39" t="s">
        <v>189</v>
      </c>
    </row>
    <row r="39" spans="1:16" ht="12.75">
      <c r="A39" t="s">
        <v>49</v>
      </c>
      <c s="34" t="s">
        <v>79</v>
      </c>
      <c s="34" t="s">
        <v>1293</v>
      </c>
      <c s="35" t="s">
        <v>4</v>
      </c>
      <c s="6" t="s">
        <v>1294</v>
      </c>
      <c s="36" t="s">
        <v>1295</v>
      </c>
      <c s="37">
        <v>630</v>
      </c>
      <c s="36">
        <v>0</v>
      </c>
      <c s="36">
        <f>ROUND(G39*H39,6)</f>
      </c>
      <c r="L39" s="38">
        <v>0</v>
      </c>
      <c s="32">
        <f>ROUND(ROUND(L39,2)*ROUND(G39,3),2)</f>
      </c>
      <c s="36" t="s">
        <v>187</v>
      </c>
      <c>
        <f>(M39*21)/100</f>
      </c>
      <c t="s">
        <v>27</v>
      </c>
    </row>
    <row r="40" spans="1:5" ht="12.75">
      <c r="A40" s="35" t="s">
        <v>56</v>
      </c>
      <c r="E40" s="39" t="s">
        <v>4</v>
      </c>
    </row>
    <row r="41" spans="1:5" ht="12.75">
      <c r="A41" s="35" t="s">
        <v>57</v>
      </c>
      <c r="E41" s="40" t="s">
        <v>1233</v>
      </c>
    </row>
    <row r="42" spans="1:5" ht="12.75">
      <c r="A42" t="s">
        <v>58</v>
      </c>
      <c r="E42" s="39" t="s">
        <v>189</v>
      </c>
    </row>
    <row r="43" spans="1:16" ht="12.75">
      <c r="A43" t="s">
        <v>49</v>
      </c>
      <c s="34" t="s">
        <v>83</v>
      </c>
      <c s="34" t="s">
        <v>1296</v>
      </c>
      <c s="35" t="s">
        <v>4</v>
      </c>
      <c s="6" t="s">
        <v>1297</v>
      </c>
      <c s="36" t="s">
        <v>54</v>
      </c>
      <c s="37">
        <v>37.8</v>
      </c>
      <c s="36">
        <v>0</v>
      </c>
      <c s="36">
        <f>ROUND(G43*H43,6)</f>
      </c>
      <c r="L43" s="38">
        <v>0</v>
      </c>
      <c s="32">
        <f>ROUND(ROUND(L43,2)*ROUND(G43,3),2)</f>
      </c>
      <c s="36" t="s">
        <v>187</v>
      </c>
      <c>
        <f>(M43*21)/100</f>
      </c>
      <c t="s">
        <v>27</v>
      </c>
    </row>
    <row r="44" spans="1:5" ht="12.75">
      <c r="A44" s="35" t="s">
        <v>56</v>
      </c>
      <c r="E44" s="39" t="s">
        <v>4</v>
      </c>
    </row>
    <row r="45" spans="1:5" ht="12.75">
      <c r="A45" s="35" t="s">
        <v>57</v>
      </c>
      <c r="E45" s="40" t="s">
        <v>1233</v>
      </c>
    </row>
    <row r="46" spans="1:5" ht="12.75">
      <c r="A46" t="s">
        <v>58</v>
      </c>
      <c r="E46" s="39" t="s">
        <v>189</v>
      </c>
    </row>
    <row r="47" spans="1:16" ht="12.75">
      <c r="A47" t="s">
        <v>49</v>
      </c>
      <c s="34" t="s">
        <v>129</v>
      </c>
      <c s="34" t="s">
        <v>1298</v>
      </c>
      <c s="35" t="s">
        <v>4</v>
      </c>
      <c s="6" t="s">
        <v>1299</v>
      </c>
      <c s="36" t="s">
        <v>165</v>
      </c>
      <c s="37">
        <v>4</v>
      </c>
      <c s="36">
        <v>0</v>
      </c>
      <c s="36">
        <f>ROUND(G47*H47,6)</f>
      </c>
      <c r="L47" s="38">
        <v>0</v>
      </c>
      <c s="32">
        <f>ROUND(ROUND(L47,2)*ROUND(G47,3),2)</f>
      </c>
      <c s="36" t="s">
        <v>187</v>
      </c>
      <c>
        <f>(M47*21)/100</f>
      </c>
      <c t="s">
        <v>27</v>
      </c>
    </row>
    <row r="48" spans="1:5" ht="12.75">
      <c r="A48" s="35" t="s">
        <v>56</v>
      </c>
      <c r="E48" s="39" t="s">
        <v>4</v>
      </c>
    </row>
    <row r="49" spans="1:5" ht="12.75">
      <c r="A49" s="35" t="s">
        <v>57</v>
      </c>
      <c r="E49" s="40" t="s">
        <v>1300</v>
      </c>
    </row>
    <row r="50" spans="1:5" ht="12.75">
      <c r="A50" t="s">
        <v>58</v>
      </c>
      <c r="E50" s="39" t="s">
        <v>189</v>
      </c>
    </row>
    <row r="51" spans="1:16" ht="12.75">
      <c r="A51" t="s">
        <v>49</v>
      </c>
      <c s="34" t="s">
        <v>135</v>
      </c>
      <c s="34" t="s">
        <v>1301</v>
      </c>
      <c s="35" t="s">
        <v>4</v>
      </c>
      <c s="6" t="s">
        <v>1302</v>
      </c>
      <c s="36" t="s">
        <v>165</v>
      </c>
      <c s="37">
        <v>12</v>
      </c>
      <c s="36">
        <v>0</v>
      </c>
      <c s="36">
        <f>ROUND(G51*H51,6)</f>
      </c>
      <c r="L51" s="38">
        <v>0</v>
      </c>
      <c s="32">
        <f>ROUND(ROUND(L51,2)*ROUND(G51,3),2)</f>
      </c>
      <c s="36" t="s">
        <v>187</v>
      </c>
      <c>
        <f>(M51*21)/100</f>
      </c>
      <c t="s">
        <v>27</v>
      </c>
    </row>
    <row r="52" spans="1:5" ht="12.75">
      <c r="A52" s="35" t="s">
        <v>56</v>
      </c>
      <c r="E52" s="39" t="s">
        <v>4</v>
      </c>
    </row>
    <row r="53" spans="1:5" ht="12.75">
      <c r="A53" s="35" t="s">
        <v>57</v>
      </c>
      <c r="E53" s="40" t="s">
        <v>1300</v>
      </c>
    </row>
    <row r="54" spans="1:5" ht="12.75">
      <c r="A54" t="s">
        <v>58</v>
      </c>
      <c r="E54" s="39" t="s">
        <v>189</v>
      </c>
    </row>
    <row r="55" spans="1:16" ht="12.75">
      <c r="A55" t="s">
        <v>49</v>
      </c>
      <c s="34" t="s">
        <v>176</v>
      </c>
      <c s="34" t="s">
        <v>1303</v>
      </c>
      <c s="35" t="s">
        <v>4</v>
      </c>
      <c s="6" t="s">
        <v>1304</v>
      </c>
      <c s="36" t="s">
        <v>165</v>
      </c>
      <c s="37">
        <v>1</v>
      </c>
      <c s="36">
        <v>0</v>
      </c>
      <c s="36">
        <f>ROUND(G55*H55,6)</f>
      </c>
      <c r="L55" s="38">
        <v>0</v>
      </c>
      <c s="32">
        <f>ROUND(ROUND(L55,2)*ROUND(G55,3),2)</f>
      </c>
      <c s="36" t="s">
        <v>187</v>
      </c>
      <c>
        <f>(M55*21)/100</f>
      </c>
      <c t="s">
        <v>27</v>
      </c>
    </row>
    <row r="56" spans="1:5" ht="12.75">
      <c r="A56" s="35" t="s">
        <v>56</v>
      </c>
      <c r="E56" s="39" t="s">
        <v>4</v>
      </c>
    </row>
    <row r="57" spans="1:5" ht="12.75">
      <c r="A57" s="35" t="s">
        <v>57</v>
      </c>
      <c r="E57" s="40" t="s">
        <v>1233</v>
      </c>
    </row>
    <row r="58" spans="1:5" ht="12.75">
      <c r="A58" t="s">
        <v>58</v>
      </c>
      <c r="E58" s="39" t="s">
        <v>189</v>
      </c>
    </row>
    <row r="59" spans="1:16" ht="25.5">
      <c r="A59" t="s">
        <v>49</v>
      </c>
      <c s="34" t="s">
        <v>179</v>
      </c>
      <c s="34" t="s">
        <v>1305</v>
      </c>
      <c s="35" t="s">
        <v>4</v>
      </c>
      <c s="6" t="s">
        <v>1306</v>
      </c>
      <c s="36" t="s">
        <v>497</v>
      </c>
      <c s="37">
        <v>31.5</v>
      </c>
      <c s="36">
        <v>0</v>
      </c>
      <c s="36">
        <f>ROUND(G59*H59,6)</f>
      </c>
      <c r="L59" s="38">
        <v>0</v>
      </c>
      <c s="32">
        <f>ROUND(ROUND(L59,2)*ROUND(G59,3),2)</f>
      </c>
      <c s="36" t="s">
        <v>187</v>
      </c>
      <c>
        <f>(M59*21)/100</f>
      </c>
      <c t="s">
        <v>27</v>
      </c>
    </row>
    <row r="60" spans="1:5" ht="12.75">
      <c r="A60" s="35" t="s">
        <v>56</v>
      </c>
      <c r="E60" s="39" t="s">
        <v>4</v>
      </c>
    </row>
    <row r="61" spans="1:5" ht="12.75">
      <c r="A61" s="35" t="s">
        <v>57</v>
      </c>
      <c r="E61" s="40" t="s">
        <v>1233</v>
      </c>
    </row>
    <row r="62" spans="1:5" ht="12.75">
      <c r="A62" t="s">
        <v>58</v>
      </c>
      <c r="E62" s="39" t="s">
        <v>189</v>
      </c>
    </row>
    <row r="63" spans="1:13" ht="12.75">
      <c r="A63" t="s">
        <v>46</v>
      </c>
      <c r="C63" s="31" t="s">
        <v>1307</v>
      </c>
      <c r="E63" s="33" t="s">
        <v>1308</v>
      </c>
      <c r="J63" s="32">
        <f>0</f>
      </c>
      <c s="32">
        <f>0</f>
      </c>
      <c s="32">
        <f>0+L64+L68</f>
      </c>
      <c s="32">
        <f>0+M64+M68</f>
      </c>
    </row>
    <row r="64" spans="1:16" ht="12.75">
      <c r="A64" t="s">
        <v>49</v>
      </c>
      <c s="34" t="s">
        <v>181</v>
      </c>
      <c s="34" t="s">
        <v>1309</v>
      </c>
      <c s="35" t="s">
        <v>4</v>
      </c>
      <c s="6" t="s">
        <v>1310</v>
      </c>
      <c s="36" t="s">
        <v>165</v>
      </c>
      <c s="37">
        <v>1</v>
      </c>
      <c s="36">
        <v>0</v>
      </c>
      <c s="36">
        <f>ROUND(G64*H64,6)</f>
      </c>
      <c r="L64" s="38">
        <v>0</v>
      </c>
      <c s="32">
        <f>ROUND(ROUND(L64,2)*ROUND(G64,3),2)</f>
      </c>
      <c s="36" t="s">
        <v>187</v>
      </c>
      <c>
        <f>(M64*21)/100</f>
      </c>
      <c t="s">
        <v>27</v>
      </c>
    </row>
    <row r="65" spans="1:5" ht="12.75">
      <c r="A65" s="35" t="s">
        <v>56</v>
      </c>
      <c r="E65" s="39" t="s">
        <v>4</v>
      </c>
    </row>
    <row r="66" spans="1:5" ht="12.75">
      <c r="A66" s="35" t="s">
        <v>57</v>
      </c>
      <c r="E66" s="40" t="s">
        <v>1233</v>
      </c>
    </row>
    <row r="67" spans="1:5" ht="12.75">
      <c r="A67" t="s">
        <v>58</v>
      </c>
      <c r="E67" s="39" t="s">
        <v>189</v>
      </c>
    </row>
    <row r="68" spans="1:16" ht="25.5">
      <c r="A68" t="s">
        <v>49</v>
      </c>
      <c s="34" t="s">
        <v>183</v>
      </c>
      <c s="34" t="s">
        <v>1311</v>
      </c>
      <c s="35" t="s">
        <v>4</v>
      </c>
      <c s="6" t="s">
        <v>1312</v>
      </c>
      <c s="36" t="s">
        <v>497</v>
      </c>
      <c s="37">
        <v>10</v>
      </c>
      <c s="36">
        <v>0</v>
      </c>
      <c s="36">
        <f>ROUND(G68*H68,6)</f>
      </c>
      <c r="L68" s="38">
        <v>0</v>
      </c>
      <c s="32">
        <f>ROUND(ROUND(L68,2)*ROUND(G68,3),2)</f>
      </c>
      <c s="36" t="s">
        <v>187</v>
      </c>
      <c>
        <f>(M68*21)/100</f>
      </c>
      <c t="s">
        <v>27</v>
      </c>
    </row>
    <row r="69" spans="1:5" ht="12.75">
      <c r="A69" s="35" t="s">
        <v>56</v>
      </c>
      <c r="E69" s="39" t="s">
        <v>4</v>
      </c>
    </row>
    <row r="70" spans="1:5" ht="12.75">
      <c r="A70" s="35" t="s">
        <v>57</v>
      </c>
      <c r="E70" s="40" t="s">
        <v>1233</v>
      </c>
    </row>
    <row r="71" spans="1:5" ht="12.75">
      <c r="A71" t="s">
        <v>58</v>
      </c>
      <c r="E71" s="39" t="s">
        <v>189</v>
      </c>
    </row>
    <row r="72" spans="1:13" ht="12.75">
      <c r="A72" t="s">
        <v>46</v>
      </c>
      <c r="C72" s="31" t="s">
        <v>1212</v>
      </c>
      <c r="E72" s="33" t="s">
        <v>1213</v>
      </c>
      <c r="J72" s="32">
        <f>0</f>
      </c>
      <c s="32">
        <f>0</f>
      </c>
      <c s="32">
        <f>0+L73+L77+L81+L85+L89+L93+L97+L101+L105</f>
      </c>
      <c s="32">
        <f>0+M73+M77+M81+M85+M89+M93+M97+M101+M105</f>
      </c>
    </row>
    <row r="73" spans="1:16" ht="12.75">
      <c r="A73" t="s">
        <v>49</v>
      </c>
      <c s="34" t="s">
        <v>190</v>
      </c>
      <c s="34" t="s">
        <v>1313</v>
      </c>
      <c s="35" t="s">
        <v>4</v>
      </c>
      <c s="6" t="s">
        <v>1314</v>
      </c>
      <c s="36" t="s">
        <v>165</v>
      </c>
      <c s="37">
        <v>2</v>
      </c>
      <c s="36">
        <v>0</v>
      </c>
      <c s="36">
        <f>ROUND(G73*H73,6)</f>
      </c>
      <c r="L73" s="38">
        <v>0</v>
      </c>
      <c s="32">
        <f>ROUND(ROUND(L73,2)*ROUND(G73,3),2)</f>
      </c>
      <c s="36" t="s">
        <v>187</v>
      </c>
      <c>
        <f>(M73*21)/100</f>
      </c>
      <c t="s">
        <v>27</v>
      </c>
    </row>
    <row r="74" spans="1:5" ht="12.75">
      <c r="A74" s="35" t="s">
        <v>56</v>
      </c>
      <c r="E74" s="39" t="s">
        <v>4</v>
      </c>
    </row>
    <row r="75" spans="1:5" ht="12.75">
      <c r="A75" s="35" t="s">
        <v>57</v>
      </c>
      <c r="E75" s="40" t="s">
        <v>1216</v>
      </c>
    </row>
    <row r="76" spans="1:5" ht="12.75">
      <c r="A76" t="s">
        <v>58</v>
      </c>
      <c r="E76" s="39" t="s">
        <v>189</v>
      </c>
    </row>
    <row r="77" spans="1:16" ht="25.5">
      <c r="A77" t="s">
        <v>49</v>
      </c>
      <c s="34" t="s">
        <v>194</v>
      </c>
      <c s="34" t="s">
        <v>1315</v>
      </c>
      <c s="35" t="s">
        <v>4</v>
      </c>
      <c s="6" t="s">
        <v>1316</v>
      </c>
      <c s="36" t="s">
        <v>165</v>
      </c>
      <c s="37">
        <v>2</v>
      </c>
      <c s="36">
        <v>0</v>
      </c>
      <c s="36">
        <f>ROUND(G77*H77,6)</f>
      </c>
      <c r="L77" s="38">
        <v>0</v>
      </c>
      <c s="32">
        <f>ROUND(ROUND(L77,2)*ROUND(G77,3),2)</f>
      </c>
      <c s="36" t="s">
        <v>187</v>
      </c>
      <c>
        <f>(M77*21)/100</f>
      </c>
      <c t="s">
        <v>27</v>
      </c>
    </row>
    <row r="78" spans="1:5" ht="12.75">
      <c r="A78" s="35" t="s">
        <v>56</v>
      </c>
      <c r="E78" s="39" t="s">
        <v>4</v>
      </c>
    </row>
    <row r="79" spans="1:5" ht="12.75">
      <c r="A79" s="35" t="s">
        <v>57</v>
      </c>
      <c r="E79" s="40" t="s">
        <v>1216</v>
      </c>
    </row>
    <row r="80" spans="1:5" ht="12.75">
      <c r="A80" t="s">
        <v>58</v>
      </c>
      <c r="E80" s="39" t="s">
        <v>189</v>
      </c>
    </row>
    <row r="81" spans="1:16" ht="12.75">
      <c r="A81" t="s">
        <v>49</v>
      </c>
      <c s="34" t="s">
        <v>198</v>
      </c>
      <c s="34" t="s">
        <v>1317</v>
      </c>
      <c s="35" t="s">
        <v>4</v>
      </c>
      <c s="6" t="s">
        <v>1318</v>
      </c>
      <c s="36" t="s">
        <v>165</v>
      </c>
      <c s="37">
        <v>2</v>
      </c>
      <c s="36">
        <v>0</v>
      </c>
      <c s="36">
        <f>ROUND(G81*H81,6)</f>
      </c>
      <c r="L81" s="38">
        <v>0</v>
      </c>
      <c s="32">
        <f>ROUND(ROUND(L81,2)*ROUND(G81,3),2)</f>
      </c>
      <c s="36" t="s">
        <v>187</v>
      </c>
      <c>
        <f>(M81*21)/100</f>
      </c>
      <c t="s">
        <v>27</v>
      </c>
    </row>
    <row r="82" spans="1:5" ht="12.75">
      <c r="A82" s="35" t="s">
        <v>56</v>
      </c>
      <c r="E82" s="39" t="s">
        <v>4</v>
      </c>
    </row>
    <row r="83" spans="1:5" ht="12.75">
      <c r="A83" s="35" t="s">
        <v>57</v>
      </c>
      <c r="E83" s="40" t="s">
        <v>1216</v>
      </c>
    </row>
    <row r="84" spans="1:5" ht="12.75">
      <c r="A84" t="s">
        <v>58</v>
      </c>
      <c r="E84" s="39" t="s">
        <v>189</v>
      </c>
    </row>
    <row r="85" spans="1:16" ht="12.75">
      <c r="A85" t="s">
        <v>49</v>
      </c>
      <c s="34" t="s">
        <v>202</v>
      </c>
      <c s="34" t="s">
        <v>1319</v>
      </c>
      <c s="35" t="s">
        <v>4</v>
      </c>
      <c s="6" t="s">
        <v>1320</v>
      </c>
      <c s="36" t="s">
        <v>165</v>
      </c>
      <c s="37">
        <v>6</v>
      </c>
      <c s="36">
        <v>0</v>
      </c>
      <c s="36">
        <f>ROUND(G85*H85,6)</f>
      </c>
      <c r="L85" s="38">
        <v>0</v>
      </c>
      <c s="32">
        <f>ROUND(ROUND(L85,2)*ROUND(G85,3),2)</f>
      </c>
      <c s="36" t="s">
        <v>187</v>
      </c>
      <c>
        <f>(M85*21)/100</f>
      </c>
      <c t="s">
        <v>27</v>
      </c>
    </row>
    <row r="86" spans="1:5" ht="12.75">
      <c r="A86" s="35" t="s">
        <v>56</v>
      </c>
      <c r="E86" s="39" t="s">
        <v>4</v>
      </c>
    </row>
    <row r="87" spans="1:5" ht="12.75">
      <c r="A87" s="35" t="s">
        <v>57</v>
      </c>
      <c r="E87" s="40" t="s">
        <v>1216</v>
      </c>
    </row>
    <row r="88" spans="1:5" ht="12.75">
      <c r="A88" t="s">
        <v>58</v>
      </c>
      <c r="E88" s="39" t="s">
        <v>189</v>
      </c>
    </row>
    <row r="89" spans="1:16" ht="12.75">
      <c r="A89" t="s">
        <v>49</v>
      </c>
      <c s="34" t="s">
        <v>206</v>
      </c>
      <c s="34" t="s">
        <v>1321</v>
      </c>
      <c s="35" t="s">
        <v>4</v>
      </c>
      <c s="6" t="s">
        <v>1322</v>
      </c>
      <c s="36" t="s">
        <v>165</v>
      </c>
      <c s="37">
        <v>1</v>
      </c>
      <c s="36">
        <v>0</v>
      </c>
      <c s="36">
        <f>ROUND(G89*H89,6)</f>
      </c>
      <c r="L89" s="38">
        <v>0</v>
      </c>
      <c s="32">
        <f>ROUND(ROUND(L89,2)*ROUND(G89,3),2)</f>
      </c>
      <c s="36" t="s">
        <v>187</v>
      </c>
      <c>
        <f>(M89*21)/100</f>
      </c>
      <c t="s">
        <v>27</v>
      </c>
    </row>
    <row r="90" spans="1:5" ht="12.75">
      <c r="A90" s="35" t="s">
        <v>56</v>
      </c>
      <c r="E90" s="39" t="s">
        <v>4</v>
      </c>
    </row>
    <row r="91" spans="1:5" ht="12.75">
      <c r="A91" s="35" t="s">
        <v>57</v>
      </c>
      <c r="E91" s="40" t="s">
        <v>1216</v>
      </c>
    </row>
    <row r="92" spans="1:5" ht="12.75">
      <c r="A92" t="s">
        <v>58</v>
      </c>
      <c r="E92" s="39" t="s">
        <v>189</v>
      </c>
    </row>
    <row r="93" spans="1:16" ht="25.5">
      <c r="A93" t="s">
        <v>49</v>
      </c>
      <c s="34" t="s">
        <v>209</v>
      </c>
      <c s="34" t="s">
        <v>1323</v>
      </c>
      <c s="35" t="s">
        <v>4</v>
      </c>
      <c s="6" t="s">
        <v>1324</v>
      </c>
      <c s="36" t="s">
        <v>165</v>
      </c>
      <c s="37">
        <v>2</v>
      </c>
      <c s="36">
        <v>0</v>
      </c>
      <c s="36">
        <f>ROUND(G93*H93,6)</f>
      </c>
      <c r="L93" s="38">
        <v>0</v>
      </c>
      <c s="32">
        <f>ROUND(ROUND(L93,2)*ROUND(G93,3),2)</f>
      </c>
      <c s="36" t="s">
        <v>187</v>
      </c>
      <c>
        <f>(M93*21)/100</f>
      </c>
      <c t="s">
        <v>27</v>
      </c>
    </row>
    <row r="94" spans="1:5" ht="12.75">
      <c r="A94" s="35" t="s">
        <v>56</v>
      </c>
      <c r="E94" s="39" t="s">
        <v>4</v>
      </c>
    </row>
    <row r="95" spans="1:5" ht="12.75">
      <c r="A95" s="35" t="s">
        <v>57</v>
      </c>
      <c r="E95" s="40" t="s">
        <v>1216</v>
      </c>
    </row>
    <row r="96" spans="1:5" ht="12.75">
      <c r="A96" t="s">
        <v>58</v>
      </c>
      <c r="E96" s="39" t="s">
        <v>189</v>
      </c>
    </row>
    <row r="97" spans="1:16" ht="12.75">
      <c r="A97" t="s">
        <v>49</v>
      </c>
      <c s="34" t="s">
        <v>212</v>
      </c>
      <c s="34" t="s">
        <v>1214</v>
      </c>
      <c s="35" t="s">
        <v>4</v>
      </c>
      <c s="6" t="s">
        <v>1215</v>
      </c>
      <c s="36" t="s">
        <v>165</v>
      </c>
      <c s="37">
        <v>4</v>
      </c>
      <c s="36">
        <v>0</v>
      </c>
      <c s="36">
        <f>ROUND(G97*H97,6)</f>
      </c>
      <c r="L97" s="38">
        <v>0</v>
      </c>
      <c s="32">
        <f>ROUND(ROUND(L97,2)*ROUND(G97,3),2)</f>
      </c>
      <c s="36" t="s">
        <v>187</v>
      </c>
      <c>
        <f>(M97*21)/100</f>
      </c>
      <c t="s">
        <v>27</v>
      </c>
    </row>
    <row r="98" spans="1:5" ht="12.75">
      <c r="A98" s="35" t="s">
        <v>56</v>
      </c>
      <c r="E98" s="39" t="s">
        <v>4</v>
      </c>
    </row>
    <row r="99" spans="1:5" ht="12.75">
      <c r="A99" s="35" t="s">
        <v>57</v>
      </c>
      <c r="E99" s="40" t="s">
        <v>1216</v>
      </c>
    </row>
    <row r="100" spans="1:5" ht="12.75">
      <c r="A100" t="s">
        <v>58</v>
      </c>
      <c r="E100" s="39" t="s">
        <v>189</v>
      </c>
    </row>
    <row r="101" spans="1:16" ht="12.75">
      <c r="A101" t="s">
        <v>49</v>
      </c>
      <c s="34" t="s">
        <v>216</v>
      </c>
      <c s="34" t="s">
        <v>1325</v>
      </c>
      <c s="35" t="s">
        <v>4</v>
      </c>
      <c s="6" t="s">
        <v>1326</v>
      </c>
      <c s="36" t="s">
        <v>242</v>
      </c>
      <c s="37">
        <v>204</v>
      </c>
      <c s="36">
        <v>0</v>
      </c>
      <c s="36">
        <f>ROUND(G101*H101,6)</f>
      </c>
      <c r="L101" s="38">
        <v>0</v>
      </c>
      <c s="32">
        <f>ROUND(ROUND(L101,2)*ROUND(G101,3),2)</f>
      </c>
      <c s="36" t="s">
        <v>187</v>
      </c>
      <c>
        <f>(M101*21)/100</f>
      </c>
      <c t="s">
        <v>27</v>
      </c>
    </row>
    <row r="102" spans="1:5" ht="12.75">
      <c r="A102" s="35" t="s">
        <v>56</v>
      </c>
      <c r="E102" s="39" t="s">
        <v>4</v>
      </c>
    </row>
    <row r="103" spans="1:5" ht="12.75">
      <c r="A103" s="35" t="s">
        <v>57</v>
      </c>
      <c r="E103" s="40" t="s">
        <v>1216</v>
      </c>
    </row>
    <row r="104" spans="1:5" ht="12.75">
      <c r="A104" t="s">
        <v>58</v>
      </c>
      <c r="E104" s="39" t="s">
        <v>189</v>
      </c>
    </row>
    <row r="105" spans="1:16" ht="12.75">
      <c r="A105" t="s">
        <v>49</v>
      </c>
      <c s="34" t="s">
        <v>220</v>
      </c>
      <c s="34" t="s">
        <v>1227</v>
      </c>
      <c s="35" t="s">
        <v>4</v>
      </c>
      <c s="6" t="s">
        <v>1228</v>
      </c>
      <c s="36" t="s">
        <v>497</v>
      </c>
      <c s="37">
        <v>32</v>
      </c>
      <c s="36">
        <v>0</v>
      </c>
      <c s="36">
        <f>ROUND(G105*H105,6)</f>
      </c>
      <c r="L105" s="38">
        <v>0</v>
      </c>
      <c s="32">
        <f>ROUND(ROUND(L105,2)*ROUND(G105,3),2)</f>
      </c>
      <c s="36" t="s">
        <v>187</v>
      </c>
      <c>
        <f>(M105*21)/100</f>
      </c>
      <c t="s">
        <v>27</v>
      </c>
    </row>
    <row r="106" spans="1:5" ht="12.75">
      <c r="A106" s="35" t="s">
        <v>56</v>
      </c>
      <c r="E106" s="39" t="s">
        <v>4</v>
      </c>
    </row>
    <row r="107" spans="1:5" ht="12.75">
      <c r="A107" s="35" t="s">
        <v>57</v>
      </c>
      <c r="E107" s="40" t="s">
        <v>4</v>
      </c>
    </row>
    <row r="108" spans="1:5" ht="12.75">
      <c r="A108" t="s">
        <v>58</v>
      </c>
      <c r="E108" s="39" t="s">
        <v>189</v>
      </c>
    </row>
    <row r="109" spans="1:13" ht="12.75">
      <c r="A109" t="s">
        <v>46</v>
      </c>
      <c r="C109" s="31" t="s">
        <v>1327</v>
      </c>
      <c r="E109" s="33" t="s">
        <v>1328</v>
      </c>
      <c r="J109" s="32">
        <f>0</f>
      </c>
      <c s="32">
        <f>0</f>
      </c>
      <c s="32">
        <f>0+L110+L114</f>
      </c>
      <c s="32">
        <f>0+M110+M114</f>
      </c>
    </row>
    <row r="110" spans="1:16" ht="12.75">
      <c r="A110" t="s">
        <v>49</v>
      </c>
      <c s="34" t="s">
        <v>225</v>
      </c>
      <c s="34" t="s">
        <v>1329</v>
      </c>
      <c s="35" t="s">
        <v>4</v>
      </c>
      <c s="6" t="s">
        <v>1330</v>
      </c>
      <c s="36" t="s">
        <v>165</v>
      </c>
      <c s="37">
        <v>1</v>
      </c>
      <c s="36">
        <v>0</v>
      </c>
      <c s="36">
        <f>ROUND(G110*H110,6)</f>
      </c>
      <c r="L110" s="38">
        <v>0</v>
      </c>
      <c s="32">
        <f>ROUND(ROUND(L110,2)*ROUND(G110,3),2)</f>
      </c>
      <c s="36" t="s">
        <v>187</v>
      </c>
      <c>
        <f>(M110*21)/100</f>
      </c>
      <c t="s">
        <v>27</v>
      </c>
    </row>
    <row r="111" spans="1:5" ht="12.75">
      <c r="A111" s="35" t="s">
        <v>56</v>
      </c>
      <c r="E111" s="39" t="s">
        <v>4</v>
      </c>
    </row>
    <row r="112" spans="1:5" ht="12.75">
      <c r="A112" s="35" t="s">
        <v>57</v>
      </c>
      <c r="E112" s="40" t="s">
        <v>1233</v>
      </c>
    </row>
    <row r="113" spans="1:5" ht="12.75">
      <c r="A113" t="s">
        <v>58</v>
      </c>
      <c r="E113" s="39" t="s">
        <v>189</v>
      </c>
    </row>
    <row r="114" spans="1:16" ht="25.5">
      <c r="A114" t="s">
        <v>49</v>
      </c>
      <c s="34" t="s">
        <v>229</v>
      </c>
      <c s="34" t="s">
        <v>1331</v>
      </c>
      <c s="35" t="s">
        <v>4</v>
      </c>
      <c s="6" t="s">
        <v>1332</v>
      </c>
      <c s="36" t="s">
        <v>238</v>
      </c>
      <c s="37">
        <v>35</v>
      </c>
      <c s="36">
        <v>0</v>
      </c>
      <c s="36">
        <f>ROUND(G114*H114,6)</f>
      </c>
      <c r="L114" s="38">
        <v>0</v>
      </c>
      <c s="32">
        <f>ROUND(ROUND(L114,2)*ROUND(G114,3),2)</f>
      </c>
      <c s="36" t="s">
        <v>187</v>
      </c>
      <c>
        <f>(M114*21)/100</f>
      </c>
      <c t="s">
        <v>27</v>
      </c>
    </row>
    <row r="115" spans="1:5" ht="12.75">
      <c r="A115" s="35" t="s">
        <v>56</v>
      </c>
      <c r="E115" s="39" t="s">
        <v>4</v>
      </c>
    </row>
    <row r="116" spans="1:5" ht="12.75">
      <c r="A116" s="35" t="s">
        <v>57</v>
      </c>
      <c r="E116" s="40" t="s">
        <v>1233</v>
      </c>
    </row>
    <row r="117" spans="1:5" ht="12.75">
      <c r="A117" t="s">
        <v>58</v>
      </c>
      <c r="E117" s="39" t="s">
        <v>189</v>
      </c>
    </row>
    <row r="118" spans="1:13" ht="12.75">
      <c r="A118" t="s">
        <v>46</v>
      </c>
      <c r="C118" s="31" t="s">
        <v>1229</v>
      </c>
      <c r="E118" s="33" t="s">
        <v>1230</v>
      </c>
      <c r="J118" s="32">
        <f>0</f>
      </c>
      <c s="32">
        <f>0</f>
      </c>
      <c s="32">
        <f>0+L119+L123+L127+L131+L135+L139+L143+L147+L151</f>
      </c>
      <c s="32">
        <f>0+M119+M123+M127+M131+M135+M139+M143+M147+M151</f>
      </c>
    </row>
    <row r="119" spans="1:16" ht="12.75">
      <c r="A119" t="s">
        <v>49</v>
      </c>
      <c s="34" t="s">
        <v>232</v>
      </c>
      <c s="34" t="s">
        <v>1231</v>
      </c>
      <c s="35" t="s">
        <v>4</v>
      </c>
      <c s="6" t="s">
        <v>1232</v>
      </c>
      <c s="36" t="s">
        <v>165</v>
      </c>
      <c s="37">
        <v>1</v>
      </c>
      <c s="36">
        <v>0</v>
      </c>
      <c s="36">
        <f>ROUND(G119*H119,6)</f>
      </c>
      <c r="L119" s="38">
        <v>0</v>
      </c>
      <c s="32">
        <f>ROUND(ROUND(L119,2)*ROUND(G119,3),2)</f>
      </c>
      <c s="36" t="s">
        <v>187</v>
      </c>
      <c>
        <f>(M119*21)/100</f>
      </c>
      <c t="s">
        <v>27</v>
      </c>
    </row>
    <row r="120" spans="1:5" ht="12.75">
      <c r="A120" s="35" t="s">
        <v>56</v>
      </c>
      <c r="E120" s="39" t="s">
        <v>4</v>
      </c>
    </row>
    <row r="121" spans="1:5" ht="12.75">
      <c r="A121" s="35" t="s">
        <v>57</v>
      </c>
      <c r="E121" s="40" t="s">
        <v>1233</v>
      </c>
    </row>
    <row r="122" spans="1:5" ht="12.75">
      <c r="A122" t="s">
        <v>58</v>
      </c>
      <c r="E122" s="39" t="s">
        <v>189</v>
      </c>
    </row>
    <row r="123" spans="1:16" ht="12.75">
      <c r="A123" t="s">
        <v>49</v>
      </c>
      <c s="34" t="s">
        <v>235</v>
      </c>
      <c s="34" t="s">
        <v>1234</v>
      </c>
      <c s="35" t="s">
        <v>4</v>
      </c>
      <c s="6" t="s">
        <v>1235</v>
      </c>
      <c s="36" t="s">
        <v>165</v>
      </c>
      <c s="37">
        <v>1</v>
      </c>
      <c s="36">
        <v>0</v>
      </c>
      <c s="36">
        <f>ROUND(G123*H123,6)</f>
      </c>
      <c r="L123" s="38">
        <v>0</v>
      </c>
      <c s="32">
        <f>ROUND(ROUND(L123,2)*ROUND(G123,3),2)</f>
      </c>
      <c s="36" t="s">
        <v>187</v>
      </c>
      <c>
        <f>(M123*21)/100</f>
      </c>
      <c t="s">
        <v>27</v>
      </c>
    </row>
    <row r="124" spans="1:5" ht="12.75">
      <c r="A124" s="35" t="s">
        <v>56</v>
      </c>
      <c r="E124" s="39" t="s">
        <v>4</v>
      </c>
    </row>
    <row r="125" spans="1:5" ht="12.75">
      <c r="A125" s="35" t="s">
        <v>57</v>
      </c>
      <c r="E125" s="40" t="s">
        <v>1233</v>
      </c>
    </row>
    <row r="126" spans="1:5" ht="12.75">
      <c r="A126" t="s">
        <v>58</v>
      </c>
      <c r="E126" s="39" t="s">
        <v>189</v>
      </c>
    </row>
    <row r="127" spans="1:16" ht="12.75">
      <c r="A127" t="s">
        <v>49</v>
      </c>
      <c s="34" t="s">
        <v>239</v>
      </c>
      <c s="34" t="s">
        <v>1236</v>
      </c>
      <c s="35" t="s">
        <v>4</v>
      </c>
      <c s="6" t="s">
        <v>1237</v>
      </c>
      <c s="36" t="s">
        <v>165</v>
      </c>
      <c s="37">
        <v>1</v>
      </c>
      <c s="36">
        <v>0</v>
      </c>
      <c s="36">
        <f>ROUND(G127*H127,6)</f>
      </c>
      <c r="L127" s="38">
        <v>0</v>
      </c>
      <c s="32">
        <f>ROUND(ROUND(L127,2)*ROUND(G127,3),2)</f>
      </c>
      <c s="36" t="s">
        <v>187</v>
      </c>
      <c>
        <f>(M127*21)/100</f>
      </c>
      <c t="s">
        <v>27</v>
      </c>
    </row>
    <row r="128" spans="1:5" ht="12.75">
      <c r="A128" s="35" t="s">
        <v>56</v>
      </c>
      <c r="E128" s="39" t="s">
        <v>4</v>
      </c>
    </row>
    <row r="129" spans="1:5" ht="12.75">
      <c r="A129" s="35" t="s">
        <v>57</v>
      </c>
      <c r="E129" s="40" t="s">
        <v>1233</v>
      </c>
    </row>
    <row r="130" spans="1:5" ht="12.75">
      <c r="A130" t="s">
        <v>58</v>
      </c>
      <c r="E130" s="39" t="s">
        <v>189</v>
      </c>
    </row>
    <row r="131" spans="1:16" ht="25.5">
      <c r="A131" t="s">
        <v>49</v>
      </c>
      <c s="34" t="s">
        <v>244</v>
      </c>
      <c s="34" t="s">
        <v>1240</v>
      </c>
      <c s="35" t="s">
        <v>4</v>
      </c>
      <c s="6" t="s">
        <v>1241</v>
      </c>
      <c s="36" t="s">
        <v>165</v>
      </c>
      <c s="37">
        <v>4</v>
      </c>
      <c s="36">
        <v>0</v>
      </c>
      <c s="36">
        <f>ROUND(G131*H131,6)</f>
      </c>
      <c r="L131" s="38">
        <v>0</v>
      </c>
      <c s="32">
        <f>ROUND(ROUND(L131,2)*ROUND(G131,3),2)</f>
      </c>
      <c s="36" t="s">
        <v>187</v>
      </c>
      <c>
        <f>(M131*21)/100</f>
      </c>
      <c t="s">
        <v>27</v>
      </c>
    </row>
    <row r="132" spans="1:5" ht="12.75">
      <c r="A132" s="35" t="s">
        <v>56</v>
      </c>
      <c r="E132" s="39" t="s">
        <v>4</v>
      </c>
    </row>
    <row r="133" spans="1:5" ht="12.75">
      <c r="A133" s="35" t="s">
        <v>57</v>
      </c>
      <c r="E133" s="40" t="s">
        <v>1233</v>
      </c>
    </row>
    <row r="134" spans="1:5" ht="12.75">
      <c r="A134" t="s">
        <v>58</v>
      </c>
      <c r="E134" s="39" t="s">
        <v>189</v>
      </c>
    </row>
    <row r="135" spans="1:16" ht="12.75">
      <c r="A135" t="s">
        <v>49</v>
      </c>
      <c s="34" t="s">
        <v>248</v>
      </c>
      <c s="34" t="s">
        <v>1242</v>
      </c>
      <c s="35" t="s">
        <v>4</v>
      </c>
      <c s="6" t="s">
        <v>1243</v>
      </c>
      <c s="36" t="s">
        <v>165</v>
      </c>
      <c s="37">
        <v>1</v>
      </c>
      <c s="36">
        <v>0</v>
      </c>
      <c s="36">
        <f>ROUND(G135*H135,6)</f>
      </c>
      <c r="L135" s="38">
        <v>0</v>
      </c>
      <c s="32">
        <f>ROUND(ROUND(L135,2)*ROUND(G135,3),2)</f>
      </c>
      <c s="36" t="s">
        <v>187</v>
      </c>
      <c>
        <f>(M135*21)/100</f>
      </c>
      <c t="s">
        <v>27</v>
      </c>
    </row>
    <row r="136" spans="1:5" ht="12.75">
      <c r="A136" s="35" t="s">
        <v>56</v>
      </c>
      <c r="E136" s="39" t="s">
        <v>4</v>
      </c>
    </row>
    <row r="137" spans="1:5" ht="12.75">
      <c r="A137" s="35" t="s">
        <v>57</v>
      </c>
      <c r="E137" s="40" t="s">
        <v>1233</v>
      </c>
    </row>
    <row r="138" spans="1:5" ht="12.75">
      <c r="A138" t="s">
        <v>58</v>
      </c>
      <c r="E138" s="39" t="s">
        <v>189</v>
      </c>
    </row>
    <row r="139" spans="1:16" ht="12.75">
      <c r="A139" t="s">
        <v>49</v>
      </c>
      <c s="34" t="s">
        <v>251</v>
      </c>
      <c s="34" t="s">
        <v>1244</v>
      </c>
      <c s="35" t="s">
        <v>4</v>
      </c>
      <c s="6" t="s">
        <v>1245</v>
      </c>
      <c s="36" t="s">
        <v>165</v>
      </c>
      <c s="37">
        <v>1</v>
      </c>
      <c s="36">
        <v>0</v>
      </c>
      <c s="36">
        <f>ROUND(G139*H139,6)</f>
      </c>
      <c r="L139" s="38">
        <v>0</v>
      </c>
      <c s="32">
        <f>ROUND(ROUND(L139,2)*ROUND(G139,3),2)</f>
      </c>
      <c s="36" t="s">
        <v>187</v>
      </c>
      <c>
        <f>(M139*21)/100</f>
      </c>
      <c t="s">
        <v>27</v>
      </c>
    </row>
    <row r="140" spans="1:5" ht="12.75">
      <c r="A140" s="35" t="s">
        <v>56</v>
      </c>
      <c r="E140" s="39" t="s">
        <v>4</v>
      </c>
    </row>
    <row r="141" spans="1:5" ht="12.75">
      <c r="A141" s="35" t="s">
        <v>57</v>
      </c>
      <c r="E141" s="40" t="s">
        <v>1233</v>
      </c>
    </row>
    <row r="142" spans="1:5" ht="12.75">
      <c r="A142" t="s">
        <v>58</v>
      </c>
      <c r="E142" s="39" t="s">
        <v>189</v>
      </c>
    </row>
    <row r="143" spans="1:16" ht="12.75">
      <c r="A143" t="s">
        <v>49</v>
      </c>
      <c s="34" t="s">
        <v>254</v>
      </c>
      <c s="34" t="s">
        <v>1246</v>
      </c>
      <c s="35" t="s">
        <v>4</v>
      </c>
      <c s="6" t="s">
        <v>1247</v>
      </c>
      <c s="36" t="s">
        <v>165</v>
      </c>
      <c s="37">
        <v>1</v>
      </c>
      <c s="36">
        <v>0</v>
      </c>
      <c s="36">
        <f>ROUND(G143*H143,6)</f>
      </c>
      <c r="L143" s="38">
        <v>0</v>
      </c>
      <c s="32">
        <f>ROUND(ROUND(L143,2)*ROUND(G143,3),2)</f>
      </c>
      <c s="36" t="s">
        <v>187</v>
      </c>
      <c>
        <f>(M143*21)/100</f>
      </c>
      <c t="s">
        <v>27</v>
      </c>
    </row>
    <row r="144" spans="1:5" ht="12.75">
      <c r="A144" s="35" t="s">
        <v>56</v>
      </c>
      <c r="E144" s="39" t="s">
        <v>4</v>
      </c>
    </row>
    <row r="145" spans="1:5" ht="12.75">
      <c r="A145" s="35" t="s">
        <v>57</v>
      </c>
      <c r="E145" s="40" t="s">
        <v>1233</v>
      </c>
    </row>
    <row r="146" spans="1:5" ht="12.75">
      <c r="A146" t="s">
        <v>58</v>
      </c>
      <c r="E146" s="39" t="s">
        <v>189</v>
      </c>
    </row>
    <row r="147" spans="1:16" ht="12.75">
      <c r="A147" t="s">
        <v>49</v>
      </c>
      <c s="34" t="s">
        <v>257</v>
      </c>
      <c s="34" t="s">
        <v>1248</v>
      </c>
      <c s="35" t="s">
        <v>4</v>
      </c>
      <c s="6" t="s">
        <v>1249</v>
      </c>
      <c s="36" t="s">
        <v>497</v>
      </c>
      <c s="37">
        <v>24</v>
      </c>
      <c s="36">
        <v>0</v>
      </c>
      <c s="36">
        <f>ROUND(G147*H147,6)</f>
      </c>
      <c r="L147" s="38">
        <v>0</v>
      </c>
      <c s="32">
        <f>ROUND(ROUND(L147,2)*ROUND(G147,3),2)</f>
      </c>
      <c s="36" t="s">
        <v>187</v>
      </c>
      <c>
        <f>(M147*21)/100</f>
      </c>
      <c t="s">
        <v>27</v>
      </c>
    </row>
    <row r="148" spans="1:5" ht="12.75">
      <c r="A148" s="35" t="s">
        <v>56</v>
      </c>
      <c r="E148" s="39" t="s">
        <v>4</v>
      </c>
    </row>
    <row r="149" spans="1:5" ht="12.75">
      <c r="A149" s="35" t="s">
        <v>57</v>
      </c>
      <c r="E149" s="40" t="s">
        <v>1233</v>
      </c>
    </row>
    <row r="150" spans="1:5" ht="12.75">
      <c r="A150" t="s">
        <v>58</v>
      </c>
      <c r="E150" s="39" t="s">
        <v>189</v>
      </c>
    </row>
    <row r="151" spans="1:16" ht="12.75">
      <c r="A151" t="s">
        <v>49</v>
      </c>
      <c s="34" t="s">
        <v>260</v>
      </c>
      <c s="34" t="s">
        <v>1250</v>
      </c>
      <c s="35" t="s">
        <v>4</v>
      </c>
      <c s="6" t="s">
        <v>1251</v>
      </c>
      <c s="36" t="s">
        <v>497</v>
      </c>
      <c s="37">
        <v>12</v>
      </c>
      <c s="36">
        <v>0</v>
      </c>
      <c s="36">
        <f>ROUND(G151*H151,6)</f>
      </c>
      <c r="L151" s="38">
        <v>0</v>
      </c>
      <c s="32">
        <f>ROUND(ROUND(L151,2)*ROUND(G151,3),2)</f>
      </c>
      <c s="36" t="s">
        <v>187</v>
      </c>
      <c>
        <f>(M151*21)/100</f>
      </c>
      <c t="s">
        <v>27</v>
      </c>
    </row>
    <row r="152" spans="1:5" ht="12.75">
      <c r="A152" s="35" t="s">
        <v>56</v>
      </c>
      <c r="E152" s="39" t="s">
        <v>4</v>
      </c>
    </row>
    <row r="153" spans="1:5" ht="12.75">
      <c r="A153" s="35" t="s">
        <v>57</v>
      </c>
      <c r="E153" s="40" t="s">
        <v>1233</v>
      </c>
    </row>
    <row r="154" spans="1:5" ht="12.75">
      <c r="A154" t="s">
        <v>58</v>
      </c>
      <c r="E154" s="39" t="s">
        <v>189</v>
      </c>
    </row>
    <row r="155" spans="1:13" ht="12.75">
      <c r="A155" t="s">
        <v>46</v>
      </c>
      <c r="C155" s="31" t="s">
        <v>1252</v>
      </c>
      <c r="E155" s="33" t="s">
        <v>1253</v>
      </c>
      <c r="J155" s="32">
        <f>0</f>
      </c>
      <c s="32">
        <f>0</f>
      </c>
      <c s="32">
        <f>0+L156+L160+L164+L168+L172+L176</f>
      </c>
      <c s="32">
        <f>0+M156+M160+M164+M168+M172+M176</f>
      </c>
    </row>
    <row r="156" spans="1:16" ht="12.75">
      <c r="A156" t="s">
        <v>49</v>
      </c>
      <c s="34" t="s">
        <v>264</v>
      </c>
      <c s="34" t="s">
        <v>1333</v>
      </c>
      <c s="35" t="s">
        <v>4</v>
      </c>
      <c s="6" t="s">
        <v>1334</v>
      </c>
      <c s="36" t="s">
        <v>186</v>
      </c>
      <c s="37">
        <v>21</v>
      </c>
      <c s="36">
        <v>0</v>
      </c>
      <c s="36">
        <f>ROUND(G156*H156,6)</f>
      </c>
      <c r="L156" s="38">
        <v>0</v>
      </c>
      <c s="32">
        <f>ROUND(ROUND(L156,2)*ROUND(G156,3),2)</f>
      </c>
      <c s="36" t="s">
        <v>187</v>
      </c>
      <c>
        <f>(M156*21)/100</f>
      </c>
      <c t="s">
        <v>27</v>
      </c>
    </row>
    <row r="157" spans="1:5" ht="12.75">
      <c r="A157" s="35" t="s">
        <v>56</v>
      </c>
      <c r="E157" s="39" t="s">
        <v>4</v>
      </c>
    </row>
    <row r="158" spans="1:5" ht="12.75">
      <c r="A158" s="35" t="s">
        <v>57</v>
      </c>
      <c r="E158" s="40" t="s">
        <v>1256</v>
      </c>
    </row>
    <row r="159" spans="1:5" ht="12.75">
      <c r="A159" t="s">
        <v>58</v>
      </c>
      <c r="E159" s="39" t="s">
        <v>189</v>
      </c>
    </row>
    <row r="160" spans="1:16" ht="12.75">
      <c r="A160" t="s">
        <v>49</v>
      </c>
      <c s="34" t="s">
        <v>268</v>
      </c>
      <c s="34" t="s">
        <v>1335</v>
      </c>
      <c s="35" t="s">
        <v>4</v>
      </c>
      <c s="6" t="s">
        <v>1336</v>
      </c>
      <c s="36" t="s">
        <v>165</v>
      </c>
      <c s="37">
        <v>4</v>
      </c>
      <c s="36">
        <v>0</v>
      </c>
      <c s="36">
        <f>ROUND(G160*H160,6)</f>
      </c>
      <c r="L160" s="38">
        <v>0</v>
      </c>
      <c s="32">
        <f>ROUND(ROUND(L160,2)*ROUND(G160,3),2)</f>
      </c>
      <c s="36" t="s">
        <v>187</v>
      </c>
      <c>
        <f>(M160*21)/100</f>
      </c>
      <c t="s">
        <v>27</v>
      </c>
    </row>
    <row r="161" spans="1:5" ht="12.75">
      <c r="A161" s="35" t="s">
        <v>56</v>
      </c>
      <c r="E161" s="39" t="s">
        <v>4</v>
      </c>
    </row>
    <row r="162" spans="1:5" ht="12.75">
      <c r="A162" s="35" t="s">
        <v>57</v>
      </c>
      <c r="E162" s="40" t="s">
        <v>1256</v>
      </c>
    </row>
    <row r="163" spans="1:5" ht="12.75">
      <c r="A163" t="s">
        <v>58</v>
      </c>
      <c r="E163" s="39" t="s">
        <v>189</v>
      </c>
    </row>
    <row r="164" spans="1:16" ht="12.75">
      <c r="A164" t="s">
        <v>49</v>
      </c>
      <c s="34" t="s">
        <v>273</v>
      </c>
      <c s="34" t="s">
        <v>1337</v>
      </c>
      <c s="35" t="s">
        <v>4</v>
      </c>
      <c s="6" t="s">
        <v>1338</v>
      </c>
      <c s="36" t="s">
        <v>242</v>
      </c>
      <c s="37">
        <v>30</v>
      </c>
      <c s="36">
        <v>0</v>
      </c>
      <c s="36">
        <f>ROUND(G164*H164,6)</f>
      </c>
      <c r="L164" s="38">
        <v>0</v>
      </c>
      <c s="32">
        <f>ROUND(ROUND(L164,2)*ROUND(G164,3),2)</f>
      </c>
      <c s="36" t="s">
        <v>187</v>
      </c>
      <c>
        <f>(M164*21)/100</f>
      </c>
      <c t="s">
        <v>27</v>
      </c>
    </row>
    <row r="165" spans="1:5" ht="12.75">
      <c r="A165" s="35" t="s">
        <v>56</v>
      </c>
      <c r="E165" s="39" t="s">
        <v>4</v>
      </c>
    </row>
    <row r="166" spans="1:5" ht="12.75">
      <c r="A166" s="35" t="s">
        <v>57</v>
      </c>
      <c r="E166" s="40" t="s">
        <v>1256</v>
      </c>
    </row>
    <row r="167" spans="1:5" ht="12.75">
      <c r="A167" t="s">
        <v>58</v>
      </c>
      <c r="E167" s="39" t="s">
        <v>189</v>
      </c>
    </row>
    <row r="168" spans="1:16" ht="12.75">
      <c r="A168" t="s">
        <v>49</v>
      </c>
      <c s="34" t="s">
        <v>276</v>
      </c>
      <c s="34" t="s">
        <v>1339</v>
      </c>
      <c s="35" t="s">
        <v>4</v>
      </c>
      <c s="6" t="s">
        <v>1340</v>
      </c>
      <c s="36" t="s">
        <v>1295</v>
      </c>
      <c s="37">
        <v>630</v>
      </c>
      <c s="36">
        <v>0</v>
      </c>
      <c s="36">
        <f>ROUND(G168*H168,6)</f>
      </c>
      <c r="L168" s="38">
        <v>0</v>
      </c>
      <c s="32">
        <f>ROUND(ROUND(L168,2)*ROUND(G168,3),2)</f>
      </c>
      <c s="36" t="s">
        <v>187</v>
      </c>
      <c>
        <f>(M168*21)/100</f>
      </c>
      <c t="s">
        <v>27</v>
      </c>
    </row>
    <row r="169" spans="1:5" ht="12.75">
      <c r="A169" s="35" t="s">
        <v>56</v>
      </c>
      <c r="E169" s="39" t="s">
        <v>4</v>
      </c>
    </row>
    <row r="170" spans="1:5" ht="12.75">
      <c r="A170" s="35" t="s">
        <v>57</v>
      </c>
      <c r="E170" s="40" t="s">
        <v>1256</v>
      </c>
    </row>
    <row r="171" spans="1:5" ht="12.75">
      <c r="A171" t="s">
        <v>58</v>
      </c>
      <c r="E171" s="39" t="s">
        <v>189</v>
      </c>
    </row>
    <row r="172" spans="1:16" ht="12.75">
      <c r="A172" t="s">
        <v>49</v>
      </c>
      <c s="34" t="s">
        <v>280</v>
      </c>
      <c s="34" t="s">
        <v>1341</v>
      </c>
      <c s="35" t="s">
        <v>4</v>
      </c>
      <c s="6" t="s">
        <v>1342</v>
      </c>
      <c s="36" t="s">
        <v>54</v>
      </c>
      <c s="37">
        <v>52.5</v>
      </c>
      <c s="36">
        <v>0</v>
      </c>
      <c s="36">
        <f>ROUND(G172*H172,6)</f>
      </c>
      <c r="L172" s="38">
        <v>0</v>
      </c>
      <c s="32">
        <f>ROUND(ROUND(L172,2)*ROUND(G172,3),2)</f>
      </c>
      <c s="36" t="s">
        <v>187</v>
      </c>
      <c>
        <f>(M172*21)/100</f>
      </c>
      <c t="s">
        <v>27</v>
      </c>
    </row>
    <row r="173" spans="1:5" ht="12.75">
      <c r="A173" s="35" t="s">
        <v>56</v>
      </c>
      <c r="E173" s="39" t="s">
        <v>4</v>
      </c>
    </row>
    <row r="174" spans="1:5" ht="12.75">
      <c r="A174" s="35" t="s">
        <v>57</v>
      </c>
      <c r="E174" s="40" t="s">
        <v>1256</v>
      </c>
    </row>
    <row r="175" spans="1:5" ht="12.75">
      <c r="A175" t="s">
        <v>58</v>
      </c>
      <c r="E175" s="39" t="s">
        <v>189</v>
      </c>
    </row>
    <row r="176" spans="1:16" ht="12.75">
      <c r="A176" t="s">
        <v>49</v>
      </c>
      <c s="34" t="s">
        <v>283</v>
      </c>
      <c s="34" t="s">
        <v>1259</v>
      </c>
      <c s="35" t="s">
        <v>4</v>
      </c>
      <c s="6" t="s">
        <v>1260</v>
      </c>
      <c s="36" t="s">
        <v>497</v>
      </c>
      <c s="37">
        <v>42.5</v>
      </c>
      <c s="36">
        <v>0</v>
      </c>
      <c s="36">
        <f>ROUND(G176*H176,6)</f>
      </c>
      <c r="L176" s="38">
        <v>0</v>
      </c>
      <c s="32">
        <f>ROUND(ROUND(L176,2)*ROUND(G176,3),2)</f>
      </c>
      <c s="36" t="s">
        <v>187</v>
      </c>
      <c>
        <f>(M176*21)/100</f>
      </c>
      <c t="s">
        <v>27</v>
      </c>
    </row>
    <row r="177" spans="1:5" ht="12.75">
      <c r="A177" s="35" t="s">
        <v>56</v>
      </c>
      <c r="E177" s="39" t="s">
        <v>4</v>
      </c>
    </row>
    <row r="178" spans="1:5" ht="12.75">
      <c r="A178" s="35" t="s">
        <v>57</v>
      </c>
      <c r="E178" s="40" t="s">
        <v>1233</v>
      </c>
    </row>
    <row r="179" spans="1:5" ht="12.75">
      <c r="A179" t="s">
        <v>58</v>
      </c>
      <c r="E179"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1343</v>
      </c>
      <c s="41">
        <f>Rekapitulace!C35</f>
      </c>
      <c s="20" t="s">
        <v>0</v>
      </c>
      <c t="s">
        <v>22</v>
      </c>
      <c t="s">
        <v>27</v>
      </c>
    </row>
    <row r="4" spans="1:16" ht="32" customHeight="1">
      <c r="A4" s="24" t="s">
        <v>19</v>
      </c>
      <c s="25" t="s">
        <v>28</v>
      </c>
      <c s="27" t="s">
        <v>1343</v>
      </c>
      <c r="E4" s="26" t="s">
        <v>1344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1347</v>
      </c>
      <c r="E8" s="30" t="s">
        <v>1346</v>
      </c>
      <c r="J8" s="29">
        <f>0+J9+J30</f>
      </c>
      <c s="29">
        <f>0+K9+K30</f>
      </c>
      <c s="29">
        <f>0+L9+L30</f>
      </c>
      <c s="29">
        <f>0+M9+M30</f>
      </c>
    </row>
    <row r="9" spans="1:13" ht="12.75">
      <c r="A9" t="s">
        <v>46</v>
      </c>
      <c r="C9" s="31" t="s">
        <v>144</v>
      </c>
      <c r="E9" s="33" t="s">
        <v>145</v>
      </c>
      <c r="J9" s="32">
        <f>0</f>
      </c>
      <c s="32">
        <f>0</f>
      </c>
      <c s="32">
        <f>0+L10+L14+L18+L22+L26</f>
      </c>
      <c s="32">
        <f>0+M10+M14+M18+M22+M26</f>
      </c>
    </row>
    <row r="10" spans="1:16" ht="12.75">
      <c r="A10" t="s">
        <v>49</v>
      </c>
      <c s="34" t="s">
        <v>50</v>
      </c>
      <c s="34" t="s">
        <v>1348</v>
      </c>
      <c s="35" t="s">
        <v>4</v>
      </c>
      <c s="6" t="s">
        <v>1349</v>
      </c>
      <c s="36" t="s">
        <v>93</v>
      </c>
      <c s="37">
        <v>1</v>
      </c>
      <c s="36">
        <v>0</v>
      </c>
      <c s="36">
        <f>ROUND(G10*H10,6)</f>
      </c>
      <c r="L10" s="38">
        <v>0</v>
      </c>
      <c s="32">
        <f>ROUND(ROUND(L10,2)*ROUND(G10,3),2)</f>
      </c>
      <c s="36" t="s">
        <v>187</v>
      </c>
      <c>
        <f>(M10*21)/100</f>
      </c>
      <c t="s">
        <v>27</v>
      </c>
    </row>
    <row r="11" spans="1:5" ht="12.75">
      <c r="A11" s="35" t="s">
        <v>56</v>
      </c>
      <c r="E11" s="39" t="s">
        <v>4</v>
      </c>
    </row>
    <row r="12" spans="1:5" ht="12.75">
      <c r="A12" s="35" t="s">
        <v>57</v>
      </c>
      <c r="E12" s="40" t="s">
        <v>4</v>
      </c>
    </row>
    <row r="13" spans="1:5" ht="12.75">
      <c r="A13" t="s">
        <v>58</v>
      </c>
      <c r="E13" s="39" t="s">
        <v>189</v>
      </c>
    </row>
    <row r="14" spans="1:16" ht="12.75">
      <c r="A14" t="s">
        <v>49</v>
      </c>
      <c s="34" t="s">
        <v>27</v>
      </c>
      <c s="34" t="s">
        <v>1350</v>
      </c>
      <c s="35" t="s">
        <v>4</v>
      </c>
      <c s="6" t="s">
        <v>1351</v>
      </c>
      <c s="36" t="s">
        <v>165</v>
      </c>
      <c s="37">
        <v>1</v>
      </c>
      <c s="36">
        <v>0</v>
      </c>
      <c s="36">
        <f>ROUND(G14*H14,6)</f>
      </c>
      <c r="L14" s="38">
        <v>0</v>
      </c>
      <c s="32">
        <f>ROUND(ROUND(L14,2)*ROUND(G14,3),2)</f>
      </c>
      <c s="36" t="s">
        <v>187</v>
      </c>
      <c>
        <f>(M14*21)/100</f>
      </c>
      <c t="s">
        <v>27</v>
      </c>
    </row>
    <row r="15" spans="1:5" ht="12.75">
      <c r="A15" s="35" t="s">
        <v>56</v>
      </c>
      <c r="E15" s="39" t="s">
        <v>4</v>
      </c>
    </row>
    <row r="16" spans="1:5" ht="12.75">
      <c r="A16" s="35" t="s">
        <v>57</v>
      </c>
      <c r="E16" s="40" t="s">
        <v>4</v>
      </c>
    </row>
    <row r="17" spans="1:5" ht="12.75">
      <c r="A17" t="s">
        <v>58</v>
      </c>
      <c r="E17" s="39" t="s">
        <v>189</v>
      </c>
    </row>
    <row r="18" spans="1:16" ht="12.75">
      <c r="A18" t="s">
        <v>49</v>
      </c>
      <c s="34" t="s">
        <v>25</v>
      </c>
      <c s="34" t="s">
        <v>588</v>
      </c>
      <c s="35" t="s">
        <v>4</v>
      </c>
      <c s="6" t="s">
        <v>170</v>
      </c>
      <c s="36" t="s">
        <v>93</v>
      </c>
      <c s="37">
        <v>1</v>
      </c>
      <c s="36">
        <v>0</v>
      </c>
      <c s="36">
        <f>ROUND(G18*H18,6)</f>
      </c>
      <c r="L18" s="38">
        <v>0</v>
      </c>
      <c s="32">
        <f>ROUND(ROUND(L18,2)*ROUND(G18,3),2)</f>
      </c>
      <c s="36" t="s">
        <v>187</v>
      </c>
      <c>
        <f>(M18*21)/100</f>
      </c>
      <c t="s">
        <v>27</v>
      </c>
    </row>
    <row r="19" spans="1:5" ht="12.75">
      <c r="A19" s="35" t="s">
        <v>56</v>
      </c>
      <c r="E19" s="39" t="s">
        <v>4</v>
      </c>
    </row>
    <row r="20" spans="1:5" ht="12.75">
      <c r="A20" s="35" t="s">
        <v>57</v>
      </c>
      <c r="E20" s="40" t="s">
        <v>4</v>
      </c>
    </row>
    <row r="21" spans="1:5" ht="12.75">
      <c r="A21" t="s">
        <v>58</v>
      </c>
      <c r="E21" s="39" t="s">
        <v>189</v>
      </c>
    </row>
    <row r="22" spans="1:16" ht="12.75">
      <c r="A22" t="s">
        <v>49</v>
      </c>
      <c s="34" t="s">
        <v>66</v>
      </c>
      <c s="34" t="s">
        <v>1352</v>
      </c>
      <c s="35" t="s">
        <v>4</v>
      </c>
      <c s="6" t="s">
        <v>1353</v>
      </c>
      <c s="36" t="s">
        <v>93</v>
      </c>
      <c s="37">
        <v>1</v>
      </c>
      <c s="36">
        <v>0</v>
      </c>
      <c s="36">
        <f>ROUND(G22*H22,6)</f>
      </c>
      <c r="L22" s="38">
        <v>0</v>
      </c>
      <c s="32">
        <f>ROUND(ROUND(L22,2)*ROUND(G22,3),2)</f>
      </c>
      <c s="36" t="s">
        <v>187</v>
      </c>
      <c>
        <f>(M22*21)/100</f>
      </c>
      <c t="s">
        <v>27</v>
      </c>
    </row>
    <row r="23" spans="1:5" ht="12.75">
      <c r="A23" s="35" t="s">
        <v>56</v>
      </c>
      <c r="E23" s="39" t="s">
        <v>4</v>
      </c>
    </row>
    <row r="24" spans="1:5" ht="12.75">
      <c r="A24" s="35" t="s">
        <v>57</v>
      </c>
      <c r="E24" s="40" t="s">
        <v>4</v>
      </c>
    </row>
    <row r="25" spans="1:5" ht="12.75">
      <c r="A25" t="s">
        <v>58</v>
      </c>
      <c r="E25" s="39" t="s">
        <v>189</v>
      </c>
    </row>
    <row r="26" spans="1:16" ht="25.5">
      <c r="A26" t="s">
        <v>49</v>
      </c>
      <c s="34" t="s">
        <v>70</v>
      </c>
      <c s="34" t="s">
        <v>76</v>
      </c>
      <c s="35" t="s">
        <v>77</v>
      </c>
      <c s="6" t="s">
        <v>78</v>
      </c>
      <c s="36" t="s">
        <v>54</v>
      </c>
      <c s="37">
        <v>75.46</v>
      </c>
      <c s="36">
        <v>0</v>
      </c>
      <c s="36">
        <f>ROUND(G26*H26,6)</f>
      </c>
      <c r="L26" s="38">
        <v>0</v>
      </c>
      <c s="32">
        <f>ROUND(ROUND(L26,2)*ROUND(G26,3),2)</f>
      </c>
      <c s="36" t="s">
        <v>55</v>
      </c>
      <c>
        <f>(M26*21)/100</f>
      </c>
      <c t="s">
        <v>27</v>
      </c>
    </row>
    <row r="27" spans="1:5" ht="12.75">
      <c r="A27" s="35" t="s">
        <v>56</v>
      </c>
      <c r="E27" s="39" t="s">
        <v>4</v>
      </c>
    </row>
    <row r="28" spans="1:5" ht="63.75">
      <c r="A28" s="35" t="s">
        <v>57</v>
      </c>
      <c r="E28" s="40" t="s">
        <v>1354</v>
      </c>
    </row>
    <row r="29" spans="1:5" ht="25.5">
      <c r="A29" t="s">
        <v>58</v>
      </c>
      <c r="E29" s="39" t="s">
        <v>177</v>
      </c>
    </row>
    <row r="30" spans="1:13" ht="12.75">
      <c r="A30" t="s">
        <v>46</v>
      </c>
      <c r="C30" s="31" t="s">
        <v>50</v>
      </c>
      <c r="E30" s="33" t="s">
        <v>182</v>
      </c>
      <c r="J30" s="32">
        <f>0</f>
      </c>
      <c s="32">
        <f>0</f>
      </c>
      <c s="32">
        <f>0+L31+L35+L39+L43+L47+L51+L55+L59+L63+L67+L71</f>
      </c>
      <c s="32">
        <f>0+M31+M35+M39+M43+M47+M51+M55+M59+M63+M67+M71</f>
      </c>
    </row>
    <row r="31" spans="1:16" ht="12.75">
      <c r="A31" t="s">
        <v>49</v>
      </c>
      <c s="34" t="s">
        <v>26</v>
      </c>
      <c s="34" t="s">
        <v>1355</v>
      </c>
      <c s="35" t="s">
        <v>4</v>
      </c>
      <c s="6" t="s">
        <v>1356</v>
      </c>
      <c s="36" t="s">
        <v>238</v>
      </c>
      <c s="37">
        <v>2877.5</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12.75">
      <c r="A35" t="s">
        <v>49</v>
      </c>
      <c s="34" t="s">
        <v>75</v>
      </c>
      <c s="34" t="s">
        <v>1357</v>
      </c>
      <c s="35" t="s">
        <v>4</v>
      </c>
      <c s="6" t="s">
        <v>1358</v>
      </c>
      <c s="36" t="s">
        <v>238</v>
      </c>
      <c s="37">
        <v>44.9</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1359</v>
      </c>
      <c s="35" t="s">
        <v>4</v>
      </c>
      <c s="6" t="s">
        <v>1360</v>
      </c>
      <c s="36" t="s">
        <v>238</v>
      </c>
      <c s="37">
        <v>1000</v>
      </c>
      <c s="36">
        <v>0</v>
      </c>
      <c s="36">
        <f>ROUND(G39*H39,6)</f>
      </c>
      <c r="L39" s="38">
        <v>0</v>
      </c>
      <c s="32">
        <f>ROUND(ROUND(L39,2)*ROUND(G39,3),2)</f>
      </c>
      <c s="36" t="s">
        <v>187</v>
      </c>
      <c>
        <f>(M39*21)/100</f>
      </c>
      <c t="s">
        <v>27</v>
      </c>
    </row>
    <row r="40" spans="1:5" ht="12.75">
      <c r="A40" s="35" t="s">
        <v>56</v>
      </c>
      <c r="E40" s="39" t="s">
        <v>4</v>
      </c>
    </row>
    <row r="41" spans="1:5" ht="12.75">
      <c r="A41" s="35" t="s">
        <v>57</v>
      </c>
      <c r="E41" s="40" t="s">
        <v>4</v>
      </c>
    </row>
    <row r="42" spans="1:5" ht="12.75">
      <c r="A42" t="s">
        <v>58</v>
      </c>
      <c r="E42" s="39" t="s">
        <v>189</v>
      </c>
    </row>
    <row r="43" spans="1:16" ht="12.75">
      <c r="A43" t="s">
        <v>49</v>
      </c>
      <c s="34" t="s">
        <v>83</v>
      </c>
      <c s="34" t="s">
        <v>503</v>
      </c>
      <c s="35" t="s">
        <v>4</v>
      </c>
      <c s="6" t="s">
        <v>1361</v>
      </c>
      <c s="36" t="s">
        <v>186</v>
      </c>
      <c s="37">
        <v>5886.9</v>
      </c>
      <c s="36">
        <v>0</v>
      </c>
      <c s="36">
        <f>ROUND(G43*H43,6)</f>
      </c>
      <c r="L43" s="38">
        <v>0</v>
      </c>
      <c s="32">
        <f>ROUND(ROUND(L43,2)*ROUND(G43,3),2)</f>
      </c>
      <c s="36" t="s">
        <v>187</v>
      </c>
      <c>
        <f>(M43*21)/100</f>
      </c>
      <c t="s">
        <v>27</v>
      </c>
    </row>
    <row r="44" spans="1:5" ht="12.75">
      <c r="A44" s="35" t="s">
        <v>56</v>
      </c>
      <c r="E44" s="39" t="s">
        <v>4</v>
      </c>
    </row>
    <row r="45" spans="1:5" ht="12.75">
      <c r="A45" s="35" t="s">
        <v>57</v>
      </c>
      <c r="E45" s="40" t="s">
        <v>4</v>
      </c>
    </row>
    <row r="46" spans="1:5" ht="12.75">
      <c r="A46" t="s">
        <v>58</v>
      </c>
      <c r="E46" s="39" t="s">
        <v>189</v>
      </c>
    </row>
    <row r="47" spans="1:16" ht="12.75">
      <c r="A47" t="s">
        <v>49</v>
      </c>
      <c s="34" t="s">
        <v>129</v>
      </c>
      <c s="34" t="s">
        <v>509</v>
      </c>
      <c s="35" t="s">
        <v>4</v>
      </c>
      <c s="6" t="s">
        <v>1362</v>
      </c>
      <c s="36" t="s">
        <v>186</v>
      </c>
      <c s="37">
        <v>5886.9</v>
      </c>
      <c s="36">
        <v>0</v>
      </c>
      <c s="36">
        <f>ROUND(G47*H47,6)</f>
      </c>
      <c r="L47" s="38">
        <v>0</v>
      </c>
      <c s="32">
        <f>ROUND(ROUND(L47,2)*ROUND(G47,3),2)</f>
      </c>
      <c s="36" t="s">
        <v>187</v>
      </c>
      <c>
        <f>(M47*21)/100</f>
      </c>
      <c t="s">
        <v>27</v>
      </c>
    </row>
    <row r="48" spans="1:5" ht="12.75">
      <c r="A48" s="35" t="s">
        <v>56</v>
      </c>
      <c r="E48" s="39" t="s">
        <v>4</v>
      </c>
    </row>
    <row r="49" spans="1:5" ht="12.75">
      <c r="A49" s="35" t="s">
        <v>57</v>
      </c>
      <c r="E49" s="40" t="s">
        <v>4</v>
      </c>
    </row>
    <row r="50" spans="1:5" ht="12.75">
      <c r="A50" t="s">
        <v>58</v>
      </c>
      <c r="E50" s="39" t="s">
        <v>189</v>
      </c>
    </row>
    <row r="51" spans="1:16" ht="12.75">
      <c r="A51" t="s">
        <v>49</v>
      </c>
      <c s="34" t="s">
        <v>135</v>
      </c>
      <c s="34" t="s">
        <v>213</v>
      </c>
      <c s="35" t="s">
        <v>4</v>
      </c>
      <c s="6" t="s">
        <v>1363</v>
      </c>
      <c s="36" t="s">
        <v>186</v>
      </c>
      <c s="37">
        <v>5886.9</v>
      </c>
      <c s="36">
        <v>0</v>
      </c>
      <c s="36">
        <f>ROUND(G51*H51,6)</f>
      </c>
      <c r="L51" s="38">
        <v>0</v>
      </c>
      <c s="32">
        <f>ROUND(ROUND(L51,2)*ROUND(G51,3),2)</f>
      </c>
      <c s="36" t="s">
        <v>187</v>
      </c>
      <c>
        <f>(M51*21)/100</f>
      </c>
      <c t="s">
        <v>27</v>
      </c>
    </row>
    <row r="52" spans="1:5" ht="12.75">
      <c r="A52" s="35" t="s">
        <v>56</v>
      </c>
      <c r="E52" s="39" t="s">
        <v>4</v>
      </c>
    </row>
    <row r="53" spans="1:5" ht="12.75">
      <c r="A53" s="35" t="s">
        <v>57</v>
      </c>
      <c r="E53" s="40" t="s">
        <v>4</v>
      </c>
    </row>
    <row r="54" spans="1:5" ht="12.75">
      <c r="A54" t="s">
        <v>58</v>
      </c>
      <c r="E54" s="39" t="s">
        <v>189</v>
      </c>
    </row>
    <row r="55" spans="1:16" ht="12.75">
      <c r="A55" t="s">
        <v>49</v>
      </c>
      <c s="34" t="s">
        <v>176</v>
      </c>
      <c s="34" t="s">
        <v>1364</v>
      </c>
      <c s="35" t="s">
        <v>4</v>
      </c>
      <c s="6" t="s">
        <v>1365</v>
      </c>
      <c s="36" t="s">
        <v>186</v>
      </c>
      <c s="37">
        <v>5886.9</v>
      </c>
      <c s="36">
        <v>0</v>
      </c>
      <c s="36">
        <f>ROUND(G55*H55,6)</f>
      </c>
      <c r="L55" s="38">
        <v>0</v>
      </c>
      <c s="32">
        <f>ROUND(ROUND(L55,2)*ROUND(G55,3),2)</f>
      </c>
      <c s="36" t="s">
        <v>187</v>
      </c>
      <c>
        <f>(M55*21)/100</f>
      </c>
      <c t="s">
        <v>27</v>
      </c>
    </row>
    <row r="56" spans="1:5" ht="12.75">
      <c r="A56" s="35" t="s">
        <v>56</v>
      </c>
      <c r="E56" s="39" t="s">
        <v>4</v>
      </c>
    </row>
    <row r="57" spans="1:5" ht="12.75">
      <c r="A57" s="35" t="s">
        <v>57</v>
      </c>
      <c r="E57" s="40" t="s">
        <v>4</v>
      </c>
    </row>
    <row r="58" spans="1:5" ht="12.75">
      <c r="A58" t="s">
        <v>58</v>
      </c>
      <c r="E58" s="39" t="s">
        <v>189</v>
      </c>
    </row>
    <row r="59" spans="1:16" ht="12.75">
      <c r="A59" t="s">
        <v>49</v>
      </c>
      <c s="34" t="s">
        <v>179</v>
      </c>
      <c s="34" t="s">
        <v>593</v>
      </c>
      <c s="35" t="s">
        <v>4</v>
      </c>
      <c s="6" t="s">
        <v>594</v>
      </c>
      <c s="36" t="s">
        <v>238</v>
      </c>
      <c s="37">
        <v>136.89</v>
      </c>
      <c s="36">
        <v>0</v>
      </c>
      <c s="36">
        <f>ROUND(G59*H59,6)</f>
      </c>
      <c r="L59" s="38">
        <v>0</v>
      </c>
      <c s="32">
        <f>ROUND(ROUND(L59,2)*ROUND(G59,3),2)</f>
      </c>
      <c s="36" t="s">
        <v>187</v>
      </c>
      <c>
        <f>(M59*21)/100</f>
      </c>
      <c t="s">
        <v>27</v>
      </c>
    </row>
    <row r="60" spans="1:5" ht="12.75">
      <c r="A60" s="35" t="s">
        <v>56</v>
      </c>
      <c r="E60" s="39" t="s">
        <v>1366</v>
      </c>
    </row>
    <row r="61" spans="1:5" ht="12.75">
      <c r="A61" s="35" t="s">
        <v>57</v>
      </c>
      <c r="E61" s="40" t="s">
        <v>4</v>
      </c>
    </row>
    <row r="62" spans="1:5" ht="12.75">
      <c r="A62" t="s">
        <v>58</v>
      </c>
      <c r="E62" s="39" t="s">
        <v>189</v>
      </c>
    </row>
    <row r="63" spans="1:16" ht="12.75">
      <c r="A63" t="s">
        <v>49</v>
      </c>
      <c s="34" t="s">
        <v>181</v>
      </c>
      <c s="34" t="s">
        <v>1367</v>
      </c>
      <c s="35" t="s">
        <v>4</v>
      </c>
      <c s="6" t="s">
        <v>1368</v>
      </c>
      <c s="36" t="s">
        <v>165</v>
      </c>
      <c s="37">
        <v>965</v>
      </c>
      <c s="36">
        <v>0</v>
      </c>
      <c s="36">
        <f>ROUND(G63*H63,6)</f>
      </c>
      <c r="L63" s="38">
        <v>0</v>
      </c>
      <c s="32">
        <f>ROUND(ROUND(L63,2)*ROUND(G63,3),2)</f>
      </c>
      <c s="36" t="s">
        <v>187</v>
      </c>
      <c>
        <f>(M63*21)/100</f>
      </c>
      <c t="s">
        <v>27</v>
      </c>
    </row>
    <row r="64" spans="1:5" ht="12.75">
      <c r="A64" s="35" t="s">
        <v>56</v>
      </c>
      <c r="E64" s="39" t="s">
        <v>1366</v>
      </c>
    </row>
    <row r="65" spans="1:5" ht="12.75">
      <c r="A65" s="35" t="s">
        <v>57</v>
      </c>
      <c r="E65" s="40" t="s">
        <v>4</v>
      </c>
    </row>
    <row r="66" spans="1:5" ht="12.75">
      <c r="A66" t="s">
        <v>58</v>
      </c>
      <c r="E66" s="39" t="s">
        <v>189</v>
      </c>
    </row>
    <row r="67" spans="1:16" ht="12.75">
      <c r="A67" t="s">
        <v>49</v>
      </c>
      <c s="34" t="s">
        <v>183</v>
      </c>
      <c s="34" t="s">
        <v>1369</v>
      </c>
      <c s="35" t="s">
        <v>4</v>
      </c>
      <c s="6" t="s">
        <v>1370</v>
      </c>
      <c s="36" t="s">
        <v>165</v>
      </c>
      <c s="37">
        <v>2</v>
      </c>
      <c s="36">
        <v>0</v>
      </c>
      <c s="36">
        <f>ROUND(G67*H67,6)</f>
      </c>
      <c r="L67" s="38">
        <v>0</v>
      </c>
      <c s="32">
        <f>ROUND(ROUND(L67,2)*ROUND(G67,3),2)</f>
      </c>
      <c s="36" t="s">
        <v>187</v>
      </c>
      <c>
        <f>(M67*21)/100</f>
      </c>
      <c t="s">
        <v>27</v>
      </c>
    </row>
    <row r="68" spans="1:5" ht="12.75">
      <c r="A68" s="35" t="s">
        <v>56</v>
      </c>
      <c r="E68" s="39" t="s">
        <v>1366</v>
      </c>
    </row>
    <row r="69" spans="1:5" ht="12.75">
      <c r="A69" s="35" t="s">
        <v>57</v>
      </c>
      <c r="E69" s="40" t="s">
        <v>4</v>
      </c>
    </row>
    <row r="70" spans="1:5" ht="12.75">
      <c r="A70" t="s">
        <v>58</v>
      </c>
      <c r="E70" s="39" t="s">
        <v>189</v>
      </c>
    </row>
    <row r="71" spans="1:16" ht="12.75">
      <c r="A71" t="s">
        <v>49</v>
      </c>
      <c s="34" t="s">
        <v>190</v>
      </c>
      <c s="34" t="s">
        <v>1371</v>
      </c>
      <c s="35" t="s">
        <v>4</v>
      </c>
      <c s="6" t="s">
        <v>1372</v>
      </c>
      <c s="36" t="s">
        <v>165</v>
      </c>
      <c s="37">
        <v>4</v>
      </c>
      <c s="36">
        <v>0</v>
      </c>
      <c s="36">
        <f>ROUND(G71*H71,6)</f>
      </c>
      <c r="L71" s="38">
        <v>0</v>
      </c>
      <c s="32">
        <f>ROUND(ROUND(L71,2)*ROUND(G71,3),2)</f>
      </c>
      <c s="36" t="s">
        <v>187</v>
      </c>
      <c>
        <f>(M71*21)/100</f>
      </c>
      <c t="s">
        <v>27</v>
      </c>
    </row>
    <row r="72" spans="1:5" ht="12.75">
      <c r="A72" s="35" t="s">
        <v>56</v>
      </c>
      <c r="E72" s="39" t="s">
        <v>4</v>
      </c>
    </row>
    <row r="73" spans="1:5" ht="12.75">
      <c r="A73" s="35" t="s">
        <v>57</v>
      </c>
      <c r="E73" s="40" t="s">
        <v>4</v>
      </c>
    </row>
    <row r="74" spans="1:5" ht="12.75">
      <c r="A74" t="s">
        <v>58</v>
      </c>
      <c r="E74"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v>
      </c>
      <c s="41">
        <f>Rekapitulace!C10</f>
      </c>
      <c s="20" t="s">
        <v>0</v>
      </c>
      <c t="s">
        <v>22</v>
      </c>
      <c t="s">
        <v>27</v>
      </c>
    </row>
    <row r="4" spans="1:16" ht="32" customHeight="1">
      <c r="A4" s="24" t="s">
        <v>19</v>
      </c>
      <c s="25" t="s">
        <v>28</v>
      </c>
      <c s="27" t="s">
        <v>13</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COUNTIFS(L8:L52,"=0",A8:A52,"P")+COUNTIFS(L8:L52,"",A8:A52,"P")+SUM(Q8:Q52)</f>
      </c>
    </row>
    <row r="8" spans="1:13" ht="12.75">
      <c r="A8" t="s">
        <v>44</v>
      </c>
      <c r="C8" s="28" t="s">
        <v>89</v>
      </c>
      <c r="E8" s="30" t="s">
        <v>88</v>
      </c>
      <c r="J8" s="29">
        <f>0+J9+J22+J51</f>
      </c>
      <c s="29">
        <f>0+K9+K22+K51</f>
      </c>
      <c s="29">
        <f>0+L9+L22+L51</f>
      </c>
      <c s="29">
        <f>0+M9+M22+M51</f>
      </c>
    </row>
    <row r="9" spans="1:13" ht="12.75">
      <c r="A9" t="s">
        <v>46</v>
      </c>
      <c r="C9" s="31" t="s">
        <v>50</v>
      </c>
      <c r="E9" s="33" t="s">
        <v>90</v>
      </c>
      <c r="J9" s="32">
        <f>0</f>
      </c>
      <c s="32">
        <f>0</f>
      </c>
      <c s="32">
        <f>0+L10+L14+L18</f>
      </c>
      <c s="32">
        <f>0+M10+M14+M18</f>
      </c>
    </row>
    <row r="10" spans="1:16" ht="12.75">
      <c r="A10" t="s">
        <v>49</v>
      </c>
      <c s="34" t="s">
        <v>50</v>
      </c>
      <c s="34" t="s">
        <v>91</v>
      </c>
      <c s="35" t="s">
        <v>4</v>
      </c>
      <c s="6" t="s">
        <v>92</v>
      </c>
      <c s="36" t="s">
        <v>93</v>
      </c>
      <c s="37">
        <v>1</v>
      </c>
      <c s="36">
        <v>0</v>
      </c>
      <c s="36">
        <f>ROUND(G10*H10,6)</f>
      </c>
      <c r="L10" s="38">
        <v>0</v>
      </c>
      <c s="32">
        <f>ROUND(ROUND(L10,2)*ROUND(G10,3),2)</f>
      </c>
      <c s="36" t="s">
        <v>55</v>
      </c>
      <c>
        <f>(M10*21)/100</f>
      </c>
      <c t="s">
        <v>27</v>
      </c>
    </row>
    <row r="11" spans="1:5" ht="25.5">
      <c r="A11" s="35" t="s">
        <v>56</v>
      </c>
      <c r="E11" s="39" t="s">
        <v>94</v>
      </c>
    </row>
    <row r="12" spans="1:5" ht="25.5">
      <c r="A12" s="35" t="s">
        <v>57</v>
      </c>
      <c r="E12" s="40" t="s">
        <v>95</v>
      </c>
    </row>
    <row r="13" spans="1:5" ht="140.25">
      <c r="A13" t="s">
        <v>58</v>
      </c>
      <c r="E13" s="39" t="s">
        <v>96</v>
      </c>
    </row>
    <row r="14" spans="1:16" ht="12.75">
      <c r="A14" t="s">
        <v>49</v>
      </c>
      <c s="34" t="s">
        <v>27</v>
      </c>
      <c s="34" t="s">
        <v>97</v>
      </c>
      <c s="35" t="s">
        <v>4</v>
      </c>
      <c s="6" t="s">
        <v>98</v>
      </c>
      <c s="36" t="s">
        <v>93</v>
      </c>
      <c s="37">
        <v>1</v>
      </c>
      <c s="36">
        <v>0</v>
      </c>
      <c s="36">
        <f>ROUND(G14*H14,6)</f>
      </c>
      <c r="L14" s="38">
        <v>0</v>
      </c>
      <c s="32">
        <f>ROUND(ROUND(L14,2)*ROUND(G14,3),2)</f>
      </c>
      <c s="36" t="s">
        <v>55</v>
      </c>
      <c>
        <f>(M14*21)/100</f>
      </c>
      <c t="s">
        <v>27</v>
      </c>
    </row>
    <row r="15" spans="1:5" ht="25.5">
      <c r="A15" s="35" t="s">
        <v>56</v>
      </c>
      <c r="E15" s="39" t="s">
        <v>94</v>
      </c>
    </row>
    <row r="16" spans="1:5" ht="25.5">
      <c r="A16" s="35" t="s">
        <v>57</v>
      </c>
      <c r="E16" s="40" t="s">
        <v>95</v>
      </c>
    </row>
    <row r="17" spans="1:5" ht="89.25">
      <c r="A17" t="s">
        <v>58</v>
      </c>
      <c r="E17" s="39" t="s">
        <v>99</v>
      </c>
    </row>
    <row r="18" spans="1:16" ht="12.75">
      <c r="A18" t="s">
        <v>49</v>
      </c>
      <c s="34" t="s">
        <v>25</v>
      </c>
      <c s="34" t="s">
        <v>100</v>
      </c>
      <c s="35" t="s">
        <v>4</v>
      </c>
      <c s="6" t="s">
        <v>101</v>
      </c>
      <c s="36" t="s">
        <v>93</v>
      </c>
      <c s="37">
        <v>1</v>
      </c>
      <c s="36">
        <v>0</v>
      </c>
      <c s="36">
        <f>ROUND(G18*H18,6)</f>
      </c>
      <c r="L18" s="38">
        <v>0</v>
      </c>
      <c s="32">
        <f>ROUND(ROUND(L18,2)*ROUND(G18,3),2)</f>
      </c>
      <c s="36" t="s">
        <v>55</v>
      </c>
      <c>
        <f>(M18*21)/100</f>
      </c>
      <c t="s">
        <v>27</v>
      </c>
    </row>
    <row r="19" spans="1:5" ht="25.5">
      <c r="A19" s="35" t="s">
        <v>56</v>
      </c>
      <c r="E19" s="39" t="s">
        <v>94</v>
      </c>
    </row>
    <row r="20" spans="1:5" ht="25.5">
      <c r="A20" s="35" t="s">
        <v>57</v>
      </c>
      <c r="E20" s="40" t="s">
        <v>95</v>
      </c>
    </row>
    <row r="21" spans="1:5" ht="89.25">
      <c r="A21" t="s">
        <v>58</v>
      </c>
      <c r="E21" s="39" t="s">
        <v>102</v>
      </c>
    </row>
    <row r="22" spans="1:13" ht="12.75">
      <c r="A22" t="s">
        <v>46</v>
      </c>
      <c r="C22" s="31" t="s">
        <v>27</v>
      </c>
      <c r="E22" s="33" t="s">
        <v>103</v>
      </c>
      <c r="J22" s="32">
        <f>0</f>
      </c>
      <c s="32">
        <f>0</f>
      </c>
      <c s="32">
        <f>0+L23+L27+L31+L35+L39+L43+L47</f>
      </c>
      <c s="32">
        <f>0+M23+M27+M31+M35+M39+M43+M47</f>
      </c>
    </row>
    <row r="23" spans="1:16" ht="12.75">
      <c r="A23" t="s">
        <v>49</v>
      </c>
      <c s="34" t="s">
        <v>66</v>
      </c>
      <c s="34" t="s">
        <v>104</v>
      </c>
      <c s="35" t="s">
        <v>4</v>
      </c>
      <c s="6" t="s">
        <v>105</v>
      </c>
      <c s="36" t="s">
        <v>93</v>
      </c>
      <c s="37">
        <v>1</v>
      </c>
      <c s="36">
        <v>0</v>
      </c>
      <c s="36">
        <f>ROUND(G23*H23,6)</f>
      </c>
      <c r="L23" s="38">
        <v>0</v>
      </c>
      <c s="32">
        <f>ROUND(ROUND(L23,2)*ROUND(G23,3),2)</f>
      </c>
      <c s="36" t="s">
        <v>55</v>
      </c>
      <c>
        <f>(M23*21)/100</f>
      </c>
      <c t="s">
        <v>27</v>
      </c>
    </row>
    <row r="24" spans="1:5" ht="25.5">
      <c r="A24" s="35" t="s">
        <v>56</v>
      </c>
      <c r="E24" s="39" t="s">
        <v>106</v>
      </c>
    </row>
    <row r="25" spans="1:5" ht="25.5">
      <c r="A25" s="35" t="s">
        <v>57</v>
      </c>
      <c r="E25" s="40" t="s">
        <v>95</v>
      </c>
    </row>
    <row r="26" spans="1:5" ht="89.25">
      <c r="A26" t="s">
        <v>58</v>
      </c>
      <c r="E26" s="39" t="s">
        <v>107</v>
      </c>
    </row>
    <row r="27" spans="1:16" ht="12.75">
      <c r="A27" t="s">
        <v>49</v>
      </c>
      <c s="34" t="s">
        <v>70</v>
      </c>
      <c s="34" t="s">
        <v>108</v>
      </c>
      <c s="35" t="s">
        <v>4</v>
      </c>
      <c s="6" t="s">
        <v>109</v>
      </c>
      <c s="36" t="s">
        <v>93</v>
      </c>
      <c s="37">
        <v>1</v>
      </c>
      <c s="36">
        <v>0</v>
      </c>
      <c s="36">
        <f>ROUND(G27*H27,6)</f>
      </c>
      <c r="L27" s="38">
        <v>0</v>
      </c>
      <c s="32">
        <f>ROUND(ROUND(L27,2)*ROUND(G27,3),2)</f>
      </c>
      <c s="36" t="s">
        <v>55</v>
      </c>
      <c>
        <f>(M27*21)/100</f>
      </c>
      <c t="s">
        <v>27</v>
      </c>
    </row>
    <row r="28" spans="1:5" ht="25.5">
      <c r="A28" s="35" t="s">
        <v>56</v>
      </c>
      <c r="E28" s="39" t="s">
        <v>110</v>
      </c>
    </row>
    <row r="29" spans="1:5" ht="25.5">
      <c r="A29" s="35" t="s">
        <v>57</v>
      </c>
      <c r="E29" s="40" t="s">
        <v>95</v>
      </c>
    </row>
    <row r="30" spans="1:5" ht="76.5">
      <c r="A30" t="s">
        <v>58</v>
      </c>
      <c r="E30" s="39" t="s">
        <v>111</v>
      </c>
    </row>
    <row r="31" spans="1:16" ht="12.75">
      <c r="A31" t="s">
        <v>49</v>
      </c>
      <c s="34" t="s">
        <v>26</v>
      </c>
      <c s="34" t="s">
        <v>112</v>
      </c>
      <c s="35" t="s">
        <v>4</v>
      </c>
      <c s="6" t="s">
        <v>113</v>
      </c>
      <c s="36" t="s">
        <v>93</v>
      </c>
      <c s="37">
        <v>1</v>
      </c>
      <c s="36">
        <v>0</v>
      </c>
      <c s="36">
        <f>ROUND(G31*H31,6)</f>
      </c>
      <c r="L31" s="38">
        <v>0</v>
      </c>
      <c s="32">
        <f>ROUND(ROUND(L31,2)*ROUND(G31,3),2)</f>
      </c>
      <c s="36" t="s">
        <v>55</v>
      </c>
      <c>
        <f>(M31*21)/100</f>
      </c>
      <c t="s">
        <v>27</v>
      </c>
    </row>
    <row r="32" spans="1:5" ht="25.5">
      <c r="A32" s="35" t="s">
        <v>56</v>
      </c>
      <c r="E32" s="39" t="s">
        <v>114</v>
      </c>
    </row>
    <row r="33" spans="1:5" ht="25.5">
      <c r="A33" s="35" t="s">
        <v>57</v>
      </c>
      <c r="E33" s="40" t="s">
        <v>95</v>
      </c>
    </row>
    <row r="34" spans="1:5" ht="89.25">
      <c r="A34" t="s">
        <v>58</v>
      </c>
      <c r="E34" s="39" t="s">
        <v>115</v>
      </c>
    </row>
    <row r="35" spans="1:16" ht="12.75">
      <c r="A35" t="s">
        <v>49</v>
      </c>
      <c s="34" t="s">
        <v>75</v>
      </c>
      <c s="34" t="s">
        <v>116</v>
      </c>
      <c s="35" t="s">
        <v>4</v>
      </c>
      <c s="6" t="s">
        <v>117</v>
      </c>
      <c s="36" t="s">
        <v>93</v>
      </c>
      <c s="37">
        <v>1</v>
      </c>
      <c s="36">
        <v>0</v>
      </c>
      <c s="36">
        <f>ROUND(G35*H35,6)</f>
      </c>
      <c r="L35" s="38">
        <v>0</v>
      </c>
      <c s="32">
        <f>ROUND(ROUND(L35,2)*ROUND(G35,3),2)</f>
      </c>
      <c s="36" t="s">
        <v>55</v>
      </c>
      <c>
        <f>(M35*21)/100</f>
      </c>
      <c t="s">
        <v>27</v>
      </c>
    </row>
    <row r="36" spans="1:5" ht="12.75">
      <c r="A36" s="35" t="s">
        <v>56</v>
      </c>
      <c r="E36" s="39" t="s">
        <v>118</v>
      </c>
    </row>
    <row r="37" spans="1:5" ht="12.75">
      <c r="A37" s="35" t="s">
        <v>57</v>
      </c>
      <c r="E37" s="40" t="s">
        <v>119</v>
      </c>
    </row>
    <row r="38" spans="1:5" ht="127.5">
      <c r="A38" t="s">
        <v>58</v>
      </c>
      <c r="E38" s="39" t="s">
        <v>120</v>
      </c>
    </row>
    <row r="39" spans="1:16" ht="12.75">
      <c r="A39" t="s">
        <v>49</v>
      </c>
      <c s="34" t="s">
        <v>79</v>
      </c>
      <c s="34" t="s">
        <v>121</v>
      </c>
      <c s="35" t="s">
        <v>4</v>
      </c>
      <c s="6" t="s">
        <v>122</v>
      </c>
      <c s="36" t="s">
        <v>93</v>
      </c>
      <c s="37">
        <v>1</v>
      </c>
      <c s="36">
        <v>0</v>
      </c>
      <c s="36">
        <f>ROUND(G39*H39,6)</f>
      </c>
      <c r="L39" s="38">
        <v>0</v>
      </c>
      <c s="32">
        <f>ROUND(ROUND(L39,2)*ROUND(G39,3),2)</f>
      </c>
      <c s="36" t="s">
        <v>55</v>
      </c>
      <c>
        <f>(M39*21)/100</f>
      </c>
      <c t="s">
        <v>27</v>
      </c>
    </row>
    <row r="40" spans="1:5" ht="12.75">
      <c r="A40" s="35" t="s">
        <v>56</v>
      </c>
      <c r="E40" s="39" t="s">
        <v>123</v>
      </c>
    </row>
    <row r="41" spans="1:5" ht="12.75">
      <c r="A41" s="35" t="s">
        <v>57</v>
      </c>
      <c r="E41" s="40" t="s">
        <v>124</v>
      </c>
    </row>
    <row r="42" spans="1:5" ht="63.75">
      <c r="A42" t="s">
        <v>58</v>
      </c>
      <c r="E42" s="39" t="s">
        <v>125</v>
      </c>
    </row>
    <row r="43" spans="1:16" ht="12.75">
      <c r="A43" t="s">
        <v>49</v>
      </c>
      <c s="34" t="s">
        <v>83</v>
      </c>
      <c s="34" t="s">
        <v>126</v>
      </c>
      <c s="35" t="s">
        <v>4</v>
      </c>
      <c s="6" t="s">
        <v>127</v>
      </c>
      <c s="36" t="s">
        <v>93</v>
      </c>
      <c s="37">
        <v>1</v>
      </c>
      <c s="36">
        <v>0</v>
      </c>
      <c s="36">
        <f>ROUND(G43*H43,6)</f>
      </c>
      <c r="L43" s="38">
        <v>0</v>
      </c>
      <c s="32">
        <f>ROUND(ROUND(L43,2)*ROUND(G43,3),2)</f>
      </c>
      <c s="36" t="s">
        <v>55</v>
      </c>
      <c>
        <f>(M43*21)/100</f>
      </c>
      <c t="s">
        <v>27</v>
      </c>
    </row>
    <row r="44" spans="1:5" ht="25.5">
      <c r="A44" s="35" t="s">
        <v>56</v>
      </c>
      <c r="E44" s="39" t="s">
        <v>128</v>
      </c>
    </row>
    <row r="45" spans="1:5" ht="12.75">
      <c r="A45" s="35" t="s">
        <v>57</v>
      </c>
      <c r="E45" s="40" t="s">
        <v>124</v>
      </c>
    </row>
    <row r="46" spans="1:5" ht="12.75">
      <c r="A46" t="s">
        <v>58</v>
      </c>
      <c r="E46" s="39" t="s">
        <v>4</v>
      </c>
    </row>
    <row r="47" spans="1:16" ht="12.75">
      <c r="A47" t="s">
        <v>49</v>
      </c>
      <c s="34" t="s">
        <v>129</v>
      </c>
      <c s="34" t="s">
        <v>130</v>
      </c>
      <c s="35" t="s">
        <v>4</v>
      </c>
      <c s="6" t="s">
        <v>131</v>
      </c>
      <c s="36" t="s">
        <v>93</v>
      </c>
      <c s="37">
        <v>1</v>
      </c>
      <c s="36">
        <v>0</v>
      </c>
      <c s="36">
        <f>ROUND(G47*H47,6)</f>
      </c>
      <c r="L47" s="38">
        <v>0</v>
      </c>
      <c s="32">
        <f>ROUND(ROUND(L47,2)*ROUND(G47,3),2)</f>
      </c>
      <c s="36" t="s">
        <v>55</v>
      </c>
      <c>
        <f>(M47*21)/100</f>
      </c>
      <c t="s">
        <v>27</v>
      </c>
    </row>
    <row r="48" spans="1:5" ht="12.75">
      <c r="A48" s="35" t="s">
        <v>56</v>
      </c>
      <c r="E48" s="39" t="s">
        <v>4</v>
      </c>
    </row>
    <row r="49" spans="1:5" ht="12.75">
      <c r="A49" s="35" t="s">
        <v>57</v>
      </c>
      <c r="E49" s="40" t="s">
        <v>132</v>
      </c>
    </row>
    <row r="50" spans="1:5" ht="12.75">
      <c r="A50" t="s">
        <v>58</v>
      </c>
      <c r="E50" s="39" t="s">
        <v>133</v>
      </c>
    </row>
    <row r="51" spans="1:13" ht="12.75">
      <c r="A51" t="s">
        <v>46</v>
      </c>
      <c r="C51" s="31" t="s">
        <v>25</v>
      </c>
      <c r="E51" s="33" t="s">
        <v>134</v>
      </c>
      <c r="J51" s="32">
        <f>0</f>
      </c>
      <c s="32">
        <f>0</f>
      </c>
      <c s="32">
        <f>0+L52</f>
      </c>
      <c s="32">
        <f>0+M52</f>
      </c>
    </row>
    <row r="52" spans="1:16" ht="12.75">
      <c r="A52" t="s">
        <v>49</v>
      </c>
      <c s="34" t="s">
        <v>135</v>
      </c>
      <c s="34" t="s">
        <v>136</v>
      </c>
      <c s="35" t="s">
        <v>4</v>
      </c>
      <c s="6" t="s">
        <v>134</v>
      </c>
      <c s="36" t="s">
        <v>93</v>
      </c>
      <c s="37">
        <v>1</v>
      </c>
      <c s="36">
        <v>0</v>
      </c>
      <c s="36">
        <f>ROUND(G52*H52,6)</f>
      </c>
      <c r="L52" s="38">
        <v>0</v>
      </c>
      <c s="32">
        <f>ROUND(ROUND(L52,2)*ROUND(G52,3),2)</f>
      </c>
      <c s="36" t="s">
        <v>55</v>
      </c>
      <c>
        <f>(M52*21)/100</f>
      </c>
      <c t="s">
        <v>27</v>
      </c>
    </row>
    <row r="53" spans="1:5" ht="12.75">
      <c r="A53" s="35" t="s">
        <v>56</v>
      </c>
      <c r="E53" s="39" t="s">
        <v>137</v>
      </c>
    </row>
    <row r="54" spans="1:5" ht="12.75">
      <c r="A54" s="35" t="s">
        <v>57</v>
      </c>
      <c r="E54" s="40" t="s">
        <v>4</v>
      </c>
    </row>
    <row r="55" spans="1:5" ht="38.25">
      <c r="A55" t="s">
        <v>58</v>
      </c>
      <c r="E55" s="39" t="s">
        <v>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139</v>
      </c>
      <c s="41">
        <f>Rekapitulace!C13</f>
      </c>
      <c s="20" t="s">
        <v>0</v>
      </c>
      <c t="s">
        <v>22</v>
      </c>
      <c t="s">
        <v>27</v>
      </c>
    </row>
    <row r="4" spans="1:16" ht="32" customHeight="1">
      <c r="A4" s="24" t="s">
        <v>19</v>
      </c>
      <c s="25" t="s">
        <v>28</v>
      </c>
      <c s="27" t="s">
        <v>139</v>
      </c>
      <c r="E4" s="26" t="s">
        <v>140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COUNTIFS(L8:L370,"=0",A8:A370,"P")+COUNTIFS(L8:L370,"",A8:A370,"P")+SUM(Q8:Q370)</f>
      </c>
    </row>
    <row r="8" spans="1:13" ht="12.75">
      <c r="A8" t="s">
        <v>44</v>
      </c>
      <c r="C8" s="28" t="s">
        <v>143</v>
      </c>
      <c r="E8" s="30" t="s">
        <v>142</v>
      </c>
      <c r="J8" s="29">
        <f>0+J9+J66+J107+J156+J181+J238+J259+J296+J317</f>
      </c>
      <c s="29">
        <f>0+K9+K66+K107+K156+K181+K238+K259+K296+K317</f>
      </c>
      <c s="29">
        <f>0+L9+L66+L107+L156+L181+L238+L259+L296+L317</f>
      </c>
      <c s="29">
        <f>0+M9+M66+M107+M156+M181+M238+M259+M296+M317</f>
      </c>
    </row>
    <row r="9" spans="1:13" ht="12.75">
      <c r="A9" t="s">
        <v>46</v>
      </c>
      <c r="C9" s="31" t="s">
        <v>144</v>
      </c>
      <c r="E9" s="33" t="s">
        <v>145</v>
      </c>
      <c r="J9" s="32">
        <f>0</f>
      </c>
      <c s="32">
        <f>0</f>
      </c>
      <c s="32">
        <f>0+L10+L14+L18+L22+L26+L30+L34+L38+L42+L46+L50+L54+L58+L62</f>
      </c>
      <c s="32">
        <f>0+M10+M14+M18+M22+M26+M30+M34+M38+M42+M46+M50+M54+M58+M62</f>
      </c>
    </row>
    <row r="10" spans="1:16" ht="25.5">
      <c r="A10" t="s">
        <v>49</v>
      </c>
      <c s="34" t="s">
        <v>50</v>
      </c>
      <c s="34" t="s">
        <v>146</v>
      </c>
      <c s="35" t="s">
        <v>4</v>
      </c>
      <c s="6" t="s">
        <v>147</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12.75">
      <c r="A14" t="s">
        <v>49</v>
      </c>
      <c s="34" t="s">
        <v>27</v>
      </c>
      <c s="34" t="s">
        <v>149</v>
      </c>
      <c s="35" t="s">
        <v>4</v>
      </c>
      <c s="6" t="s">
        <v>150</v>
      </c>
      <c s="36" t="s">
        <v>151</v>
      </c>
      <c s="37">
        <v>28</v>
      </c>
      <c s="36">
        <v>0</v>
      </c>
      <c s="36">
        <f>ROUND(G14*H14,6)</f>
      </c>
      <c r="L14" s="38">
        <v>0</v>
      </c>
      <c s="32">
        <f>ROUND(ROUND(L14,2)*ROUND(G14,3),2)</f>
      </c>
      <c s="36" t="s">
        <v>55</v>
      </c>
      <c>
        <f>(M14*21)/100</f>
      </c>
      <c t="s">
        <v>27</v>
      </c>
    </row>
    <row r="15" spans="1:5" ht="25.5">
      <c r="A15" s="35" t="s">
        <v>56</v>
      </c>
      <c r="E15" s="39" t="s">
        <v>152</v>
      </c>
    </row>
    <row r="16" spans="1:5" ht="12.75">
      <c r="A16" s="35" t="s">
        <v>57</v>
      </c>
      <c r="E16" s="40" t="s">
        <v>153</v>
      </c>
    </row>
    <row r="17" spans="1:5" ht="63.75">
      <c r="A17" t="s">
        <v>58</v>
      </c>
      <c r="E17" s="39" t="s">
        <v>154</v>
      </c>
    </row>
    <row r="18" spans="1:16" ht="25.5">
      <c r="A18" t="s">
        <v>49</v>
      </c>
      <c s="34" t="s">
        <v>25</v>
      </c>
      <c s="34" t="s">
        <v>155</v>
      </c>
      <c s="35" t="s">
        <v>4</v>
      </c>
      <c s="6" t="s">
        <v>156</v>
      </c>
      <c s="36" t="s">
        <v>93</v>
      </c>
      <c s="37">
        <v>1</v>
      </c>
      <c s="36">
        <v>0</v>
      </c>
      <c s="36">
        <f>ROUND(G18*H18,6)</f>
      </c>
      <c r="L18" s="38">
        <v>0</v>
      </c>
      <c s="32">
        <f>ROUND(ROUND(L18,2)*ROUND(G18,3),2)</f>
      </c>
      <c s="36" t="s">
        <v>55</v>
      </c>
      <c>
        <f>(M18*21)/100</f>
      </c>
      <c t="s">
        <v>27</v>
      </c>
    </row>
    <row r="19" spans="1:5" ht="12.75">
      <c r="A19" s="35" t="s">
        <v>56</v>
      </c>
      <c r="E19" s="39" t="s">
        <v>157</v>
      </c>
    </row>
    <row r="20" spans="1:5" ht="12.75">
      <c r="A20" s="35" t="s">
        <v>57</v>
      </c>
      <c r="E20" s="40" t="s">
        <v>4</v>
      </c>
    </row>
    <row r="21" spans="1:5" ht="51">
      <c r="A21" t="s">
        <v>58</v>
      </c>
      <c r="E21" s="39" t="s">
        <v>158</v>
      </c>
    </row>
    <row r="22" spans="1:16" ht="25.5">
      <c r="A22" t="s">
        <v>49</v>
      </c>
      <c s="34" t="s">
        <v>66</v>
      </c>
      <c s="34" t="s">
        <v>159</v>
      </c>
      <c s="35" t="s">
        <v>4</v>
      </c>
      <c s="6" t="s">
        <v>160</v>
      </c>
      <c s="36" t="s">
        <v>93</v>
      </c>
      <c s="37">
        <v>1</v>
      </c>
      <c s="36">
        <v>0</v>
      </c>
      <c s="36">
        <f>ROUND(G22*H22,6)</f>
      </c>
      <c r="L22" s="38">
        <v>0</v>
      </c>
      <c s="32">
        <f>ROUND(ROUND(L22,2)*ROUND(G22,3),2)</f>
      </c>
      <c s="36" t="s">
        <v>55</v>
      </c>
      <c>
        <f>(M22*21)/100</f>
      </c>
      <c t="s">
        <v>27</v>
      </c>
    </row>
    <row r="23" spans="1:5" ht="12.75">
      <c r="A23" s="35" t="s">
        <v>56</v>
      </c>
      <c r="E23" s="39" t="s">
        <v>157</v>
      </c>
    </row>
    <row r="24" spans="1:5" ht="12.75">
      <c r="A24" s="35" t="s">
        <v>57</v>
      </c>
      <c r="E24" s="40" t="s">
        <v>4</v>
      </c>
    </row>
    <row r="25" spans="1:5" ht="51">
      <c r="A25" t="s">
        <v>58</v>
      </c>
      <c r="E25" s="39" t="s">
        <v>158</v>
      </c>
    </row>
    <row r="26" spans="1:16" ht="12.75">
      <c r="A26" t="s">
        <v>49</v>
      </c>
      <c s="34" t="s">
        <v>70</v>
      </c>
      <c s="34" t="s">
        <v>161</v>
      </c>
      <c s="35" t="s">
        <v>4</v>
      </c>
      <c s="6" t="s">
        <v>162</v>
      </c>
      <c s="36" t="s">
        <v>93</v>
      </c>
      <c s="37">
        <v>1</v>
      </c>
      <c s="36">
        <v>0</v>
      </c>
      <c s="36">
        <f>ROUND(G26*H26,6)</f>
      </c>
      <c r="L26" s="38">
        <v>0</v>
      </c>
      <c s="32">
        <f>ROUND(ROUND(L26,2)*ROUND(G26,3),2)</f>
      </c>
      <c s="36" t="s">
        <v>55</v>
      </c>
      <c>
        <f>(M26*21)/100</f>
      </c>
      <c t="s">
        <v>27</v>
      </c>
    </row>
    <row r="27" spans="1:5" ht="12.75">
      <c r="A27" s="35" t="s">
        <v>56</v>
      </c>
      <c r="E27" s="39" t="s">
        <v>4</v>
      </c>
    </row>
    <row r="28" spans="1:5" ht="12.75">
      <c r="A28" s="35" t="s">
        <v>57</v>
      </c>
      <c r="E28" s="40" t="s">
        <v>4</v>
      </c>
    </row>
    <row r="29" spans="1:5" ht="12.75">
      <c r="A29" t="s">
        <v>58</v>
      </c>
      <c r="E29" s="39" t="s">
        <v>148</v>
      </c>
    </row>
    <row r="30" spans="1:16" ht="12.75">
      <c r="A30" t="s">
        <v>49</v>
      </c>
      <c s="34" t="s">
        <v>26</v>
      </c>
      <c s="34" t="s">
        <v>163</v>
      </c>
      <c s="35" t="s">
        <v>4</v>
      </c>
      <c s="6" t="s">
        <v>164</v>
      </c>
      <c s="36" t="s">
        <v>165</v>
      </c>
      <c s="37">
        <v>8</v>
      </c>
      <c s="36">
        <v>0</v>
      </c>
      <c s="36">
        <f>ROUND(G30*H30,6)</f>
      </c>
      <c r="L30" s="38">
        <v>0</v>
      </c>
      <c s="32">
        <f>ROUND(ROUND(L30,2)*ROUND(G30,3),2)</f>
      </c>
      <c s="36" t="s">
        <v>55</v>
      </c>
      <c>
        <f>(M30*21)/100</f>
      </c>
      <c t="s">
        <v>27</v>
      </c>
    </row>
    <row r="31" spans="1:5" ht="25.5">
      <c r="A31" s="35" t="s">
        <v>56</v>
      </c>
      <c r="E31" s="39" t="s">
        <v>166</v>
      </c>
    </row>
    <row r="32" spans="1:5" ht="12.75">
      <c r="A32" s="35" t="s">
        <v>57</v>
      </c>
      <c r="E32" s="40" t="s">
        <v>4</v>
      </c>
    </row>
    <row r="33" spans="1:5" ht="12.75">
      <c r="A33" t="s">
        <v>58</v>
      </c>
      <c r="E33" s="39" t="s">
        <v>148</v>
      </c>
    </row>
    <row r="34" spans="1:16" ht="12.75">
      <c r="A34" t="s">
        <v>49</v>
      </c>
      <c s="34" t="s">
        <v>75</v>
      </c>
      <c s="34" t="s">
        <v>167</v>
      </c>
      <c s="35" t="s">
        <v>4</v>
      </c>
      <c s="6" t="s">
        <v>168</v>
      </c>
      <c s="36" t="s">
        <v>165</v>
      </c>
      <c s="37">
        <v>1</v>
      </c>
      <c s="36">
        <v>0</v>
      </c>
      <c s="36">
        <f>ROUND(G34*H34,6)</f>
      </c>
      <c r="L34" s="38">
        <v>0</v>
      </c>
      <c s="32">
        <f>ROUND(ROUND(L34,2)*ROUND(G34,3),2)</f>
      </c>
      <c s="36" t="s">
        <v>55</v>
      </c>
      <c>
        <f>(M34*21)/100</f>
      </c>
      <c t="s">
        <v>27</v>
      </c>
    </row>
    <row r="35" spans="1:5" ht="12.75">
      <c r="A35" s="35" t="s">
        <v>56</v>
      </c>
      <c r="E35" s="39" t="s">
        <v>4</v>
      </c>
    </row>
    <row r="36" spans="1:5" ht="12.75">
      <c r="A36" s="35" t="s">
        <v>57</v>
      </c>
      <c r="E36" s="40" t="s">
        <v>4</v>
      </c>
    </row>
    <row r="37" spans="1:5" ht="12.75">
      <c r="A37" t="s">
        <v>58</v>
      </c>
      <c r="E37" s="39" t="s">
        <v>148</v>
      </c>
    </row>
    <row r="38" spans="1:16" ht="12.75">
      <c r="A38" t="s">
        <v>49</v>
      </c>
      <c s="34" t="s">
        <v>79</v>
      </c>
      <c s="34" t="s">
        <v>169</v>
      </c>
      <c s="35" t="s">
        <v>50</v>
      </c>
      <c s="6" t="s">
        <v>170</v>
      </c>
      <c s="36" t="s">
        <v>93</v>
      </c>
      <c s="37">
        <v>1</v>
      </c>
      <c s="36">
        <v>0</v>
      </c>
      <c s="36">
        <f>ROUND(G38*H38,6)</f>
      </c>
      <c r="L38" s="38">
        <v>0</v>
      </c>
      <c s="32">
        <f>ROUND(ROUND(L38,2)*ROUND(G38,3),2)</f>
      </c>
      <c s="36" t="s">
        <v>55</v>
      </c>
      <c>
        <f>(M38*21)/100</f>
      </c>
      <c t="s">
        <v>27</v>
      </c>
    </row>
    <row r="39" spans="1:5" ht="12.75">
      <c r="A39" s="35" t="s">
        <v>56</v>
      </c>
      <c r="E39" s="39" t="s">
        <v>171</v>
      </c>
    </row>
    <row r="40" spans="1:5" ht="12.75">
      <c r="A40" s="35" t="s">
        <v>57</v>
      </c>
      <c r="E40" s="40" t="s">
        <v>4</v>
      </c>
    </row>
    <row r="41" spans="1:5" ht="12.75">
      <c r="A41" t="s">
        <v>58</v>
      </c>
      <c r="E41" s="39" t="s">
        <v>148</v>
      </c>
    </row>
    <row r="42" spans="1:16" ht="12.75">
      <c r="A42" t="s">
        <v>49</v>
      </c>
      <c s="34" t="s">
        <v>83</v>
      </c>
      <c s="34" t="s">
        <v>169</v>
      </c>
      <c s="35" t="s">
        <v>27</v>
      </c>
      <c s="6" t="s">
        <v>170</v>
      </c>
      <c s="36" t="s">
        <v>93</v>
      </c>
      <c s="37">
        <v>1</v>
      </c>
      <c s="36">
        <v>0</v>
      </c>
      <c s="36">
        <f>ROUND(G42*H42,6)</f>
      </c>
      <c r="L42" s="38">
        <v>0</v>
      </c>
      <c s="32">
        <f>ROUND(ROUND(L42,2)*ROUND(G42,3),2)</f>
      </c>
      <c s="36" t="s">
        <v>55</v>
      </c>
      <c>
        <f>(M42*21)/100</f>
      </c>
      <c t="s">
        <v>27</v>
      </c>
    </row>
    <row r="43" spans="1:5" ht="12.75">
      <c r="A43" s="35" t="s">
        <v>56</v>
      </c>
      <c r="E43" s="39" t="s">
        <v>172</v>
      </c>
    </row>
    <row r="44" spans="1:5" ht="12.75">
      <c r="A44" s="35" t="s">
        <v>57</v>
      </c>
      <c r="E44" s="40" t="s">
        <v>4</v>
      </c>
    </row>
    <row r="45" spans="1:5" ht="12.75">
      <c r="A45" t="s">
        <v>58</v>
      </c>
      <c r="E45" s="39" t="s">
        <v>148</v>
      </c>
    </row>
    <row r="46" spans="1:16" ht="12.75">
      <c r="A46" t="s">
        <v>49</v>
      </c>
      <c s="34" t="s">
        <v>129</v>
      </c>
      <c s="34" t="s">
        <v>169</v>
      </c>
      <c s="35" t="s">
        <v>25</v>
      </c>
      <c s="6" t="s">
        <v>170</v>
      </c>
      <c s="36" t="s">
        <v>93</v>
      </c>
      <c s="37">
        <v>1</v>
      </c>
      <c s="36">
        <v>0</v>
      </c>
      <c s="36">
        <f>ROUND(G46*H46,6)</f>
      </c>
      <c r="L46" s="38">
        <v>0</v>
      </c>
      <c s="32">
        <f>ROUND(ROUND(L46,2)*ROUND(G46,3),2)</f>
      </c>
      <c s="36" t="s">
        <v>55</v>
      </c>
      <c>
        <f>(M46*21)/100</f>
      </c>
      <c t="s">
        <v>27</v>
      </c>
    </row>
    <row r="47" spans="1:5" ht="12.75">
      <c r="A47" s="35" t="s">
        <v>56</v>
      </c>
      <c r="E47" s="39" t="s">
        <v>173</v>
      </c>
    </row>
    <row r="48" spans="1:5" ht="12.75">
      <c r="A48" s="35" t="s">
        <v>57</v>
      </c>
      <c r="E48" s="40" t="s">
        <v>4</v>
      </c>
    </row>
    <row r="49" spans="1:5" ht="12.75">
      <c r="A49" t="s">
        <v>58</v>
      </c>
      <c r="E49" s="39" t="s">
        <v>148</v>
      </c>
    </row>
    <row r="50" spans="1:16" ht="12.75">
      <c r="A50" t="s">
        <v>49</v>
      </c>
      <c s="34" t="s">
        <v>135</v>
      </c>
      <c s="34" t="s">
        <v>174</v>
      </c>
      <c s="35" t="s">
        <v>4</v>
      </c>
      <c s="6" t="s">
        <v>175</v>
      </c>
      <c s="36" t="s">
        <v>93</v>
      </c>
      <c s="37">
        <v>1</v>
      </c>
      <c s="36">
        <v>0</v>
      </c>
      <c s="36">
        <f>ROUND(G50*H50,6)</f>
      </c>
      <c r="L50" s="38">
        <v>0</v>
      </c>
      <c s="32">
        <f>ROUND(ROUND(L50,2)*ROUND(G50,3),2)</f>
      </c>
      <c s="36" t="s">
        <v>55</v>
      </c>
      <c>
        <f>(M50*21)/100</f>
      </c>
      <c t="s">
        <v>27</v>
      </c>
    </row>
    <row r="51" spans="1:5" ht="12.75">
      <c r="A51" s="35" t="s">
        <v>56</v>
      </c>
      <c r="E51" s="39" t="s">
        <v>4</v>
      </c>
    </row>
    <row r="52" spans="1:5" ht="12.75">
      <c r="A52" s="35" t="s">
        <v>57</v>
      </c>
      <c r="E52" s="40" t="s">
        <v>4</v>
      </c>
    </row>
    <row r="53" spans="1:5" ht="12.75">
      <c r="A53" t="s">
        <v>58</v>
      </c>
      <c r="E53" s="39" t="s">
        <v>148</v>
      </c>
    </row>
    <row r="54" spans="1:16" ht="25.5">
      <c r="A54" t="s">
        <v>49</v>
      </c>
      <c s="34" t="s">
        <v>176</v>
      </c>
      <c s="34" t="s">
        <v>51</v>
      </c>
      <c s="35" t="s">
        <v>52</v>
      </c>
      <c s="6" t="s">
        <v>53</v>
      </c>
      <c s="36" t="s">
        <v>54</v>
      </c>
      <c s="37">
        <v>456</v>
      </c>
      <c s="36">
        <v>0</v>
      </c>
      <c s="36">
        <f>ROUND(G54*H54,6)</f>
      </c>
      <c r="L54" s="38">
        <v>0</v>
      </c>
      <c s="32">
        <f>ROUND(ROUND(L54,2)*ROUND(G54,3),2)</f>
      </c>
      <c s="36" t="s">
        <v>55</v>
      </c>
      <c>
        <f>(M54*21)/100</f>
      </c>
      <c t="s">
        <v>27</v>
      </c>
    </row>
    <row r="55" spans="1:5" ht="25.5">
      <c r="A55" s="35" t="s">
        <v>56</v>
      </c>
      <c r="E55" s="39" t="s">
        <v>177</v>
      </c>
    </row>
    <row r="56" spans="1:5" ht="12.75">
      <c r="A56" s="35" t="s">
        <v>57</v>
      </c>
      <c r="E56" s="40" t="s">
        <v>178</v>
      </c>
    </row>
    <row r="57" spans="1:5" ht="25.5">
      <c r="A57" t="s">
        <v>58</v>
      </c>
      <c r="E57" s="39" t="s">
        <v>177</v>
      </c>
    </row>
    <row r="58" spans="1:16" ht="25.5">
      <c r="A58" t="s">
        <v>49</v>
      </c>
      <c s="34" t="s">
        <v>179</v>
      </c>
      <c s="34" t="s">
        <v>60</v>
      </c>
      <c s="35" t="s">
        <v>61</v>
      </c>
      <c s="6" t="s">
        <v>62</v>
      </c>
      <c s="36" t="s">
        <v>54</v>
      </c>
      <c s="37">
        <v>168</v>
      </c>
      <c s="36">
        <v>0</v>
      </c>
      <c s="36">
        <f>ROUND(G58*H58,6)</f>
      </c>
      <c r="L58" s="38">
        <v>0</v>
      </c>
      <c s="32">
        <f>ROUND(ROUND(L58,2)*ROUND(G58,3),2)</f>
      </c>
      <c s="36" t="s">
        <v>55</v>
      </c>
      <c>
        <f>(M58*21)/100</f>
      </c>
      <c t="s">
        <v>27</v>
      </c>
    </row>
    <row r="59" spans="1:5" ht="25.5">
      <c r="A59" s="35" t="s">
        <v>56</v>
      </c>
      <c r="E59" s="39" t="s">
        <v>177</v>
      </c>
    </row>
    <row r="60" spans="1:5" ht="12.75">
      <c r="A60" s="35" t="s">
        <v>57</v>
      </c>
      <c r="E60" s="40" t="s">
        <v>180</v>
      </c>
    </row>
    <row r="61" spans="1:5" ht="25.5">
      <c r="A61" t="s">
        <v>58</v>
      </c>
      <c r="E61" s="39" t="s">
        <v>177</v>
      </c>
    </row>
    <row r="62" spans="1:16" ht="25.5">
      <c r="A62" t="s">
        <v>49</v>
      </c>
      <c s="34" t="s">
        <v>181</v>
      </c>
      <c s="34" t="s">
        <v>63</v>
      </c>
      <c s="35" t="s">
        <v>64</v>
      </c>
      <c s="6" t="s">
        <v>65</v>
      </c>
      <c s="36" t="s">
        <v>54</v>
      </c>
      <c s="37">
        <v>120</v>
      </c>
      <c s="36">
        <v>0</v>
      </c>
      <c s="36">
        <f>ROUND(G62*H62,6)</f>
      </c>
      <c r="L62" s="38">
        <v>0</v>
      </c>
      <c s="32">
        <f>ROUND(ROUND(L62,2)*ROUND(G62,3),2)</f>
      </c>
      <c s="36" t="s">
        <v>55</v>
      </c>
      <c>
        <f>(M62*21)/100</f>
      </c>
      <c t="s">
        <v>27</v>
      </c>
    </row>
    <row r="63" spans="1:5" ht="25.5">
      <c r="A63" s="35" t="s">
        <v>56</v>
      </c>
      <c r="E63" s="39" t="s">
        <v>177</v>
      </c>
    </row>
    <row r="64" spans="1:5" ht="12.75">
      <c r="A64" s="35" t="s">
        <v>57</v>
      </c>
      <c r="E64" s="40" t="s">
        <v>180</v>
      </c>
    </row>
    <row r="65" spans="1:5" ht="25.5">
      <c r="A65" t="s">
        <v>58</v>
      </c>
      <c r="E65" s="39" t="s">
        <v>177</v>
      </c>
    </row>
    <row r="66" spans="1:13" ht="12.75">
      <c r="A66" t="s">
        <v>46</v>
      </c>
      <c r="C66" s="31" t="s">
        <v>50</v>
      </c>
      <c r="E66" s="33" t="s">
        <v>182</v>
      </c>
      <c r="J66" s="32">
        <f>0</f>
      </c>
      <c s="32">
        <f>0</f>
      </c>
      <c s="32">
        <f>0+L67+L71+L75+L79+L83+L87+L91+L95+L99+L103</f>
      </c>
      <c s="32">
        <f>0+M67+M71+M75+M79+M83+M87+M91+M95+M99+M103</f>
      </c>
    </row>
    <row r="67" spans="1:16" ht="12.75">
      <c r="A67" t="s">
        <v>49</v>
      </c>
      <c s="34" t="s">
        <v>183</v>
      </c>
      <c s="34" t="s">
        <v>184</v>
      </c>
      <c s="35" t="s">
        <v>4</v>
      </c>
      <c s="6" t="s">
        <v>185</v>
      </c>
      <c s="36" t="s">
        <v>186</v>
      </c>
      <c s="37">
        <v>530</v>
      </c>
      <c s="36">
        <v>0</v>
      </c>
      <c s="36">
        <f>ROUND(G67*H67,6)</f>
      </c>
      <c r="L67" s="38">
        <v>0</v>
      </c>
      <c s="32">
        <f>ROUND(ROUND(L67,2)*ROUND(G67,3),2)</f>
      </c>
      <c s="36" t="s">
        <v>187</v>
      </c>
      <c>
        <f>(M67*21)/100</f>
      </c>
      <c t="s">
        <v>27</v>
      </c>
    </row>
    <row r="68" spans="1:5" ht="12.75">
      <c r="A68" s="35" t="s">
        <v>56</v>
      </c>
      <c r="E68" s="39" t="s">
        <v>188</v>
      </c>
    </row>
    <row r="69" spans="1:5" ht="12.75">
      <c r="A69" s="35" t="s">
        <v>57</v>
      </c>
      <c r="E69" s="40" t="s">
        <v>4</v>
      </c>
    </row>
    <row r="70" spans="1:5" ht="12.75">
      <c r="A70" t="s">
        <v>58</v>
      </c>
      <c r="E70" s="39" t="s">
        <v>189</v>
      </c>
    </row>
    <row r="71" spans="1:16" ht="12.75">
      <c r="A71" t="s">
        <v>49</v>
      </c>
      <c s="34" t="s">
        <v>190</v>
      </c>
      <c s="34" t="s">
        <v>191</v>
      </c>
      <c s="35" t="s">
        <v>4</v>
      </c>
      <c s="6" t="s">
        <v>192</v>
      </c>
      <c s="36" t="s">
        <v>186</v>
      </c>
      <c s="37">
        <v>50</v>
      </c>
      <c s="36">
        <v>0</v>
      </c>
      <c s="36">
        <f>ROUND(G71*H71,6)</f>
      </c>
      <c r="L71" s="38">
        <v>0</v>
      </c>
      <c s="32">
        <f>ROUND(ROUND(L71,2)*ROUND(G71,3),2)</f>
      </c>
      <c s="36" t="s">
        <v>187</v>
      </c>
      <c>
        <f>(M71*21)/100</f>
      </c>
      <c t="s">
        <v>27</v>
      </c>
    </row>
    <row r="72" spans="1:5" ht="12.75">
      <c r="A72" s="35" t="s">
        <v>56</v>
      </c>
      <c r="E72" s="39" t="s">
        <v>193</v>
      </c>
    </row>
    <row r="73" spans="1:5" ht="12.75">
      <c r="A73" s="35" t="s">
        <v>57</v>
      </c>
      <c r="E73" s="40" t="s">
        <v>4</v>
      </c>
    </row>
    <row r="74" spans="1:5" ht="12.75">
      <c r="A74" t="s">
        <v>58</v>
      </c>
      <c r="E74" s="39" t="s">
        <v>189</v>
      </c>
    </row>
    <row r="75" spans="1:16" ht="12.75">
      <c r="A75" t="s">
        <v>49</v>
      </c>
      <c s="34" t="s">
        <v>194</v>
      </c>
      <c s="34" t="s">
        <v>195</v>
      </c>
      <c s="35" t="s">
        <v>4</v>
      </c>
      <c s="6" t="s">
        <v>196</v>
      </c>
      <c s="36" t="s">
        <v>186</v>
      </c>
      <c s="37">
        <v>240</v>
      </c>
      <c s="36">
        <v>0</v>
      </c>
      <c s="36">
        <f>ROUND(G75*H75,6)</f>
      </c>
      <c r="L75" s="38">
        <v>0</v>
      </c>
      <c s="32">
        <f>ROUND(ROUND(L75,2)*ROUND(G75,3),2)</f>
      </c>
      <c s="36" t="s">
        <v>187</v>
      </c>
      <c>
        <f>(M75*21)/100</f>
      </c>
      <c t="s">
        <v>27</v>
      </c>
    </row>
    <row r="76" spans="1:5" ht="12.75">
      <c r="A76" s="35" t="s">
        <v>56</v>
      </c>
      <c r="E76" s="39" t="s">
        <v>197</v>
      </c>
    </row>
    <row r="77" spans="1:5" ht="12.75">
      <c r="A77" s="35" t="s">
        <v>57</v>
      </c>
      <c r="E77" s="40" t="s">
        <v>4</v>
      </c>
    </row>
    <row r="78" spans="1:5" ht="12.75">
      <c r="A78" t="s">
        <v>58</v>
      </c>
      <c r="E78" s="39" t="s">
        <v>189</v>
      </c>
    </row>
    <row r="79" spans="1:16" ht="12.75">
      <c r="A79" t="s">
        <v>49</v>
      </c>
      <c s="34" t="s">
        <v>198</v>
      </c>
      <c s="34" t="s">
        <v>199</v>
      </c>
      <c s="35" t="s">
        <v>4</v>
      </c>
      <c s="6" t="s">
        <v>200</v>
      </c>
      <c s="36" t="s">
        <v>186</v>
      </c>
      <c s="37">
        <v>70</v>
      </c>
      <c s="36">
        <v>0</v>
      </c>
      <c s="36">
        <f>ROUND(G79*H79,6)</f>
      </c>
      <c r="L79" s="38">
        <v>0</v>
      </c>
      <c s="32">
        <f>ROUND(ROUND(L79,2)*ROUND(G79,3),2)</f>
      </c>
      <c s="36" t="s">
        <v>187</v>
      </c>
      <c>
        <f>(M79*21)/100</f>
      </c>
      <c t="s">
        <v>27</v>
      </c>
    </row>
    <row r="80" spans="1:5" ht="12.75">
      <c r="A80" s="35" t="s">
        <v>56</v>
      </c>
      <c r="E80" s="39" t="s">
        <v>201</v>
      </c>
    </row>
    <row r="81" spans="1:5" ht="12.75">
      <c r="A81" s="35" t="s">
        <v>57</v>
      </c>
      <c r="E81" s="40" t="s">
        <v>4</v>
      </c>
    </row>
    <row r="82" spans="1:5" ht="12.75">
      <c r="A82" t="s">
        <v>58</v>
      </c>
      <c r="E82" s="39" t="s">
        <v>189</v>
      </c>
    </row>
    <row r="83" spans="1:16" ht="12.75">
      <c r="A83" t="s">
        <v>49</v>
      </c>
      <c s="34" t="s">
        <v>202</v>
      </c>
      <c s="34" t="s">
        <v>203</v>
      </c>
      <c s="35" t="s">
        <v>4</v>
      </c>
      <c s="6" t="s">
        <v>204</v>
      </c>
      <c s="36" t="s">
        <v>186</v>
      </c>
      <c s="37">
        <v>530</v>
      </c>
      <c s="36">
        <v>0</v>
      </c>
      <c s="36">
        <f>ROUND(G83*H83,6)</f>
      </c>
      <c r="L83" s="38">
        <v>0</v>
      </c>
      <c s="32">
        <f>ROUND(ROUND(L83,2)*ROUND(G83,3),2)</f>
      </c>
      <c s="36" t="s">
        <v>187</v>
      </c>
      <c>
        <f>(M83*21)/100</f>
      </c>
      <c t="s">
        <v>27</v>
      </c>
    </row>
    <row r="84" spans="1:5" ht="25.5">
      <c r="A84" s="35" t="s">
        <v>56</v>
      </c>
      <c r="E84" s="39" t="s">
        <v>205</v>
      </c>
    </row>
    <row r="85" spans="1:5" ht="12.75">
      <c r="A85" s="35" t="s">
        <v>57</v>
      </c>
      <c r="E85" s="40" t="s">
        <v>4</v>
      </c>
    </row>
    <row r="86" spans="1:5" ht="12.75">
      <c r="A86" t="s">
        <v>58</v>
      </c>
      <c r="E86" s="39" t="s">
        <v>189</v>
      </c>
    </row>
    <row r="87" spans="1:16" ht="12.75">
      <c r="A87" t="s">
        <v>49</v>
      </c>
      <c s="34" t="s">
        <v>206</v>
      </c>
      <c s="34" t="s">
        <v>207</v>
      </c>
      <c s="35" t="s">
        <v>4</v>
      </c>
      <c s="6" t="s">
        <v>208</v>
      </c>
      <c s="36" t="s">
        <v>186</v>
      </c>
      <c s="37">
        <v>50</v>
      </c>
      <c s="36">
        <v>0</v>
      </c>
      <c s="36">
        <f>ROUND(G87*H87,6)</f>
      </c>
      <c r="L87" s="38">
        <v>0</v>
      </c>
      <c s="32">
        <f>ROUND(ROUND(L87,2)*ROUND(G87,3),2)</f>
      </c>
      <c s="36" t="s">
        <v>187</v>
      </c>
      <c>
        <f>(M87*21)/100</f>
      </c>
      <c t="s">
        <v>27</v>
      </c>
    </row>
    <row r="88" spans="1:5" ht="12.75">
      <c r="A88" s="35" t="s">
        <v>56</v>
      </c>
      <c r="E88" s="39" t="s">
        <v>201</v>
      </c>
    </row>
    <row r="89" spans="1:5" ht="12.75">
      <c r="A89" s="35" t="s">
        <v>57</v>
      </c>
      <c r="E89" s="40" t="s">
        <v>4</v>
      </c>
    </row>
    <row r="90" spans="1:5" ht="12.75">
      <c r="A90" t="s">
        <v>58</v>
      </c>
      <c r="E90" s="39" t="s">
        <v>189</v>
      </c>
    </row>
    <row r="91" spans="1:16" ht="12.75">
      <c r="A91" t="s">
        <v>49</v>
      </c>
      <c s="34" t="s">
        <v>209</v>
      </c>
      <c s="34" t="s">
        <v>210</v>
      </c>
      <c s="35" t="s">
        <v>4</v>
      </c>
      <c s="6" t="s">
        <v>211</v>
      </c>
      <c s="36" t="s">
        <v>186</v>
      </c>
      <c s="37">
        <v>50</v>
      </c>
      <c s="36">
        <v>0</v>
      </c>
      <c s="36">
        <f>ROUND(G91*H91,6)</f>
      </c>
      <c r="L91" s="38">
        <v>0</v>
      </c>
      <c s="32">
        <f>ROUND(ROUND(L91,2)*ROUND(G91,3),2)</f>
      </c>
      <c s="36" t="s">
        <v>187</v>
      </c>
      <c>
        <f>(M91*21)/100</f>
      </c>
      <c t="s">
        <v>27</v>
      </c>
    </row>
    <row r="92" spans="1:5" ht="25.5">
      <c r="A92" s="35" t="s">
        <v>56</v>
      </c>
      <c r="E92" s="39" t="s">
        <v>205</v>
      </c>
    </row>
    <row r="93" spans="1:5" ht="12.75">
      <c r="A93" s="35" t="s">
        <v>57</v>
      </c>
      <c r="E93" s="40" t="s">
        <v>4</v>
      </c>
    </row>
    <row r="94" spans="1:5" ht="12.75">
      <c r="A94" t="s">
        <v>58</v>
      </c>
      <c r="E94" s="39" t="s">
        <v>189</v>
      </c>
    </row>
    <row r="95" spans="1:16" ht="12.75">
      <c r="A95" t="s">
        <v>49</v>
      </c>
      <c s="34" t="s">
        <v>212</v>
      </c>
      <c s="34" t="s">
        <v>213</v>
      </c>
      <c s="35" t="s">
        <v>4</v>
      </c>
      <c s="6" t="s">
        <v>214</v>
      </c>
      <c s="36" t="s">
        <v>186</v>
      </c>
      <c s="37">
        <v>1430</v>
      </c>
      <c s="36">
        <v>0</v>
      </c>
      <c s="36">
        <f>ROUND(G95*H95,6)</f>
      </c>
      <c r="L95" s="38">
        <v>0</v>
      </c>
      <c s="32">
        <f>ROUND(ROUND(L95,2)*ROUND(G95,3),2)</f>
      </c>
      <c s="36" t="s">
        <v>187</v>
      </c>
      <c>
        <f>(M95*21)/100</f>
      </c>
      <c t="s">
        <v>27</v>
      </c>
    </row>
    <row r="96" spans="1:5" ht="12.75">
      <c r="A96" s="35" t="s">
        <v>56</v>
      </c>
      <c r="E96" s="39" t="s">
        <v>215</v>
      </c>
    </row>
    <row r="97" spans="1:5" ht="12.75">
      <c r="A97" s="35" t="s">
        <v>57</v>
      </c>
      <c r="E97" s="40" t="s">
        <v>4</v>
      </c>
    </row>
    <row r="98" spans="1:5" ht="12.75">
      <c r="A98" t="s">
        <v>58</v>
      </c>
      <c r="E98" s="39" t="s">
        <v>189</v>
      </c>
    </row>
    <row r="99" spans="1:16" ht="12.75">
      <c r="A99" t="s">
        <v>49</v>
      </c>
      <c s="34" t="s">
        <v>216</v>
      </c>
      <c s="34" t="s">
        <v>217</v>
      </c>
      <c s="35" t="s">
        <v>4</v>
      </c>
      <c s="6" t="s">
        <v>218</v>
      </c>
      <c s="36" t="s">
        <v>186</v>
      </c>
      <c s="37">
        <v>580</v>
      </c>
      <c s="36">
        <v>0</v>
      </c>
      <c s="36">
        <f>ROUND(G99*H99,6)</f>
      </c>
      <c r="L99" s="38">
        <v>0</v>
      </c>
      <c s="32">
        <f>ROUND(ROUND(L99,2)*ROUND(G99,3),2)</f>
      </c>
      <c s="36" t="s">
        <v>187</v>
      </c>
      <c>
        <f>(M99*21)/100</f>
      </c>
      <c t="s">
        <v>27</v>
      </c>
    </row>
    <row r="100" spans="1:5" ht="12.75">
      <c r="A100" s="35" t="s">
        <v>56</v>
      </c>
      <c r="E100" s="39" t="s">
        <v>219</v>
      </c>
    </row>
    <row r="101" spans="1:5" ht="12.75">
      <c r="A101" s="35" t="s">
        <v>57</v>
      </c>
      <c r="E101" s="40" t="s">
        <v>4</v>
      </c>
    </row>
    <row r="102" spans="1:5" ht="12.75">
      <c r="A102" t="s">
        <v>58</v>
      </c>
      <c r="E102" s="39" t="s">
        <v>189</v>
      </c>
    </row>
    <row r="103" spans="1:16" ht="12.75">
      <c r="A103" t="s">
        <v>49</v>
      </c>
      <c s="34" t="s">
        <v>220</v>
      </c>
      <c s="34" t="s">
        <v>221</v>
      </c>
      <c s="35" t="s">
        <v>4</v>
      </c>
      <c s="6" t="s">
        <v>222</v>
      </c>
      <c s="36" t="s">
        <v>186</v>
      </c>
      <c s="37">
        <v>902</v>
      </c>
      <c s="36">
        <v>0</v>
      </c>
      <c s="36">
        <f>ROUND(G103*H103,6)</f>
      </c>
      <c r="L103" s="38">
        <v>0</v>
      </c>
      <c s="32">
        <f>ROUND(ROUND(L103,2)*ROUND(G103,3),2)</f>
      </c>
      <c s="36" t="s">
        <v>187</v>
      </c>
      <c>
        <f>(M103*21)/100</f>
      </c>
      <c t="s">
        <v>27</v>
      </c>
    </row>
    <row r="104" spans="1:5" ht="12.75">
      <c r="A104" s="35" t="s">
        <v>56</v>
      </c>
      <c r="E104" s="39" t="s">
        <v>223</v>
      </c>
    </row>
    <row r="105" spans="1:5" ht="12.75">
      <c r="A105" s="35" t="s">
        <v>57</v>
      </c>
      <c r="E105" s="40" t="s">
        <v>4</v>
      </c>
    </row>
    <row r="106" spans="1:5" ht="12.75">
      <c r="A106" t="s">
        <v>58</v>
      </c>
      <c r="E106" s="39" t="s">
        <v>189</v>
      </c>
    </row>
    <row r="107" spans="1:13" ht="12.75">
      <c r="A107" t="s">
        <v>46</v>
      </c>
      <c r="C107" s="31" t="s">
        <v>27</v>
      </c>
      <c r="E107" s="33" t="s">
        <v>224</v>
      </c>
      <c r="J107" s="32">
        <f>0</f>
      </c>
      <c s="32">
        <f>0</f>
      </c>
      <c s="32">
        <f>0+L108+L112+L116+L120+L124+L128+L132+L136+L140+L144+L148+L152</f>
      </c>
      <c s="32">
        <f>0+M108+M112+M116+M120+M124+M128+M132+M136+M140+M144+M148+M152</f>
      </c>
    </row>
    <row r="108" spans="1:16" ht="12.75">
      <c r="A108" t="s">
        <v>49</v>
      </c>
      <c s="34" t="s">
        <v>225</v>
      </c>
      <c s="34" t="s">
        <v>226</v>
      </c>
      <c s="35" t="s">
        <v>4</v>
      </c>
      <c s="6" t="s">
        <v>227</v>
      </c>
      <c s="36" t="s">
        <v>186</v>
      </c>
      <c s="37">
        <v>215.22</v>
      </c>
      <c s="36">
        <v>0</v>
      </c>
      <c s="36">
        <f>ROUND(G108*H108,6)</f>
      </c>
      <c r="L108" s="38">
        <v>0</v>
      </c>
      <c s="32">
        <f>ROUND(ROUND(L108,2)*ROUND(G108,3),2)</f>
      </c>
      <c s="36" t="s">
        <v>187</v>
      </c>
      <c>
        <f>(M108*21)/100</f>
      </c>
      <c t="s">
        <v>27</v>
      </c>
    </row>
    <row r="109" spans="1:5" ht="12.75">
      <c r="A109" s="35" t="s">
        <v>56</v>
      </c>
      <c r="E109" s="39" t="s">
        <v>4</v>
      </c>
    </row>
    <row r="110" spans="1:5" ht="12.75">
      <c r="A110" s="35" t="s">
        <v>57</v>
      </c>
      <c r="E110" s="40" t="s">
        <v>228</v>
      </c>
    </row>
    <row r="111" spans="1:5" ht="12.75">
      <c r="A111" t="s">
        <v>58</v>
      </c>
      <c r="E111" s="39" t="s">
        <v>189</v>
      </c>
    </row>
    <row r="112" spans="1:16" ht="12.75">
      <c r="A112" t="s">
        <v>49</v>
      </c>
      <c s="34" t="s">
        <v>229</v>
      </c>
      <c s="34" t="s">
        <v>230</v>
      </c>
      <c s="35" t="s">
        <v>4</v>
      </c>
      <c s="6" t="s">
        <v>231</v>
      </c>
      <c s="36" t="s">
        <v>54</v>
      </c>
      <c s="37">
        <v>28.255</v>
      </c>
      <c s="36">
        <v>0</v>
      </c>
      <c s="36">
        <f>ROUND(G112*H112,6)</f>
      </c>
      <c r="L112" s="38">
        <v>0</v>
      </c>
      <c s="32">
        <f>ROUND(ROUND(L112,2)*ROUND(G112,3),2)</f>
      </c>
      <c s="36" t="s">
        <v>187</v>
      </c>
      <c>
        <f>(M112*21)/100</f>
      </c>
      <c t="s">
        <v>27</v>
      </c>
    </row>
    <row r="113" spans="1:5" ht="12.75">
      <c r="A113" s="35" t="s">
        <v>56</v>
      </c>
      <c r="E113" s="39" t="s">
        <v>4</v>
      </c>
    </row>
    <row r="114" spans="1:5" ht="12.75">
      <c r="A114" s="35" t="s">
        <v>57</v>
      </c>
      <c r="E114" s="40" t="s">
        <v>4</v>
      </c>
    </row>
    <row r="115" spans="1:5" ht="12.75">
      <c r="A115" t="s">
        <v>58</v>
      </c>
      <c r="E115" s="39" t="s">
        <v>189</v>
      </c>
    </row>
    <row r="116" spans="1:16" ht="12.75">
      <c r="A116" t="s">
        <v>49</v>
      </c>
      <c s="34" t="s">
        <v>232</v>
      </c>
      <c s="34" t="s">
        <v>233</v>
      </c>
      <c s="35" t="s">
        <v>4</v>
      </c>
      <c s="6" t="s">
        <v>234</v>
      </c>
      <c s="36" t="s">
        <v>54</v>
      </c>
      <c s="37">
        <v>36.4</v>
      </c>
      <c s="36">
        <v>0</v>
      </c>
      <c s="36">
        <f>ROUND(G116*H116,6)</f>
      </c>
      <c r="L116" s="38">
        <v>0</v>
      </c>
      <c s="32">
        <f>ROUND(ROUND(L116,2)*ROUND(G116,3),2)</f>
      </c>
      <c s="36" t="s">
        <v>187</v>
      </c>
      <c>
        <f>(M116*21)/100</f>
      </c>
      <c t="s">
        <v>27</v>
      </c>
    </row>
    <row r="117" spans="1:5" ht="12.75">
      <c r="A117" s="35" t="s">
        <v>56</v>
      </c>
      <c r="E117" s="39" t="s">
        <v>4</v>
      </c>
    </row>
    <row r="118" spans="1:5" ht="12.75">
      <c r="A118" s="35" t="s">
        <v>57</v>
      </c>
      <c r="E118" s="40" t="s">
        <v>4</v>
      </c>
    </row>
    <row r="119" spans="1:5" ht="12.75">
      <c r="A119" t="s">
        <v>58</v>
      </c>
      <c r="E119" s="39" t="s">
        <v>189</v>
      </c>
    </row>
    <row r="120" spans="1:16" ht="12.75">
      <c r="A120" t="s">
        <v>49</v>
      </c>
      <c s="34" t="s">
        <v>235</v>
      </c>
      <c s="34" t="s">
        <v>236</v>
      </c>
      <c s="35" t="s">
        <v>4</v>
      </c>
      <c s="6" t="s">
        <v>237</v>
      </c>
      <c s="36" t="s">
        <v>238</v>
      </c>
      <c s="37">
        <v>471</v>
      </c>
      <c s="36">
        <v>0</v>
      </c>
      <c s="36">
        <f>ROUND(G120*H120,6)</f>
      </c>
      <c r="L120" s="38">
        <v>0</v>
      </c>
      <c s="32">
        <f>ROUND(ROUND(L120,2)*ROUND(G120,3),2)</f>
      </c>
      <c s="36" t="s">
        <v>187</v>
      </c>
      <c>
        <f>(M120*21)/100</f>
      </c>
      <c t="s">
        <v>27</v>
      </c>
    </row>
    <row r="121" spans="1:5" ht="12.75">
      <c r="A121" s="35" t="s">
        <v>56</v>
      </c>
      <c r="E121" s="39" t="s">
        <v>4</v>
      </c>
    </row>
    <row r="122" spans="1:5" ht="12.75">
      <c r="A122" s="35" t="s">
        <v>57</v>
      </c>
      <c r="E122" s="40" t="s">
        <v>4</v>
      </c>
    </row>
    <row r="123" spans="1:5" ht="12.75">
      <c r="A123" t="s">
        <v>58</v>
      </c>
      <c r="E123" s="39" t="s">
        <v>189</v>
      </c>
    </row>
    <row r="124" spans="1:16" ht="12.75">
      <c r="A124" t="s">
        <v>49</v>
      </c>
      <c s="34" t="s">
        <v>239</v>
      </c>
      <c s="34" t="s">
        <v>240</v>
      </c>
      <c s="35" t="s">
        <v>4</v>
      </c>
      <c s="6" t="s">
        <v>241</v>
      </c>
      <c s="36" t="s">
        <v>242</v>
      </c>
      <c s="37">
        <v>65</v>
      </c>
      <c s="36">
        <v>0</v>
      </c>
      <c s="36">
        <f>ROUND(G124*H124,6)</f>
      </c>
      <c r="L124" s="38">
        <v>0</v>
      </c>
      <c s="32">
        <f>ROUND(ROUND(L124,2)*ROUND(G124,3),2)</f>
      </c>
      <c s="36" t="s">
        <v>187</v>
      </c>
      <c>
        <f>(M124*21)/100</f>
      </c>
      <c t="s">
        <v>27</v>
      </c>
    </row>
    <row r="125" spans="1:5" ht="12.75">
      <c r="A125" s="35" t="s">
        <v>56</v>
      </c>
      <c r="E125" s="39" t="s">
        <v>243</v>
      </c>
    </row>
    <row r="126" spans="1:5" ht="12.75">
      <c r="A126" s="35" t="s">
        <v>57</v>
      </c>
      <c r="E126" s="40" t="s">
        <v>4</v>
      </c>
    </row>
    <row r="127" spans="1:5" ht="12.75">
      <c r="A127" t="s">
        <v>58</v>
      </c>
      <c r="E127" s="39" t="s">
        <v>189</v>
      </c>
    </row>
    <row r="128" spans="1:16" ht="12.75">
      <c r="A128" t="s">
        <v>49</v>
      </c>
      <c s="34" t="s">
        <v>244</v>
      </c>
      <c s="34" t="s">
        <v>245</v>
      </c>
      <c s="35" t="s">
        <v>4</v>
      </c>
      <c s="6" t="s">
        <v>246</v>
      </c>
      <c s="36" t="s">
        <v>242</v>
      </c>
      <c s="37">
        <v>149.6</v>
      </c>
      <c s="36">
        <v>0</v>
      </c>
      <c s="36">
        <f>ROUND(G128*H128,6)</f>
      </c>
      <c r="L128" s="38">
        <v>0</v>
      </c>
      <c s="32">
        <f>ROUND(ROUND(L128,2)*ROUND(G128,3),2)</f>
      </c>
      <c s="36" t="s">
        <v>187</v>
      </c>
      <c>
        <f>(M128*21)/100</f>
      </c>
      <c t="s">
        <v>27</v>
      </c>
    </row>
    <row r="129" spans="1:5" ht="12.75">
      <c r="A129" s="35" t="s">
        <v>56</v>
      </c>
      <c r="E129" s="39" t="s">
        <v>247</v>
      </c>
    </row>
    <row r="130" spans="1:5" ht="12.75">
      <c r="A130" s="35" t="s">
        <v>57</v>
      </c>
      <c r="E130" s="40" t="s">
        <v>4</v>
      </c>
    </row>
    <row r="131" spans="1:5" ht="12.75">
      <c r="A131" t="s">
        <v>58</v>
      </c>
      <c r="E131" s="39" t="s">
        <v>189</v>
      </c>
    </row>
    <row r="132" spans="1:16" ht="12.75">
      <c r="A132" t="s">
        <v>49</v>
      </c>
      <c s="34" t="s">
        <v>248</v>
      </c>
      <c s="34" t="s">
        <v>249</v>
      </c>
      <c s="35" t="s">
        <v>4</v>
      </c>
      <c s="6" t="s">
        <v>250</v>
      </c>
      <c s="36" t="s">
        <v>242</v>
      </c>
      <c s="37">
        <v>244</v>
      </c>
      <c s="36">
        <v>0</v>
      </c>
      <c s="36">
        <f>ROUND(G132*H132,6)</f>
      </c>
      <c r="L132" s="38">
        <v>0</v>
      </c>
      <c s="32">
        <f>ROUND(ROUND(L132,2)*ROUND(G132,3),2)</f>
      </c>
      <c s="36" t="s">
        <v>187</v>
      </c>
      <c>
        <f>(M132*21)/100</f>
      </c>
      <c t="s">
        <v>27</v>
      </c>
    </row>
    <row r="133" spans="1:5" ht="12.75">
      <c r="A133" s="35" t="s">
        <v>56</v>
      </c>
      <c r="E133" s="39" t="s">
        <v>4</v>
      </c>
    </row>
    <row r="134" spans="1:5" ht="12.75">
      <c r="A134" s="35" t="s">
        <v>57</v>
      </c>
      <c r="E134" s="40" t="s">
        <v>4</v>
      </c>
    </row>
    <row r="135" spans="1:5" ht="12.75">
      <c r="A135" t="s">
        <v>58</v>
      </c>
      <c r="E135" s="39" t="s">
        <v>189</v>
      </c>
    </row>
    <row r="136" spans="1:16" ht="12.75">
      <c r="A136" t="s">
        <v>49</v>
      </c>
      <c s="34" t="s">
        <v>251</v>
      </c>
      <c s="34" t="s">
        <v>252</v>
      </c>
      <c s="35" t="s">
        <v>4</v>
      </c>
      <c s="6" t="s">
        <v>253</v>
      </c>
      <c s="36" t="s">
        <v>242</v>
      </c>
      <c s="37">
        <v>141.1</v>
      </c>
      <c s="36">
        <v>0</v>
      </c>
      <c s="36">
        <f>ROUND(G136*H136,6)</f>
      </c>
      <c r="L136" s="38">
        <v>0</v>
      </c>
      <c s="32">
        <f>ROUND(ROUND(L136,2)*ROUND(G136,3),2)</f>
      </c>
      <c s="36" t="s">
        <v>187</v>
      </c>
      <c>
        <f>(M136*21)/100</f>
      </c>
      <c t="s">
        <v>27</v>
      </c>
    </row>
    <row r="137" spans="1:5" ht="12.75">
      <c r="A137" s="35" t="s">
        <v>56</v>
      </c>
      <c r="E137" s="39" t="s">
        <v>4</v>
      </c>
    </row>
    <row r="138" spans="1:5" ht="12.75">
      <c r="A138" s="35" t="s">
        <v>57</v>
      </c>
      <c r="E138" s="40" t="s">
        <v>4</v>
      </c>
    </row>
    <row r="139" spans="1:5" ht="12.75">
      <c r="A139" t="s">
        <v>58</v>
      </c>
      <c r="E139" s="39" t="s">
        <v>189</v>
      </c>
    </row>
    <row r="140" spans="1:16" ht="12.75">
      <c r="A140" t="s">
        <v>49</v>
      </c>
      <c s="34" t="s">
        <v>254</v>
      </c>
      <c s="34" t="s">
        <v>255</v>
      </c>
      <c s="35" t="s">
        <v>4</v>
      </c>
      <c s="6" t="s">
        <v>256</v>
      </c>
      <c s="36" t="s">
        <v>242</v>
      </c>
      <c s="37">
        <v>117</v>
      </c>
      <c s="36">
        <v>0</v>
      </c>
      <c s="36">
        <f>ROUND(G140*H140,6)</f>
      </c>
      <c r="L140" s="38">
        <v>0</v>
      </c>
      <c s="32">
        <f>ROUND(ROUND(L140,2)*ROUND(G140,3),2)</f>
      </c>
      <c s="36" t="s">
        <v>187</v>
      </c>
      <c>
        <f>(M140*21)/100</f>
      </c>
      <c t="s">
        <v>27</v>
      </c>
    </row>
    <row r="141" spans="1:5" ht="12.75">
      <c r="A141" s="35" t="s">
        <v>56</v>
      </c>
      <c r="E141" s="39" t="s">
        <v>4</v>
      </c>
    </row>
    <row r="142" spans="1:5" ht="12.75">
      <c r="A142" s="35" t="s">
        <v>57</v>
      </c>
      <c r="E142" s="40" t="s">
        <v>4</v>
      </c>
    </row>
    <row r="143" spans="1:5" ht="12.75">
      <c r="A143" t="s">
        <v>58</v>
      </c>
      <c r="E143" s="39" t="s">
        <v>189</v>
      </c>
    </row>
    <row r="144" spans="1:16" ht="12.75">
      <c r="A144" t="s">
        <v>49</v>
      </c>
      <c s="34" t="s">
        <v>257</v>
      </c>
      <c s="34" t="s">
        <v>258</v>
      </c>
      <c s="35" t="s">
        <v>4</v>
      </c>
      <c s="6" t="s">
        <v>259</v>
      </c>
      <c s="36" t="s">
        <v>242</v>
      </c>
      <c s="37">
        <v>47.6</v>
      </c>
      <c s="36">
        <v>0</v>
      </c>
      <c s="36">
        <f>ROUND(G144*H144,6)</f>
      </c>
      <c r="L144" s="38">
        <v>0</v>
      </c>
      <c s="32">
        <f>ROUND(ROUND(L144,2)*ROUND(G144,3),2)</f>
      </c>
      <c s="36" t="s">
        <v>187</v>
      </c>
      <c>
        <f>(M144*21)/100</f>
      </c>
      <c t="s">
        <v>27</v>
      </c>
    </row>
    <row r="145" spans="1:5" ht="12.75">
      <c r="A145" s="35" t="s">
        <v>56</v>
      </c>
      <c r="E145" s="39" t="s">
        <v>4</v>
      </c>
    </row>
    <row r="146" spans="1:5" ht="12.75">
      <c r="A146" s="35" t="s">
        <v>57</v>
      </c>
      <c r="E146" s="40" t="s">
        <v>4</v>
      </c>
    </row>
    <row r="147" spans="1:5" ht="12.75">
      <c r="A147" t="s">
        <v>58</v>
      </c>
      <c r="E147" s="39" t="s">
        <v>189</v>
      </c>
    </row>
    <row r="148" spans="1:16" ht="12.75">
      <c r="A148" t="s">
        <v>49</v>
      </c>
      <c s="34" t="s">
        <v>260</v>
      </c>
      <c s="34" t="s">
        <v>261</v>
      </c>
      <c s="35" t="s">
        <v>4</v>
      </c>
      <c s="6" t="s">
        <v>262</v>
      </c>
      <c s="36" t="s">
        <v>186</v>
      </c>
      <c s="37">
        <v>295.495</v>
      </c>
      <c s="36">
        <v>0</v>
      </c>
      <c s="36">
        <f>ROUND(G148*H148,6)</f>
      </c>
      <c r="L148" s="38">
        <v>0</v>
      </c>
      <c s="32">
        <f>ROUND(ROUND(L148,2)*ROUND(G148,3),2)</f>
      </c>
      <c s="36" t="s">
        <v>187</v>
      </c>
      <c>
        <f>(M148*21)/100</f>
      </c>
      <c t="s">
        <v>27</v>
      </c>
    </row>
    <row r="149" spans="1:5" ht="12.75">
      <c r="A149" s="35" t="s">
        <v>56</v>
      </c>
      <c r="E149" s="39" t="s">
        <v>4</v>
      </c>
    </row>
    <row r="150" spans="1:5" ht="12.75">
      <c r="A150" s="35" t="s">
        <v>57</v>
      </c>
      <c r="E150" s="40" t="s">
        <v>263</v>
      </c>
    </row>
    <row r="151" spans="1:5" ht="12.75">
      <c r="A151" t="s">
        <v>58</v>
      </c>
      <c r="E151" s="39" t="s">
        <v>189</v>
      </c>
    </row>
    <row r="152" spans="1:16" ht="12.75">
      <c r="A152" t="s">
        <v>49</v>
      </c>
      <c s="34" t="s">
        <v>264</v>
      </c>
      <c s="34" t="s">
        <v>265</v>
      </c>
      <c s="35" t="s">
        <v>4</v>
      </c>
      <c s="6" t="s">
        <v>266</v>
      </c>
      <c s="36" t="s">
        <v>54</v>
      </c>
      <c s="37">
        <v>53.2</v>
      </c>
      <c s="36">
        <v>0</v>
      </c>
      <c s="36">
        <f>ROUND(G152*H152,6)</f>
      </c>
      <c r="L152" s="38">
        <v>0</v>
      </c>
      <c s="32">
        <f>ROUND(ROUND(L152,2)*ROUND(G152,3),2)</f>
      </c>
      <c s="36" t="s">
        <v>187</v>
      </c>
      <c>
        <f>(M152*21)/100</f>
      </c>
      <c t="s">
        <v>27</v>
      </c>
    </row>
    <row r="153" spans="1:5" ht="12.75">
      <c r="A153" s="35" t="s">
        <v>56</v>
      </c>
      <c r="E153" s="39" t="s">
        <v>4</v>
      </c>
    </row>
    <row r="154" spans="1:5" ht="12.75">
      <c r="A154" s="35" t="s">
        <v>57</v>
      </c>
      <c r="E154" s="40" t="s">
        <v>4</v>
      </c>
    </row>
    <row r="155" spans="1:5" ht="12.75">
      <c r="A155" t="s">
        <v>58</v>
      </c>
      <c r="E155" s="39" t="s">
        <v>189</v>
      </c>
    </row>
    <row r="156" spans="1:13" ht="12.75">
      <c r="A156" t="s">
        <v>46</v>
      </c>
      <c r="C156" s="31" t="s">
        <v>25</v>
      </c>
      <c r="E156" s="33" t="s">
        <v>267</v>
      </c>
      <c r="J156" s="32">
        <f>0</f>
      </c>
      <c s="32">
        <f>0</f>
      </c>
      <c s="32">
        <f>0+L157+L161+L165+L169+L173+L177</f>
      </c>
      <c s="32">
        <f>0+M157+M161+M165+M169+M173+M177</f>
      </c>
    </row>
    <row r="157" spans="1:16" ht="12.75">
      <c r="A157" t="s">
        <v>49</v>
      </c>
      <c s="34" t="s">
        <v>268</v>
      </c>
      <c s="34" t="s">
        <v>269</v>
      </c>
      <c s="35" t="s">
        <v>4</v>
      </c>
      <c s="6" t="s">
        <v>270</v>
      </c>
      <c s="36" t="s">
        <v>186</v>
      </c>
      <c s="37">
        <v>118.435</v>
      </c>
      <c s="36">
        <v>0</v>
      </c>
      <c s="36">
        <f>ROUND(G157*H157,6)</f>
      </c>
      <c r="L157" s="38">
        <v>0</v>
      </c>
      <c s="32">
        <f>ROUND(ROUND(L157,2)*ROUND(G157,3),2)</f>
      </c>
      <c s="36" t="s">
        <v>187</v>
      </c>
      <c>
        <f>(M157*21)/100</f>
      </c>
      <c t="s">
        <v>27</v>
      </c>
    </row>
    <row r="158" spans="1:5" ht="12.75">
      <c r="A158" s="35" t="s">
        <v>56</v>
      </c>
      <c r="E158" s="39" t="s">
        <v>271</v>
      </c>
    </row>
    <row r="159" spans="1:5" ht="12.75">
      <c r="A159" s="35" t="s">
        <v>57</v>
      </c>
      <c r="E159" s="40" t="s">
        <v>272</v>
      </c>
    </row>
    <row r="160" spans="1:5" ht="12.75">
      <c r="A160" t="s">
        <v>58</v>
      </c>
      <c r="E160" s="39" t="s">
        <v>189</v>
      </c>
    </row>
    <row r="161" spans="1:16" ht="12.75">
      <c r="A161" t="s">
        <v>49</v>
      </c>
      <c s="34" t="s">
        <v>273</v>
      </c>
      <c s="34" t="s">
        <v>274</v>
      </c>
      <c s="35" t="s">
        <v>4</v>
      </c>
      <c s="6" t="s">
        <v>275</v>
      </c>
      <c s="36" t="s">
        <v>54</v>
      </c>
      <c s="37">
        <v>19</v>
      </c>
      <c s="36">
        <v>0</v>
      </c>
      <c s="36">
        <f>ROUND(G161*H161,6)</f>
      </c>
      <c r="L161" s="38">
        <v>0</v>
      </c>
      <c s="32">
        <f>ROUND(ROUND(L161,2)*ROUND(G161,3),2)</f>
      </c>
      <c s="36" t="s">
        <v>187</v>
      </c>
      <c>
        <f>(M161*21)/100</f>
      </c>
      <c t="s">
        <v>27</v>
      </c>
    </row>
    <row r="162" spans="1:5" ht="12.75">
      <c r="A162" s="35" t="s">
        <v>56</v>
      </c>
      <c r="E162" s="39" t="s">
        <v>4</v>
      </c>
    </row>
    <row r="163" spans="1:5" ht="12.75">
      <c r="A163" s="35" t="s">
        <v>57</v>
      </c>
      <c r="E163" s="40" t="s">
        <v>4</v>
      </c>
    </row>
    <row r="164" spans="1:5" ht="12.75">
      <c r="A164" t="s">
        <v>58</v>
      </c>
      <c r="E164" s="39" t="s">
        <v>189</v>
      </c>
    </row>
    <row r="165" spans="1:16" ht="12.75">
      <c r="A165" t="s">
        <v>49</v>
      </c>
      <c s="34" t="s">
        <v>276</v>
      </c>
      <c s="34" t="s">
        <v>277</v>
      </c>
      <c s="35" t="s">
        <v>4</v>
      </c>
      <c s="6" t="s">
        <v>278</v>
      </c>
      <c s="36" t="s">
        <v>186</v>
      </c>
      <c s="37">
        <v>204.448</v>
      </c>
      <c s="36">
        <v>0</v>
      </c>
      <c s="36">
        <f>ROUND(G165*H165,6)</f>
      </c>
      <c r="L165" s="38">
        <v>0</v>
      </c>
      <c s="32">
        <f>ROUND(ROUND(L165,2)*ROUND(G165,3),2)</f>
      </c>
      <c s="36" t="s">
        <v>187</v>
      </c>
      <c>
        <f>(M165*21)/100</f>
      </c>
      <c t="s">
        <v>27</v>
      </c>
    </row>
    <row r="166" spans="1:5" ht="12.75">
      <c r="A166" s="35" t="s">
        <v>56</v>
      </c>
      <c r="E166" s="39" t="s">
        <v>4</v>
      </c>
    </row>
    <row r="167" spans="1:5" ht="25.5">
      <c r="A167" s="35" t="s">
        <v>57</v>
      </c>
      <c r="E167" s="40" t="s">
        <v>279</v>
      </c>
    </row>
    <row r="168" spans="1:5" ht="12.75">
      <c r="A168" t="s">
        <v>58</v>
      </c>
      <c r="E168" s="39" t="s">
        <v>189</v>
      </c>
    </row>
    <row r="169" spans="1:16" ht="12.75">
      <c r="A169" t="s">
        <v>49</v>
      </c>
      <c s="34" t="s">
        <v>280</v>
      </c>
      <c s="34" t="s">
        <v>281</v>
      </c>
      <c s="35" t="s">
        <v>4</v>
      </c>
      <c s="6" t="s">
        <v>282</v>
      </c>
      <c s="36" t="s">
        <v>54</v>
      </c>
      <c s="37">
        <v>55.3</v>
      </c>
      <c s="36">
        <v>0</v>
      </c>
      <c s="36">
        <f>ROUND(G169*H169,6)</f>
      </c>
      <c r="L169" s="38">
        <v>0</v>
      </c>
      <c s="32">
        <f>ROUND(ROUND(L169,2)*ROUND(G169,3),2)</f>
      </c>
      <c s="36" t="s">
        <v>187</v>
      </c>
      <c>
        <f>(M169*21)/100</f>
      </c>
      <c t="s">
        <v>27</v>
      </c>
    </row>
    <row r="170" spans="1:5" ht="12.75">
      <c r="A170" s="35" t="s">
        <v>56</v>
      </c>
      <c r="E170" s="39" t="s">
        <v>4</v>
      </c>
    </row>
    <row r="171" spans="1:5" ht="12.75">
      <c r="A171" s="35" t="s">
        <v>57</v>
      </c>
      <c r="E171" s="40" t="s">
        <v>4</v>
      </c>
    </row>
    <row r="172" spans="1:5" ht="12.75">
      <c r="A172" t="s">
        <v>58</v>
      </c>
      <c r="E172" s="39" t="s">
        <v>189</v>
      </c>
    </row>
    <row r="173" spans="1:16" ht="12.75">
      <c r="A173" t="s">
        <v>49</v>
      </c>
      <c s="34" t="s">
        <v>283</v>
      </c>
      <c s="34" t="s">
        <v>284</v>
      </c>
      <c s="35" t="s">
        <v>4</v>
      </c>
      <c s="6" t="s">
        <v>285</v>
      </c>
      <c s="36" t="s">
        <v>186</v>
      </c>
      <c s="37">
        <v>144.054</v>
      </c>
      <c s="36">
        <v>0</v>
      </c>
      <c s="36">
        <f>ROUND(G173*H173,6)</f>
      </c>
      <c r="L173" s="38">
        <v>0</v>
      </c>
      <c s="32">
        <f>ROUND(ROUND(L173,2)*ROUND(G173,3),2)</f>
      </c>
      <c s="36" t="s">
        <v>187</v>
      </c>
      <c>
        <f>(M173*21)/100</f>
      </c>
      <c t="s">
        <v>27</v>
      </c>
    </row>
    <row r="174" spans="1:5" ht="12.75">
      <c r="A174" s="35" t="s">
        <v>56</v>
      </c>
      <c r="E174" s="39" t="s">
        <v>271</v>
      </c>
    </row>
    <row r="175" spans="1:5" ht="25.5">
      <c r="A175" s="35" t="s">
        <v>57</v>
      </c>
      <c r="E175" s="40" t="s">
        <v>286</v>
      </c>
    </row>
    <row r="176" spans="1:5" ht="12.75">
      <c r="A176" t="s">
        <v>58</v>
      </c>
      <c r="E176" s="39" t="s">
        <v>189</v>
      </c>
    </row>
    <row r="177" spans="1:16" ht="12.75">
      <c r="A177" t="s">
        <v>49</v>
      </c>
      <c s="34" t="s">
        <v>287</v>
      </c>
      <c s="34" t="s">
        <v>288</v>
      </c>
      <c s="35" t="s">
        <v>4</v>
      </c>
      <c s="6" t="s">
        <v>289</v>
      </c>
      <c s="36" t="s">
        <v>54</v>
      </c>
      <c s="37">
        <v>25.95</v>
      </c>
      <c s="36">
        <v>0</v>
      </c>
      <c s="36">
        <f>ROUND(G177*H177,6)</f>
      </c>
      <c r="L177" s="38">
        <v>0</v>
      </c>
      <c s="32">
        <f>ROUND(ROUND(L177,2)*ROUND(G177,3),2)</f>
      </c>
      <c s="36" t="s">
        <v>187</v>
      </c>
      <c>
        <f>(M177*21)/100</f>
      </c>
      <c t="s">
        <v>27</v>
      </c>
    </row>
    <row r="178" spans="1:5" ht="12.75">
      <c r="A178" s="35" t="s">
        <v>56</v>
      </c>
      <c r="E178" s="39" t="s">
        <v>4</v>
      </c>
    </row>
    <row r="179" spans="1:5" ht="12.75">
      <c r="A179" s="35" t="s">
        <v>57</v>
      </c>
      <c r="E179" s="40" t="s">
        <v>4</v>
      </c>
    </row>
    <row r="180" spans="1:5" ht="12.75">
      <c r="A180" t="s">
        <v>58</v>
      </c>
      <c r="E180" s="39" t="s">
        <v>189</v>
      </c>
    </row>
    <row r="181" spans="1:13" ht="12.75">
      <c r="A181" t="s">
        <v>46</v>
      </c>
      <c r="C181" s="31" t="s">
        <v>66</v>
      </c>
      <c r="E181" s="33" t="s">
        <v>290</v>
      </c>
      <c r="J181" s="32">
        <f>0</f>
      </c>
      <c s="32">
        <f>0</f>
      </c>
      <c s="32">
        <f>0+L182+L186+L190+L194+L198+L202+L206+L210+L214+L218+L222+L226+L230+L234</f>
      </c>
      <c s="32">
        <f>0+M182+M186+M190+M194+M198+M202+M206+M210+M214+M218+M222+M226+M230+M234</f>
      </c>
    </row>
    <row r="182" spans="1:16" ht="12.75">
      <c r="A182" t="s">
        <v>49</v>
      </c>
      <c s="34" t="s">
        <v>291</v>
      </c>
      <c s="34" t="s">
        <v>292</v>
      </c>
      <c s="35" t="s">
        <v>4</v>
      </c>
      <c s="6" t="s">
        <v>293</v>
      </c>
      <c s="36" t="s">
        <v>186</v>
      </c>
      <c s="37">
        <v>31.551</v>
      </c>
      <c s="36">
        <v>0</v>
      </c>
      <c s="36">
        <f>ROUND(G182*H182,6)</f>
      </c>
      <c r="L182" s="38">
        <v>0</v>
      </c>
      <c s="32">
        <f>ROUND(ROUND(L182,2)*ROUND(G182,3),2)</f>
      </c>
      <c s="36" t="s">
        <v>187</v>
      </c>
      <c>
        <f>(M182*21)/100</f>
      </c>
      <c t="s">
        <v>27</v>
      </c>
    </row>
    <row r="183" spans="1:5" ht="12.75">
      <c r="A183" s="35" t="s">
        <v>56</v>
      </c>
      <c r="E183" s="39" t="s">
        <v>4</v>
      </c>
    </row>
    <row r="184" spans="1:5" ht="12.75">
      <c r="A184" s="35" t="s">
        <v>57</v>
      </c>
      <c r="E184" s="40" t="s">
        <v>294</v>
      </c>
    </row>
    <row r="185" spans="1:5" ht="12.75">
      <c r="A185" t="s">
        <v>58</v>
      </c>
      <c r="E185" s="39" t="s">
        <v>189</v>
      </c>
    </row>
    <row r="186" spans="1:16" ht="12.75">
      <c r="A186" t="s">
        <v>49</v>
      </c>
      <c s="34" t="s">
        <v>295</v>
      </c>
      <c s="34" t="s">
        <v>296</v>
      </c>
      <c s="35" t="s">
        <v>4</v>
      </c>
      <c s="6" t="s">
        <v>297</v>
      </c>
      <c s="36" t="s">
        <v>54</v>
      </c>
      <c s="37">
        <v>2.85</v>
      </c>
      <c s="36">
        <v>0</v>
      </c>
      <c s="36">
        <f>ROUND(G186*H186,6)</f>
      </c>
      <c r="L186" s="38">
        <v>0</v>
      </c>
      <c s="32">
        <f>ROUND(ROUND(L186,2)*ROUND(G186,3),2)</f>
      </c>
      <c s="36" t="s">
        <v>187</v>
      </c>
      <c>
        <f>(M186*21)/100</f>
      </c>
      <c t="s">
        <v>27</v>
      </c>
    </row>
    <row r="187" spans="1:5" ht="12.75">
      <c r="A187" s="35" t="s">
        <v>56</v>
      </c>
      <c r="E187" s="39" t="s">
        <v>4</v>
      </c>
    </row>
    <row r="188" spans="1:5" ht="12.75">
      <c r="A188" s="35" t="s">
        <v>57</v>
      </c>
      <c r="E188" s="40" t="s">
        <v>4</v>
      </c>
    </row>
    <row r="189" spans="1:5" ht="12.75">
      <c r="A189" t="s">
        <v>58</v>
      </c>
      <c r="E189" s="39" t="s">
        <v>189</v>
      </c>
    </row>
    <row r="190" spans="1:16" ht="12.75">
      <c r="A190" t="s">
        <v>49</v>
      </c>
      <c s="34" t="s">
        <v>298</v>
      </c>
      <c s="34" t="s">
        <v>299</v>
      </c>
      <c s="35" t="s">
        <v>4</v>
      </c>
      <c s="6" t="s">
        <v>300</v>
      </c>
      <c s="36" t="s">
        <v>238</v>
      </c>
      <c s="37">
        <v>581.89</v>
      </c>
      <c s="36">
        <v>0</v>
      </c>
      <c s="36">
        <f>ROUND(G190*H190,6)</f>
      </c>
      <c r="L190" s="38">
        <v>0</v>
      </c>
      <c s="32">
        <f>ROUND(ROUND(L190,2)*ROUND(G190,3),2)</f>
      </c>
      <c s="36" t="s">
        <v>187</v>
      </c>
      <c>
        <f>(M190*21)/100</f>
      </c>
      <c t="s">
        <v>27</v>
      </c>
    </row>
    <row r="191" spans="1:5" ht="12.75">
      <c r="A191" s="35" t="s">
        <v>56</v>
      </c>
      <c r="E191" s="39" t="s">
        <v>301</v>
      </c>
    </row>
    <row r="192" spans="1:5" ht="12.75">
      <c r="A192" s="35" t="s">
        <v>57</v>
      </c>
      <c r="E192" s="40" t="s">
        <v>302</v>
      </c>
    </row>
    <row r="193" spans="1:5" ht="12.75">
      <c r="A193" t="s">
        <v>58</v>
      </c>
      <c r="E193" s="39" t="s">
        <v>189</v>
      </c>
    </row>
    <row r="194" spans="1:16" ht="12.75">
      <c r="A194" t="s">
        <v>49</v>
      </c>
      <c s="34" t="s">
        <v>303</v>
      </c>
      <c s="34" t="s">
        <v>304</v>
      </c>
      <c s="35" t="s">
        <v>4</v>
      </c>
      <c s="6" t="s">
        <v>305</v>
      </c>
      <c s="36" t="s">
        <v>238</v>
      </c>
      <c s="37">
        <v>780.436</v>
      </c>
      <c s="36">
        <v>0</v>
      </c>
      <c s="36">
        <f>ROUND(G194*H194,6)</f>
      </c>
      <c r="L194" s="38">
        <v>0</v>
      </c>
      <c s="32">
        <f>ROUND(ROUND(L194,2)*ROUND(G194,3),2)</f>
      </c>
      <c s="36" t="s">
        <v>187</v>
      </c>
      <c>
        <f>(M194*21)/100</f>
      </c>
      <c t="s">
        <v>27</v>
      </c>
    </row>
    <row r="195" spans="1:5" ht="12.75">
      <c r="A195" s="35" t="s">
        <v>56</v>
      </c>
      <c r="E195" s="39" t="s">
        <v>301</v>
      </c>
    </row>
    <row r="196" spans="1:5" ht="12.75">
      <c r="A196" s="35" t="s">
        <v>57</v>
      </c>
      <c r="E196" s="40" t="s">
        <v>306</v>
      </c>
    </row>
    <row r="197" spans="1:5" ht="12.75">
      <c r="A197" t="s">
        <v>58</v>
      </c>
      <c r="E197" s="39" t="s">
        <v>189</v>
      </c>
    </row>
    <row r="198" spans="1:16" ht="12.75">
      <c r="A198" t="s">
        <v>49</v>
      </c>
      <c s="34" t="s">
        <v>307</v>
      </c>
      <c s="34" t="s">
        <v>308</v>
      </c>
      <c s="35" t="s">
        <v>4</v>
      </c>
      <c s="6" t="s">
        <v>309</v>
      </c>
      <c s="36" t="s">
        <v>242</v>
      </c>
      <c s="37">
        <v>19.325</v>
      </c>
      <c s="36">
        <v>0</v>
      </c>
      <c s="36">
        <f>ROUND(G198*H198,6)</f>
      </c>
      <c r="L198" s="38">
        <v>0</v>
      </c>
      <c s="32">
        <f>ROUND(ROUND(L198,2)*ROUND(G198,3),2)</f>
      </c>
      <c s="36" t="s">
        <v>187</v>
      </c>
      <c>
        <f>(M198*21)/100</f>
      </c>
      <c t="s">
        <v>27</v>
      </c>
    </row>
    <row r="199" spans="1:5" ht="12.75">
      <c r="A199" s="35" t="s">
        <v>56</v>
      </c>
      <c r="E199" s="39" t="s">
        <v>310</v>
      </c>
    </row>
    <row r="200" spans="1:5" ht="12.75">
      <c r="A200" s="35" t="s">
        <v>57</v>
      </c>
      <c r="E200" s="40" t="s">
        <v>311</v>
      </c>
    </row>
    <row r="201" spans="1:5" ht="12.75">
      <c r="A201" t="s">
        <v>58</v>
      </c>
      <c r="E201" s="39" t="s">
        <v>189</v>
      </c>
    </row>
    <row r="202" spans="1:16" ht="12.75">
      <c r="A202" t="s">
        <v>49</v>
      </c>
      <c s="34" t="s">
        <v>312</v>
      </c>
      <c s="34" t="s">
        <v>313</v>
      </c>
      <c s="35" t="s">
        <v>4</v>
      </c>
      <c s="6" t="s">
        <v>314</v>
      </c>
      <c s="36" t="s">
        <v>165</v>
      </c>
      <c s="37">
        <v>10</v>
      </c>
      <c s="36">
        <v>0</v>
      </c>
      <c s="36">
        <f>ROUND(G202*H202,6)</f>
      </c>
      <c r="L202" s="38">
        <v>0</v>
      </c>
      <c s="32">
        <f>ROUND(ROUND(L202,2)*ROUND(G202,3),2)</f>
      </c>
      <c s="36" t="s">
        <v>187</v>
      </c>
      <c>
        <f>(M202*21)/100</f>
      </c>
      <c t="s">
        <v>27</v>
      </c>
    </row>
    <row r="203" spans="1:5" ht="12.75">
      <c r="A203" s="35" t="s">
        <v>56</v>
      </c>
      <c r="E203" s="39" t="s">
        <v>4</v>
      </c>
    </row>
    <row r="204" spans="1:5" ht="12.75">
      <c r="A204" s="35" t="s">
        <v>57</v>
      </c>
      <c r="E204" s="40" t="s">
        <v>4</v>
      </c>
    </row>
    <row r="205" spans="1:5" ht="12.75">
      <c r="A205" t="s">
        <v>58</v>
      </c>
      <c r="E205" s="39" t="s">
        <v>189</v>
      </c>
    </row>
    <row r="206" spans="1:16" ht="12.75">
      <c r="A206" t="s">
        <v>49</v>
      </c>
      <c s="34" t="s">
        <v>315</v>
      </c>
      <c s="34" t="s">
        <v>316</v>
      </c>
      <c s="35" t="s">
        <v>4</v>
      </c>
      <c s="6" t="s">
        <v>317</v>
      </c>
      <c s="36" t="s">
        <v>186</v>
      </c>
      <c s="37">
        <v>5.543</v>
      </c>
      <c s="36">
        <v>0</v>
      </c>
      <c s="36">
        <f>ROUND(G206*H206,6)</f>
      </c>
      <c r="L206" s="38">
        <v>0</v>
      </c>
      <c s="32">
        <f>ROUND(ROUND(L206,2)*ROUND(G206,3),2)</f>
      </c>
      <c s="36" t="s">
        <v>187</v>
      </c>
      <c>
        <f>(M206*21)/100</f>
      </c>
      <c t="s">
        <v>27</v>
      </c>
    </row>
    <row r="207" spans="1:5" ht="12.75">
      <c r="A207" s="35" t="s">
        <v>56</v>
      </c>
      <c r="E207" s="39" t="s">
        <v>318</v>
      </c>
    </row>
    <row r="208" spans="1:5" ht="12.75">
      <c r="A208" s="35" t="s">
        <v>57</v>
      </c>
      <c r="E208" s="40" t="s">
        <v>319</v>
      </c>
    </row>
    <row r="209" spans="1:5" ht="12.75">
      <c r="A209" t="s">
        <v>58</v>
      </c>
      <c r="E209" s="39" t="s">
        <v>189</v>
      </c>
    </row>
    <row r="210" spans="1:16" ht="12.75">
      <c r="A210" t="s">
        <v>49</v>
      </c>
      <c s="34" t="s">
        <v>320</v>
      </c>
      <c s="34" t="s">
        <v>321</v>
      </c>
      <c s="35" t="s">
        <v>4</v>
      </c>
      <c s="6" t="s">
        <v>322</v>
      </c>
      <c s="36" t="s">
        <v>186</v>
      </c>
      <c s="37">
        <v>61</v>
      </c>
      <c s="36">
        <v>0</v>
      </c>
      <c s="36">
        <f>ROUND(G210*H210,6)</f>
      </c>
      <c r="L210" s="38">
        <v>0</v>
      </c>
      <c s="32">
        <f>ROUND(ROUND(L210,2)*ROUND(G210,3),2)</f>
      </c>
      <c s="36" t="s">
        <v>187</v>
      </c>
      <c>
        <f>(M210*21)/100</f>
      </c>
      <c t="s">
        <v>27</v>
      </c>
    </row>
    <row r="211" spans="1:5" ht="12.75">
      <c r="A211" s="35" t="s">
        <v>56</v>
      </c>
      <c r="E211" s="39" t="s">
        <v>323</v>
      </c>
    </row>
    <row r="212" spans="1:5" ht="25.5">
      <c r="A212" s="35" t="s">
        <v>57</v>
      </c>
      <c r="E212" s="40" t="s">
        <v>324</v>
      </c>
    </row>
    <row r="213" spans="1:5" ht="12.75">
      <c r="A213" t="s">
        <v>58</v>
      </c>
      <c r="E213" s="39" t="s">
        <v>189</v>
      </c>
    </row>
    <row r="214" spans="1:16" ht="12.75">
      <c r="A214" t="s">
        <v>49</v>
      </c>
      <c s="34" t="s">
        <v>325</v>
      </c>
      <c s="34" t="s">
        <v>326</v>
      </c>
      <c s="35" t="s">
        <v>4</v>
      </c>
      <c s="6" t="s">
        <v>327</v>
      </c>
      <c s="36" t="s">
        <v>186</v>
      </c>
      <c s="37">
        <v>1.95</v>
      </c>
      <c s="36">
        <v>0</v>
      </c>
      <c s="36">
        <f>ROUND(G214*H214,6)</f>
      </c>
      <c r="L214" s="38">
        <v>0</v>
      </c>
      <c s="32">
        <f>ROUND(ROUND(L214,2)*ROUND(G214,3),2)</f>
      </c>
      <c s="36" t="s">
        <v>187</v>
      </c>
      <c>
        <f>(M214*21)/100</f>
      </c>
      <c t="s">
        <v>27</v>
      </c>
    </row>
    <row r="215" spans="1:5" ht="12.75">
      <c r="A215" s="35" t="s">
        <v>56</v>
      </c>
      <c r="E215" s="39" t="s">
        <v>328</v>
      </c>
    </row>
    <row r="216" spans="1:5" ht="12.75">
      <c r="A216" s="35" t="s">
        <v>57</v>
      </c>
      <c r="E216" s="40" t="s">
        <v>4</v>
      </c>
    </row>
    <row r="217" spans="1:5" ht="12.75">
      <c r="A217" t="s">
        <v>58</v>
      </c>
      <c r="E217" s="39" t="s">
        <v>189</v>
      </c>
    </row>
    <row r="218" spans="1:16" ht="12.75">
      <c r="A218" t="s">
        <v>49</v>
      </c>
      <c s="34" t="s">
        <v>329</v>
      </c>
      <c s="34" t="s">
        <v>330</v>
      </c>
      <c s="35" t="s">
        <v>331</v>
      </c>
      <c s="6" t="s">
        <v>332</v>
      </c>
      <c s="36" t="s">
        <v>186</v>
      </c>
      <c s="37">
        <v>94.39</v>
      </c>
      <c s="36">
        <v>0</v>
      </c>
      <c s="36">
        <f>ROUND(G218*H218,6)</f>
      </c>
      <c r="L218" s="38">
        <v>0</v>
      </c>
      <c s="32">
        <f>ROUND(ROUND(L218,2)*ROUND(G218,3),2)</f>
      </c>
      <c s="36" t="s">
        <v>187</v>
      </c>
      <c>
        <f>(M218*21)/100</f>
      </c>
      <c t="s">
        <v>27</v>
      </c>
    </row>
    <row r="219" spans="1:5" ht="12.75">
      <c r="A219" s="35" t="s">
        <v>56</v>
      </c>
      <c r="E219" s="39" t="s">
        <v>333</v>
      </c>
    </row>
    <row r="220" spans="1:5" ht="12.75">
      <c r="A220" s="35" t="s">
        <v>57</v>
      </c>
      <c r="E220" s="40" t="s">
        <v>334</v>
      </c>
    </row>
    <row r="221" spans="1:5" ht="12.75">
      <c r="A221" t="s">
        <v>58</v>
      </c>
      <c r="E221" s="39" t="s">
        <v>189</v>
      </c>
    </row>
    <row r="222" spans="1:16" ht="12.75">
      <c r="A222" t="s">
        <v>49</v>
      </c>
      <c s="34" t="s">
        <v>335</v>
      </c>
      <c s="34" t="s">
        <v>330</v>
      </c>
      <c s="35" t="s">
        <v>336</v>
      </c>
      <c s="6" t="s">
        <v>332</v>
      </c>
      <c s="36" t="s">
        <v>186</v>
      </c>
      <c s="37">
        <v>6.73</v>
      </c>
      <c s="36">
        <v>0</v>
      </c>
      <c s="36">
        <f>ROUND(G222*H222,6)</f>
      </c>
      <c r="L222" s="38">
        <v>0</v>
      </c>
      <c s="32">
        <f>ROUND(ROUND(L222,2)*ROUND(G222,3),2)</f>
      </c>
      <c s="36" t="s">
        <v>187</v>
      </c>
      <c>
        <f>(M222*21)/100</f>
      </c>
      <c t="s">
        <v>27</v>
      </c>
    </row>
    <row r="223" spans="1:5" ht="12.75">
      <c r="A223" s="35" t="s">
        <v>56</v>
      </c>
      <c r="E223" s="39" t="s">
        <v>337</v>
      </c>
    </row>
    <row r="224" spans="1:5" ht="12.75">
      <c r="A224" s="35" t="s">
        <v>57</v>
      </c>
      <c r="E224" s="40" t="s">
        <v>338</v>
      </c>
    </row>
    <row r="225" spans="1:5" ht="12.75">
      <c r="A225" t="s">
        <v>58</v>
      </c>
      <c r="E225" s="39" t="s">
        <v>189</v>
      </c>
    </row>
    <row r="226" spans="1:16" ht="12.75">
      <c r="A226" t="s">
        <v>49</v>
      </c>
      <c s="34" t="s">
        <v>339</v>
      </c>
      <c s="34" t="s">
        <v>340</v>
      </c>
      <c s="35" t="s">
        <v>4</v>
      </c>
      <c s="6" t="s">
        <v>341</v>
      </c>
      <c s="36" t="s">
        <v>186</v>
      </c>
      <c s="37">
        <v>2.48</v>
      </c>
      <c s="36">
        <v>0</v>
      </c>
      <c s="36">
        <f>ROUND(G226*H226,6)</f>
      </c>
      <c r="L226" s="38">
        <v>0</v>
      </c>
      <c s="32">
        <f>ROUND(ROUND(L226,2)*ROUND(G226,3),2)</f>
      </c>
      <c s="36" t="s">
        <v>187</v>
      </c>
      <c>
        <f>(M226*21)/100</f>
      </c>
      <c t="s">
        <v>27</v>
      </c>
    </row>
    <row r="227" spans="1:5" ht="12.75">
      <c r="A227" s="35" t="s">
        <v>56</v>
      </c>
      <c r="E227" s="39" t="s">
        <v>342</v>
      </c>
    </row>
    <row r="228" spans="1:5" ht="12.75">
      <c r="A228" s="35" t="s">
        <v>57</v>
      </c>
      <c r="E228" s="40" t="s">
        <v>343</v>
      </c>
    </row>
    <row r="229" spans="1:5" ht="12.75">
      <c r="A229" t="s">
        <v>58</v>
      </c>
      <c r="E229" s="39" t="s">
        <v>189</v>
      </c>
    </row>
    <row r="230" spans="1:16" ht="12.75">
      <c r="A230" t="s">
        <v>49</v>
      </c>
      <c s="34" t="s">
        <v>344</v>
      </c>
      <c s="34" t="s">
        <v>345</v>
      </c>
      <c s="35" t="s">
        <v>4</v>
      </c>
      <c s="6" t="s">
        <v>346</v>
      </c>
      <c s="36" t="s">
        <v>186</v>
      </c>
      <c s="37">
        <v>9.65</v>
      </c>
      <c s="36">
        <v>0</v>
      </c>
      <c s="36">
        <f>ROUND(G230*H230,6)</f>
      </c>
      <c r="L230" s="38">
        <v>0</v>
      </c>
      <c s="32">
        <f>ROUND(ROUND(L230,2)*ROUND(G230,3),2)</f>
      </c>
      <c s="36" t="s">
        <v>187</v>
      </c>
      <c>
        <f>(M230*21)/100</f>
      </c>
      <c t="s">
        <v>27</v>
      </c>
    </row>
    <row r="231" spans="1:5" ht="12.75">
      <c r="A231" s="35" t="s">
        <v>56</v>
      </c>
      <c r="E231" s="39" t="s">
        <v>347</v>
      </c>
    </row>
    <row r="232" spans="1:5" ht="12.75">
      <c r="A232" s="35" t="s">
        <v>57</v>
      </c>
      <c r="E232" s="40" t="s">
        <v>4</v>
      </c>
    </row>
    <row r="233" spans="1:5" ht="12.75">
      <c r="A233" t="s">
        <v>58</v>
      </c>
      <c r="E233" s="39" t="s">
        <v>189</v>
      </c>
    </row>
    <row r="234" spans="1:16" ht="12.75">
      <c r="A234" t="s">
        <v>49</v>
      </c>
      <c s="34" t="s">
        <v>348</v>
      </c>
      <c s="34" t="s">
        <v>349</v>
      </c>
      <c s="35" t="s">
        <v>4</v>
      </c>
      <c s="6" t="s">
        <v>350</v>
      </c>
      <c s="36" t="s">
        <v>238</v>
      </c>
      <c s="37">
        <v>124.1</v>
      </c>
      <c s="36">
        <v>0</v>
      </c>
      <c s="36">
        <f>ROUND(G234*H234,6)</f>
      </c>
      <c r="L234" s="38">
        <v>0</v>
      </c>
      <c s="32">
        <f>ROUND(ROUND(L234,2)*ROUND(G234,3),2)</f>
      </c>
      <c s="36" t="s">
        <v>187</v>
      </c>
      <c>
        <f>(M234*21)/100</f>
      </c>
      <c t="s">
        <v>27</v>
      </c>
    </row>
    <row r="235" spans="1:5" ht="12.75">
      <c r="A235" s="35" t="s">
        <v>56</v>
      </c>
      <c r="E235" s="39" t="s">
        <v>351</v>
      </c>
    </row>
    <row r="236" spans="1:5" ht="12.75">
      <c r="A236" s="35" t="s">
        <v>57</v>
      </c>
      <c r="E236" s="40" t="s">
        <v>4</v>
      </c>
    </row>
    <row r="237" spans="1:5" ht="12.75">
      <c r="A237" t="s">
        <v>58</v>
      </c>
      <c r="E237" s="39" t="s">
        <v>189</v>
      </c>
    </row>
    <row r="238" spans="1:13" ht="12.75">
      <c r="A238" t="s">
        <v>46</v>
      </c>
      <c r="C238" s="31" t="s">
        <v>70</v>
      </c>
      <c r="E238" s="33" t="s">
        <v>352</v>
      </c>
      <c r="J238" s="32">
        <f>0</f>
      </c>
      <c s="32">
        <f>0</f>
      </c>
      <c s="32">
        <f>0+L239+L243+L247+L251+L255</f>
      </c>
      <c s="32">
        <f>0+M239+M243+M247+M251+M255</f>
      </c>
    </row>
    <row r="239" spans="1:16" ht="12.75">
      <c r="A239" t="s">
        <v>49</v>
      </c>
      <c s="34" t="s">
        <v>353</v>
      </c>
      <c s="34" t="s">
        <v>354</v>
      </c>
      <c s="35" t="s">
        <v>4</v>
      </c>
      <c s="6" t="s">
        <v>355</v>
      </c>
      <c s="36" t="s">
        <v>238</v>
      </c>
      <c s="37">
        <v>2198.62</v>
      </c>
      <c s="36">
        <v>0</v>
      </c>
      <c s="36">
        <f>ROUND(G239*H239,6)</f>
      </c>
      <c r="L239" s="38">
        <v>0</v>
      </c>
      <c s="32">
        <f>ROUND(ROUND(L239,2)*ROUND(G239,3),2)</f>
      </c>
      <c s="36" t="s">
        <v>187</v>
      </c>
      <c>
        <f>(M239*21)/100</f>
      </c>
      <c t="s">
        <v>27</v>
      </c>
    </row>
    <row r="240" spans="1:5" ht="12.75">
      <c r="A240" s="35" t="s">
        <v>56</v>
      </c>
      <c r="E240" s="39" t="s">
        <v>4</v>
      </c>
    </row>
    <row r="241" spans="1:5" ht="12.75">
      <c r="A241" s="35" t="s">
        <v>57</v>
      </c>
      <c r="E241" s="40" t="s">
        <v>356</v>
      </c>
    </row>
    <row r="242" spans="1:5" ht="12.75">
      <c r="A242" t="s">
        <v>58</v>
      </c>
      <c r="E242" s="39" t="s">
        <v>189</v>
      </c>
    </row>
    <row r="243" spans="1:16" ht="12.75">
      <c r="A243" t="s">
        <v>49</v>
      </c>
      <c s="34" t="s">
        <v>357</v>
      </c>
      <c s="34" t="s">
        <v>358</v>
      </c>
      <c s="35" t="s">
        <v>4</v>
      </c>
      <c s="6" t="s">
        <v>359</v>
      </c>
      <c s="36" t="s">
        <v>238</v>
      </c>
      <c s="37">
        <v>1099.31</v>
      </c>
      <c s="36">
        <v>0</v>
      </c>
      <c s="36">
        <f>ROUND(G243*H243,6)</f>
      </c>
      <c r="L243" s="38">
        <v>0</v>
      </c>
      <c s="32">
        <f>ROUND(ROUND(L243,2)*ROUND(G243,3),2)</f>
      </c>
      <c s="36" t="s">
        <v>187</v>
      </c>
      <c>
        <f>(M243*21)/100</f>
      </c>
      <c t="s">
        <v>27</v>
      </c>
    </row>
    <row r="244" spans="1:5" ht="12.75">
      <c r="A244" s="35" t="s">
        <v>56</v>
      </c>
      <c r="E244" s="39" t="s">
        <v>4</v>
      </c>
    </row>
    <row r="245" spans="1:5" ht="12.75">
      <c r="A245" s="35" t="s">
        <v>57</v>
      </c>
      <c r="E245" s="40" t="s">
        <v>360</v>
      </c>
    </row>
    <row r="246" spans="1:5" ht="12.75">
      <c r="A246" t="s">
        <v>58</v>
      </c>
      <c r="E246" s="39" t="s">
        <v>189</v>
      </c>
    </row>
    <row r="247" spans="1:16" ht="12.75">
      <c r="A247" t="s">
        <v>49</v>
      </c>
      <c s="34" t="s">
        <v>361</v>
      </c>
      <c s="34" t="s">
        <v>362</v>
      </c>
      <c s="35" t="s">
        <v>4</v>
      </c>
      <c s="6" t="s">
        <v>363</v>
      </c>
      <c s="36" t="s">
        <v>238</v>
      </c>
      <c s="37">
        <v>1099.31</v>
      </c>
      <c s="36">
        <v>0</v>
      </c>
      <c s="36">
        <f>ROUND(G247*H247,6)</f>
      </c>
      <c r="L247" s="38">
        <v>0</v>
      </c>
      <c s="32">
        <f>ROUND(ROUND(L247,2)*ROUND(G247,3),2)</f>
      </c>
      <c s="36" t="s">
        <v>187</v>
      </c>
      <c>
        <f>(M247*21)/100</f>
      </c>
      <c t="s">
        <v>27</v>
      </c>
    </row>
    <row r="248" spans="1:5" ht="12.75">
      <c r="A248" s="35" t="s">
        <v>56</v>
      </c>
      <c r="E248" s="39" t="s">
        <v>4</v>
      </c>
    </row>
    <row r="249" spans="1:5" ht="12.75">
      <c r="A249" s="35" t="s">
        <v>57</v>
      </c>
      <c r="E249" s="40" t="s">
        <v>360</v>
      </c>
    </row>
    <row r="250" spans="1:5" ht="12.75">
      <c r="A250" t="s">
        <v>58</v>
      </c>
      <c r="E250" s="39" t="s">
        <v>189</v>
      </c>
    </row>
    <row r="251" spans="1:16" ht="12.75">
      <c r="A251" t="s">
        <v>49</v>
      </c>
      <c s="34" t="s">
        <v>364</v>
      </c>
      <c s="34" t="s">
        <v>365</v>
      </c>
      <c s="35" t="s">
        <v>4</v>
      </c>
      <c s="6" t="s">
        <v>366</v>
      </c>
      <c s="36" t="s">
        <v>238</v>
      </c>
      <c s="37">
        <v>1099.31</v>
      </c>
      <c s="36">
        <v>0</v>
      </c>
      <c s="36">
        <f>ROUND(G251*H251,6)</f>
      </c>
      <c r="L251" s="38">
        <v>0</v>
      </c>
      <c s="32">
        <f>ROUND(ROUND(L251,2)*ROUND(G251,3),2)</f>
      </c>
      <c s="36" t="s">
        <v>187</v>
      </c>
      <c>
        <f>(M251*21)/100</f>
      </c>
      <c t="s">
        <v>27</v>
      </c>
    </row>
    <row r="252" spans="1:5" ht="12.75">
      <c r="A252" s="35" t="s">
        <v>56</v>
      </c>
      <c r="E252" s="39" t="s">
        <v>4</v>
      </c>
    </row>
    <row r="253" spans="1:5" ht="12.75">
      <c r="A253" s="35" t="s">
        <v>57</v>
      </c>
      <c r="E253" s="40" t="s">
        <v>360</v>
      </c>
    </row>
    <row r="254" spans="1:5" ht="12.75">
      <c r="A254" t="s">
        <v>58</v>
      </c>
      <c r="E254" s="39" t="s">
        <v>189</v>
      </c>
    </row>
    <row r="255" spans="1:16" ht="12.75">
      <c r="A255" t="s">
        <v>49</v>
      </c>
      <c s="34" t="s">
        <v>367</v>
      </c>
      <c s="34" t="s">
        <v>368</v>
      </c>
      <c s="35" t="s">
        <v>4</v>
      </c>
      <c s="6" t="s">
        <v>369</v>
      </c>
      <c s="36" t="s">
        <v>238</v>
      </c>
      <c s="37">
        <v>114</v>
      </c>
      <c s="36">
        <v>0</v>
      </c>
      <c s="36">
        <f>ROUND(G255*H255,6)</f>
      </c>
      <c r="L255" s="38">
        <v>0</v>
      </c>
      <c s="32">
        <f>ROUND(ROUND(L255,2)*ROUND(G255,3),2)</f>
      </c>
      <c s="36" t="s">
        <v>187</v>
      </c>
      <c>
        <f>(M255*21)/100</f>
      </c>
      <c t="s">
        <v>27</v>
      </c>
    </row>
    <row r="256" spans="1:5" ht="12.75">
      <c r="A256" s="35" t="s">
        <v>56</v>
      </c>
      <c r="E256" s="39" t="s">
        <v>4</v>
      </c>
    </row>
    <row r="257" spans="1:5" ht="12.75">
      <c r="A257" s="35" t="s">
        <v>57</v>
      </c>
      <c r="E257" s="40" t="s">
        <v>370</v>
      </c>
    </row>
    <row r="258" spans="1:5" ht="12.75">
      <c r="A258" t="s">
        <v>58</v>
      </c>
      <c r="E258" s="39" t="s">
        <v>189</v>
      </c>
    </row>
    <row r="259" spans="1:13" ht="12.75">
      <c r="A259" t="s">
        <v>46</v>
      </c>
      <c r="C259" s="31" t="s">
        <v>75</v>
      </c>
      <c r="E259" s="33" t="s">
        <v>371</v>
      </c>
      <c r="J259" s="32">
        <f>0</f>
      </c>
      <c s="32">
        <f>0</f>
      </c>
      <c s="32">
        <f>0+L260+L264+L268+L272+L276+L280+L284+L288+L292</f>
      </c>
      <c s="32">
        <f>0+M260+M264+M268+M272+M276+M280+M284+M288+M292</f>
      </c>
    </row>
    <row r="260" spans="1:16" ht="25.5">
      <c r="A260" t="s">
        <v>49</v>
      </c>
      <c s="34" t="s">
        <v>372</v>
      </c>
      <c s="34" t="s">
        <v>373</v>
      </c>
      <c s="35" t="s">
        <v>4</v>
      </c>
      <c s="6" t="s">
        <v>374</v>
      </c>
      <c s="36" t="s">
        <v>238</v>
      </c>
      <c s="37">
        <v>463.92</v>
      </c>
      <c s="36">
        <v>0</v>
      </c>
      <c s="36">
        <f>ROUND(G260*H260,6)</f>
      </c>
      <c r="L260" s="38">
        <v>0</v>
      </c>
      <c s="32">
        <f>ROUND(ROUND(L260,2)*ROUND(G260,3),2)</f>
      </c>
      <c s="36" t="s">
        <v>187</v>
      </c>
      <c>
        <f>(M260*21)/100</f>
      </c>
      <c t="s">
        <v>27</v>
      </c>
    </row>
    <row r="261" spans="1:5" ht="12.75">
      <c r="A261" s="35" t="s">
        <v>56</v>
      </c>
      <c r="E261" s="39" t="s">
        <v>375</v>
      </c>
    </row>
    <row r="262" spans="1:5" ht="25.5">
      <c r="A262" s="35" t="s">
        <v>57</v>
      </c>
      <c r="E262" s="40" t="s">
        <v>376</v>
      </c>
    </row>
    <row r="263" spans="1:5" ht="12.75">
      <c r="A263" t="s">
        <v>58</v>
      </c>
      <c r="E263" s="39" t="s">
        <v>189</v>
      </c>
    </row>
    <row r="264" spans="1:16" ht="12.75">
      <c r="A264" t="s">
        <v>49</v>
      </c>
      <c s="34" t="s">
        <v>377</v>
      </c>
      <c s="34" t="s">
        <v>378</v>
      </c>
      <c s="35" t="s">
        <v>4</v>
      </c>
      <c s="6" t="s">
        <v>379</v>
      </c>
      <c s="36" t="s">
        <v>238</v>
      </c>
      <c s="37">
        <v>47.2</v>
      </c>
      <c s="36">
        <v>0</v>
      </c>
      <c s="36">
        <f>ROUND(G264*H264,6)</f>
      </c>
      <c r="L264" s="38">
        <v>0</v>
      </c>
      <c s="32">
        <f>ROUND(ROUND(L264,2)*ROUND(G264,3),2)</f>
      </c>
      <c s="36" t="s">
        <v>187</v>
      </c>
      <c>
        <f>(M264*21)/100</f>
      </c>
      <c t="s">
        <v>27</v>
      </c>
    </row>
    <row r="265" spans="1:5" ht="12.75">
      <c r="A265" s="35" t="s">
        <v>56</v>
      </c>
      <c r="E265" s="39" t="s">
        <v>380</v>
      </c>
    </row>
    <row r="266" spans="1:5" ht="12.75">
      <c r="A266" s="35" t="s">
        <v>57</v>
      </c>
      <c r="E266" s="40" t="s">
        <v>381</v>
      </c>
    </row>
    <row r="267" spans="1:5" ht="12.75">
      <c r="A267" t="s">
        <v>58</v>
      </c>
      <c r="E267" s="39" t="s">
        <v>189</v>
      </c>
    </row>
    <row r="268" spans="1:16" ht="25.5">
      <c r="A268" t="s">
        <v>49</v>
      </c>
      <c s="34" t="s">
        <v>382</v>
      </c>
      <c s="34" t="s">
        <v>383</v>
      </c>
      <c s="35" t="s">
        <v>4</v>
      </c>
      <c s="6" t="s">
        <v>384</v>
      </c>
      <c s="36" t="s">
        <v>238</v>
      </c>
      <c s="37">
        <v>1353.32</v>
      </c>
      <c s="36">
        <v>0</v>
      </c>
      <c s="36">
        <f>ROUND(G268*H268,6)</f>
      </c>
      <c r="L268" s="38">
        <v>0</v>
      </c>
      <c s="32">
        <f>ROUND(ROUND(L268,2)*ROUND(G268,3),2)</f>
      </c>
      <c s="36" t="s">
        <v>187</v>
      </c>
      <c>
        <f>(M268*21)/100</f>
      </c>
      <c t="s">
        <v>27</v>
      </c>
    </row>
    <row r="269" spans="1:5" ht="12.75">
      <c r="A269" s="35" t="s">
        <v>56</v>
      </c>
      <c r="E269" s="39" t="s">
        <v>4</v>
      </c>
    </row>
    <row r="270" spans="1:5" ht="12.75">
      <c r="A270" s="35" t="s">
        <v>57</v>
      </c>
      <c r="E270" s="40" t="s">
        <v>4</v>
      </c>
    </row>
    <row r="271" spans="1:5" ht="12.75">
      <c r="A271" t="s">
        <v>58</v>
      </c>
      <c r="E271" s="39" t="s">
        <v>189</v>
      </c>
    </row>
    <row r="272" spans="1:16" ht="25.5">
      <c r="A272" t="s">
        <v>49</v>
      </c>
      <c s="34" t="s">
        <v>385</v>
      </c>
      <c s="34" t="s">
        <v>386</v>
      </c>
      <c s="35" t="s">
        <v>4</v>
      </c>
      <c s="6" t="s">
        <v>387</v>
      </c>
      <c s="36" t="s">
        <v>238</v>
      </c>
      <c s="37">
        <v>305.73</v>
      </c>
      <c s="36">
        <v>0</v>
      </c>
      <c s="36">
        <f>ROUND(G272*H272,6)</f>
      </c>
      <c r="L272" s="38">
        <v>0</v>
      </c>
      <c s="32">
        <f>ROUND(ROUND(L272,2)*ROUND(G272,3),2)</f>
      </c>
      <c s="36" t="s">
        <v>187</v>
      </c>
      <c>
        <f>(M272*21)/100</f>
      </c>
      <c t="s">
        <v>27</v>
      </c>
    </row>
    <row r="273" spans="1:5" ht="12.75">
      <c r="A273" s="35" t="s">
        <v>56</v>
      </c>
      <c r="E273" s="39" t="s">
        <v>4</v>
      </c>
    </row>
    <row r="274" spans="1:5" ht="12.75">
      <c r="A274" s="35" t="s">
        <v>57</v>
      </c>
      <c r="E274" s="40" t="s">
        <v>388</v>
      </c>
    </row>
    <row r="275" spans="1:5" ht="12.75">
      <c r="A275" t="s">
        <v>58</v>
      </c>
      <c r="E275" s="39" t="s">
        <v>189</v>
      </c>
    </row>
    <row r="276" spans="1:16" ht="12.75">
      <c r="A276" t="s">
        <v>49</v>
      </c>
      <c s="34" t="s">
        <v>389</v>
      </c>
      <c s="34" t="s">
        <v>390</v>
      </c>
      <c s="35" t="s">
        <v>4</v>
      </c>
      <c s="6" t="s">
        <v>391</v>
      </c>
      <c s="36" t="s">
        <v>238</v>
      </c>
      <c s="37">
        <v>310.81</v>
      </c>
      <c s="36">
        <v>0</v>
      </c>
      <c s="36">
        <f>ROUND(G276*H276,6)</f>
      </c>
      <c r="L276" s="38">
        <v>0</v>
      </c>
      <c s="32">
        <f>ROUND(ROUND(L276,2)*ROUND(G276,3),2)</f>
      </c>
      <c s="36" t="s">
        <v>187</v>
      </c>
      <c>
        <f>(M276*21)/100</f>
      </c>
      <c t="s">
        <v>27</v>
      </c>
    </row>
    <row r="277" spans="1:5" ht="12.75">
      <c r="A277" s="35" t="s">
        <v>56</v>
      </c>
      <c r="E277" s="39" t="s">
        <v>392</v>
      </c>
    </row>
    <row r="278" spans="1:5" ht="12.75">
      <c r="A278" s="35" t="s">
        <v>57</v>
      </c>
      <c r="E278" s="40" t="s">
        <v>393</v>
      </c>
    </row>
    <row r="279" spans="1:5" ht="12.75">
      <c r="A279" t="s">
        <v>58</v>
      </c>
      <c r="E279" s="39" t="s">
        <v>189</v>
      </c>
    </row>
    <row r="280" spans="1:16" ht="12.75">
      <c r="A280" t="s">
        <v>49</v>
      </c>
      <c s="34" t="s">
        <v>394</v>
      </c>
      <c s="34" t="s">
        <v>395</v>
      </c>
      <c s="35" t="s">
        <v>4</v>
      </c>
      <c s="6" t="s">
        <v>396</v>
      </c>
      <c s="36" t="s">
        <v>238</v>
      </c>
      <c s="37">
        <v>94.39</v>
      </c>
      <c s="36">
        <v>0</v>
      </c>
      <c s="36">
        <f>ROUND(G280*H280,6)</f>
      </c>
      <c r="L280" s="38">
        <v>0</v>
      </c>
      <c s="32">
        <f>ROUND(ROUND(L280,2)*ROUND(G280,3),2)</f>
      </c>
      <c s="36" t="s">
        <v>187</v>
      </c>
      <c>
        <f>(M280*21)/100</f>
      </c>
      <c t="s">
        <v>27</v>
      </c>
    </row>
    <row r="281" spans="1:5" ht="12.75">
      <c r="A281" s="35" t="s">
        <v>56</v>
      </c>
      <c r="E281" s="39" t="s">
        <v>397</v>
      </c>
    </row>
    <row r="282" spans="1:5" ht="12.75">
      <c r="A282" s="35" t="s">
        <v>57</v>
      </c>
      <c r="E282" s="40" t="s">
        <v>398</v>
      </c>
    </row>
    <row r="283" spans="1:5" ht="12.75">
      <c r="A283" t="s">
        <v>58</v>
      </c>
      <c r="E283" s="39" t="s">
        <v>189</v>
      </c>
    </row>
    <row r="284" spans="1:16" ht="12.75">
      <c r="A284" t="s">
        <v>49</v>
      </c>
      <c s="34" t="s">
        <v>399</v>
      </c>
      <c s="34" t="s">
        <v>400</v>
      </c>
      <c s="35" t="s">
        <v>4</v>
      </c>
      <c s="6" t="s">
        <v>401</v>
      </c>
      <c s="36" t="s">
        <v>93</v>
      </c>
      <c s="37">
        <v>1</v>
      </c>
      <c s="36">
        <v>0</v>
      </c>
      <c s="36">
        <f>ROUND(G284*H284,6)</f>
      </c>
      <c r="L284" s="38">
        <v>0</v>
      </c>
      <c s="32">
        <f>ROUND(ROUND(L284,2)*ROUND(G284,3),2)</f>
      </c>
      <c s="36" t="s">
        <v>55</v>
      </c>
      <c>
        <f>(M284*21)/100</f>
      </c>
      <c t="s">
        <v>27</v>
      </c>
    </row>
    <row r="285" spans="1:5" ht="12.75">
      <c r="A285" s="35" t="s">
        <v>56</v>
      </c>
      <c r="E285" s="39" t="s">
        <v>4</v>
      </c>
    </row>
    <row r="286" spans="1:5" ht="12.75">
      <c r="A286" s="35" t="s">
        <v>57</v>
      </c>
      <c r="E286" s="40" t="s">
        <v>4</v>
      </c>
    </row>
    <row r="287" spans="1:5" ht="12.75">
      <c r="A287" t="s">
        <v>58</v>
      </c>
      <c r="E287" s="39" t="s">
        <v>402</v>
      </c>
    </row>
    <row r="288" spans="1:16" ht="12.75">
      <c r="A288" t="s">
        <v>49</v>
      </c>
      <c s="34" t="s">
        <v>403</v>
      </c>
      <c s="34" t="s">
        <v>404</v>
      </c>
      <c s="35" t="s">
        <v>4</v>
      </c>
      <c s="6" t="s">
        <v>405</v>
      </c>
      <c s="36" t="s">
        <v>54</v>
      </c>
      <c s="37">
        <v>1.705</v>
      </c>
      <c s="36">
        <v>0</v>
      </c>
      <c s="36">
        <f>ROUND(G288*H288,6)</f>
      </c>
      <c r="L288" s="38">
        <v>0</v>
      </c>
      <c s="32">
        <f>ROUND(ROUND(L288,2)*ROUND(G288,3),2)</f>
      </c>
      <c s="36" t="s">
        <v>187</v>
      </c>
      <c>
        <f>(M288*21)/100</f>
      </c>
      <c t="s">
        <v>27</v>
      </c>
    </row>
    <row r="289" spans="1:5" ht="12.75">
      <c r="A289" s="35" t="s">
        <v>56</v>
      </c>
      <c r="E289" s="39" t="s">
        <v>406</v>
      </c>
    </row>
    <row r="290" spans="1:5" ht="12.75">
      <c r="A290" s="35" t="s">
        <v>57</v>
      </c>
      <c r="E290" s="40" t="s">
        <v>407</v>
      </c>
    </row>
    <row r="291" spans="1:5" ht="12.75">
      <c r="A291" t="s">
        <v>58</v>
      </c>
      <c r="E291" s="39" t="s">
        <v>189</v>
      </c>
    </row>
    <row r="292" spans="1:16" ht="12.75">
      <c r="A292" t="s">
        <v>49</v>
      </c>
      <c s="34" t="s">
        <v>408</v>
      </c>
      <c s="34" t="s">
        <v>409</v>
      </c>
      <c s="35" t="s">
        <v>4</v>
      </c>
      <c s="6" t="s">
        <v>410</v>
      </c>
      <c s="36" t="s">
        <v>238</v>
      </c>
      <c s="37">
        <v>72.54</v>
      </c>
      <c s="36">
        <v>0</v>
      </c>
      <c s="36">
        <f>ROUND(G292*H292,6)</f>
      </c>
      <c r="L292" s="38">
        <v>0</v>
      </c>
      <c s="32">
        <f>ROUND(ROUND(L292,2)*ROUND(G292,3),2)</f>
      </c>
      <c s="36" t="s">
        <v>187</v>
      </c>
      <c>
        <f>(M292*21)/100</f>
      </c>
      <c t="s">
        <v>27</v>
      </c>
    </row>
    <row r="293" spans="1:5" ht="12.75">
      <c r="A293" s="35" t="s">
        <v>56</v>
      </c>
      <c r="E293" s="39" t="s">
        <v>411</v>
      </c>
    </row>
    <row r="294" spans="1:5" ht="12.75">
      <c r="A294" s="35" t="s">
        <v>57</v>
      </c>
      <c r="E294" s="40" t="s">
        <v>412</v>
      </c>
    </row>
    <row r="295" spans="1:5" ht="12.75">
      <c r="A295" t="s">
        <v>58</v>
      </c>
      <c r="E295" s="39" t="s">
        <v>189</v>
      </c>
    </row>
    <row r="296" spans="1:13" ht="12.75">
      <c r="A296" t="s">
        <v>46</v>
      </c>
      <c r="C296" s="31" t="s">
        <v>79</v>
      </c>
      <c r="E296" s="33" t="s">
        <v>413</v>
      </c>
      <c r="J296" s="32">
        <f>0</f>
      </c>
      <c s="32">
        <f>0</f>
      </c>
      <c s="32">
        <f>0+L297+L301+L305+L309+L313</f>
      </c>
      <c s="32">
        <f>0+M297+M301+M305+M309+M313</f>
      </c>
    </row>
    <row r="297" spans="1:16" ht="12.75">
      <c r="A297" t="s">
        <v>49</v>
      </c>
      <c s="34" t="s">
        <v>414</v>
      </c>
      <c s="34" t="s">
        <v>415</v>
      </c>
      <c s="35" t="s">
        <v>4</v>
      </c>
      <c s="6" t="s">
        <v>416</v>
      </c>
      <c s="36" t="s">
        <v>242</v>
      </c>
      <c s="37">
        <v>18.3</v>
      </c>
      <c s="36">
        <v>0</v>
      </c>
      <c s="36">
        <f>ROUND(G297*H297,6)</f>
      </c>
      <c r="L297" s="38">
        <v>0</v>
      </c>
      <c s="32">
        <f>ROUND(ROUND(L297,2)*ROUND(G297,3),2)</f>
      </c>
      <c s="36" t="s">
        <v>187</v>
      </c>
      <c>
        <f>(M297*21)/100</f>
      </c>
      <c t="s">
        <v>27</v>
      </c>
    </row>
    <row r="298" spans="1:5" ht="12.75">
      <c r="A298" s="35" t="s">
        <v>56</v>
      </c>
      <c r="E298" s="39" t="s">
        <v>4</v>
      </c>
    </row>
    <row r="299" spans="1:5" ht="12.75">
      <c r="A299" s="35" t="s">
        <v>57</v>
      </c>
      <c r="E299" s="40" t="s">
        <v>417</v>
      </c>
    </row>
    <row r="300" spans="1:5" ht="12.75">
      <c r="A300" t="s">
        <v>58</v>
      </c>
      <c r="E300" s="39" t="s">
        <v>189</v>
      </c>
    </row>
    <row r="301" spans="1:16" ht="12.75">
      <c r="A301" t="s">
        <v>49</v>
      </c>
      <c s="34" t="s">
        <v>418</v>
      </c>
      <c s="34" t="s">
        <v>419</v>
      </c>
      <c s="35" t="s">
        <v>4</v>
      </c>
      <c s="6" t="s">
        <v>420</v>
      </c>
      <c s="36" t="s">
        <v>242</v>
      </c>
      <c s="37">
        <v>201.75</v>
      </c>
      <c s="36">
        <v>0</v>
      </c>
      <c s="36">
        <f>ROUND(G301*H301,6)</f>
      </c>
      <c r="L301" s="38">
        <v>0</v>
      </c>
      <c s="32">
        <f>ROUND(ROUND(L301,2)*ROUND(G301,3),2)</f>
      </c>
      <c s="36" t="s">
        <v>187</v>
      </c>
      <c>
        <f>(M301*21)/100</f>
      </c>
      <c t="s">
        <v>27</v>
      </c>
    </row>
    <row r="302" spans="1:5" ht="12.75">
      <c r="A302" s="35" t="s">
        <v>56</v>
      </c>
      <c r="E302" s="39" t="s">
        <v>4</v>
      </c>
    </row>
    <row r="303" spans="1:5" ht="12.75">
      <c r="A303" s="35" t="s">
        <v>57</v>
      </c>
      <c r="E303" s="40" t="s">
        <v>421</v>
      </c>
    </row>
    <row r="304" spans="1:5" ht="12.75">
      <c r="A304" t="s">
        <v>58</v>
      </c>
      <c r="E304" s="39" t="s">
        <v>189</v>
      </c>
    </row>
    <row r="305" spans="1:16" ht="12.75">
      <c r="A305" t="s">
        <v>49</v>
      </c>
      <c s="34" t="s">
        <v>422</v>
      </c>
      <c s="34" t="s">
        <v>423</v>
      </c>
      <c s="35" t="s">
        <v>4</v>
      </c>
      <c s="6" t="s">
        <v>424</v>
      </c>
      <c s="36" t="s">
        <v>242</v>
      </c>
      <c s="37">
        <v>24.84</v>
      </c>
      <c s="36">
        <v>0</v>
      </c>
      <c s="36">
        <f>ROUND(G305*H305,6)</f>
      </c>
      <c r="L305" s="38">
        <v>0</v>
      </c>
      <c s="32">
        <f>ROUND(ROUND(L305,2)*ROUND(G305,3),2)</f>
      </c>
      <c s="36" t="s">
        <v>187</v>
      </c>
      <c>
        <f>(M305*21)/100</f>
      </c>
      <c t="s">
        <v>27</v>
      </c>
    </row>
    <row r="306" spans="1:5" ht="12.75">
      <c r="A306" s="35" t="s">
        <v>56</v>
      </c>
      <c r="E306" s="39" t="s">
        <v>425</v>
      </c>
    </row>
    <row r="307" spans="1:5" ht="12.75">
      <c r="A307" s="35" t="s">
        <v>57</v>
      </c>
      <c r="E307" s="40" t="s">
        <v>426</v>
      </c>
    </row>
    <row r="308" spans="1:5" ht="12.75">
      <c r="A308" t="s">
        <v>58</v>
      </c>
      <c r="E308" s="39" t="s">
        <v>189</v>
      </c>
    </row>
    <row r="309" spans="1:16" ht="12.75">
      <c r="A309" t="s">
        <v>49</v>
      </c>
      <c s="34" t="s">
        <v>427</v>
      </c>
      <c s="34" t="s">
        <v>428</v>
      </c>
      <c s="35" t="s">
        <v>4</v>
      </c>
      <c s="6" t="s">
        <v>429</v>
      </c>
      <c s="36" t="s">
        <v>242</v>
      </c>
      <c s="37">
        <v>19.8</v>
      </c>
      <c s="36">
        <v>0</v>
      </c>
      <c s="36">
        <f>ROUND(G309*H309,6)</f>
      </c>
      <c r="L309" s="38">
        <v>0</v>
      </c>
      <c s="32">
        <f>ROUND(ROUND(L309,2)*ROUND(G309,3),2)</f>
      </c>
      <c s="36" t="s">
        <v>187</v>
      </c>
      <c>
        <f>(M309*21)/100</f>
      </c>
      <c t="s">
        <v>27</v>
      </c>
    </row>
    <row r="310" spans="1:5" ht="12.75">
      <c r="A310" s="35" t="s">
        <v>56</v>
      </c>
      <c r="E310" s="39" t="s">
        <v>430</v>
      </c>
    </row>
    <row r="311" spans="1:5" ht="12.75">
      <c r="A311" s="35" t="s">
        <v>57</v>
      </c>
      <c r="E311" s="40" t="s">
        <v>431</v>
      </c>
    </row>
    <row r="312" spans="1:5" ht="12.75">
      <c r="A312" t="s">
        <v>58</v>
      </c>
      <c r="E312" s="39" t="s">
        <v>189</v>
      </c>
    </row>
    <row r="313" spans="1:16" ht="12.75">
      <c r="A313" t="s">
        <v>49</v>
      </c>
      <c s="34" t="s">
        <v>432</v>
      </c>
      <c s="34" t="s">
        <v>433</v>
      </c>
      <c s="35" t="s">
        <v>4</v>
      </c>
      <c s="6" t="s">
        <v>434</v>
      </c>
      <c s="36" t="s">
        <v>186</v>
      </c>
      <c s="37">
        <v>2.48</v>
      </c>
      <c s="36">
        <v>0</v>
      </c>
      <c s="36">
        <f>ROUND(G313*H313,6)</f>
      </c>
      <c r="L313" s="38">
        <v>0</v>
      </c>
      <c s="32">
        <f>ROUND(ROUND(L313,2)*ROUND(G313,3),2)</f>
      </c>
      <c s="36" t="s">
        <v>187</v>
      </c>
      <c>
        <f>(M313*21)/100</f>
      </c>
      <c t="s">
        <v>27</v>
      </c>
    </row>
    <row r="314" spans="1:5" ht="12.75">
      <c r="A314" s="35" t="s">
        <v>56</v>
      </c>
      <c r="E314" s="39" t="s">
        <v>435</v>
      </c>
    </row>
    <row r="315" spans="1:5" ht="12.75">
      <c r="A315" s="35" t="s">
        <v>57</v>
      </c>
      <c r="E315" s="40" t="s">
        <v>343</v>
      </c>
    </row>
    <row r="316" spans="1:5" ht="12.75">
      <c r="A316" t="s">
        <v>58</v>
      </c>
      <c r="E316" s="39" t="s">
        <v>189</v>
      </c>
    </row>
    <row r="317" spans="1:13" ht="12.75">
      <c r="A317" t="s">
        <v>46</v>
      </c>
      <c r="C317" s="31" t="s">
        <v>83</v>
      </c>
      <c r="E317" s="33" t="s">
        <v>436</v>
      </c>
      <c r="J317" s="32">
        <f>0</f>
      </c>
      <c s="32">
        <f>0</f>
      </c>
      <c s="32">
        <f>0+L318+L322+L326+L330+L334+L338+L342+L346+L350+L354+L358+L362+L366+L370</f>
      </c>
      <c s="32">
        <f>0+M318+M322+M326+M330+M334+M338+M342+M346+M350+M354+M358+M362+M366+M370</f>
      </c>
    </row>
    <row r="318" spans="1:16" ht="12.75">
      <c r="A318" t="s">
        <v>49</v>
      </c>
      <c s="34" t="s">
        <v>437</v>
      </c>
      <c s="34" t="s">
        <v>438</v>
      </c>
      <c s="35" t="s">
        <v>4</v>
      </c>
      <c s="6" t="s">
        <v>439</v>
      </c>
      <c s="36" t="s">
        <v>242</v>
      </c>
      <c s="37">
        <v>113</v>
      </c>
      <c s="36">
        <v>0</v>
      </c>
      <c s="36">
        <f>ROUND(G318*H318,6)</f>
      </c>
      <c r="L318" s="38">
        <v>0</v>
      </c>
      <c s="32">
        <f>ROUND(ROUND(L318,2)*ROUND(G318,3),2)</f>
      </c>
      <c s="36" t="s">
        <v>187</v>
      </c>
      <c>
        <f>(M318*21)/100</f>
      </c>
      <c t="s">
        <v>27</v>
      </c>
    </row>
    <row r="319" spans="1:5" ht="12.75">
      <c r="A319" s="35" t="s">
        <v>56</v>
      </c>
      <c r="E319" s="39" t="s">
        <v>4</v>
      </c>
    </row>
    <row r="320" spans="1:5" ht="12.75">
      <c r="A320" s="35" t="s">
        <v>57</v>
      </c>
      <c r="E320" s="40" t="s">
        <v>440</v>
      </c>
    </row>
    <row r="321" spans="1:5" ht="12.75">
      <c r="A321" t="s">
        <v>58</v>
      </c>
      <c r="E321" s="39" t="s">
        <v>189</v>
      </c>
    </row>
    <row r="322" spans="1:16" ht="25.5">
      <c r="A322" t="s">
        <v>49</v>
      </c>
      <c s="34" t="s">
        <v>441</v>
      </c>
      <c s="34" t="s">
        <v>442</v>
      </c>
      <c s="35" t="s">
        <v>4</v>
      </c>
      <c s="6" t="s">
        <v>443</v>
      </c>
      <c s="36" t="s">
        <v>242</v>
      </c>
      <c s="37">
        <v>226</v>
      </c>
      <c s="36">
        <v>0</v>
      </c>
      <c s="36">
        <f>ROUND(G322*H322,6)</f>
      </c>
      <c r="L322" s="38">
        <v>0</v>
      </c>
      <c s="32">
        <f>ROUND(ROUND(L322,2)*ROUND(G322,3),2)</f>
      </c>
      <c s="36" t="s">
        <v>187</v>
      </c>
      <c>
        <f>(M322*21)/100</f>
      </c>
      <c t="s">
        <v>27</v>
      </c>
    </row>
    <row r="323" spans="1:5" ht="12.75">
      <c r="A323" s="35" t="s">
        <v>56</v>
      </c>
      <c r="E323" s="39" t="s">
        <v>4</v>
      </c>
    </row>
    <row r="324" spans="1:5" ht="12.75">
      <c r="A324" s="35" t="s">
        <v>57</v>
      </c>
      <c r="E324" s="40" t="s">
        <v>444</v>
      </c>
    </row>
    <row r="325" spans="1:5" ht="12.75">
      <c r="A325" t="s">
        <v>58</v>
      </c>
      <c r="E325" s="39" t="s">
        <v>189</v>
      </c>
    </row>
    <row r="326" spans="1:16" ht="12.75">
      <c r="A326" t="s">
        <v>49</v>
      </c>
      <c s="34" t="s">
        <v>445</v>
      </c>
      <c s="34" t="s">
        <v>446</v>
      </c>
      <c s="35" t="s">
        <v>4</v>
      </c>
      <c s="6" t="s">
        <v>447</v>
      </c>
      <c s="36" t="s">
        <v>165</v>
      </c>
      <c s="37">
        <v>34</v>
      </c>
      <c s="36">
        <v>0</v>
      </c>
      <c s="36">
        <f>ROUND(G326*H326,6)</f>
      </c>
      <c r="L326" s="38">
        <v>0</v>
      </c>
      <c s="32">
        <f>ROUND(ROUND(L326,2)*ROUND(G326,3),2)</f>
      </c>
      <c s="36" t="s">
        <v>187</v>
      </c>
      <c>
        <f>(M326*21)/100</f>
      </c>
      <c t="s">
        <v>27</v>
      </c>
    </row>
    <row r="327" spans="1:5" ht="12.75">
      <c r="A327" s="35" t="s">
        <v>56</v>
      </c>
      <c r="E327" s="39" t="s">
        <v>448</v>
      </c>
    </row>
    <row r="328" spans="1:5" ht="12.75">
      <c r="A328" s="35" t="s">
        <v>57</v>
      </c>
      <c r="E328" s="40" t="s">
        <v>4</v>
      </c>
    </row>
    <row r="329" spans="1:5" ht="12.75">
      <c r="A329" t="s">
        <v>58</v>
      </c>
      <c r="E329" s="39" t="s">
        <v>189</v>
      </c>
    </row>
    <row r="330" spans="1:16" ht="12.75">
      <c r="A330" t="s">
        <v>49</v>
      </c>
      <c s="34" t="s">
        <v>449</v>
      </c>
      <c s="34" t="s">
        <v>450</v>
      </c>
      <c s="35" t="s">
        <v>4</v>
      </c>
      <c s="6" t="s">
        <v>451</v>
      </c>
      <c s="36" t="s">
        <v>165</v>
      </c>
      <c s="37">
        <v>4</v>
      </c>
      <c s="36">
        <v>0</v>
      </c>
      <c s="36">
        <f>ROUND(G330*H330,6)</f>
      </c>
      <c r="L330" s="38">
        <v>0</v>
      </c>
      <c s="32">
        <f>ROUND(ROUND(L330,2)*ROUND(G330,3),2)</f>
      </c>
      <c s="36" t="s">
        <v>187</v>
      </c>
      <c>
        <f>(M330*21)/100</f>
      </c>
      <c t="s">
        <v>27</v>
      </c>
    </row>
    <row r="331" spans="1:5" ht="12.75">
      <c r="A331" s="35" t="s">
        <v>56</v>
      </c>
      <c r="E331" s="39" t="s">
        <v>4</v>
      </c>
    </row>
    <row r="332" spans="1:5" ht="12.75">
      <c r="A332" s="35" t="s">
        <v>57</v>
      </c>
      <c r="E332" s="40" t="s">
        <v>452</v>
      </c>
    </row>
    <row r="333" spans="1:5" ht="12.75">
      <c r="A333" t="s">
        <v>58</v>
      </c>
      <c r="E333" s="39" t="s">
        <v>189</v>
      </c>
    </row>
    <row r="334" spans="1:16" ht="12.75">
      <c r="A334" t="s">
        <v>49</v>
      </c>
      <c s="34" t="s">
        <v>453</v>
      </c>
      <c s="34" t="s">
        <v>454</v>
      </c>
      <c s="35" t="s">
        <v>4</v>
      </c>
      <c s="6" t="s">
        <v>455</v>
      </c>
      <c s="36" t="s">
        <v>242</v>
      </c>
      <c s="37">
        <v>142</v>
      </c>
      <c s="36">
        <v>0</v>
      </c>
      <c s="36">
        <f>ROUND(G334*H334,6)</f>
      </c>
      <c r="L334" s="38">
        <v>0</v>
      </c>
      <c s="32">
        <f>ROUND(ROUND(L334,2)*ROUND(G334,3),2)</f>
      </c>
      <c s="36" t="s">
        <v>187</v>
      </c>
      <c>
        <f>(M334*21)/100</f>
      </c>
      <c t="s">
        <v>27</v>
      </c>
    </row>
    <row r="335" spans="1:5" ht="12.75">
      <c r="A335" s="35" t="s">
        <v>56</v>
      </c>
      <c r="E335" s="39" t="s">
        <v>4</v>
      </c>
    </row>
    <row r="336" spans="1:5" ht="12.75">
      <c r="A336" s="35" t="s">
        <v>57</v>
      </c>
      <c r="E336" s="40" t="s">
        <v>4</v>
      </c>
    </row>
    <row r="337" spans="1:5" ht="12.75">
      <c r="A337" t="s">
        <v>58</v>
      </c>
      <c r="E337" s="39" t="s">
        <v>189</v>
      </c>
    </row>
    <row r="338" spans="1:16" ht="12.75">
      <c r="A338" t="s">
        <v>49</v>
      </c>
      <c s="34" t="s">
        <v>456</v>
      </c>
      <c s="34" t="s">
        <v>457</v>
      </c>
      <c s="35" t="s">
        <v>4</v>
      </c>
      <c s="6" t="s">
        <v>458</v>
      </c>
      <c s="36" t="s">
        <v>242</v>
      </c>
      <c s="37">
        <v>29.74</v>
      </c>
      <c s="36">
        <v>0</v>
      </c>
      <c s="36">
        <f>ROUND(G338*H338,6)</f>
      </c>
      <c r="L338" s="38">
        <v>0</v>
      </c>
      <c s="32">
        <f>ROUND(ROUND(L338,2)*ROUND(G338,3),2)</f>
      </c>
      <c s="36" t="s">
        <v>187</v>
      </c>
      <c>
        <f>(M338*21)/100</f>
      </c>
      <c t="s">
        <v>27</v>
      </c>
    </row>
    <row r="339" spans="1:5" ht="12.75">
      <c r="A339" s="35" t="s">
        <v>56</v>
      </c>
      <c r="E339" s="39" t="s">
        <v>4</v>
      </c>
    </row>
    <row r="340" spans="1:5" ht="12.75">
      <c r="A340" s="35" t="s">
        <v>57</v>
      </c>
      <c r="E340" s="40" t="s">
        <v>459</v>
      </c>
    </row>
    <row r="341" spans="1:5" ht="12.75">
      <c r="A341" t="s">
        <v>58</v>
      </c>
      <c r="E341" s="39" t="s">
        <v>189</v>
      </c>
    </row>
    <row r="342" spans="1:16" ht="12.75">
      <c r="A342" t="s">
        <v>49</v>
      </c>
      <c s="34" t="s">
        <v>460</v>
      </c>
      <c s="34" t="s">
        <v>461</v>
      </c>
      <c s="35" t="s">
        <v>4</v>
      </c>
      <c s="6" t="s">
        <v>462</v>
      </c>
      <c s="36" t="s">
        <v>238</v>
      </c>
      <c s="37">
        <v>167.4</v>
      </c>
      <c s="36">
        <v>0</v>
      </c>
      <c s="36">
        <f>ROUND(G342*H342,6)</f>
      </c>
      <c r="L342" s="38">
        <v>0</v>
      </c>
      <c s="32">
        <f>ROUND(ROUND(L342,2)*ROUND(G342,3),2)</f>
      </c>
      <c s="36" t="s">
        <v>55</v>
      </c>
      <c>
        <f>(M342*21)/100</f>
      </c>
      <c t="s">
        <v>27</v>
      </c>
    </row>
    <row r="343" spans="1:5" ht="12.75">
      <c r="A343" s="35" t="s">
        <v>56</v>
      </c>
      <c r="E343" s="39" t="s">
        <v>4</v>
      </c>
    </row>
    <row r="344" spans="1:5" ht="25.5">
      <c r="A344" s="35" t="s">
        <v>57</v>
      </c>
      <c r="E344" s="40" t="s">
        <v>463</v>
      </c>
    </row>
    <row r="345" spans="1:5" ht="114.75">
      <c r="A345" t="s">
        <v>58</v>
      </c>
      <c r="E345" s="39" t="s">
        <v>464</v>
      </c>
    </row>
    <row r="346" spans="1:16" ht="12.75">
      <c r="A346" t="s">
        <v>49</v>
      </c>
      <c s="34" t="s">
        <v>465</v>
      </c>
      <c s="34" t="s">
        <v>466</v>
      </c>
      <c s="35" t="s">
        <v>4</v>
      </c>
      <c s="6" t="s">
        <v>467</v>
      </c>
      <c s="36" t="s">
        <v>165</v>
      </c>
      <c s="37">
        <v>1</v>
      </c>
      <c s="36">
        <v>0</v>
      </c>
      <c s="36">
        <f>ROUND(G346*H346,6)</f>
      </c>
      <c r="L346" s="38">
        <v>0</v>
      </c>
      <c s="32">
        <f>ROUND(ROUND(L346,2)*ROUND(G346,3),2)</f>
      </c>
      <c s="36" t="s">
        <v>187</v>
      </c>
      <c>
        <f>(M346*21)/100</f>
      </c>
      <c t="s">
        <v>27</v>
      </c>
    </row>
    <row r="347" spans="1:5" ht="12.75">
      <c r="A347" s="35" t="s">
        <v>56</v>
      </c>
      <c r="E347" s="39" t="s">
        <v>4</v>
      </c>
    </row>
    <row r="348" spans="1:5" ht="12.75">
      <c r="A348" s="35" t="s">
        <v>57</v>
      </c>
      <c r="E348" s="40" t="s">
        <v>468</v>
      </c>
    </row>
    <row r="349" spans="1:5" ht="12.75">
      <c r="A349" t="s">
        <v>58</v>
      </c>
      <c r="E349" s="39" t="s">
        <v>189</v>
      </c>
    </row>
    <row r="350" spans="1:16" ht="12.75">
      <c r="A350" t="s">
        <v>49</v>
      </c>
      <c s="34" t="s">
        <v>469</v>
      </c>
      <c s="34" t="s">
        <v>470</v>
      </c>
      <c s="35" t="s">
        <v>4</v>
      </c>
      <c s="6" t="s">
        <v>471</v>
      </c>
      <c s="36" t="s">
        <v>165</v>
      </c>
      <c s="37">
        <v>2</v>
      </c>
      <c s="36">
        <v>0</v>
      </c>
      <c s="36">
        <f>ROUND(G350*H350,6)</f>
      </c>
      <c r="L350" s="38">
        <v>0</v>
      </c>
      <c s="32">
        <f>ROUND(ROUND(L350,2)*ROUND(G350,3),2)</f>
      </c>
      <c s="36" t="s">
        <v>187</v>
      </c>
      <c>
        <f>(M350*21)/100</f>
      </c>
      <c t="s">
        <v>27</v>
      </c>
    </row>
    <row r="351" spans="1:5" ht="12.75">
      <c r="A351" s="35" t="s">
        <v>56</v>
      </c>
      <c r="E351" s="39" t="s">
        <v>4</v>
      </c>
    </row>
    <row r="352" spans="1:5" ht="12.75">
      <c r="A352" s="35" t="s">
        <v>57</v>
      </c>
      <c r="E352" s="40" t="s">
        <v>472</v>
      </c>
    </row>
    <row r="353" spans="1:5" ht="12.75">
      <c r="A353" t="s">
        <v>58</v>
      </c>
      <c r="E353" s="39" t="s">
        <v>189</v>
      </c>
    </row>
    <row r="354" spans="1:16" ht="12.75">
      <c r="A354" t="s">
        <v>49</v>
      </c>
      <c s="34" t="s">
        <v>473</v>
      </c>
      <c s="34" t="s">
        <v>474</v>
      </c>
      <c s="35" t="s">
        <v>4</v>
      </c>
      <c s="6" t="s">
        <v>475</v>
      </c>
      <c s="36" t="s">
        <v>165</v>
      </c>
      <c s="37">
        <v>1</v>
      </c>
      <c s="36">
        <v>0</v>
      </c>
      <c s="36">
        <f>ROUND(G354*H354,6)</f>
      </c>
      <c r="L354" s="38">
        <v>0</v>
      </c>
      <c s="32">
        <f>ROUND(ROUND(L354,2)*ROUND(G354,3),2)</f>
      </c>
      <c s="36" t="s">
        <v>187</v>
      </c>
      <c>
        <f>(M354*21)/100</f>
      </c>
      <c t="s">
        <v>27</v>
      </c>
    </row>
    <row r="355" spans="1:5" ht="12.75">
      <c r="A355" s="35" t="s">
        <v>56</v>
      </c>
      <c r="E355" s="39" t="s">
        <v>4</v>
      </c>
    </row>
    <row r="356" spans="1:5" ht="12.75">
      <c r="A356" s="35" t="s">
        <v>57</v>
      </c>
      <c r="E356" s="40" t="s">
        <v>476</v>
      </c>
    </row>
    <row r="357" spans="1:5" ht="12.75">
      <c r="A357" t="s">
        <v>58</v>
      </c>
      <c r="E357" s="39" t="s">
        <v>189</v>
      </c>
    </row>
    <row r="358" spans="1:16" ht="12.75">
      <c r="A358" t="s">
        <v>49</v>
      </c>
      <c s="34" t="s">
        <v>477</v>
      </c>
      <c s="34" t="s">
        <v>478</v>
      </c>
      <c s="35" t="s">
        <v>4</v>
      </c>
      <c s="6" t="s">
        <v>479</v>
      </c>
      <c s="36" t="s">
        <v>165</v>
      </c>
      <c s="37">
        <v>1</v>
      </c>
      <c s="36">
        <v>0</v>
      </c>
      <c s="36">
        <f>ROUND(G358*H358,6)</f>
      </c>
      <c r="L358" s="38">
        <v>0</v>
      </c>
      <c s="32">
        <f>ROUND(ROUND(L358,2)*ROUND(G358,3),2)</f>
      </c>
      <c s="36" t="s">
        <v>187</v>
      </c>
      <c>
        <f>(M358*21)/100</f>
      </c>
      <c t="s">
        <v>27</v>
      </c>
    </row>
    <row r="359" spans="1:5" ht="12.75">
      <c r="A359" s="35" t="s">
        <v>56</v>
      </c>
      <c r="E359" s="39" t="s">
        <v>4</v>
      </c>
    </row>
    <row r="360" spans="1:5" ht="12.75">
      <c r="A360" s="35" t="s">
        <v>57</v>
      </c>
      <c r="E360" s="40" t="s">
        <v>4</v>
      </c>
    </row>
    <row r="361" spans="1:5" ht="12.75">
      <c r="A361" t="s">
        <v>58</v>
      </c>
      <c r="E361" s="39" t="s">
        <v>189</v>
      </c>
    </row>
    <row r="362" spans="1:16" ht="12.75">
      <c r="A362" t="s">
        <v>49</v>
      </c>
      <c s="34" t="s">
        <v>480</v>
      </c>
      <c s="34" t="s">
        <v>481</v>
      </c>
      <c s="35" t="s">
        <v>4</v>
      </c>
      <c s="6" t="s">
        <v>482</v>
      </c>
      <c s="36" t="s">
        <v>165</v>
      </c>
      <c s="37">
        <v>1</v>
      </c>
      <c s="36">
        <v>0</v>
      </c>
      <c s="36">
        <f>ROUND(G362*H362,6)</f>
      </c>
      <c r="L362" s="38">
        <v>0</v>
      </c>
      <c s="32">
        <f>ROUND(ROUND(L362,2)*ROUND(G362,3),2)</f>
      </c>
      <c s="36" t="s">
        <v>187</v>
      </c>
      <c>
        <f>(M362*21)/100</f>
      </c>
      <c t="s">
        <v>27</v>
      </c>
    </row>
    <row r="363" spans="1:5" ht="12.75">
      <c r="A363" s="35" t="s">
        <v>56</v>
      </c>
      <c r="E363" s="39" t="s">
        <v>4</v>
      </c>
    </row>
    <row r="364" spans="1:5" ht="12.75">
      <c r="A364" s="35" t="s">
        <v>57</v>
      </c>
      <c r="E364" s="40" t="s">
        <v>4</v>
      </c>
    </row>
    <row r="365" spans="1:5" ht="12.75">
      <c r="A365" t="s">
        <v>58</v>
      </c>
      <c r="E365" s="39" t="s">
        <v>189</v>
      </c>
    </row>
    <row r="366" spans="1:16" ht="12.75">
      <c r="A366" t="s">
        <v>49</v>
      </c>
      <c s="34" t="s">
        <v>483</v>
      </c>
      <c s="34" t="s">
        <v>484</v>
      </c>
      <c s="35" t="s">
        <v>4</v>
      </c>
      <c s="6" t="s">
        <v>485</v>
      </c>
      <c s="36" t="s">
        <v>165</v>
      </c>
      <c s="37">
        <v>13</v>
      </c>
      <c s="36">
        <v>0</v>
      </c>
      <c s="36">
        <f>ROUND(G366*H366,6)</f>
      </c>
      <c r="L366" s="38">
        <v>0</v>
      </c>
      <c s="32">
        <f>ROUND(ROUND(L366,2)*ROUND(G366,3),2)</f>
      </c>
      <c s="36" t="s">
        <v>187</v>
      </c>
      <c>
        <f>(M366*21)/100</f>
      </c>
      <c t="s">
        <v>27</v>
      </c>
    </row>
    <row r="367" spans="1:5" ht="12.75">
      <c r="A367" s="35" t="s">
        <v>56</v>
      </c>
      <c r="E367" s="39" t="s">
        <v>4</v>
      </c>
    </row>
    <row r="368" spans="1:5" ht="12.75">
      <c r="A368" s="35" t="s">
        <v>57</v>
      </c>
      <c r="E368" s="40" t="s">
        <v>486</v>
      </c>
    </row>
    <row r="369" spans="1:5" ht="12.75">
      <c r="A369" t="s">
        <v>58</v>
      </c>
      <c r="E369" s="39" t="s">
        <v>189</v>
      </c>
    </row>
    <row r="370" spans="1:16" ht="12.75">
      <c r="A370" t="s">
        <v>49</v>
      </c>
      <c s="34" t="s">
        <v>487</v>
      </c>
      <c s="34" t="s">
        <v>488</v>
      </c>
      <c s="35" t="s">
        <v>4</v>
      </c>
      <c s="6" t="s">
        <v>489</v>
      </c>
      <c s="36" t="s">
        <v>165</v>
      </c>
      <c s="37">
        <v>22</v>
      </c>
      <c s="36">
        <v>0</v>
      </c>
      <c s="36">
        <f>ROUND(G370*H370,6)</f>
      </c>
      <c r="L370" s="38">
        <v>0</v>
      </c>
      <c s="32">
        <f>ROUND(ROUND(L370,2)*ROUND(G370,3),2)</f>
      </c>
      <c s="36" t="s">
        <v>187</v>
      </c>
      <c>
        <f>(M370*21)/100</f>
      </c>
      <c t="s">
        <v>27</v>
      </c>
    </row>
    <row r="371" spans="1:5" ht="12.75">
      <c r="A371" s="35" t="s">
        <v>56</v>
      </c>
      <c r="E371" s="39" t="s">
        <v>4</v>
      </c>
    </row>
    <row r="372" spans="1:5" ht="12.75">
      <c r="A372" s="35" t="s">
        <v>57</v>
      </c>
      <c r="E372" s="40" t="s">
        <v>490</v>
      </c>
    </row>
    <row r="373" spans="1:5" ht="12.75">
      <c r="A373" t="s">
        <v>58</v>
      </c>
      <c r="E373"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139</v>
      </c>
      <c s="41">
        <f>Rekapitulace!C13</f>
      </c>
      <c s="20" t="s">
        <v>0</v>
      </c>
      <c t="s">
        <v>22</v>
      </c>
      <c t="s">
        <v>27</v>
      </c>
    </row>
    <row r="4" spans="1:16" ht="32" customHeight="1">
      <c r="A4" s="24" t="s">
        <v>19</v>
      </c>
      <c s="25" t="s">
        <v>28</v>
      </c>
      <c s="27" t="s">
        <v>139</v>
      </c>
      <c r="E4" s="26" t="s">
        <v>140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COUNTIFS(L8:L141,"=0",A8:A141,"P")+COUNTIFS(L8:L141,"",A8:A141,"P")+SUM(Q8:Q141)</f>
      </c>
    </row>
    <row r="8" spans="1:13" ht="12.75">
      <c r="A8" t="s">
        <v>44</v>
      </c>
      <c r="C8" s="28" t="s">
        <v>493</v>
      </c>
      <c r="E8" s="30" t="s">
        <v>492</v>
      </c>
      <c r="J8" s="29">
        <f>0+J9+J18+J55+J64+J81+J114+J123+J128</f>
      </c>
      <c s="29">
        <f>0+K9+K18+K55+K64+K81+K114+K123+K128</f>
      </c>
      <c s="29">
        <f>0+L9+L18+L55+L64+L81+L114+L123+L128</f>
      </c>
      <c s="29">
        <f>0+M9+M18+M55+M64+M81+M114+M123+M128</f>
      </c>
    </row>
    <row r="9" spans="1:13" ht="12.75">
      <c r="A9" t="s">
        <v>46</v>
      </c>
      <c r="C9" s="31" t="s">
        <v>144</v>
      </c>
      <c r="E9" s="33" t="s">
        <v>145</v>
      </c>
      <c r="J9" s="32">
        <f>0</f>
      </c>
      <c s="32">
        <f>0</f>
      </c>
      <c s="32">
        <f>0+L10+L14</f>
      </c>
      <c s="32">
        <f>0+M10+M14</f>
      </c>
    </row>
    <row r="10" spans="1:16" ht="25.5">
      <c r="A10" t="s">
        <v>49</v>
      </c>
      <c s="34" t="s">
        <v>50</v>
      </c>
      <c s="34" t="s">
        <v>51</v>
      </c>
      <c s="35" t="s">
        <v>52</v>
      </c>
      <c s="6" t="s">
        <v>53</v>
      </c>
      <c s="36" t="s">
        <v>54</v>
      </c>
      <c s="37">
        <v>198.911</v>
      </c>
      <c s="36">
        <v>0</v>
      </c>
      <c s="36">
        <f>ROUND(G10*H10,6)</f>
      </c>
      <c r="L10" s="38">
        <v>0</v>
      </c>
      <c s="32">
        <f>ROUND(ROUND(L10,2)*ROUND(G10,3),2)</f>
      </c>
      <c s="36" t="s">
        <v>55</v>
      </c>
      <c>
        <f>(M10*21)/100</f>
      </c>
      <c t="s">
        <v>27</v>
      </c>
    </row>
    <row r="11" spans="1:5" ht="25.5">
      <c r="A11" s="35" t="s">
        <v>56</v>
      </c>
      <c r="E11" s="39" t="s">
        <v>177</v>
      </c>
    </row>
    <row r="12" spans="1:5" ht="12.75">
      <c r="A12" s="35" t="s">
        <v>57</v>
      </c>
      <c r="E12" s="40" t="s">
        <v>494</v>
      </c>
    </row>
    <row r="13" spans="1:5" ht="25.5">
      <c r="A13" t="s">
        <v>58</v>
      </c>
      <c r="E13" s="39" t="s">
        <v>177</v>
      </c>
    </row>
    <row r="14" spans="1:16" ht="12.75">
      <c r="A14" t="s">
        <v>49</v>
      </c>
      <c s="34" t="s">
        <v>27</v>
      </c>
      <c s="34" t="s">
        <v>174</v>
      </c>
      <c s="35" t="s">
        <v>4</v>
      </c>
      <c s="6" t="s">
        <v>175</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182</v>
      </c>
      <c r="J18" s="32">
        <f>0</f>
      </c>
      <c s="32">
        <f>0</f>
      </c>
      <c s="32">
        <f>0+L19+L23+L27+L31+L35+L39+L43+L47+L51</f>
      </c>
      <c s="32">
        <f>0+M19+M23+M27+M31+M35+M39+M43+M47+M51</f>
      </c>
    </row>
    <row r="19" spans="1:16" ht="12.75">
      <c r="A19" t="s">
        <v>49</v>
      </c>
      <c s="34" t="s">
        <v>25</v>
      </c>
      <c s="34" t="s">
        <v>495</v>
      </c>
      <c s="35" t="s">
        <v>4</v>
      </c>
      <c s="6" t="s">
        <v>496</v>
      </c>
      <c s="36" t="s">
        <v>497</v>
      </c>
      <c s="37">
        <v>288</v>
      </c>
      <c s="36">
        <v>0</v>
      </c>
      <c s="36">
        <f>ROUND(G19*H19,6)</f>
      </c>
      <c r="L19" s="38">
        <v>0</v>
      </c>
      <c s="32">
        <f>ROUND(ROUND(L19,2)*ROUND(G19,3),2)</f>
      </c>
      <c s="36" t="s">
        <v>187</v>
      </c>
      <c>
        <f>(M19*21)/100</f>
      </c>
      <c t="s">
        <v>27</v>
      </c>
    </row>
    <row r="20" spans="1:5" ht="12.75">
      <c r="A20" s="35" t="s">
        <v>56</v>
      </c>
      <c r="E20" s="39" t="s">
        <v>498</v>
      </c>
    </row>
    <row r="21" spans="1:5" ht="12.75">
      <c r="A21" s="35" t="s">
        <v>57</v>
      </c>
      <c r="E21" s="40" t="s">
        <v>499</v>
      </c>
    </row>
    <row r="22" spans="1:5" ht="12.75">
      <c r="A22" t="s">
        <v>58</v>
      </c>
      <c r="E22" s="39" t="s">
        <v>189</v>
      </c>
    </row>
    <row r="23" spans="1:16" ht="12.75">
      <c r="A23" t="s">
        <v>49</v>
      </c>
      <c s="34" t="s">
        <v>66</v>
      </c>
      <c s="34" t="s">
        <v>500</v>
      </c>
      <c s="35" t="s">
        <v>4</v>
      </c>
      <c s="6" t="s">
        <v>501</v>
      </c>
      <c s="36" t="s">
        <v>242</v>
      </c>
      <c s="37">
        <v>50</v>
      </c>
      <c s="36">
        <v>0</v>
      </c>
      <c s="36">
        <f>ROUND(G23*H23,6)</f>
      </c>
      <c r="L23" s="38">
        <v>0</v>
      </c>
      <c s="32">
        <f>ROUND(ROUND(L23,2)*ROUND(G23,3),2)</f>
      </c>
      <c s="36" t="s">
        <v>187</v>
      </c>
      <c>
        <f>(M23*21)/100</f>
      </c>
      <c t="s">
        <v>27</v>
      </c>
    </row>
    <row r="24" spans="1:5" ht="12.75">
      <c r="A24" s="35" t="s">
        <v>56</v>
      </c>
      <c r="E24" s="39" t="s">
        <v>4</v>
      </c>
    </row>
    <row r="25" spans="1:5" ht="12.75">
      <c r="A25" s="35" t="s">
        <v>57</v>
      </c>
      <c r="E25" s="40" t="s">
        <v>502</v>
      </c>
    </row>
    <row r="26" spans="1:5" ht="12.75">
      <c r="A26" t="s">
        <v>58</v>
      </c>
      <c r="E26" s="39" t="s">
        <v>189</v>
      </c>
    </row>
    <row r="27" spans="1:16" ht="12.75">
      <c r="A27" t="s">
        <v>49</v>
      </c>
      <c s="34" t="s">
        <v>70</v>
      </c>
      <c s="34" t="s">
        <v>503</v>
      </c>
      <c s="35" t="s">
        <v>4</v>
      </c>
      <c s="6" t="s">
        <v>504</v>
      </c>
      <c s="36" t="s">
        <v>186</v>
      </c>
      <c s="37">
        <v>34.13</v>
      </c>
      <c s="36">
        <v>0</v>
      </c>
      <c s="36">
        <f>ROUND(G27*H27,6)</f>
      </c>
      <c r="L27" s="38">
        <v>0</v>
      </c>
      <c s="32">
        <f>ROUND(ROUND(L27,2)*ROUND(G27,3),2)</f>
      </c>
      <c s="36" t="s">
        <v>187</v>
      </c>
      <c>
        <f>(M27*21)/100</f>
      </c>
      <c t="s">
        <v>27</v>
      </c>
    </row>
    <row r="28" spans="1:5" ht="12.75">
      <c r="A28" s="35" t="s">
        <v>56</v>
      </c>
      <c r="E28" s="39" t="s">
        <v>4</v>
      </c>
    </row>
    <row r="29" spans="1:5" ht="12.75">
      <c r="A29" s="35" t="s">
        <v>57</v>
      </c>
      <c r="E29" s="40" t="s">
        <v>505</v>
      </c>
    </row>
    <row r="30" spans="1:5" ht="12.75">
      <c r="A30" t="s">
        <v>58</v>
      </c>
      <c r="E30" s="39" t="s">
        <v>189</v>
      </c>
    </row>
    <row r="31" spans="1:16" ht="12.75">
      <c r="A31" t="s">
        <v>49</v>
      </c>
      <c s="34" t="s">
        <v>26</v>
      </c>
      <c s="34" t="s">
        <v>506</v>
      </c>
      <c s="35" t="s">
        <v>4</v>
      </c>
      <c s="6" t="s">
        <v>507</v>
      </c>
      <c s="36" t="s">
        <v>186</v>
      </c>
      <c s="37">
        <v>170.65</v>
      </c>
      <c s="36">
        <v>0</v>
      </c>
      <c s="36">
        <f>ROUND(G31*H31,6)</f>
      </c>
      <c r="L31" s="38">
        <v>0</v>
      </c>
      <c s="32">
        <f>ROUND(ROUND(L31,2)*ROUND(G31,3),2)</f>
      </c>
      <c s="36" t="s">
        <v>187</v>
      </c>
      <c>
        <f>(M31*21)/100</f>
      </c>
      <c t="s">
        <v>27</v>
      </c>
    </row>
    <row r="32" spans="1:5" ht="12.75">
      <c r="A32" s="35" t="s">
        <v>56</v>
      </c>
      <c r="E32" s="39" t="s">
        <v>4</v>
      </c>
    </row>
    <row r="33" spans="1:5" ht="12.75">
      <c r="A33" s="35" t="s">
        <v>57</v>
      </c>
      <c r="E33" s="40" t="s">
        <v>508</v>
      </c>
    </row>
    <row r="34" spans="1:5" ht="12.75">
      <c r="A34" t="s">
        <v>58</v>
      </c>
      <c r="E34" s="39" t="s">
        <v>189</v>
      </c>
    </row>
    <row r="35" spans="1:16" ht="12.75">
      <c r="A35" t="s">
        <v>49</v>
      </c>
      <c s="34" t="s">
        <v>75</v>
      </c>
      <c s="34" t="s">
        <v>509</v>
      </c>
      <c s="35" t="s">
        <v>4</v>
      </c>
      <c s="6" t="s">
        <v>510</v>
      </c>
      <c s="36" t="s">
        <v>186</v>
      </c>
      <c s="37">
        <v>109.31</v>
      </c>
      <c s="36">
        <v>0</v>
      </c>
      <c s="36">
        <f>ROUND(G35*H35,6)</f>
      </c>
      <c r="L35" s="38">
        <v>0</v>
      </c>
      <c s="32">
        <f>ROUND(ROUND(L35,2)*ROUND(G35,3),2)</f>
      </c>
      <c s="36" t="s">
        <v>187</v>
      </c>
      <c>
        <f>(M35*21)/100</f>
      </c>
      <c t="s">
        <v>27</v>
      </c>
    </row>
    <row r="36" spans="1:5" ht="12.75">
      <c r="A36" s="35" t="s">
        <v>56</v>
      </c>
      <c r="E36" s="39" t="s">
        <v>511</v>
      </c>
    </row>
    <row r="37" spans="1:5" ht="12.75">
      <c r="A37" s="35" t="s">
        <v>57</v>
      </c>
      <c r="E37" s="40" t="s">
        <v>512</v>
      </c>
    </row>
    <row r="38" spans="1:5" ht="12.75">
      <c r="A38" t="s">
        <v>58</v>
      </c>
      <c r="E38" s="39" t="s">
        <v>189</v>
      </c>
    </row>
    <row r="39" spans="1:16" ht="12.75">
      <c r="A39" t="s">
        <v>49</v>
      </c>
      <c s="34" t="s">
        <v>79</v>
      </c>
      <c s="34" t="s">
        <v>513</v>
      </c>
      <c s="35" t="s">
        <v>4</v>
      </c>
      <c s="6" t="s">
        <v>514</v>
      </c>
      <c s="36" t="s">
        <v>186</v>
      </c>
      <c s="37">
        <v>109.31</v>
      </c>
      <c s="36">
        <v>0</v>
      </c>
      <c s="36">
        <f>ROUND(G39*H39,6)</f>
      </c>
      <c r="L39" s="38">
        <v>0</v>
      </c>
      <c s="32">
        <f>ROUND(ROUND(L39,2)*ROUND(G39,3),2)</f>
      </c>
      <c s="36" t="s">
        <v>187</v>
      </c>
      <c>
        <f>(M39*21)/100</f>
      </c>
      <c t="s">
        <v>27</v>
      </c>
    </row>
    <row r="40" spans="1:5" ht="12.75">
      <c r="A40" s="35" t="s">
        <v>56</v>
      </c>
      <c r="E40" s="39" t="s">
        <v>515</v>
      </c>
    </row>
    <row r="41" spans="1:5" ht="12.75">
      <c r="A41" s="35" t="s">
        <v>57</v>
      </c>
      <c r="E41" s="40" t="s">
        <v>516</v>
      </c>
    </row>
    <row r="42" spans="1:5" ht="12.75">
      <c r="A42" t="s">
        <v>58</v>
      </c>
      <c r="E42" s="39" t="s">
        <v>189</v>
      </c>
    </row>
    <row r="43" spans="1:16" ht="12.75">
      <c r="A43" t="s">
        <v>49</v>
      </c>
      <c s="34" t="s">
        <v>83</v>
      </c>
      <c s="34" t="s">
        <v>195</v>
      </c>
      <c s="35" t="s">
        <v>4</v>
      </c>
      <c s="6" t="s">
        <v>196</v>
      </c>
      <c s="36" t="s">
        <v>186</v>
      </c>
      <c s="37">
        <v>104.69</v>
      </c>
      <c s="36">
        <v>0</v>
      </c>
      <c s="36">
        <f>ROUND(G43*H43,6)</f>
      </c>
      <c r="L43" s="38">
        <v>0</v>
      </c>
      <c s="32">
        <f>ROUND(ROUND(L43,2)*ROUND(G43,3),2)</f>
      </c>
      <c s="36" t="s">
        <v>187</v>
      </c>
      <c>
        <f>(M43*21)/100</f>
      </c>
      <c t="s">
        <v>27</v>
      </c>
    </row>
    <row r="44" spans="1:5" ht="12.75">
      <c r="A44" s="35" t="s">
        <v>56</v>
      </c>
      <c r="E44" s="39" t="s">
        <v>517</v>
      </c>
    </row>
    <row r="45" spans="1:5" ht="12.75">
      <c r="A45" s="35" t="s">
        <v>57</v>
      </c>
      <c r="E45" s="40" t="s">
        <v>518</v>
      </c>
    </row>
    <row r="46" spans="1:5" ht="12.75">
      <c r="A46" t="s">
        <v>58</v>
      </c>
      <c r="E46" s="39" t="s">
        <v>189</v>
      </c>
    </row>
    <row r="47" spans="1:16" ht="12.75">
      <c r="A47" t="s">
        <v>49</v>
      </c>
      <c s="34" t="s">
        <v>129</v>
      </c>
      <c s="34" t="s">
        <v>213</v>
      </c>
      <c s="35" t="s">
        <v>4</v>
      </c>
      <c s="6" t="s">
        <v>214</v>
      </c>
      <c s="36" t="s">
        <v>186</v>
      </c>
      <c s="37">
        <v>143.44</v>
      </c>
      <c s="36">
        <v>0</v>
      </c>
      <c s="36">
        <f>ROUND(G47*H47,6)</f>
      </c>
      <c r="L47" s="38">
        <v>0</v>
      </c>
      <c s="32">
        <f>ROUND(ROUND(L47,2)*ROUND(G47,3),2)</f>
      </c>
      <c s="36" t="s">
        <v>187</v>
      </c>
      <c>
        <f>(M47*21)/100</f>
      </c>
      <c t="s">
        <v>27</v>
      </c>
    </row>
    <row r="48" spans="1:5" ht="12.75">
      <c r="A48" s="35" t="s">
        <v>56</v>
      </c>
      <c r="E48" s="39" t="s">
        <v>519</v>
      </c>
    </row>
    <row r="49" spans="1:5" ht="12.75">
      <c r="A49" s="35" t="s">
        <v>57</v>
      </c>
      <c r="E49" s="40" t="s">
        <v>520</v>
      </c>
    </row>
    <row r="50" spans="1:5" ht="12.75">
      <c r="A50" t="s">
        <v>58</v>
      </c>
      <c r="E50" s="39" t="s">
        <v>189</v>
      </c>
    </row>
    <row r="51" spans="1:16" ht="12.75">
      <c r="A51" t="s">
        <v>49</v>
      </c>
      <c s="34" t="s">
        <v>135</v>
      </c>
      <c s="34" t="s">
        <v>217</v>
      </c>
      <c s="35" t="s">
        <v>4</v>
      </c>
      <c s="6" t="s">
        <v>218</v>
      </c>
      <c s="36" t="s">
        <v>186</v>
      </c>
      <c s="37">
        <v>109.31</v>
      </c>
      <c s="36">
        <v>0</v>
      </c>
      <c s="36">
        <f>ROUND(G51*H51,6)</f>
      </c>
      <c r="L51" s="38">
        <v>0</v>
      </c>
      <c s="32">
        <f>ROUND(ROUND(L51,2)*ROUND(G51,3),2)</f>
      </c>
      <c s="36" t="s">
        <v>187</v>
      </c>
      <c>
        <f>(M51*21)/100</f>
      </c>
      <c t="s">
        <v>27</v>
      </c>
    </row>
    <row r="52" spans="1:5" ht="12.75">
      <c r="A52" s="35" t="s">
        <v>56</v>
      </c>
      <c r="E52" s="39" t="s">
        <v>521</v>
      </c>
    </row>
    <row r="53" spans="1:5" ht="12.75">
      <c r="A53" s="35" t="s">
        <v>57</v>
      </c>
      <c r="E53" s="40" t="s">
        <v>4</v>
      </c>
    </row>
    <row r="54" spans="1:5" ht="12.75">
      <c r="A54" t="s">
        <v>58</v>
      </c>
      <c r="E54" s="39" t="s">
        <v>189</v>
      </c>
    </row>
    <row r="55" spans="1:13" ht="12.75">
      <c r="A55" t="s">
        <v>46</v>
      </c>
      <c r="C55" s="31" t="s">
        <v>27</v>
      </c>
      <c r="E55" s="33" t="s">
        <v>224</v>
      </c>
      <c r="J55" s="32">
        <f>0</f>
      </c>
      <c s="32">
        <f>0</f>
      </c>
      <c s="32">
        <f>0+L56+L60</f>
      </c>
      <c s="32">
        <f>0+M56+M60</f>
      </c>
    </row>
    <row r="56" spans="1:16" ht="12.75">
      <c r="A56" t="s">
        <v>49</v>
      </c>
      <c s="34" t="s">
        <v>176</v>
      </c>
      <c s="34" t="s">
        <v>261</v>
      </c>
      <c s="35" t="s">
        <v>4</v>
      </c>
      <c s="6" t="s">
        <v>262</v>
      </c>
      <c s="36" t="s">
        <v>186</v>
      </c>
      <c s="37">
        <v>60.984</v>
      </c>
      <c s="36">
        <v>0</v>
      </c>
      <c s="36">
        <f>ROUND(G56*H56,6)</f>
      </c>
      <c r="L56" s="38">
        <v>0</v>
      </c>
      <c s="32">
        <f>ROUND(ROUND(L56,2)*ROUND(G56,3),2)</f>
      </c>
      <c s="36" t="s">
        <v>187</v>
      </c>
      <c>
        <f>(M56*21)/100</f>
      </c>
      <c t="s">
        <v>27</v>
      </c>
    </row>
    <row r="57" spans="1:5" ht="12.75">
      <c r="A57" s="35" t="s">
        <v>56</v>
      </c>
      <c r="E57" s="39" t="s">
        <v>522</v>
      </c>
    </row>
    <row r="58" spans="1:5" ht="12.75">
      <c r="A58" s="35" t="s">
        <v>57</v>
      </c>
      <c r="E58" s="40" t="s">
        <v>523</v>
      </c>
    </row>
    <row r="59" spans="1:5" ht="12.75">
      <c r="A59" t="s">
        <v>58</v>
      </c>
      <c r="E59" s="39" t="s">
        <v>189</v>
      </c>
    </row>
    <row r="60" spans="1:16" ht="12.75">
      <c r="A60" t="s">
        <v>49</v>
      </c>
      <c s="34" t="s">
        <v>179</v>
      </c>
      <c s="34" t="s">
        <v>265</v>
      </c>
      <c s="35" t="s">
        <v>4</v>
      </c>
      <c s="6" t="s">
        <v>266</v>
      </c>
      <c s="36" t="s">
        <v>54</v>
      </c>
      <c s="37">
        <v>8.233</v>
      </c>
      <c s="36">
        <v>0</v>
      </c>
      <c s="36">
        <f>ROUND(G60*H60,6)</f>
      </c>
      <c r="L60" s="38">
        <v>0</v>
      </c>
      <c s="32">
        <f>ROUND(ROUND(L60,2)*ROUND(G60,3),2)</f>
      </c>
      <c s="36" t="s">
        <v>187</v>
      </c>
      <c>
        <f>(M60*21)/100</f>
      </c>
      <c t="s">
        <v>27</v>
      </c>
    </row>
    <row r="61" spans="1:5" ht="12.75">
      <c r="A61" s="35" t="s">
        <v>56</v>
      </c>
      <c r="E61" s="39" t="s">
        <v>4</v>
      </c>
    </row>
    <row r="62" spans="1:5" ht="12.75">
      <c r="A62" s="35" t="s">
        <v>57</v>
      </c>
      <c r="E62" s="40" t="s">
        <v>524</v>
      </c>
    </row>
    <row r="63" spans="1:5" ht="12.75">
      <c r="A63" t="s">
        <v>58</v>
      </c>
      <c r="E63" s="39" t="s">
        <v>189</v>
      </c>
    </row>
    <row r="64" spans="1:13" ht="12.75">
      <c r="A64" t="s">
        <v>46</v>
      </c>
      <c r="C64" s="31" t="s">
        <v>25</v>
      </c>
      <c r="E64" s="33" t="s">
        <v>525</v>
      </c>
      <c r="J64" s="32">
        <f>0</f>
      </c>
      <c s="32">
        <f>0</f>
      </c>
      <c s="32">
        <f>0+L65+L69+L73+L77</f>
      </c>
      <c s="32">
        <f>0+M65+M69+M73+M77</f>
      </c>
    </row>
    <row r="65" spans="1:16" ht="12.75">
      <c r="A65" t="s">
        <v>49</v>
      </c>
      <c s="34" t="s">
        <v>181</v>
      </c>
      <c s="34" t="s">
        <v>269</v>
      </c>
      <c s="35" t="s">
        <v>4</v>
      </c>
      <c s="6" t="s">
        <v>270</v>
      </c>
      <c s="36" t="s">
        <v>186</v>
      </c>
      <c s="37">
        <v>14.529</v>
      </c>
      <c s="36">
        <v>0</v>
      </c>
      <c s="36">
        <f>ROUND(G65*H65,6)</f>
      </c>
      <c r="L65" s="38">
        <v>0</v>
      </c>
      <c s="32">
        <f>ROUND(ROUND(L65,2)*ROUND(G65,3),2)</f>
      </c>
      <c s="36" t="s">
        <v>187</v>
      </c>
      <c>
        <f>(M65*21)/100</f>
      </c>
      <c t="s">
        <v>27</v>
      </c>
    </row>
    <row r="66" spans="1:5" ht="12.75">
      <c r="A66" s="35" t="s">
        <v>56</v>
      </c>
      <c r="E66" s="39" t="s">
        <v>526</v>
      </c>
    </row>
    <row r="67" spans="1:5" ht="12.75">
      <c r="A67" s="35" t="s">
        <v>57</v>
      </c>
      <c r="E67" s="40" t="s">
        <v>527</v>
      </c>
    </row>
    <row r="68" spans="1:5" ht="12.75">
      <c r="A68" t="s">
        <v>58</v>
      </c>
      <c r="E68" s="39" t="s">
        <v>189</v>
      </c>
    </row>
    <row r="69" spans="1:16" ht="12.75">
      <c r="A69" t="s">
        <v>49</v>
      </c>
      <c s="34" t="s">
        <v>183</v>
      </c>
      <c s="34" t="s">
        <v>274</v>
      </c>
      <c s="35" t="s">
        <v>4</v>
      </c>
      <c s="6" t="s">
        <v>275</v>
      </c>
      <c s="36" t="s">
        <v>54</v>
      </c>
      <c s="37">
        <v>2.412</v>
      </c>
      <c s="36">
        <v>0</v>
      </c>
      <c s="36">
        <f>ROUND(G69*H69,6)</f>
      </c>
      <c r="L69" s="38">
        <v>0</v>
      </c>
      <c s="32">
        <f>ROUND(ROUND(L69,2)*ROUND(G69,3),2)</f>
      </c>
      <c s="36" t="s">
        <v>187</v>
      </c>
      <c>
        <f>(M69*21)/100</f>
      </c>
      <c t="s">
        <v>27</v>
      </c>
    </row>
    <row r="70" spans="1:5" ht="12.75">
      <c r="A70" s="35" t="s">
        <v>56</v>
      </c>
      <c r="E70" s="39" t="s">
        <v>4</v>
      </c>
    </row>
    <row r="71" spans="1:5" ht="12.75">
      <c r="A71" s="35" t="s">
        <v>57</v>
      </c>
      <c r="E71" s="40" t="s">
        <v>528</v>
      </c>
    </row>
    <row r="72" spans="1:5" ht="12.75">
      <c r="A72" t="s">
        <v>58</v>
      </c>
      <c r="E72" s="39" t="s">
        <v>189</v>
      </c>
    </row>
    <row r="73" spans="1:16" ht="12.75">
      <c r="A73" t="s">
        <v>49</v>
      </c>
      <c s="34" t="s">
        <v>190</v>
      </c>
      <c s="34" t="s">
        <v>529</v>
      </c>
      <c s="35" t="s">
        <v>4</v>
      </c>
      <c s="6" t="s">
        <v>530</v>
      </c>
      <c s="36" t="s">
        <v>186</v>
      </c>
      <c s="37">
        <v>38.1</v>
      </c>
      <c s="36">
        <v>0</v>
      </c>
      <c s="36">
        <f>ROUND(G73*H73,6)</f>
      </c>
      <c r="L73" s="38">
        <v>0</v>
      </c>
      <c s="32">
        <f>ROUND(ROUND(L73,2)*ROUND(G73,3),2)</f>
      </c>
      <c s="36" t="s">
        <v>187</v>
      </c>
      <c>
        <f>(M73*21)/100</f>
      </c>
      <c t="s">
        <v>27</v>
      </c>
    </row>
    <row r="74" spans="1:5" ht="12.75">
      <c r="A74" s="35" t="s">
        <v>56</v>
      </c>
      <c r="E74" s="39" t="s">
        <v>531</v>
      </c>
    </row>
    <row r="75" spans="1:5" ht="12.75">
      <c r="A75" s="35" t="s">
        <v>57</v>
      </c>
      <c r="E75" s="40" t="s">
        <v>4</v>
      </c>
    </row>
    <row r="76" spans="1:5" ht="12.75">
      <c r="A76" t="s">
        <v>58</v>
      </c>
      <c r="E76" s="39" t="s">
        <v>189</v>
      </c>
    </row>
    <row r="77" spans="1:16" ht="12.75">
      <c r="A77" t="s">
        <v>49</v>
      </c>
      <c s="34" t="s">
        <v>194</v>
      </c>
      <c s="34" t="s">
        <v>532</v>
      </c>
      <c s="35" t="s">
        <v>4</v>
      </c>
      <c s="6" t="s">
        <v>533</v>
      </c>
      <c s="36" t="s">
        <v>54</v>
      </c>
      <c s="37">
        <v>1.791</v>
      </c>
      <c s="36">
        <v>0</v>
      </c>
      <c s="36">
        <f>ROUND(G77*H77,6)</f>
      </c>
      <c r="L77" s="38">
        <v>0</v>
      </c>
      <c s="32">
        <f>ROUND(ROUND(L77,2)*ROUND(G77,3),2)</f>
      </c>
      <c s="36" t="s">
        <v>187</v>
      </c>
      <c>
        <f>(M77*21)/100</f>
      </c>
      <c t="s">
        <v>27</v>
      </c>
    </row>
    <row r="78" spans="1:5" ht="12.75">
      <c r="A78" s="35" t="s">
        <v>56</v>
      </c>
      <c r="E78" s="39" t="s">
        <v>4</v>
      </c>
    </row>
    <row r="79" spans="1:5" ht="12.75">
      <c r="A79" s="35" t="s">
        <v>57</v>
      </c>
      <c r="E79" s="40" t="s">
        <v>534</v>
      </c>
    </row>
    <row r="80" spans="1:5" ht="12.75">
      <c r="A80" t="s">
        <v>58</v>
      </c>
      <c r="E80" s="39" t="s">
        <v>189</v>
      </c>
    </row>
    <row r="81" spans="1:13" ht="12.75">
      <c r="A81" t="s">
        <v>46</v>
      </c>
      <c r="C81" s="31" t="s">
        <v>66</v>
      </c>
      <c r="E81" s="33" t="s">
        <v>290</v>
      </c>
      <c r="J81" s="32">
        <f>0</f>
      </c>
      <c s="32">
        <f>0</f>
      </c>
      <c s="32">
        <f>0+L82+L86+L90+L94+L98+L102+L106+L110</f>
      </c>
      <c s="32">
        <f>0+M82+M86+M90+M94+M98+M102+M106+M110</f>
      </c>
    </row>
    <row r="82" spans="1:16" ht="12.75">
      <c r="A82" t="s">
        <v>49</v>
      </c>
      <c s="34" t="s">
        <v>198</v>
      </c>
      <c s="34" t="s">
        <v>535</v>
      </c>
      <c s="35" t="s">
        <v>4</v>
      </c>
      <c s="6" t="s">
        <v>536</v>
      </c>
      <c s="36" t="s">
        <v>186</v>
      </c>
      <c s="37">
        <v>5.91</v>
      </c>
      <c s="36">
        <v>0</v>
      </c>
      <c s="36">
        <f>ROUND(G82*H82,6)</f>
      </c>
      <c r="L82" s="38">
        <v>0</v>
      </c>
      <c s="32">
        <f>ROUND(ROUND(L82,2)*ROUND(G82,3),2)</f>
      </c>
      <c s="36" t="s">
        <v>187</v>
      </c>
      <c>
        <f>(M82*21)/100</f>
      </c>
      <c t="s">
        <v>27</v>
      </c>
    </row>
    <row r="83" spans="1:5" ht="12.75">
      <c r="A83" s="35" t="s">
        <v>56</v>
      </c>
      <c r="E83" s="39" t="s">
        <v>537</v>
      </c>
    </row>
    <row r="84" spans="1:5" ht="12.75">
      <c r="A84" s="35" t="s">
        <v>57</v>
      </c>
      <c r="E84" s="40" t="s">
        <v>538</v>
      </c>
    </row>
    <row r="85" spans="1:5" ht="12.75">
      <c r="A85" t="s">
        <v>58</v>
      </c>
      <c r="E85" s="39" t="s">
        <v>189</v>
      </c>
    </row>
    <row r="86" spans="1:16" ht="12.75">
      <c r="A86" t="s">
        <v>49</v>
      </c>
      <c s="34" t="s">
        <v>202</v>
      </c>
      <c s="34" t="s">
        <v>321</v>
      </c>
      <c s="35" t="s">
        <v>4</v>
      </c>
      <c s="6" t="s">
        <v>322</v>
      </c>
      <c s="36" t="s">
        <v>186</v>
      </c>
      <c s="37">
        <v>17.51</v>
      </c>
      <c s="36">
        <v>0</v>
      </c>
      <c s="36">
        <f>ROUND(G86*H86,6)</f>
      </c>
      <c r="L86" s="38">
        <v>0</v>
      </c>
      <c s="32">
        <f>ROUND(ROUND(L86,2)*ROUND(G86,3),2)</f>
      </c>
      <c s="36" t="s">
        <v>187</v>
      </c>
      <c>
        <f>(M86*21)/100</f>
      </c>
      <c t="s">
        <v>27</v>
      </c>
    </row>
    <row r="87" spans="1:5" ht="12.75">
      <c r="A87" s="35" t="s">
        <v>56</v>
      </c>
      <c r="E87" s="39" t="s">
        <v>539</v>
      </c>
    </row>
    <row r="88" spans="1:5" ht="12.75">
      <c r="A88" s="35" t="s">
        <v>57</v>
      </c>
      <c r="E88" s="40" t="s">
        <v>540</v>
      </c>
    </row>
    <row r="89" spans="1:5" ht="12.75">
      <c r="A89" t="s">
        <v>58</v>
      </c>
      <c r="E89" s="39" t="s">
        <v>189</v>
      </c>
    </row>
    <row r="90" spans="1:16" ht="12.75">
      <c r="A90" t="s">
        <v>49</v>
      </c>
      <c s="34" t="s">
        <v>206</v>
      </c>
      <c s="34" t="s">
        <v>541</v>
      </c>
      <c s="35" t="s">
        <v>4</v>
      </c>
      <c s="6" t="s">
        <v>542</v>
      </c>
      <c s="36" t="s">
        <v>186</v>
      </c>
      <c s="37">
        <v>24.66</v>
      </c>
      <c s="36">
        <v>0</v>
      </c>
      <c s="36">
        <f>ROUND(G90*H90,6)</f>
      </c>
      <c r="L90" s="38">
        <v>0</v>
      </c>
      <c s="32">
        <f>ROUND(ROUND(L90,2)*ROUND(G90,3),2)</f>
      </c>
      <c s="36" t="s">
        <v>187</v>
      </c>
      <c>
        <f>(M90*21)/100</f>
      </c>
      <c t="s">
        <v>27</v>
      </c>
    </row>
    <row r="91" spans="1:5" ht="12.75">
      <c r="A91" s="35" t="s">
        <v>56</v>
      </c>
      <c r="E91" s="39" t="s">
        <v>543</v>
      </c>
    </row>
    <row r="92" spans="1:5" ht="12.75">
      <c r="A92" s="35" t="s">
        <v>57</v>
      </c>
      <c r="E92" s="40" t="s">
        <v>544</v>
      </c>
    </row>
    <row r="93" spans="1:5" ht="12.75">
      <c r="A93" t="s">
        <v>58</v>
      </c>
      <c r="E93" s="39" t="s">
        <v>189</v>
      </c>
    </row>
    <row r="94" spans="1:16" ht="12.75">
      <c r="A94" t="s">
        <v>49</v>
      </c>
      <c s="34" t="s">
        <v>209</v>
      </c>
      <c s="34" t="s">
        <v>330</v>
      </c>
      <c s="35" t="s">
        <v>331</v>
      </c>
      <c s="6" t="s">
        <v>332</v>
      </c>
      <c s="36" t="s">
        <v>186</v>
      </c>
      <c s="37">
        <v>24.86</v>
      </c>
      <c s="36">
        <v>0</v>
      </c>
      <c s="36">
        <f>ROUND(G94*H94,6)</f>
      </c>
      <c r="L94" s="38">
        <v>0</v>
      </c>
      <c s="32">
        <f>ROUND(ROUND(L94,2)*ROUND(G94,3),2)</f>
      </c>
      <c s="36" t="s">
        <v>187</v>
      </c>
      <c>
        <f>(M94*21)/100</f>
      </c>
      <c t="s">
        <v>27</v>
      </c>
    </row>
    <row r="95" spans="1:5" ht="12.75">
      <c r="A95" s="35" t="s">
        <v>56</v>
      </c>
      <c r="E95" s="39" t="s">
        <v>545</v>
      </c>
    </row>
    <row r="96" spans="1:5" ht="12.75">
      <c r="A96" s="35" t="s">
        <v>57</v>
      </c>
      <c r="E96" s="40" t="s">
        <v>4</v>
      </c>
    </row>
    <row r="97" spans="1:5" ht="12.75">
      <c r="A97" t="s">
        <v>58</v>
      </c>
      <c r="E97" s="39" t="s">
        <v>189</v>
      </c>
    </row>
    <row r="98" spans="1:16" ht="12.75">
      <c r="A98" t="s">
        <v>49</v>
      </c>
      <c s="34" t="s">
        <v>212</v>
      </c>
      <c s="34" t="s">
        <v>330</v>
      </c>
      <c s="35" t="s">
        <v>336</v>
      </c>
      <c s="6" t="s">
        <v>332</v>
      </c>
      <c s="36" t="s">
        <v>186</v>
      </c>
      <c s="37">
        <v>27.35</v>
      </c>
      <c s="36">
        <v>0</v>
      </c>
      <c s="36">
        <f>ROUND(G98*H98,6)</f>
      </c>
      <c r="L98" s="38">
        <v>0</v>
      </c>
      <c s="32">
        <f>ROUND(ROUND(L98,2)*ROUND(G98,3),2)</f>
      </c>
      <c s="36" t="s">
        <v>187</v>
      </c>
      <c>
        <f>(M98*21)/100</f>
      </c>
      <c t="s">
        <v>27</v>
      </c>
    </row>
    <row r="99" spans="1:5" ht="12.75">
      <c r="A99" s="35" t="s">
        <v>56</v>
      </c>
      <c r="E99" s="39" t="s">
        <v>546</v>
      </c>
    </row>
    <row r="100" spans="1:5" ht="12.75">
      <c r="A100" s="35" t="s">
        <v>57</v>
      </c>
      <c r="E100" s="40" t="s">
        <v>4</v>
      </c>
    </row>
    <row r="101" spans="1:5" ht="12.75">
      <c r="A101" t="s">
        <v>58</v>
      </c>
      <c r="E101" s="39" t="s">
        <v>189</v>
      </c>
    </row>
    <row r="102" spans="1:16" ht="12.75">
      <c r="A102" t="s">
        <v>49</v>
      </c>
      <c s="34" t="s">
        <v>216</v>
      </c>
      <c s="34" t="s">
        <v>340</v>
      </c>
      <c s="35" t="s">
        <v>4</v>
      </c>
      <c s="6" t="s">
        <v>341</v>
      </c>
      <c s="36" t="s">
        <v>186</v>
      </c>
      <c s="37">
        <v>2.036</v>
      </c>
      <c s="36">
        <v>0</v>
      </c>
      <c s="36">
        <f>ROUND(G102*H102,6)</f>
      </c>
      <c r="L102" s="38">
        <v>0</v>
      </c>
      <c s="32">
        <f>ROUND(ROUND(L102,2)*ROUND(G102,3),2)</f>
      </c>
      <c s="36" t="s">
        <v>187</v>
      </c>
      <c>
        <f>(M102*21)/100</f>
      </c>
      <c t="s">
        <v>27</v>
      </c>
    </row>
    <row r="103" spans="1:5" ht="12.75">
      <c r="A103" s="35" t="s">
        <v>56</v>
      </c>
      <c r="E103" s="39" t="s">
        <v>547</v>
      </c>
    </row>
    <row r="104" spans="1:5" ht="12.75">
      <c r="A104" s="35" t="s">
        <v>57</v>
      </c>
      <c r="E104" s="40" t="s">
        <v>548</v>
      </c>
    </row>
    <row r="105" spans="1:5" ht="12.75">
      <c r="A105" t="s">
        <v>58</v>
      </c>
      <c r="E105" s="39" t="s">
        <v>189</v>
      </c>
    </row>
    <row r="106" spans="1:16" ht="12.75">
      <c r="A106" t="s">
        <v>49</v>
      </c>
      <c s="34" t="s">
        <v>220</v>
      </c>
      <c s="34" t="s">
        <v>549</v>
      </c>
      <c s="35" t="s">
        <v>4</v>
      </c>
      <c s="6" t="s">
        <v>550</v>
      </c>
      <c s="36" t="s">
        <v>186</v>
      </c>
      <c s="37">
        <v>0.24</v>
      </c>
      <c s="36">
        <v>0</v>
      </c>
      <c s="36">
        <f>ROUND(G106*H106,6)</f>
      </c>
      <c r="L106" s="38">
        <v>0</v>
      </c>
      <c s="32">
        <f>ROUND(ROUND(L106,2)*ROUND(G106,3),2)</f>
      </c>
      <c s="36" t="s">
        <v>187</v>
      </c>
      <c>
        <f>(M106*21)/100</f>
      </c>
      <c t="s">
        <v>27</v>
      </c>
    </row>
    <row r="107" spans="1:5" ht="12.75">
      <c r="A107" s="35" t="s">
        <v>56</v>
      </c>
      <c r="E107" s="39" t="s">
        <v>551</v>
      </c>
    </row>
    <row r="108" spans="1:5" ht="12.75">
      <c r="A108" s="35" t="s">
        <v>57</v>
      </c>
      <c r="E108" s="40" t="s">
        <v>552</v>
      </c>
    </row>
    <row r="109" spans="1:5" ht="12.75">
      <c r="A109" t="s">
        <v>58</v>
      </c>
      <c r="E109" s="39" t="s">
        <v>189</v>
      </c>
    </row>
    <row r="110" spans="1:16" ht="12.75">
      <c r="A110" t="s">
        <v>49</v>
      </c>
      <c s="34" t="s">
        <v>225</v>
      </c>
      <c s="34" t="s">
        <v>553</v>
      </c>
      <c s="35" t="s">
        <v>4</v>
      </c>
      <c s="6" t="s">
        <v>554</v>
      </c>
      <c s="36" t="s">
        <v>186</v>
      </c>
      <c s="37">
        <v>0.05</v>
      </c>
      <c s="36">
        <v>0</v>
      </c>
      <c s="36">
        <f>ROUND(G110*H110,6)</f>
      </c>
      <c r="L110" s="38">
        <v>0</v>
      </c>
      <c s="32">
        <f>ROUND(ROUND(L110,2)*ROUND(G110,3),2)</f>
      </c>
      <c s="36" t="s">
        <v>187</v>
      </c>
      <c>
        <f>(M110*21)/100</f>
      </c>
      <c t="s">
        <v>27</v>
      </c>
    </row>
    <row r="111" spans="1:5" ht="12.75">
      <c r="A111" s="35" t="s">
        <v>56</v>
      </c>
      <c r="E111" s="39" t="s">
        <v>555</v>
      </c>
    </row>
    <row r="112" spans="1:5" ht="12.75">
      <c r="A112" s="35" t="s">
        <v>57</v>
      </c>
      <c r="E112" s="40" t="s">
        <v>556</v>
      </c>
    </row>
    <row r="113" spans="1:5" ht="12.75">
      <c r="A113" t="s">
        <v>58</v>
      </c>
      <c r="E113" s="39" t="s">
        <v>189</v>
      </c>
    </row>
    <row r="114" spans="1:13" ht="12.75">
      <c r="A114" t="s">
        <v>46</v>
      </c>
      <c r="C114" s="31" t="s">
        <v>75</v>
      </c>
      <c r="E114" s="33" t="s">
        <v>557</v>
      </c>
      <c r="J114" s="32">
        <f>0</f>
      </c>
      <c s="32">
        <f>0</f>
      </c>
      <c s="32">
        <f>0+L115+L119</f>
      </c>
      <c s="32">
        <f>0+M115+M119</f>
      </c>
    </row>
    <row r="115" spans="1:16" ht="12.75">
      <c r="A115" t="s">
        <v>49</v>
      </c>
      <c s="34" t="s">
        <v>229</v>
      </c>
      <c s="34" t="s">
        <v>378</v>
      </c>
      <c s="35" t="s">
        <v>4</v>
      </c>
      <c s="6" t="s">
        <v>379</v>
      </c>
      <c s="36" t="s">
        <v>238</v>
      </c>
      <c s="37">
        <v>136.75</v>
      </c>
      <c s="36">
        <v>0</v>
      </c>
      <c s="36">
        <f>ROUND(G115*H115,6)</f>
      </c>
      <c r="L115" s="38">
        <v>0</v>
      </c>
      <c s="32">
        <f>ROUND(ROUND(L115,2)*ROUND(G115,3),2)</f>
      </c>
      <c s="36" t="s">
        <v>187</v>
      </c>
      <c>
        <f>(M115*21)/100</f>
      </c>
      <c t="s">
        <v>27</v>
      </c>
    </row>
    <row r="116" spans="1:5" ht="12.75">
      <c r="A116" s="35" t="s">
        <v>56</v>
      </c>
      <c r="E116" s="39" t="s">
        <v>558</v>
      </c>
    </row>
    <row r="117" spans="1:5" ht="12.75">
      <c r="A117" s="35" t="s">
        <v>57</v>
      </c>
      <c r="E117" s="40" t="s">
        <v>559</v>
      </c>
    </row>
    <row r="118" spans="1:5" ht="12.75">
      <c r="A118" t="s">
        <v>58</v>
      </c>
      <c r="E118" s="39" t="s">
        <v>189</v>
      </c>
    </row>
    <row r="119" spans="1:16" ht="12.75">
      <c r="A119" t="s">
        <v>49</v>
      </c>
      <c s="34" t="s">
        <v>232</v>
      </c>
      <c s="34" t="s">
        <v>395</v>
      </c>
      <c s="35" t="s">
        <v>4</v>
      </c>
      <c s="6" t="s">
        <v>396</v>
      </c>
      <c s="36" t="s">
        <v>238</v>
      </c>
      <c s="37">
        <v>308.4</v>
      </c>
      <c s="36">
        <v>0</v>
      </c>
      <c s="36">
        <f>ROUND(G119*H119,6)</f>
      </c>
      <c r="L119" s="38">
        <v>0</v>
      </c>
      <c s="32">
        <f>ROUND(ROUND(L119,2)*ROUND(G119,3),2)</f>
      </c>
      <c s="36" t="s">
        <v>187</v>
      </c>
      <c>
        <f>(M119*21)/100</f>
      </c>
      <c t="s">
        <v>27</v>
      </c>
    </row>
    <row r="120" spans="1:5" ht="12.75">
      <c r="A120" s="35" t="s">
        <v>56</v>
      </c>
      <c r="E120" s="39" t="s">
        <v>560</v>
      </c>
    </row>
    <row r="121" spans="1:5" ht="12.75">
      <c r="A121" s="35" t="s">
        <v>57</v>
      </c>
      <c r="E121" s="40" t="s">
        <v>561</v>
      </c>
    </row>
    <row r="122" spans="1:5" ht="12.75">
      <c r="A122" t="s">
        <v>58</v>
      </c>
      <c r="E122" s="39" t="s">
        <v>189</v>
      </c>
    </row>
    <row r="123" spans="1:13" ht="12.75">
      <c r="A123" t="s">
        <v>46</v>
      </c>
      <c r="C123" s="31" t="s">
        <v>79</v>
      </c>
      <c r="E123" s="33" t="s">
        <v>413</v>
      </c>
      <c r="J123" s="32">
        <f>0</f>
      </c>
      <c s="32">
        <f>0</f>
      </c>
      <c s="32">
        <f>0+L124</f>
      </c>
      <c s="32">
        <f>0+M124</f>
      </c>
    </row>
    <row r="124" spans="1:16" ht="12.75">
      <c r="A124" t="s">
        <v>49</v>
      </c>
      <c s="34" t="s">
        <v>235</v>
      </c>
      <c s="34" t="s">
        <v>562</v>
      </c>
      <c s="35" t="s">
        <v>4</v>
      </c>
      <c s="6" t="s">
        <v>563</v>
      </c>
      <c s="36" t="s">
        <v>242</v>
      </c>
      <c s="37">
        <v>52</v>
      </c>
      <c s="36">
        <v>0</v>
      </c>
      <c s="36">
        <f>ROUND(G124*H124,6)</f>
      </c>
      <c r="L124" s="38">
        <v>0</v>
      </c>
      <c s="32">
        <f>ROUND(ROUND(L124,2)*ROUND(G124,3),2)</f>
      </c>
      <c s="36" t="s">
        <v>187</v>
      </c>
      <c>
        <f>(M124*21)/100</f>
      </c>
      <c t="s">
        <v>27</v>
      </c>
    </row>
    <row r="125" spans="1:5" ht="12.75">
      <c r="A125" s="35" t="s">
        <v>56</v>
      </c>
      <c r="E125" s="39" t="s">
        <v>564</v>
      </c>
    </row>
    <row r="126" spans="1:5" ht="12.75">
      <c r="A126" s="35" t="s">
        <v>57</v>
      </c>
      <c r="E126" s="40" t="s">
        <v>565</v>
      </c>
    </row>
    <row r="127" spans="1:5" ht="12.75">
      <c r="A127" t="s">
        <v>58</v>
      </c>
      <c r="E127" s="39" t="s">
        <v>189</v>
      </c>
    </row>
    <row r="128" spans="1:13" ht="12.75">
      <c r="A128" t="s">
        <v>46</v>
      </c>
      <c r="C128" s="31" t="s">
        <v>83</v>
      </c>
      <c r="E128" s="33" t="s">
        <v>436</v>
      </c>
      <c r="J128" s="32">
        <f>0</f>
      </c>
      <c s="32">
        <f>0</f>
      </c>
      <c s="32">
        <f>0+L129+L133+L137+L141</f>
      </c>
      <c s="32">
        <f>0+M129+M133+M137+M141</f>
      </c>
    </row>
    <row r="129" spans="1:16" ht="12.75">
      <c r="A129" t="s">
        <v>49</v>
      </c>
      <c s="34" t="s">
        <v>239</v>
      </c>
      <c s="34" t="s">
        <v>438</v>
      </c>
      <c s="35" t="s">
        <v>4</v>
      </c>
      <c s="6" t="s">
        <v>439</v>
      </c>
      <c s="36" t="s">
        <v>242</v>
      </c>
      <c s="37">
        <v>50.14</v>
      </c>
      <c s="36">
        <v>0</v>
      </c>
      <c s="36">
        <f>ROUND(G129*H129,6)</f>
      </c>
      <c r="L129" s="38">
        <v>0</v>
      </c>
      <c s="32">
        <f>ROUND(ROUND(L129,2)*ROUND(G129,3),2)</f>
      </c>
      <c s="36" t="s">
        <v>187</v>
      </c>
      <c>
        <f>(M129*21)/100</f>
      </c>
      <c t="s">
        <v>27</v>
      </c>
    </row>
    <row r="130" spans="1:5" ht="12.75">
      <c r="A130" s="35" t="s">
        <v>56</v>
      </c>
      <c r="E130" s="39" t="s">
        <v>566</v>
      </c>
    </row>
    <row r="131" spans="1:5" ht="12.75">
      <c r="A131" s="35" t="s">
        <v>57</v>
      </c>
      <c r="E131" s="40" t="s">
        <v>567</v>
      </c>
    </row>
    <row r="132" spans="1:5" ht="12.75">
      <c r="A132" t="s">
        <v>58</v>
      </c>
      <c r="E132" s="39" t="s">
        <v>189</v>
      </c>
    </row>
    <row r="133" spans="1:16" ht="12.75">
      <c r="A133" t="s">
        <v>49</v>
      </c>
      <c s="34" t="s">
        <v>244</v>
      </c>
      <c s="34" t="s">
        <v>568</v>
      </c>
      <c s="35" t="s">
        <v>4</v>
      </c>
      <c s="6" t="s">
        <v>569</v>
      </c>
      <c s="36" t="s">
        <v>186</v>
      </c>
      <c s="37">
        <v>1.5</v>
      </c>
      <c s="36">
        <v>0</v>
      </c>
      <c s="36">
        <f>ROUND(G133*H133,6)</f>
      </c>
      <c r="L133" s="38">
        <v>0</v>
      </c>
      <c s="32">
        <f>ROUND(ROUND(L133,2)*ROUND(G133,3),2)</f>
      </c>
      <c s="36" t="s">
        <v>187</v>
      </c>
      <c>
        <f>(M133*21)/100</f>
      </c>
      <c t="s">
        <v>27</v>
      </c>
    </row>
    <row r="134" spans="1:5" ht="12.75">
      <c r="A134" s="35" t="s">
        <v>56</v>
      </c>
      <c r="E134" s="39" t="s">
        <v>570</v>
      </c>
    </row>
    <row r="135" spans="1:5" ht="12.75">
      <c r="A135" s="35" t="s">
        <v>57</v>
      </c>
      <c r="E135" s="40" t="s">
        <v>571</v>
      </c>
    </row>
    <row r="136" spans="1:5" ht="12.75">
      <c r="A136" t="s">
        <v>58</v>
      </c>
      <c r="E136" s="39" t="s">
        <v>189</v>
      </c>
    </row>
    <row r="137" spans="1:16" ht="12.75">
      <c r="A137" t="s">
        <v>49</v>
      </c>
      <c s="34" t="s">
        <v>248</v>
      </c>
      <c s="34" t="s">
        <v>572</v>
      </c>
      <c s="35" t="s">
        <v>4</v>
      </c>
      <c s="6" t="s">
        <v>573</v>
      </c>
      <c s="36" t="s">
        <v>242</v>
      </c>
      <c s="37">
        <v>2.4</v>
      </c>
      <c s="36">
        <v>0</v>
      </c>
      <c s="36">
        <f>ROUND(G137*H137,6)</f>
      </c>
      <c r="L137" s="38">
        <v>0</v>
      </c>
      <c s="32">
        <f>ROUND(ROUND(L137,2)*ROUND(G137,3),2)</f>
      </c>
      <c s="36" t="s">
        <v>187</v>
      </c>
      <c>
        <f>(M137*21)/100</f>
      </c>
      <c t="s">
        <v>27</v>
      </c>
    </row>
    <row r="138" spans="1:5" ht="12.75">
      <c r="A138" s="35" t="s">
        <v>56</v>
      </c>
      <c r="E138" s="39" t="s">
        <v>574</v>
      </c>
    </row>
    <row r="139" spans="1:5" ht="12.75">
      <c r="A139" s="35" t="s">
        <v>57</v>
      </c>
      <c r="E139" s="40" t="s">
        <v>4</v>
      </c>
    </row>
    <row r="140" spans="1:5" ht="12.75">
      <c r="A140" t="s">
        <v>58</v>
      </c>
      <c r="E140" s="39" t="s">
        <v>189</v>
      </c>
    </row>
    <row r="141" spans="1:16" ht="12.75">
      <c r="A141" t="s">
        <v>49</v>
      </c>
      <c s="34" t="s">
        <v>251</v>
      </c>
      <c s="34" t="s">
        <v>575</v>
      </c>
      <c s="35" t="s">
        <v>4</v>
      </c>
      <c s="6" t="s">
        <v>576</v>
      </c>
      <c s="36" t="s">
        <v>242</v>
      </c>
      <c s="37">
        <v>51.03</v>
      </c>
      <c s="36">
        <v>0</v>
      </c>
      <c s="36">
        <f>ROUND(G141*H141,6)</f>
      </c>
      <c r="L141" s="38">
        <v>0</v>
      </c>
      <c s="32">
        <f>ROUND(ROUND(L141,2)*ROUND(G141,3),2)</f>
      </c>
      <c s="36" t="s">
        <v>187</v>
      </c>
      <c>
        <f>(M141*21)/100</f>
      </c>
      <c t="s">
        <v>27</v>
      </c>
    </row>
    <row r="142" spans="1:5" ht="12.75">
      <c r="A142" s="35" t="s">
        <v>56</v>
      </c>
      <c r="E142" s="39" t="s">
        <v>577</v>
      </c>
    </row>
    <row r="143" spans="1:5" ht="12.75">
      <c r="A143" s="35" t="s">
        <v>57</v>
      </c>
      <c r="E143" s="40" t="s">
        <v>578</v>
      </c>
    </row>
    <row r="144" spans="1:5" ht="12.75">
      <c r="A144" t="s">
        <v>58</v>
      </c>
      <c r="E144"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579</v>
      </c>
      <c s="41">
        <f>Rekapitulace!C16</f>
      </c>
      <c s="20" t="s">
        <v>0</v>
      </c>
      <c t="s">
        <v>22</v>
      </c>
      <c t="s">
        <v>27</v>
      </c>
    </row>
    <row r="4" spans="1:16" ht="32" customHeight="1">
      <c r="A4" s="24" t="s">
        <v>19</v>
      </c>
      <c s="25" t="s">
        <v>28</v>
      </c>
      <c s="27" t="s">
        <v>579</v>
      </c>
      <c r="E4" s="26" t="s">
        <v>580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583</v>
      </c>
      <c r="E8" s="30" t="s">
        <v>582</v>
      </c>
      <c r="J8" s="29">
        <f>0+J9+J26+J55+J68</f>
      </c>
      <c s="29">
        <f>0+K9+K26+K55+K68</f>
      </c>
      <c s="29">
        <f>0+L9+L26+L55+L68</f>
      </c>
      <c s="29">
        <f>0+M9+M26+M55+M68</f>
      </c>
    </row>
    <row r="9" spans="1:13" ht="12.75">
      <c r="A9" t="s">
        <v>46</v>
      </c>
      <c r="C9" s="31" t="s">
        <v>144</v>
      </c>
      <c r="E9" s="33" t="s">
        <v>145</v>
      </c>
      <c r="J9" s="32">
        <f>0</f>
      </c>
      <c s="32">
        <f>0</f>
      </c>
      <c s="32">
        <f>0+L10+L14+L18+L22</f>
      </c>
      <c s="32">
        <f>0+M10+M14+M18+M22</f>
      </c>
    </row>
    <row r="10" spans="1:16" ht="25.5">
      <c r="A10" t="s">
        <v>49</v>
      </c>
      <c s="34" t="s">
        <v>50</v>
      </c>
      <c s="34" t="s">
        <v>51</v>
      </c>
      <c s="35" t="s">
        <v>52</v>
      </c>
      <c s="6" t="s">
        <v>53</v>
      </c>
      <c s="36" t="s">
        <v>54</v>
      </c>
      <c s="37">
        <v>28.5</v>
      </c>
      <c s="36">
        <v>0</v>
      </c>
      <c s="36">
        <f>ROUND(G10*H10,6)</f>
      </c>
      <c r="L10" s="38">
        <v>0</v>
      </c>
      <c s="32">
        <f>ROUND(ROUND(L10,2)*ROUND(G10,3),2)</f>
      </c>
      <c s="36" t="s">
        <v>55</v>
      </c>
      <c>
        <f>(M10*21)/100</f>
      </c>
      <c t="s">
        <v>27</v>
      </c>
    </row>
    <row r="11" spans="1:5" ht="25.5">
      <c r="A11" s="35" t="s">
        <v>56</v>
      </c>
      <c r="E11" s="39" t="s">
        <v>177</v>
      </c>
    </row>
    <row r="12" spans="1:5" ht="12.75">
      <c r="A12" s="35" t="s">
        <v>57</v>
      </c>
      <c r="E12" s="40" t="s">
        <v>584</v>
      </c>
    </row>
    <row r="13" spans="1:5" ht="25.5">
      <c r="A13" t="s">
        <v>58</v>
      </c>
      <c r="E13" s="39" t="s">
        <v>177</v>
      </c>
    </row>
    <row r="14" spans="1:16" ht="12.75">
      <c r="A14" t="s">
        <v>49</v>
      </c>
      <c s="34" t="s">
        <v>27</v>
      </c>
      <c s="34" t="s">
        <v>585</v>
      </c>
      <c s="35" t="s">
        <v>4</v>
      </c>
      <c s="6" t="s">
        <v>586</v>
      </c>
      <c s="36" t="s">
        <v>587</v>
      </c>
      <c s="37">
        <v>120</v>
      </c>
      <c s="36">
        <v>0</v>
      </c>
      <c s="36">
        <f>ROUND(G14*H14,6)</f>
      </c>
      <c r="L14" s="38">
        <v>0</v>
      </c>
      <c s="32">
        <f>ROUND(ROUND(L14,2)*ROUND(G14,3),2)</f>
      </c>
      <c s="36" t="s">
        <v>187</v>
      </c>
      <c>
        <f>(M14*21)/100</f>
      </c>
      <c t="s">
        <v>27</v>
      </c>
    </row>
    <row r="15" spans="1:5" ht="12.75">
      <c r="A15" s="35" t="s">
        <v>56</v>
      </c>
      <c r="E15" s="39" t="s">
        <v>4</v>
      </c>
    </row>
    <row r="16" spans="1:5" ht="12.75">
      <c r="A16" s="35" t="s">
        <v>57</v>
      </c>
      <c r="E16" s="40" t="s">
        <v>4</v>
      </c>
    </row>
    <row r="17" spans="1:5" ht="12.75">
      <c r="A17" t="s">
        <v>58</v>
      </c>
      <c r="E17" s="39" t="s">
        <v>189</v>
      </c>
    </row>
    <row r="18" spans="1:16" ht="12.75">
      <c r="A18" t="s">
        <v>49</v>
      </c>
      <c s="34" t="s">
        <v>25</v>
      </c>
      <c s="34" t="s">
        <v>588</v>
      </c>
      <c s="35" t="s">
        <v>4</v>
      </c>
      <c s="6" t="s">
        <v>170</v>
      </c>
      <c s="36" t="s">
        <v>93</v>
      </c>
      <c s="37">
        <v>1</v>
      </c>
      <c s="36">
        <v>0</v>
      </c>
      <c s="36">
        <f>ROUND(G18*H18,6)</f>
      </c>
      <c r="L18" s="38">
        <v>0</v>
      </c>
      <c s="32">
        <f>ROUND(ROUND(L18,2)*ROUND(G18,3),2)</f>
      </c>
      <c s="36" t="s">
        <v>187</v>
      </c>
      <c>
        <f>(M18*21)/100</f>
      </c>
      <c t="s">
        <v>27</v>
      </c>
    </row>
    <row r="19" spans="1:5" ht="12.75">
      <c r="A19" s="35" t="s">
        <v>56</v>
      </c>
      <c r="E19" s="39" t="s">
        <v>4</v>
      </c>
    </row>
    <row r="20" spans="1:5" ht="12.75">
      <c r="A20" s="35" t="s">
        <v>57</v>
      </c>
      <c r="E20" s="40" t="s">
        <v>4</v>
      </c>
    </row>
    <row r="21" spans="1:5" ht="12.75">
      <c r="A21" t="s">
        <v>58</v>
      </c>
      <c r="E21" s="39" t="s">
        <v>189</v>
      </c>
    </row>
    <row r="22" spans="1:16" ht="12.75">
      <c r="A22" t="s">
        <v>49</v>
      </c>
      <c s="34" t="s">
        <v>66</v>
      </c>
      <c s="34" t="s">
        <v>174</v>
      </c>
      <c s="35" t="s">
        <v>4</v>
      </c>
      <c s="6" t="s">
        <v>175</v>
      </c>
      <c s="36" t="s">
        <v>93</v>
      </c>
      <c s="37">
        <v>1</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12.75">
      <c r="A25" t="s">
        <v>58</v>
      </c>
      <c r="E25" s="39" t="s">
        <v>148</v>
      </c>
    </row>
    <row r="26" spans="1:13" ht="12.75">
      <c r="A26" t="s">
        <v>46</v>
      </c>
      <c r="C26" s="31" t="s">
        <v>50</v>
      </c>
      <c r="E26" s="33" t="s">
        <v>182</v>
      </c>
      <c r="J26" s="32">
        <f>0</f>
      </c>
      <c s="32">
        <f>0</f>
      </c>
      <c s="32">
        <f>0+L27+L31+L35+L39+L43+L47+L51</f>
      </c>
      <c s="32">
        <f>0+M27+M31+M35+M39+M43+M47+M51</f>
      </c>
    </row>
    <row r="27" spans="1:16" ht="12.75">
      <c r="A27" t="s">
        <v>49</v>
      </c>
      <c s="34" t="s">
        <v>70</v>
      </c>
      <c s="34" t="s">
        <v>589</v>
      </c>
      <c s="35" t="s">
        <v>4</v>
      </c>
      <c s="6" t="s">
        <v>590</v>
      </c>
      <c s="36" t="s">
        <v>238</v>
      </c>
      <c s="37">
        <v>220</v>
      </c>
      <c s="36">
        <v>0</v>
      </c>
      <c s="36">
        <f>ROUND(G27*H27,6)</f>
      </c>
      <c r="L27" s="38">
        <v>0</v>
      </c>
      <c s="32">
        <f>ROUND(ROUND(L27,2)*ROUND(G27,3),2)</f>
      </c>
      <c s="36" t="s">
        <v>187</v>
      </c>
      <c>
        <f>(M27*21)/100</f>
      </c>
      <c t="s">
        <v>27</v>
      </c>
    </row>
    <row r="28" spans="1:5" ht="12.75">
      <c r="A28" s="35" t="s">
        <v>56</v>
      </c>
      <c r="E28" s="39" t="s">
        <v>4</v>
      </c>
    </row>
    <row r="29" spans="1:5" ht="12.75">
      <c r="A29" s="35" t="s">
        <v>57</v>
      </c>
      <c r="E29" s="40" t="s">
        <v>4</v>
      </c>
    </row>
    <row r="30" spans="1:5" ht="12.75">
      <c r="A30" t="s">
        <v>58</v>
      </c>
      <c r="E30" s="39" t="s">
        <v>189</v>
      </c>
    </row>
    <row r="31" spans="1:16" ht="12.75">
      <c r="A31" t="s">
        <v>49</v>
      </c>
      <c s="34" t="s">
        <v>26</v>
      </c>
      <c s="34" t="s">
        <v>591</v>
      </c>
      <c s="35" t="s">
        <v>4</v>
      </c>
      <c s="6" t="s">
        <v>592</v>
      </c>
      <c s="36" t="s">
        <v>238</v>
      </c>
      <c s="37">
        <v>120</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12.75">
      <c r="A35" t="s">
        <v>49</v>
      </c>
      <c s="34" t="s">
        <v>75</v>
      </c>
      <c s="34" t="s">
        <v>593</v>
      </c>
      <c s="35" t="s">
        <v>4</v>
      </c>
      <c s="6" t="s">
        <v>594</v>
      </c>
      <c s="36" t="s">
        <v>238</v>
      </c>
      <c s="37">
        <v>80</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509</v>
      </c>
      <c s="35" t="s">
        <v>4</v>
      </c>
      <c s="6" t="s">
        <v>510</v>
      </c>
      <c s="36" t="s">
        <v>186</v>
      </c>
      <c s="37">
        <v>45</v>
      </c>
      <c s="36">
        <v>0</v>
      </c>
      <c s="36">
        <f>ROUND(G39*H39,6)</f>
      </c>
      <c r="L39" s="38">
        <v>0</v>
      </c>
      <c s="32">
        <f>ROUND(ROUND(L39,2)*ROUND(G39,3),2)</f>
      </c>
      <c s="36" t="s">
        <v>187</v>
      </c>
      <c>
        <f>(M39*21)/100</f>
      </c>
      <c t="s">
        <v>27</v>
      </c>
    </row>
    <row r="40" spans="1:5" ht="12.75">
      <c r="A40" s="35" t="s">
        <v>56</v>
      </c>
      <c r="E40" s="39" t="s">
        <v>511</v>
      </c>
    </row>
    <row r="41" spans="1:5" ht="12.75">
      <c r="A41" s="35" t="s">
        <v>57</v>
      </c>
      <c r="E41" s="40" t="s">
        <v>512</v>
      </c>
    </row>
    <row r="42" spans="1:5" ht="12.75">
      <c r="A42" t="s">
        <v>58</v>
      </c>
      <c r="E42" s="39" t="s">
        <v>189</v>
      </c>
    </row>
    <row r="43" spans="1:16" ht="12.75">
      <c r="A43" t="s">
        <v>49</v>
      </c>
      <c s="34" t="s">
        <v>83</v>
      </c>
      <c s="34" t="s">
        <v>595</v>
      </c>
      <c s="35" t="s">
        <v>4</v>
      </c>
      <c s="6" t="s">
        <v>596</v>
      </c>
      <c s="36" t="s">
        <v>186</v>
      </c>
      <c s="37">
        <v>45</v>
      </c>
      <c s="36">
        <v>0</v>
      </c>
      <c s="36">
        <f>ROUND(G43*H43,6)</f>
      </c>
      <c r="L43" s="38">
        <v>0</v>
      </c>
      <c s="32">
        <f>ROUND(ROUND(L43,2)*ROUND(G43,3),2)</f>
      </c>
      <c s="36" t="s">
        <v>187</v>
      </c>
      <c>
        <f>(M43*21)/100</f>
      </c>
      <c t="s">
        <v>27</v>
      </c>
    </row>
    <row r="44" spans="1:5" ht="25.5">
      <c r="A44" s="35" t="s">
        <v>56</v>
      </c>
      <c r="E44" s="39" t="s">
        <v>205</v>
      </c>
    </row>
    <row r="45" spans="1:5" ht="12.75">
      <c r="A45" s="35" t="s">
        <v>57</v>
      </c>
      <c r="E45" s="40" t="s">
        <v>4</v>
      </c>
    </row>
    <row r="46" spans="1:5" ht="12.75">
      <c r="A46" t="s">
        <v>58</v>
      </c>
      <c r="E46" s="39" t="s">
        <v>189</v>
      </c>
    </row>
    <row r="47" spans="1:16" ht="12.75">
      <c r="A47" t="s">
        <v>49</v>
      </c>
      <c s="34" t="s">
        <v>129</v>
      </c>
      <c s="34" t="s">
        <v>597</v>
      </c>
      <c s="35" t="s">
        <v>4</v>
      </c>
      <c s="6" t="s">
        <v>598</v>
      </c>
      <c s="36" t="s">
        <v>186</v>
      </c>
      <c s="37">
        <v>15</v>
      </c>
      <c s="36">
        <v>0</v>
      </c>
      <c s="36">
        <f>ROUND(G47*H47,6)</f>
      </c>
      <c r="L47" s="38">
        <v>0</v>
      </c>
      <c s="32">
        <f>ROUND(ROUND(L47,2)*ROUND(G47,3),2)</f>
      </c>
      <c s="36" t="s">
        <v>187</v>
      </c>
      <c>
        <f>(M47*21)/100</f>
      </c>
      <c t="s">
        <v>27</v>
      </c>
    </row>
    <row r="48" spans="1:5" ht="12.75">
      <c r="A48" s="35" t="s">
        <v>56</v>
      </c>
      <c r="E48" s="39" t="s">
        <v>201</v>
      </c>
    </row>
    <row r="49" spans="1:5" ht="12.75">
      <c r="A49" s="35" t="s">
        <v>57</v>
      </c>
      <c r="E49" s="40" t="s">
        <v>4</v>
      </c>
    </row>
    <row r="50" spans="1:5" ht="12.75">
      <c r="A50" t="s">
        <v>58</v>
      </c>
      <c r="E50" s="39" t="s">
        <v>189</v>
      </c>
    </row>
    <row r="51" spans="1:16" ht="12.75">
      <c r="A51" t="s">
        <v>49</v>
      </c>
      <c s="34" t="s">
        <v>135</v>
      </c>
      <c s="34" t="s">
        <v>217</v>
      </c>
      <c s="35" t="s">
        <v>4</v>
      </c>
      <c s="6" t="s">
        <v>218</v>
      </c>
      <c s="36" t="s">
        <v>186</v>
      </c>
      <c s="37">
        <v>45</v>
      </c>
      <c s="36">
        <v>0</v>
      </c>
      <c s="36">
        <f>ROUND(G51*H51,6)</f>
      </c>
      <c r="L51" s="38">
        <v>0</v>
      </c>
      <c s="32">
        <f>ROUND(ROUND(L51,2)*ROUND(G51,3),2)</f>
      </c>
      <c s="36" t="s">
        <v>187</v>
      </c>
      <c>
        <f>(M51*21)/100</f>
      </c>
      <c t="s">
        <v>27</v>
      </c>
    </row>
    <row r="52" spans="1:5" ht="12.75">
      <c r="A52" s="35" t="s">
        <v>56</v>
      </c>
      <c r="E52" s="39" t="s">
        <v>4</v>
      </c>
    </row>
    <row r="53" spans="1:5" ht="12.75">
      <c r="A53" s="35" t="s">
        <v>57</v>
      </c>
      <c r="E53" s="40" t="s">
        <v>4</v>
      </c>
    </row>
    <row r="54" spans="1:5" ht="12.75">
      <c r="A54" t="s">
        <v>58</v>
      </c>
      <c r="E54" s="39" t="s">
        <v>189</v>
      </c>
    </row>
    <row r="55" spans="1:13" ht="12.75">
      <c r="A55" t="s">
        <v>46</v>
      </c>
      <c r="C55" s="31" t="s">
        <v>408</v>
      </c>
      <c r="E55" s="33" t="s">
        <v>599</v>
      </c>
      <c r="J55" s="32">
        <f>0</f>
      </c>
      <c s="32">
        <f>0</f>
      </c>
      <c s="32">
        <f>0+L56+L60+L64</f>
      </c>
      <c s="32">
        <f>0+M56+M60+M64</f>
      </c>
    </row>
    <row r="56" spans="1:16" ht="12.75">
      <c r="A56" t="s">
        <v>49</v>
      </c>
      <c s="34" t="s">
        <v>202</v>
      </c>
      <c s="34" t="s">
        <v>600</v>
      </c>
      <c s="35" t="s">
        <v>4</v>
      </c>
      <c s="6" t="s">
        <v>601</v>
      </c>
      <c s="36" t="s">
        <v>242</v>
      </c>
      <c s="37">
        <v>120</v>
      </c>
      <c s="36">
        <v>0</v>
      </c>
      <c s="36">
        <f>ROUND(G56*H56,6)</f>
      </c>
      <c r="L56" s="38">
        <v>0</v>
      </c>
      <c s="32">
        <f>ROUND(ROUND(L56,2)*ROUND(G56,3),2)</f>
      </c>
      <c s="36" t="s">
        <v>187</v>
      </c>
      <c>
        <f>(M56*21)/100</f>
      </c>
      <c t="s">
        <v>27</v>
      </c>
    </row>
    <row r="57" spans="1:5" ht="12.75">
      <c r="A57" s="35" t="s">
        <v>56</v>
      </c>
      <c r="E57" s="39" t="s">
        <v>4</v>
      </c>
    </row>
    <row r="58" spans="1:5" ht="12.75">
      <c r="A58" s="35" t="s">
        <v>57</v>
      </c>
      <c r="E58" s="40" t="s">
        <v>4</v>
      </c>
    </row>
    <row r="59" spans="1:5" ht="12.75">
      <c r="A59" t="s">
        <v>58</v>
      </c>
      <c r="E59" s="39" t="s">
        <v>189</v>
      </c>
    </row>
    <row r="60" spans="1:16" ht="12.75">
      <c r="A60" t="s">
        <v>49</v>
      </c>
      <c s="34" t="s">
        <v>206</v>
      </c>
      <c s="34" t="s">
        <v>602</v>
      </c>
      <c s="35" t="s">
        <v>4</v>
      </c>
      <c s="6" t="s">
        <v>603</v>
      </c>
      <c s="36" t="s">
        <v>242</v>
      </c>
      <c s="37">
        <v>120</v>
      </c>
      <c s="36">
        <v>0</v>
      </c>
      <c s="36">
        <f>ROUND(G60*H60,6)</f>
      </c>
      <c r="L60" s="38">
        <v>0</v>
      </c>
      <c s="32">
        <f>ROUND(ROUND(L60,2)*ROUND(G60,3),2)</f>
      </c>
      <c s="36" t="s">
        <v>187</v>
      </c>
      <c>
        <f>(M60*21)/100</f>
      </c>
      <c t="s">
        <v>27</v>
      </c>
    </row>
    <row r="61" spans="1:5" ht="12.75">
      <c r="A61" s="35" t="s">
        <v>56</v>
      </c>
      <c r="E61" s="39" t="s">
        <v>4</v>
      </c>
    </row>
    <row r="62" spans="1:5" ht="12.75">
      <c r="A62" s="35" t="s">
        <v>57</v>
      </c>
      <c r="E62" s="40" t="s">
        <v>4</v>
      </c>
    </row>
    <row r="63" spans="1:5" ht="12.75">
      <c r="A63" t="s">
        <v>58</v>
      </c>
      <c r="E63" s="39" t="s">
        <v>189</v>
      </c>
    </row>
    <row r="64" spans="1:16" ht="25.5">
      <c r="A64" t="s">
        <v>49</v>
      </c>
      <c s="34" t="s">
        <v>209</v>
      </c>
      <c s="34" t="s">
        <v>604</v>
      </c>
      <c s="35" t="s">
        <v>4</v>
      </c>
      <c s="6" t="s">
        <v>605</v>
      </c>
      <c s="36" t="s">
        <v>242</v>
      </c>
      <c s="37">
        <v>120</v>
      </c>
      <c s="36">
        <v>0</v>
      </c>
      <c s="36">
        <f>ROUND(G64*H64,6)</f>
      </c>
      <c r="L64" s="38">
        <v>0</v>
      </c>
      <c s="32">
        <f>ROUND(ROUND(L64,2)*ROUND(G64,3),2)</f>
      </c>
      <c s="36" t="s">
        <v>187</v>
      </c>
      <c>
        <f>(M64*21)/100</f>
      </c>
      <c t="s">
        <v>27</v>
      </c>
    </row>
    <row r="65" spans="1:5" ht="12.75">
      <c r="A65" s="35" t="s">
        <v>56</v>
      </c>
      <c r="E65" s="39" t="s">
        <v>4</v>
      </c>
    </row>
    <row r="66" spans="1:5" ht="12.75">
      <c r="A66" s="35" t="s">
        <v>57</v>
      </c>
      <c r="E66" s="40" t="s">
        <v>4</v>
      </c>
    </row>
    <row r="67" spans="1:5" ht="12.75">
      <c r="A67" t="s">
        <v>58</v>
      </c>
      <c r="E67" s="39" t="s">
        <v>189</v>
      </c>
    </row>
    <row r="68" spans="1:13" ht="12.75">
      <c r="A68" t="s">
        <v>46</v>
      </c>
      <c r="C68" s="31" t="s">
        <v>427</v>
      </c>
      <c r="E68" s="33" t="s">
        <v>606</v>
      </c>
      <c r="J68" s="32">
        <f>0</f>
      </c>
      <c s="32">
        <f>0</f>
      </c>
      <c s="32">
        <f>0+L69+L73+L77+L81+L85+L89+L93</f>
      </c>
      <c s="32">
        <f>0+M69+M73+M77+M81+M85+M89+M93</f>
      </c>
    </row>
    <row r="69" spans="1:16" ht="12.75">
      <c r="A69" t="s">
        <v>49</v>
      </c>
      <c s="34" t="s">
        <v>176</v>
      </c>
      <c s="34" t="s">
        <v>607</v>
      </c>
      <c s="35" t="s">
        <v>4</v>
      </c>
      <c s="6" t="s">
        <v>608</v>
      </c>
      <c s="36" t="s">
        <v>242</v>
      </c>
      <c s="37">
        <v>110</v>
      </c>
      <c s="36">
        <v>0</v>
      </c>
      <c s="36">
        <f>ROUND(G69*H69,6)</f>
      </c>
      <c r="L69" s="38">
        <v>0</v>
      </c>
      <c s="32">
        <f>ROUND(ROUND(L69,2)*ROUND(G69,3),2)</f>
      </c>
      <c s="36" t="s">
        <v>187</v>
      </c>
      <c>
        <f>(M69*21)/100</f>
      </c>
      <c t="s">
        <v>27</v>
      </c>
    </row>
    <row r="70" spans="1:5" ht="12.75">
      <c r="A70" s="35" t="s">
        <v>56</v>
      </c>
      <c r="E70" s="39" t="s">
        <v>4</v>
      </c>
    </row>
    <row r="71" spans="1:5" ht="12.75">
      <c r="A71" s="35" t="s">
        <v>57</v>
      </c>
      <c r="E71" s="40" t="s">
        <v>4</v>
      </c>
    </row>
    <row r="72" spans="1:5" ht="12.75">
      <c r="A72" t="s">
        <v>58</v>
      </c>
      <c r="E72" s="39" t="s">
        <v>189</v>
      </c>
    </row>
    <row r="73" spans="1:16" ht="25.5">
      <c r="A73" t="s">
        <v>49</v>
      </c>
      <c s="34" t="s">
        <v>179</v>
      </c>
      <c s="34" t="s">
        <v>609</v>
      </c>
      <c s="35" t="s">
        <v>4</v>
      </c>
      <c s="6" t="s">
        <v>610</v>
      </c>
      <c s="36" t="s">
        <v>165</v>
      </c>
      <c s="37">
        <v>2</v>
      </c>
      <c s="36">
        <v>0</v>
      </c>
      <c s="36">
        <f>ROUND(G73*H73,6)</f>
      </c>
      <c r="L73" s="38">
        <v>0</v>
      </c>
      <c s="32">
        <f>ROUND(ROUND(L73,2)*ROUND(G73,3),2)</f>
      </c>
      <c s="36" t="s">
        <v>187</v>
      </c>
      <c>
        <f>(M73*21)/100</f>
      </c>
      <c t="s">
        <v>27</v>
      </c>
    </row>
    <row r="74" spans="1:5" ht="12.75">
      <c r="A74" s="35" t="s">
        <v>56</v>
      </c>
      <c r="E74" s="39" t="s">
        <v>4</v>
      </c>
    </row>
    <row r="75" spans="1:5" ht="12.75">
      <c r="A75" s="35" t="s">
        <v>57</v>
      </c>
      <c r="E75" s="40" t="s">
        <v>4</v>
      </c>
    </row>
    <row r="76" spans="1:5" ht="12.75">
      <c r="A76" t="s">
        <v>58</v>
      </c>
      <c r="E76" s="39" t="s">
        <v>189</v>
      </c>
    </row>
    <row r="77" spans="1:16" ht="12.75">
      <c r="A77" t="s">
        <v>49</v>
      </c>
      <c s="34" t="s">
        <v>181</v>
      </c>
      <c s="34" t="s">
        <v>611</v>
      </c>
      <c s="35" t="s">
        <v>4</v>
      </c>
      <c s="6" t="s">
        <v>612</v>
      </c>
      <c s="36" t="s">
        <v>242</v>
      </c>
      <c s="37">
        <v>120</v>
      </c>
      <c s="36">
        <v>0</v>
      </c>
      <c s="36">
        <f>ROUND(G77*H77,6)</f>
      </c>
      <c r="L77" s="38">
        <v>0</v>
      </c>
      <c s="32">
        <f>ROUND(ROUND(L77,2)*ROUND(G77,3),2)</f>
      </c>
      <c s="36" t="s">
        <v>187</v>
      </c>
      <c>
        <f>(M77*21)/100</f>
      </c>
      <c t="s">
        <v>27</v>
      </c>
    </row>
    <row r="78" spans="1:5" ht="12.75">
      <c r="A78" s="35" t="s">
        <v>56</v>
      </c>
      <c r="E78" s="39" t="s">
        <v>4</v>
      </c>
    </row>
    <row r="79" spans="1:5" ht="12.75">
      <c r="A79" s="35" t="s">
        <v>57</v>
      </c>
      <c r="E79" s="40" t="s">
        <v>4</v>
      </c>
    </row>
    <row r="80" spans="1:5" ht="12.75">
      <c r="A80" t="s">
        <v>58</v>
      </c>
      <c r="E80" s="39" t="s">
        <v>189</v>
      </c>
    </row>
    <row r="81" spans="1:16" ht="25.5">
      <c r="A81" t="s">
        <v>49</v>
      </c>
      <c s="34" t="s">
        <v>183</v>
      </c>
      <c s="34" t="s">
        <v>613</v>
      </c>
      <c s="35" t="s">
        <v>4</v>
      </c>
      <c s="6" t="s">
        <v>614</v>
      </c>
      <c s="36" t="s">
        <v>165</v>
      </c>
      <c s="37">
        <v>2</v>
      </c>
      <c s="36">
        <v>0</v>
      </c>
      <c s="36">
        <f>ROUND(G81*H81,6)</f>
      </c>
      <c r="L81" s="38">
        <v>0</v>
      </c>
      <c s="32">
        <f>ROUND(ROUND(L81,2)*ROUND(G81,3),2)</f>
      </c>
      <c s="36" t="s">
        <v>187</v>
      </c>
      <c>
        <f>(M81*21)/100</f>
      </c>
      <c t="s">
        <v>27</v>
      </c>
    </row>
    <row r="82" spans="1:5" ht="12.75">
      <c r="A82" s="35" t="s">
        <v>56</v>
      </c>
      <c r="E82" s="39" t="s">
        <v>4</v>
      </c>
    </row>
    <row r="83" spans="1:5" ht="12.75">
      <c r="A83" s="35" t="s">
        <v>57</v>
      </c>
      <c r="E83" s="40" t="s">
        <v>4</v>
      </c>
    </row>
    <row r="84" spans="1:5" ht="12.75">
      <c r="A84" t="s">
        <v>58</v>
      </c>
      <c r="E84" s="39" t="s">
        <v>189</v>
      </c>
    </row>
    <row r="85" spans="1:16" ht="12.75">
      <c r="A85" t="s">
        <v>49</v>
      </c>
      <c s="34" t="s">
        <v>190</v>
      </c>
      <c s="34" t="s">
        <v>615</v>
      </c>
      <c s="35" t="s">
        <v>4</v>
      </c>
      <c s="6" t="s">
        <v>616</v>
      </c>
      <c s="36" t="s">
        <v>242</v>
      </c>
      <c s="37">
        <v>62</v>
      </c>
      <c s="36">
        <v>0</v>
      </c>
      <c s="36">
        <f>ROUND(G85*H85,6)</f>
      </c>
      <c r="L85" s="38">
        <v>0</v>
      </c>
      <c s="32">
        <f>ROUND(ROUND(L85,2)*ROUND(G85,3),2)</f>
      </c>
      <c s="36" t="s">
        <v>187</v>
      </c>
      <c>
        <f>(M85*21)/100</f>
      </c>
      <c t="s">
        <v>27</v>
      </c>
    </row>
    <row r="86" spans="1:5" ht="12.75">
      <c r="A86" s="35" t="s">
        <v>56</v>
      </c>
      <c r="E86" s="39" t="s">
        <v>4</v>
      </c>
    </row>
    <row r="87" spans="1:5" ht="12.75">
      <c r="A87" s="35" t="s">
        <v>57</v>
      </c>
      <c r="E87" s="40" t="s">
        <v>4</v>
      </c>
    </row>
    <row r="88" spans="1:5" ht="12.75">
      <c r="A88" t="s">
        <v>58</v>
      </c>
      <c r="E88" s="39" t="s">
        <v>189</v>
      </c>
    </row>
    <row r="89" spans="1:16" ht="12.75">
      <c r="A89" t="s">
        <v>49</v>
      </c>
      <c s="34" t="s">
        <v>194</v>
      </c>
      <c s="34" t="s">
        <v>617</v>
      </c>
      <c s="35" t="s">
        <v>4</v>
      </c>
      <c s="6" t="s">
        <v>618</v>
      </c>
      <c s="36" t="s">
        <v>165</v>
      </c>
      <c s="37">
        <v>1</v>
      </c>
      <c s="36">
        <v>0</v>
      </c>
      <c s="36">
        <f>ROUND(G89*H89,6)</f>
      </c>
      <c r="L89" s="38">
        <v>0</v>
      </c>
      <c s="32">
        <f>ROUND(ROUND(L89,2)*ROUND(G89,3),2)</f>
      </c>
      <c s="36" t="s">
        <v>187</v>
      </c>
      <c>
        <f>(M89*21)/100</f>
      </c>
      <c t="s">
        <v>27</v>
      </c>
    </row>
    <row r="90" spans="1:5" ht="12.75">
      <c r="A90" s="35" t="s">
        <v>56</v>
      </c>
      <c r="E90" s="39" t="s">
        <v>4</v>
      </c>
    </row>
    <row r="91" spans="1:5" ht="12.75">
      <c r="A91" s="35" t="s">
        <v>57</v>
      </c>
      <c r="E91" s="40" t="s">
        <v>4</v>
      </c>
    </row>
    <row r="92" spans="1:5" ht="12.75">
      <c r="A92" t="s">
        <v>58</v>
      </c>
      <c r="E92" s="39" t="s">
        <v>189</v>
      </c>
    </row>
    <row r="93" spans="1:16" ht="12.75">
      <c r="A93" t="s">
        <v>49</v>
      </c>
      <c s="34" t="s">
        <v>198</v>
      </c>
      <c s="34" t="s">
        <v>619</v>
      </c>
      <c s="35" t="s">
        <v>4</v>
      </c>
      <c s="6" t="s">
        <v>620</v>
      </c>
      <c s="36" t="s">
        <v>165</v>
      </c>
      <c s="37">
        <v>1</v>
      </c>
      <c s="36">
        <v>0</v>
      </c>
      <c s="36">
        <f>ROUND(G93*H93,6)</f>
      </c>
      <c r="L93" s="38">
        <v>0</v>
      </c>
      <c s="32">
        <f>ROUND(ROUND(L93,2)*ROUND(G93,3),2)</f>
      </c>
      <c s="36" t="s">
        <v>187</v>
      </c>
      <c>
        <f>(M93*21)/100</f>
      </c>
      <c t="s">
        <v>27</v>
      </c>
    </row>
    <row r="94" spans="1:5" ht="12.75">
      <c r="A94" s="35" t="s">
        <v>56</v>
      </c>
      <c r="E94" s="39" t="s">
        <v>4</v>
      </c>
    </row>
    <row r="95" spans="1:5" ht="12.75">
      <c r="A95" s="35" t="s">
        <v>57</v>
      </c>
      <c r="E95" s="40" t="s">
        <v>4</v>
      </c>
    </row>
    <row r="96" spans="1:5" ht="12.75">
      <c r="A96" t="s">
        <v>58</v>
      </c>
      <c r="E96"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579</v>
      </c>
      <c s="41">
        <f>Rekapitulace!C16</f>
      </c>
      <c s="20" t="s">
        <v>0</v>
      </c>
      <c t="s">
        <v>22</v>
      </c>
      <c t="s">
        <v>27</v>
      </c>
    </row>
    <row r="4" spans="1:16" ht="32" customHeight="1">
      <c r="A4" s="24" t="s">
        <v>19</v>
      </c>
      <c s="25" t="s">
        <v>28</v>
      </c>
      <c s="27" t="s">
        <v>579</v>
      </c>
      <c r="E4" s="26" t="s">
        <v>580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623</v>
      </c>
      <c r="E8" s="30" t="s">
        <v>622</v>
      </c>
      <c r="J8" s="29">
        <f>0+J9+J26+J63+J76</f>
      </c>
      <c s="29">
        <f>0+K9+K26+K63+K76</f>
      </c>
      <c s="29">
        <f>0+L9+L26+L63+L76</f>
      </c>
      <c s="29">
        <f>0+M9+M26+M63+M76</f>
      </c>
    </row>
    <row r="9" spans="1:13" ht="12.75">
      <c r="A9" t="s">
        <v>46</v>
      </c>
      <c r="C9" s="31" t="s">
        <v>144</v>
      </c>
      <c r="E9" s="33" t="s">
        <v>145</v>
      </c>
      <c r="J9" s="32">
        <f>0</f>
      </c>
      <c s="32">
        <f>0</f>
      </c>
      <c s="32">
        <f>0+L10+L14+L18+L22</f>
      </c>
      <c s="32">
        <f>0+M10+M14+M18+M22</f>
      </c>
    </row>
    <row r="10" spans="1:16" ht="25.5">
      <c r="A10" t="s">
        <v>49</v>
      </c>
      <c s="34" t="s">
        <v>50</v>
      </c>
      <c s="34" t="s">
        <v>51</v>
      </c>
      <c s="35" t="s">
        <v>52</v>
      </c>
      <c s="6" t="s">
        <v>53</v>
      </c>
      <c s="36" t="s">
        <v>54</v>
      </c>
      <c s="37">
        <v>19</v>
      </c>
      <c s="36">
        <v>0</v>
      </c>
      <c s="36">
        <f>ROUND(G10*H10,6)</f>
      </c>
      <c r="L10" s="38">
        <v>0</v>
      </c>
      <c s="32">
        <f>ROUND(ROUND(L10,2)*ROUND(G10,3),2)</f>
      </c>
      <c s="36" t="s">
        <v>55</v>
      </c>
      <c>
        <f>(M10*21)/100</f>
      </c>
      <c t="s">
        <v>27</v>
      </c>
    </row>
    <row r="11" spans="1:5" ht="25.5">
      <c r="A11" s="35" t="s">
        <v>56</v>
      </c>
      <c r="E11" s="39" t="s">
        <v>177</v>
      </c>
    </row>
    <row r="12" spans="1:5" ht="12.75">
      <c r="A12" s="35" t="s">
        <v>57</v>
      </c>
      <c r="E12" s="40" t="s">
        <v>584</v>
      </c>
    </row>
    <row r="13" spans="1:5" ht="25.5">
      <c r="A13" t="s">
        <v>58</v>
      </c>
      <c r="E13" s="39" t="s">
        <v>177</v>
      </c>
    </row>
    <row r="14" spans="1:16" ht="12.75">
      <c r="A14" t="s">
        <v>49</v>
      </c>
      <c s="34" t="s">
        <v>27</v>
      </c>
      <c s="34" t="s">
        <v>174</v>
      </c>
      <c s="35" t="s">
        <v>4</v>
      </c>
      <c s="6" t="s">
        <v>175</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6" ht="12.75">
      <c r="A18" t="s">
        <v>49</v>
      </c>
      <c s="34" t="s">
        <v>25</v>
      </c>
      <c s="34" t="s">
        <v>585</v>
      </c>
      <c s="35" t="s">
        <v>4</v>
      </c>
      <c s="6" t="s">
        <v>586</v>
      </c>
      <c s="36" t="s">
        <v>587</v>
      </c>
      <c s="37">
        <v>62</v>
      </c>
      <c s="36">
        <v>0</v>
      </c>
      <c s="36">
        <f>ROUND(G18*H18,6)</f>
      </c>
      <c r="L18" s="38">
        <v>0</v>
      </c>
      <c s="32">
        <f>ROUND(ROUND(L18,2)*ROUND(G18,3),2)</f>
      </c>
      <c s="36" t="s">
        <v>187</v>
      </c>
      <c>
        <f>(M18*21)/100</f>
      </c>
      <c t="s">
        <v>27</v>
      </c>
    </row>
    <row r="19" spans="1:5" ht="12.75">
      <c r="A19" s="35" t="s">
        <v>56</v>
      </c>
      <c r="E19" s="39" t="s">
        <v>4</v>
      </c>
    </row>
    <row r="20" spans="1:5" ht="12.75">
      <c r="A20" s="35" t="s">
        <v>57</v>
      </c>
      <c r="E20" s="40" t="s">
        <v>4</v>
      </c>
    </row>
    <row r="21" spans="1:5" ht="12.75">
      <c r="A21" t="s">
        <v>58</v>
      </c>
      <c r="E21" s="39" t="s">
        <v>189</v>
      </c>
    </row>
    <row r="22" spans="1:16" ht="12.75">
      <c r="A22" t="s">
        <v>49</v>
      </c>
      <c s="34" t="s">
        <v>66</v>
      </c>
      <c s="34" t="s">
        <v>588</v>
      </c>
      <c s="35" t="s">
        <v>4</v>
      </c>
      <c s="6" t="s">
        <v>170</v>
      </c>
      <c s="36" t="s">
        <v>93</v>
      </c>
      <c s="37">
        <v>1</v>
      </c>
      <c s="36">
        <v>0</v>
      </c>
      <c s="36">
        <f>ROUND(G22*H22,6)</f>
      </c>
      <c r="L22" s="38">
        <v>0</v>
      </c>
      <c s="32">
        <f>ROUND(ROUND(L22,2)*ROUND(G22,3),2)</f>
      </c>
      <c s="36" t="s">
        <v>187</v>
      </c>
      <c>
        <f>(M22*21)/100</f>
      </c>
      <c t="s">
        <v>27</v>
      </c>
    </row>
    <row r="23" spans="1:5" ht="12.75">
      <c r="A23" s="35" t="s">
        <v>56</v>
      </c>
      <c r="E23" s="39" t="s">
        <v>4</v>
      </c>
    </row>
    <row r="24" spans="1:5" ht="12.75">
      <c r="A24" s="35" t="s">
        <v>57</v>
      </c>
      <c r="E24" s="40" t="s">
        <v>4</v>
      </c>
    </row>
    <row r="25" spans="1:5" ht="12.75">
      <c r="A25" t="s">
        <v>58</v>
      </c>
      <c r="E25" s="39" t="s">
        <v>189</v>
      </c>
    </row>
    <row r="26" spans="1:13" ht="12.75">
      <c r="A26" t="s">
        <v>46</v>
      </c>
      <c r="C26" s="31" t="s">
        <v>50</v>
      </c>
      <c r="E26" s="33" t="s">
        <v>182</v>
      </c>
      <c r="J26" s="32">
        <f>0</f>
      </c>
      <c s="32">
        <f>0</f>
      </c>
      <c s="32">
        <f>0+L27+L31+L35+L39+L43+L47+L51+L55+L59</f>
      </c>
      <c s="32">
        <f>0+M27+M31+M35+M39+M43+M47+M51+M55+M59</f>
      </c>
    </row>
    <row r="27" spans="1:16" ht="12.75">
      <c r="A27" t="s">
        <v>49</v>
      </c>
      <c s="34" t="s">
        <v>70</v>
      </c>
      <c s="34" t="s">
        <v>589</v>
      </c>
      <c s="35" t="s">
        <v>4</v>
      </c>
      <c s="6" t="s">
        <v>590</v>
      </c>
      <c s="36" t="s">
        <v>238</v>
      </c>
      <c s="37">
        <v>500</v>
      </c>
      <c s="36">
        <v>0</v>
      </c>
      <c s="36">
        <f>ROUND(G27*H27,6)</f>
      </c>
      <c r="L27" s="38">
        <v>0</v>
      </c>
      <c s="32">
        <f>ROUND(ROUND(L27,2)*ROUND(G27,3),2)</f>
      </c>
      <c s="36" t="s">
        <v>187</v>
      </c>
      <c>
        <f>(M27*21)/100</f>
      </c>
      <c t="s">
        <v>27</v>
      </c>
    </row>
    <row r="28" spans="1:5" ht="12.75">
      <c r="A28" s="35" t="s">
        <v>56</v>
      </c>
      <c r="E28" s="39" t="s">
        <v>4</v>
      </c>
    </row>
    <row r="29" spans="1:5" ht="12.75">
      <c r="A29" s="35" t="s">
        <v>57</v>
      </c>
      <c r="E29" s="40" t="s">
        <v>4</v>
      </c>
    </row>
    <row r="30" spans="1:5" ht="12.75">
      <c r="A30" t="s">
        <v>58</v>
      </c>
      <c r="E30" s="39" t="s">
        <v>189</v>
      </c>
    </row>
    <row r="31" spans="1:16" ht="12.75">
      <c r="A31" t="s">
        <v>49</v>
      </c>
      <c s="34" t="s">
        <v>26</v>
      </c>
      <c s="34" t="s">
        <v>591</v>
      </c>
      <c s="35" t="s">
        <v>4</v>
      </c>
      <c s="6" t="s">
        <v>592</v>
      </c>
      <c s="36" t="s">
        <v>238</v>
      </c>
      <c s="37">
        <v>500</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6" ht="12.75">
      <c r="A35" t="s">
        <v>49</v>
      </c>
      <c s="34" t="s">
        <v>75</v>
      </c>
      <c s="34" t="s">
        <v>593</v>
      </c>
      <c s="35" t="s">
        <v>4</v>
      </c>
      <c s="6" t="s">
        <v>594</v>
      </c>
      <c s="36" t="s">
        <v>238</v>
      </c>
      <c s="37">
        <v>300</v>
      </c>
      <c s="36">
        <v>0</v>
      </c>
      <c s="36">
        <f>ROUND(G35*H35,6)</f>
      </c>
      <c r="L35" s="38">
        <v>0</v>
      </c>
      <c s="32">
        <f>ROUND(ROUND(L35,2)*ROUND(G35,3),2)</f>
      </c>
      <c s="36" t="s">
        <v>187</v>
      </c>
      <c>
        <f>(M35*21)/100</f>
      </c>
      <c t="s">
        <v>27</v>
      </c>
    </row>
    <row r="36" spans="1:5" ht="12.75">
      <c r="A36" s="35" t="s">
        <v>56</v>
      </c>
      <c r="E36" s="39" t="s">
        <v>4</v>
      </c>
    </row>
    <row r="37" spans="1:5" ht="12.75">
      <c r="A37" s="35" t="s">
        <v>57</v>
      </c>
      <c r="E37" s="40" t="s">
        <v>4</v>
      </c>
    </row>
    <row r="38" spans="1:5" ht="12.75">
      <c r="A38" t="s">
        <v>58</v>
      </c>
      <c r="E38" s="39" t="s">
        <v>189</v>
      </c>
    </row>
    <row r="39" spans="1:16" ht="12.75">
      <c r="A39" t="s">
        <v>49</v>
      </c>
      <c s="34" t="s">
        <v>79</v>
      </c>
      <c s="34" t="s">
        <v>509</v>
      </c>
      <c s="35" t="s">
        <v>4</v>
      </c>
      <c s="6" t="s">
        <v>510</v>
      </c>
      <c s="36" t="s">
        <v>186</v>
      </c>
      <c s="37">
        <v>48</v>
      </c>
      <c s="36">
        <v>0</v>
      </c>
      <c s="36">
        <f>ROUND(G39*H39,6)</f>
      </c>
      <c r="L39" s="38">
        <v>0</v>
      </c>
      <c s="32">
        <f>ROUND(ROUND(L39,2)*ROUND(G39,3),2)</f>
      </c>
      <c s="36" t="s">
        <v>187</v>
      </c>
      <c>
        <f>(M39*21)/100</f>
      </c>
      <c t="s">
        <v>27</v>
      </c>
    </row>
    <row r="40" spans="1:5" ht="12.75">
      <c r="A40" s="35" t="s">
        <v>56</v>
      </c>
      <c r="E40" s="39" t="s">
        <v>511</v>
      </c>
    </row>
    <row r="41" spans="1:5" ht="12.75">
      <c r="A41" s="35" t="s">
        <v>57</v>
      </c>
      <c r="E41" s="40" t="s">
        <v>512</v>
      </c>
    </row>
    <row r="42" spans="1:5" ht="12.75">
      <c r="A42" t="s">
        <v>58</v>
      </c>
      <c r="E42" s="39" t="s">
        <v>189</v>
      </c>
    </row>
    <row r="43" spans="1:16" ht="12.75">
      <c r="A43" t="s">
        <v>49</v>
      </c>
      <c s="34" t="s">
        <v>83</v>
      </c>
      <c s="34" t="s">
        <v>595</v>
      </c>
      <c s="35" t="s">
        <v>4</v>
      </c>
      <c s="6" t="s">
        <v>596</v>
      </c>
      <c s="36" t="s">
        <v>186</v>
      </c>
      <c s="37">
        <v>48</v>
      </c>
      <c s="36">
        <v>0</v>
      </c>
      <c s="36">
        <f>ROUND(G43*H43,6)</f>
      </c>
      <c r="L43" s="38">
        <v>0</v>
      </c>
      <c s="32">
        <f>ROUND(ROUND(L43,2)*ROUND(G43,3),2)</f>
      </c>
      <c s="36" t="s">
        <v>187</v>
      </c>
      <c>
        <f>(M43*21)/100</f>
      </c>
      <c t="s">
        <v>27</v>
      </c>
    </row>
    <row r="44" spans="1:5" ht="25.5">
      <c r="A44" s="35" t="s">
        <v>56</v>
      </c>
      <c r="E44" s="39" t="s">
        <v>205</v>
      </c>
    </row>
    <row r="45" spans="1:5" ht="12.75">
      <c r="A45" s="35" t="s">
        <v>57</v>
      </c>
      <c r="E45" s="40" t="s">
        <v>4</v>
      </c>
    </row>
    <row r="46" spans="1:5" ht="12.75">
      <c r="A46" t="s">
        <v>58</v>
      </c>
      <c r="E46" s="39" t="s">
        <v>189</v>
      </c>
    </row>
    <row r="47" spans="1:16" ht="12.75">
      <c r="A47" t="s">
        <v>49</v>
      </c>
      <c s="34" t="s">
        <v>129</v>
      </c>
      <c s="34" t="s">
        <v>597</v>
      </c>
      <c s="35" t="s">
        <v>4</v>
      </c>
      <c s="6" t="s">
        <v>598</v>
      </c>
      <c s="36" t="s">
        <v>186</v>
      </c>
      <c s="37">
        <v>58</v>
      </c>
      <c s="36">
        <v>0</v>
      </c>
      <c s="36">
        <f>ROUND(G47*H47,6)</f>
      </c>
      <c r="L47" s="38">
        <v>0</v>
      </c>
      <c s="32">
        <f>ROUND(ROUND(L47,2)*ROUND(G47,3),2)</f>
      </c>
      <c s="36" t="s">
        <v>187</v>
      </c>
      <c>
        <f>(M47*21)/100</f>
      </c>
      <c t="s">
        <v>27</v>
      </c>
    </row>
    <row r="48" spans="1:5" ht="12.75">
      <c r="A48" s="35" t="s">
        <v>56</v>
      </c>
      <c r="E48" s="39" t="s">
        <v>201</v>
      </c>
    </row>
    <row r="49" spans="1:5" ht="12.75">
      <c r="A49" s="35" t="s">
        <v>57</v>
      </c>
      <c r="E49" s="40" t="s">
        <v>4</v>
      </c>
    </row>
    <row r="50" spans="1:5" ht="12.75">
      <c r="A50" t="s">
        <v>58</v>
      </c>
      <c r="E50" s="39" t="s">
        <v>189</v>
      </c>
    </row>
    <row r="51" spans="1:16" ht="12.75">
      <c r="A51" t="s">
        <v>49</v>
      </c>
      <c s="34" t="s">
        <v>135</v>
      </c>
      <c s="34" t="s">
        <v>217</v>
      </c>
      <c s="35" t="s">
        <v>4</v>
      </c>
      <c s="6" t="s">
        <v>218</v>
      </c>
      <c s="36" t="s">
        <v>186</v>
      </c>
      <c s="37">
        <v>48</v>
      </c>
      <c s="36">
        <v>0</v>
      </c>
      <c s="36">
        <f>ROUND(G51*H51,6)</f>
      </c>
      <c r="L51" s="38">
        <v>0</v>
      </c>
      <c s="32">
        <f>ROUND(ROUND(L51,2)*ROUND(G51,3),2)</f>
      </c>
      <c s="36" t="s">
        <v>187</v>
      </c>
      <c>
        <f>(M51*21)/100</f>
      </c>
      <c t="s">
        <v>27</v>
      </c>
    </row>
    <row r="52" spans="1:5" ht="12.75">
      <c r="A52" s="35" t="s">
        <v>56</v>
      </c>
      <c r="E52" s="39" t="s">
        <v>4</v>
      </c>
    </row>
    <row r="53" spans="1:5" ht="12.75">
      <c r="A53" s="35" t="s">
        <v>57</v>
      </c>
      <c r="E53" s="40" t="s">
        <v>4</v>
      </c>
    </row>
    <row r="54" spans="1:5" ht="12.75">
      <c r="A54" t="s">
        <v>58</v>
      </c>
      <c r="E54" s="39" t="s">
        <v>189</v>
      </c>
    </row>
    <row r="55" spans="1:16" ht="12.75">
      <c r="A55" t="s">
        <v>49</v>
      </c>
      <c s="34" t="s">
        <v>176</v>
      </c>
      <c s="34" t="s">
        <v>624</v>
      </c>
      <c s="35" t="s">
        <v>4</v>
      </c>
      <c s="6" t="s">
        <v>625</v>
      </c>
      <c s="36" t="s">
        <v>186</v>
      </c>
      <c s="37">
        <v>104</v>
      </c>
      <c s="36">
        <v>0</v>
      </c>
      <c s="36">
        <f>ROUND(G55*H55,6)</f>
      </c>
      <c r="L55" s="38">
        <v>0</v>
      </c>
      <c s="32">
        <f>ROUND(ROUND(L55,2)*ROUND(G55,3),2)</f>
      </c>
      <c s="36" t="s">
        <v>187</v>
      </c>
      <c>
        <f>(M55*21)/100</f>
      </c>
      <c t="s">
        <v>27</v>
      </c>
    </row>
    <row r="56" spans="1:5" ht="12.75">
      <c r="A56" s="35" t="s">
        <v>56</v>
      </c>
      <c r="E56" s="39" t="s">
        <v>4</v>
      </c>
    </row>
    <row r="57" spans="1:5" ht="12.75">
      <c r="A57" s="35" t="s">
        <v>57</v>
      </c>
      <c r="E57" s="40" t="s">
        <v>4</v>
      </c>
    </row>
    <row r="58" spans="1:5" ht="12.75">
      <c r="A58" t="s">
        <v>58</v>
      </c>
      <c r="E58" s="39" t="s">
        <v>189</v>
      </c>
    </row>
    <row r="59" spans="1:16" ht="25.5">
      <c r="A59" t="s">
        <v>49</v>
      </c>
      <c s="34" t="s">
        <v>179</v>
      </c>
      <c s="34" t="s">
        <v>626</v>
      </c>
      <c s="35" t="s">
        <v>4</v>
      </c>
      <c s="6" t="s">
        <v>627</v>
      </c>
      <c s="36" t="s">
        <v>186</v>
      </c>
      <c s="37">
        <v>104</v>
      </c>
      <c s="36">
        <v>0</v>
      </c>
      <c s="36">
        <f>ROUND(G59*H59,6)</f>
      </c>
      <c r="L59" s="38">
        <v>0</v>
      </c>
      <c s="32">
        <f>ROUND(ROUND(L59,2)*ROUND(G59,3),2)</f>
      </c>
      <c s="36" t="s">
        <v>187</v>
      </c>
      <c>
        <f>(M59*21)/100</f>
      </c>
      <c t="s">
        <v>27</v>
      </c>
    </row>
    <row r="60" spans="1:5" ht="12.75">
      <c r="A60" s="35" t="s">
        <v>56</v>
      </c>
      <c r="E60" s="39" t="s">
        <v>4</v>
      </c>
    </row>
    <row r="61" spans="1:5" ht="12.75">
      <c r="A61" s="35" t="s">
        <v>57</v>
      </c>
      <c r="E61" s="40" t="s">
        <v>4</v>
      </c>
    </row>
    <row r="62" spans="1:5" ht="12.75">
      <c r="A62" t="s">
        <v>58</v>
      </c>
      <c r="E62" s="39" t="s">
        <v>189</v>
      </c>
    </row>
    <row r="63" spans="1:13" ht="12.75">
      <c r="A63" t="s">
        <v>46</v>
      </c>
      <c r="C63" s="31" t="s">
        <v>408</v>
      </c>
      <c r="E63" s="33" t="s">
        <v>599</v>
      </c>
      <c r="J63" s="32">
        <f>0</f>
      </c>
      <c s="32">
        <f>0</f>
      </c>
      <c s="32">
        <f>0+L64+L68+L72</f>
      </c>
      <c s="32">
        <f>0+M64+M68+M72</f>
      </c>
    </row>
    <row r="64" spans="1:16" ht="12.75">
      <c r="A64" t="s">
        <v>49</v>
      </c>
      <c s="34" t="s">
        <v>220</v>
      </c>
      <c s="34" t="s">
        <v>600</v>
      </c>
      <c s="35" t="s">
        <v>4</v>
      </c>
      <c s="6" t="s">
        <v>601</v>
      </c>
      <c s="36" t="s">
        <v>242</v>
      </c>
      <c s="37">
        <v>62</v>
      </c>
      <c s="36">
        <v>0</v>
      </c>
      <c s="36">
        <f>ROUND(G64*H64,6)</f>
      </c>
      <c r="L64" s="38">
        <v>0</v>
      </c>
      <c s="32">
        <f>ROUND(ROUND(L64,2)*ROUND(G64,3),2)</f>
      </c>
      <c s="36" t="s">
        <v>187</v>
      </c>
      <c>
        <f>(M64*21)/100</f>
      </c>
      <c t="s">
        <v>27</v>
      </c>
    </row>
    <row r="65" spans="1:5" ht="12.75">
      <c r="A65" s="35" t="s">
        <v>56</v>
      </c>
      <c r="E65" s="39" t="s">
        <v>4</v>
      </c>
    </row>
    <row r="66" spans="1:5" ht="12.75">
      <c r="A66" s="35" t="s">
        <v>57</v>
      </c>
      <c r="E66" s="40" t="s">
        <v>4</v>
      </c>
    </row>
    <row r="67" spans="1:5" ht="12.75">
      <c r="A67" t="s">
        <v>58</v>
      </c>
      <c r="E67" s="39" t="s">
        <v>189</v>
      </c>
    </row>
    <row r="68" spans="1:16" ht="12.75">
      <c r="A68" t="s">
        <v>49</v>
      </c>
      <c s="34" t="s">
        <v>225</v>
      </c>
      <c s="34" t="s">
        <v>602</v>
      </c>
      <c s="35" t="s">
        <v>4</v>
      </c>
      <c s="6" t="s">
        <v>603</v>
      </c>
      <c s="36" t="s">
        <v>242</v>
      </c>
      <c s="37">
        <v>62</v>
      </c>
      <c s="36">
        <v>0</v>
      </c>
      <c s="36">
        <f>ROUND(G68*H68,6)</f>
      </c>
      <c r="L68" s="38">
        <v>0</v>
      </c>
      <c s="32">
        <f>ROUND(ROUND(L68,2)*ROUND(G68,3),2)</f>
      </c>
      <c s="36" t="s">
        <v>187</v>
      </c>
      <c>
        <f>(M68*21)/100</f>
      </c>
      <c t="s">
        <v>27</v>
      </c>
    </row>
    <row r="69" spans="1:5" ht="12.75">
      <c r="A69" s="35" t="s">
        <v>56</v>
      </c>
      <c r="E69" s="39" t="s">
        <v>4</v>
      </c>
    </row>
    <row r="70" spans="1:5" ht="12.75">
      <c r="A70" s="35" t="s">
        <v>57</v>
      </c>
      <c r="E70" s="40" t="s">
        <v>4</v>
      </c>
    </row>
    <row r="71" spans="1:5" ht="12.75">
      <c r="A71" t="s">
        <v>58</v>
      </c>
      <c r="E71" s="39" t="s">
        <v>189</v>
      </c>
    </row>
    <row r="72" spans="1:16" ht="25.5">
      <c r="A72" t="s">
        <v>49</v>
      </c>
      <c s="34" t="s">
        <v>229</v>
      </c>
      <c s="34" t="s">
        <v>604</v>
      </c>
      <c s="35" t="s">
        <v>4</v>
      </c>
      <c s="6" t="s">
        <v>605</v>
      </c>
      <c s="36" t="s">
        <v>242</v>
      </c>
      <c s="37">
        <v>22</v>
      </c>
      <c s="36">
        <v>0</v>
      </c>
      <c s="36">
        <f>ROUND(G72*H72,6)</f>
      </c>
      <c r="L72" s="38">
        <v>0</v>
      </c>
      <c s="32">
        <f>ROUND(ROUND(L72,2)*ROUND(G72,3),2)</f>
      </c>
      <c s="36" t="s">
        <v>187</v>
      </c>
      <c>
        <f>(M72*21)/100</f>
      </c>
      <c t="s">
        <v>27</v>
      </c>
    </row>
    <row r="73" spans="1:5" ht="12.75">
      <c r="A73" s="35" t="s">
        <v>56</v>
      </c>
      <c r="E73" s="39" t="s">
        <v>4</v>
      </c>
    </row>
    <row r="74" spans="1:5" ht="12.75">
      <c r="A74" s="35" t="s">
        <v>57</v>
      </c>
      <c r="E74" s="40" t="s">
        <v>4</v>
      </c>
    </row>
    <row r="75" spans="1:5" ht="12.75">
      <c r="A75" t="s">
        <v>58</v>
      </c>
      <c r="E75" s="39" t="s">
        <v>189</v>
      </c>
    </row>
    <row r="76" spans="1:13" ht="12.75">
      <c r="A76" t="s">
        <v>46</v>
      </c>
      <c r="C76" s="31" t="s">
        <v>427</v>
      </c>
      <c r="E76" s="33" t="s">
        <v>606</v>
      </c>
      <c r="J76" s="32">
        <f>0</f>
      </c>
      <c s="32">
        <f>0</f>
      </c>
      <c s="32">
        <f>0+L77+L81+L85+L89+L93+L97+L101+L105+L109+L113</f>
      </c>
      <c s="32">
        <f>0+M77+M81+M85+M89+M93+M97+M101+M105+M109+M113</f>
      </c>
    </row>
    <row r="77" spans="1:16" ht="12.75">
      <c r="A77" t="s">
        <v>49</v>
      </c>
      <c s="34" t="s">
        <v>181</v>
      </c>
      <c s="34" t="s">
        <v>607</v>
      </c>
      <c s="35" t="s">
        <v>4</v>
      </c>
      <c s="6" t="s">
        <v>608</v>
      </c>
      <c s="36" t="s">
        <v>242</v>
      </c>
      <c s="37">
        <v>46</v>
      </c>
      <c s="36">
        <v>0</v>
      </c>
      <c s="36">
        <f>ROUND(G77*H77,6)</f>
      </c>
      <c r="L77" s="38">
        <v>0</v>
      </c>
      <c s="32">
        <f>ROUND(ROUND(L77,2)*ROUND(G77,3),2)</f>
      </c>
      <c s="36" t="s">
        <v>187</v>
      </c>
      <c>
        <f>(M77*21)/100</f>
      </c>
      <c t="s">
        <v>27</v>
      </c>
    </row>
    <row r="78" spans="1:5" ht="12.75">
      <c r="A78" s="35" t="s">
        <v>56</v>
      </c>
      <c r="E78" s="39" t="s">
        <v>4</v>
      </c>
    </row>
    <row r="79" spans="1:5" ht="12.75">
      <c r="A79" s="35" t="s">
        <v>57</v>
      </c>
      <c r="E79" s="40" t="s">
        <v>4</v>
      </c>
    </row>
    <row r="80" spans="1:5" ht="12.75">
      <c r="A80" t="s">
        <v>58</v>
      </c>
      <c r="E80" s="39" t="s">
        <v>189</v>
      </c>
    </row>
    <row r="81" spans="1:16" ht="12.75">
      <c r="A81" t="s">
        <v>49</v>
      </c>
      <c s="34" t="s">
        <v>183</v>
      </c>
      <c s="34" t="s">
        <v>628</v>
      </c>
      <c s="35" t="s">
        <v>4</v>
      </c>
      <c s="6" t="s">
        <v>629</v>
      </c>
      <c s="36" t="s">
        <v>242</v>
      </c>
      <c s="37">
        <v>62</v>
      </c>
      <c s="36">
        <v>0</v>
      </c>
      <c s="36">
        <f>ROUND(G81*H81,6)</f>
      </c>
      <c r="L81" s="38">
        <v>0</v>
      </c>
      <c s="32">
        <f>ROUND(ROUND(L81,2)*ROUND(G81,3),2)</f>
      </c>
      <c s="36" t="s">
        <v>187</v>
      </c>
      <c>
        <f>(M81*21)/100</f>
      </c>
      <c t="s">
        <v>27</v>
      </c>
    </row>
    <row r="82" spans="1:5" ht="12.75">
      <c r="A82" s="35" t="s">
        <v>56</v>
      </c>
      <c r="E82" s="39" t="s">
        <v>4</v>
      </c>
    </row>
    <row r="83" spans="1:5" ht="12.75">
      <c r="A83" s="35" t="s">
        <v>57</v>
      </c>
      <c r="E83" s="40" t="s">
        <v>4</v>
      </c>
    </row>
    <row r="84" spans="1:5" ht="12.75">
      <c r="A84" t="s">
        <v>58</v>
      </c>
      <c r="E84" s="39" t="s">
        <v>189</v>
      </c>
    </row>
    <row r="85" spans="1:16" ht="12.75">
      <c r="A85" t="s">
        <v>49</v>
      </c>
      <c s="34" t="s">
        <v>190</v>
      </c>
      <c s="34" t="s">
        <v>630</v>
      </c>
      <c s="35" t="s">
        <v>4</v>
      </c>
      <c s="6" t="s">
        <v>631</v>
      </c>
      <c s="36" t="s">
        <v>165</v>
      </c>
      <c s="37">
        <v>2</v>
      </c>
      <c s="36">
        <v>0</v>
      </c>
      <c s="36">
        <f>ROUND(G85*H85,6)</f>
      </c>
      <c r="L85" s="38">
        <v>0</v>
      </c>
      <c s="32">
        <f>ROUND(ROUND(L85,2)*ROUND(G85,3),2)</f>
      </c>
      <c s="36" t="s">
        <v>187</v>
      </c>
      <c>
        <f>(M85*21)/100</f>
      </c>
      <c t="s">
        <v>27</v>
      </c>
    </row>
    <row r="86" spans="1:5" ht="12.75">
      <c r="A86" s="35" t="s">
        <v>56</v>
      </c>
      <c r="E86" s="39" t="s">
        <v>4</v>
      </c>
    </row>
    <row r="87" spans="1:5" ht="12.75">
      <c r="A87" s="35" t="s">
        <v>57</v>
      </c>
      <c r="E87" s="40" t="s">
        <v>4</v>
      </c>
    </row>
    <row r="88" spans="1:5" ht="12.75">
      <c r="A88" t="s">
        <v>58</v>
      </c>
      <c r="E88" s="39" t="s">
        <v>189</v>
      </c>
    </row>
    <row r="89" spans="1:16" ht="12.75">
      <c r="A89" t="s">
        <v>49</v>
      </c>
      <c s="34" t="s">
        <v>194</v>
      </c>
      <c s="34" t="s">
        <v>632</v>
      </c>
      <c s="35" t="s">
        <v>4</v>
      </c>
      <c s="6" t="s">
        <v>633</v>
      </c>
      <c s="36" t="s">
        <v>165</v>
      </c>
      <c s="37">
        <v>2</v>
      </c>
      <c s="36">
        <v>0</v>
      </c>
      <c s="36">
        <f>ROUND(G89*H89,6)</f>
      </c>
      <c r="L89" s="38">
        <v>0</v>
      </c>
      <c s="32">
        <f>ROUND(ROUND(L89,2)*ROUND(G89,3),2)</f>
      </c>
      <c s="36" t="s">
        <v>187</v>
      </c>
      <c>
        <f>(M89*21)/100</f>
      </c>
      <c t="s">
        <v>27</v>
      </c>
    </row>
    <row r="90" spans="1:5" ht="12.75">
      <c r="A90" s="35" t="s">
        <v>56</v>
      </c>
      <c r="E90" s="39" t="s">
        <v>4</v>
      </c>
    </row>
    <row r="91" spans="1:5" ht="12.75">
      <c r="A91" s="35" t="s">
        <v>57</v>
      </c>
      <c r="E91" s="40" t="s">
        <v>4</v>
      </c>
    </row>
    <row r="92" spans="1:5" ht="12.75">
      <c r="A92" t="s">
        <v>58</v>
      </c>
      <c r="E92" s="39" t="s">
        <v>189</v>
      </c>
    </row>
    <row r="93" spans="1:16" ht="12.75">
      <c r="A93" t="s">
        <v>49</v>
      </c>
      <c s="34" t="s">
        <v>198</v>
      </c>
      <c s="34" t="s">
        <v>634</v>
      </c>
      <c s="35" t="s">
        <v>4</v>
      </c>
      <c s="6" t="s">
        <v>635</v>
      </c>
      <c s="36" t="s">
        <v>242</v>
      </c>
      <c s="37">
        <v>70</v>
      </c>
      <c s="36">
        <v>0</v>
      </c>
      <c s="36">
        <f>ROUND(G93*H93,6)</f>
      </c>
      <c r="L93" s="38">
        <v>0</v>
      </c>
      <c s="32">
        <f>ROUND(ROUND(L93,2)*ROUND(G93,3),2)</f>
      </c>
      <c s="36" t="s">
        <v>187</v>
      </c>
      <c>
        <f>(M93*21)/100</f>
      </c>
      <c t="s">
        <v>27</v>
      </c>
    </row>
    <row r="94" spans="1:5" ht="12.75">
      <c r="A94" s="35" t="s">
        <v>56</v>
      </c>
      <c r="E94" s="39" t="s">
        <v>4</v>
      </c>
    </row>
    <row r="95" spans="1:5" ht="12.75">
      <c r="A95" s="35" t="s">
        <v>57</v>
      </c>
      <c r="E95" s="40" t="s">
        <v>4</v>
      </c>
    </row>
    <row r="96" spans="1:5" ht="12.75">
      <c r="A96" t="s">
        <v>58</v>
      </c>
      <c r="E96" s="39" t="s">
        <v>189</v>
      </c>
    </row>
    <row r="97" spans="1:16" ht="25.5">
      <c r="A97" t="s">
        <v>49</v>
      </c>
      <c s="34" t="s">
        <v>202</v>
      </c>
      <c s="34" t="s">
        <v>636</v>
      </c>
      <c s="35" t="s">
        <v>4</v>
      </c>
      <c s="6" t="s">
        <v>637</v>
      </c>
      <c s="36" t="s">
        <v>165</v>
      </c>
      <c s="37">
        <v>2</v>
      </c>
      <c s="36">
        <v>0</v>
      </c>
      <c s="36">
        <f>ROUND(G97*H97,6)</f>
      </c>
      <c r="L97" s="38">
        <v>0</v>
      </c>
      <c s="32">
        <f>ROUND(ROUND(L97,2)*ROUND(G97,3),2)</f>
      </c>
      <c s="36" t="s">
        <v>187</v>
      </c>
      <c>
        <f>(M97*21)/100</f>
      </c>
      <c t="s">
        <v>27</v>
      </c>
    </row>
    <row r="98" spans="1:5" ht="12.75">
      <c r="A98" s="35" t="s">
        <v>56</v>
      </c>
      <c r="E98" s="39" t="s">
        <v>4</v>
      </c>
    </row>
    <row r="99" spans="1:5" ht="12.75">
      <c r="A99" s="35" t="s">
        <v>57</v>
      </c>
      <c r="E99" s="40" t="s">
        <v>4</v>
      </c>
    </row>
    <row r="100" spans="1:5" ht="12.75">
      <c r="A100" t="s">
        <v>58</v>
      </c>
      <c r="E100" s="39" t="s">
        <v>189</v>
      </c>
    </row>
    <row r="101" spans="1:16" ht="12.75">
      <c r="A101" t="s">
        <v>49</v>
      </c>
      <c s="34" t="s">
        <v>206</v>
      </c>
      <c s="34" t="s">
        <v>615</v>
      </c>
      <c s="35" t="s">
        <v>4</v>
      </c>
      <c s="6" t="s">
        <v>616</v>
      </c>
      <c s="36" t="s">
        <v>242</v>
      </c>
      <c s="37">
        <v>62</v>
      </c>
      <c s="36">
        <v>0</v>
      </c>
      <c s="36">
        <f>ROUND(G101*H101,6)</f>
      </c>
      <c r="L101" s="38">
        <v>0</v>
      </c>
      <c s="32">
        <f>ROUND(ROUND(L101,2)*ROUND(G101,3),2)</f>
      </c>
      <c s="36" t="s">
        <v>187</v>
      </c>
      <c>
        <f>(M101*21)/100</f>
      </c>
      <c t="s">
        <v>27</v>
      </c>
    </row>
    <row r="102" spans="1:5" ht="12.75">
      <c r="A102" s="35" t="s">
        <v>56</v>
      </c>
      <c r="E102" s="39" t="s">
        <v>4</v>
      </c>
    </row>
    <row r="103" spans="1:5" ht="12.75">
      <c r="A103" s="35" t="s">
        <v>57</v>
      </c>
      <c r="E103" s="40" t="s">
        <v>4</v>
      </c>
    </row>
    <row r="104" spans="1:5" ht="12.75">
      <c r="A104" t="s">
        <v>58</v>
      </c>
      <c r="E104" s="39" t="s">
        <v>189</v>
      </c>
    </row>
    <row r="105" spans="1:16" ht="12.75">
      <c r="A105" t="s">
        <v>49</v>
      </c>
      <c s="34" t="s">
        <v>209</v>
      </c>
      <c s="34" t="s">
        <v>638</v>
      </c>
      <c s="35" t="s">
        <v>4</v>
      </c>
      <c s="6" t="s">
        <v>639</v>
      </c>
      <c s="36" t="s">
        <v>242</v>
      </c>
      <c s="37">
        <v>40</v>
      </c>
      <c s="36">
        <v>0</v>
      </c>
      <c s="36">
        <f>ROUND(G105*H105,6)</f>
      </c>
      <c r="L105" s="38">
        <v>0</v>
      </c>
      <c s="32">
        <f>ROUND(ROUND(L105,2)*ROUND(G105,3),2)</f>
      </c>
      <c s="36" t="s">
        <v>187</v>
      </c>
      <c>
        <f>(M105*21)/100</f>
      </c>
      <c t="s">
        <v>27</v>
      </c>
    </row>
    <row r="106" spans="1:5" ht="12.75">
      <c r="A106" s="35" t="s">
        <v>56</v>
      </c>
      <c r="E106" s="39" t="s">
        <v>4</v>
      </c>
    </row>
    <row r="107" spans="1:5" ht="12.75">
      <c r="A107" s="35" t="s">
        <v>57</v>
      </c>
      <c r="E107" s="40" t="s">
        <v>4</v>
      </c>
    </row>
    <row r="108" spans="1:5" ht="12.75">
      <c r="A108" t="s">
        <v>58</v>
      </c>
      <c r="E108" s="39" t="s">
        <v>189</v>
      </c>
    </row>
    <row r="109" spans="1:16" ht="12.75">
      <c r="A109" t="s">
        <v>49</v>
      </c>
      <c s="34" t="s">
        <v>212</v>
      </c>
      <c s="34" t="s">
        <v>617</v>
      </c>
      <c s="35" t="s">
        <v>4</v>
      </c>
      <c s="6" t="s">
        <v>618</v>
      </c>
      <c s="36" t="s">
        <v>165</v>
      </c>
      <c s="37">
        <v>2</v>
      </c>
      <c s="36">
        <v>0</v>
      </c>
      <c s="36">
        <f>ROUND(G109*H109,6)</f>
      </c>
      <c r="L109" s="38">
        <v>0</v>
      </c>
      <c s="32">
        <f>ROUND(ROUND(L109,2)*ROUND(G109,3),2)</f>
      </c>
      <c s="36" t="s">
        <v>187</v>
      </c>
      <c>
        <f>(M109*21)/100</f>
      </c>
      <c t="s">
        <v>27</v>
      </c>
    </row>
    <row r="110" spans="1:5" ht="12.75">
      <c r="A110" s="35" t="s">
        <v>56</v>
      </c>
      <c r="E110" s="39" t="s">
        <v>4</v>
      </c>
    </row>
    <row r="111" spans="1:5" ht="12.75">
      <c r="A111" s="35" t="s">
        <v>57</v>
      </c>
      <c r="E111" s="40" t="s">
        <v>4</v>
      </c>
    </row>
    <row r="112" spans="1:5" ht="12.75">
      <c r="A112" t="s">
        <v>58</v>
      </c>
      <c r="E112" s="39" t="s">
        <v>189</v>
      </c>
    </row>
    <row r="113" spans="1:16" ht="12.75">
      <c r="A113" t="s">
        <v>49</v>
      </c>
      <c s="34" t="s">
        <v>216</v>
      </c>
      <c s="34" t="s">
        <v>619</v>
      </c>
      <c s="35" t="s">
        <v>4</v>
      </c>
      <c s="6" t="s">
        <v>620</v>
      </c>
      <c s="36" t="s">
        <v>165</v>
      </c>
      <c s="37">
        <v>2</v>
      </c>
      <c s="36">
        <v>0</v>
      </c>
      <c s="36">
        <f>ROUND(G113*H113,6)</f>
      </c>
      <c r="L113" s="38">
        <v>0</v>
      </c>
      <c s="32">
        <f>ROUND(ROUND(L113,2)*ROUND(G113,3),2)</f>
      </c>
      <c s="36" t="s">
        <v>187</v>
      </c>
      <c>
        <f>(M113*21)/100</f>
      </c>
      <c t="s">
        <v>27</v>
      </c>
    </row>
    <row r="114" spans="1:5" ht="12.75">
      <c r="A114" s="35" t="s">
        <v>56</v>
      </c>
      <c r="E114" s="39" t="s">
        <v>4</v>
      </c>
    </row>
    <row r="115" spans="1:5" ht="12.75">
      <c r="A115" s="35" t="s">
        <v>57</v>
      </c>
      <c r="E115" s="40" t="s">
        <v>4</v>
      </c>
    </row>
    <row r="116" spans="1:5" ht="12.75">
      <c r="A116" t="s">
        <v>58</v>
      </c>
      <c r="E116"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579</v>
      </c>
      <c s="41">
        <f>Rekapitulace!C16</f>
      </c>
      <c s="20" t="s">
        <v>0</v>
      </c>
      <c t="s">
        <v>22</v>
      </c>
      <c t="s">
        <v>27</v>
      </c>
    </row>
    <row r="4" spans="1:16" ht="32" customHeight="1">
      <c r="A4" s="24" t="s">
        <v>19</v>
      </c>
      <c s="25" t="s">
        <v>28</v>
      </c>
      <c s="27" t="s">
        <v>579</v>
      </c>
      <c r="E4" s="26" t="s">
        <v>580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642</v>
      </c>
      <c r="E8" s="30" t="s">
        <v>641</v>
      </c>
      <c r="J8" s="29">
        <f>0+J9+J14+J23</f>
      </c>
      <c s="29">
        <f>0+K9+K14+K23</f>
      </c>
      <c s="29">
        <f>0+L9+L14+L23</f>
      </c>
      <c s="29">
        <f>0+M9+M14+M23</f>
      </c>
    </row>
    <row r="9" spans="1:13" ht="12.75">
      <c r="A9" t="s">
        <v>46</v>
      </c>
      <c r="C9" s="31" t="s">
        <v>144</v>
      </c>
      <c r="E9" s="33" t="s">
        <v>145</v>
      </c>
      <c r="J9" s="32">
        <f>0</f>
      </c>
      <c s="32">
        <f>0</f>
      </c>
      <c s="32">
        <f>0+L10</f>
      </c>
      <c s="32">
        <f>0+M10</f>
      </c>
    </row>
    <row r="10" spans="1:16" ht="12.75">
      <c r="A10" t="s">
        <v>49</v>
      </c>
      <c s="34" t="s">
        <v>50</v>
      </c>
      <c s="34" t="s">
        <v>174</v>
      </c>
      <c s="35" t="s">
        <v>4</v>
      </c>
      <c s="6" t="s">
        <v>175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182</v>
      </c>
      <c r="J14" s="32">
        <f>0</f>
      </c>
      <c s="32">
        <f>0</f>
      </c>
      <c s="32">
        <f>0+L15+L19</f>
      </c>
      <c s="32">
        <f>0+M15+M19</f>
      </c>
    </row>
    <row r="15" spans="1:16" ht="12.75">
      <c r="A15" t="s">
        <v>49</v>
      </c>
      <c s="34" t="s">
        <v>27</v>
      </c>
      <c s="34" t="s">
        <v>595</v>
      </c>
      <c s="35" t="s">
        <v>4</v>
      </c>
      <c s="6" t="s">
        <v>596</v>
      </c>
      <c s="36" t="s">
        <v>186</v>
      </c>
      <c s="37">
        <v>18</v>
      </c>
      <c s="36">
        <v>0</v>
      </c>
      <c s="36">
        <f>ROUND(G15*H15,6)</f>
      </c>
      <c r="L15" s="38">
        <v>0</v>
      </c>
      <c s="32">
        <f>ROUND(ROUND(L15,2)*ROUND(G15,3),2)</f>
      </c>
      <c s="36" t="s">
        <v>187</v>
      </c>
      <c>
        <f>(M15*21)/100</f>
      </c>
      <c t="s">
        <v>27</v>
      </c>
    </row>
    <row r="16" spans="1:5" ht="12.75">
      <c r="A16" s="35" t="s">
        <v>56</v>
      </c>
      <c r="E16" s="39" t="s">
        <v>643</v>
      </c>
    </row>
    <row r="17" spans="1:5" ht="12.75">
      <c r="A17" s="35" t="s">
        <v>57</v>
      </c>
      <c r="E17" s="40" t="s">
        <v>644</v>
      </c>
    </row>
    <row r="18" spans="1:5" ht="12.75">
      <c r="A18" t="s">
        <v>58</v>
      </c>
      <c r="E18" s="39" t="s">
        <v>189</v>
      </c>
    </row>
    <row r="19" spans="1:16" ht="12.75">
      <c r="A19" t="s">
        <v>49</v>
      </c>
      <c s="34" t="s">
        <v>25</v>
      </c>
      <c s="34" t="s">
        <v>217</v>
      </c>
      <c s="35" t="s">
        <v>4</v>
      </c>
      <c s="6" t="s">
        <v>218</v>
      </c>
      <c s="36" t="s">
        <v>186</v>
      </c>
      <c s="37">
        <v>18</v>
      </c>
      <c s="36">
        <v>0</v>
      </c>
      <c s="36">
        <f>ROUND(G19*H19,6)</f>
      </c>
      <c r="L19" s="38">
        <v>0</v>
      </c>
      <c s="32">
        <f>ROUND(ROUND(L19,2)*ROUND(G19,3),2)</f>
      </c>
      <c s="36" t="s">
        <v>187</v>
      </c>
      <c>
        <f>(M19*21)/100</f>
      </c>
      <c t="s">
        <v>27</v>
      </c>
    </row>
    <row r="20" spans="1:5" ht="12.75">
      <c r="A20" s="35" t="s">
        <v>56</v>
      </c>
      <c r="E20" s="39" t="s">
        <v>645</v>
      </c>
    </row>
    <row r="21" spans="1:5" ht="12.75">
      <c r="A21" s="35" t="s">
        <v>57</v>
      </c>
      <c r="E21" s="40" t="s">
        <v>644</v>
      </c>
    </row>
    <row r="22" spans="1:5" ht="12.75">
      <c r="A22" t="s">
        <v>58</v>
      </c>
      <c r="E22" s="39" t="s">
        <v>189</v>
      </c>
    </row>
    <row r="23" spans="1:13" ht="12.75">
      <c r="A23" t="s">
        <v>46</v>
      </c>
      <c r="C23" s="31" t="s">
        <v>75</v>
      </c>
      <c r="E23" s="33" t="s">
        <v>371</v>
      </c>
      <c r="J23" s="32">
        <f>0</f>
      </c>
      <c s="32">
        <f>0</f>
      </c>
      <c s="32">
        <f>0+L24+L28+L32+L36</f>
      </c>
      <c s="32">
        <f>0+M24+M28+M32+M36</f>
      </c>
    </row>
    <row r="24" spans="1:16" ht="12.75">
      <c r="A24" t="s">
        <v>49</v>
      </c>
      <c s="34" t="s">
        <v>66</v>
      </c>
      <c s="34" t="s">
        <v>646</v>
      </c>
      <c s="35" t="s">
        <v>4</v>
      </c>
      <c s="6" t="s">
        <v>647</v>
      </c>
      <c s="36" t="s">
        <v>242</v>
      </c>
      <c s="37">
        <v>60</v>
      </c>
      <c s="36">
        <v>0</v>
      </c>
      <c s="36">
        <f>ROUND(G24*H24,6)</f>
      </c>
      <c r="L24" s="38">
        <v>0</v>
      </c>
      <c s="32">
        <f>ROUND(ROUND(L24,2)*ROUND(G24,3),2)</f>
      </c>
      <c s="36" t="s">
        <v>187</v>
      </c>
      <c>
        <f>(M24*21)/100</f>
      </c>
      <c t="s">
        <v>27</v>
      </c>
    </row>
    <row r="25" spans="1:5" ht="12.75">
      <c r="A25" s="35" t="s">
        <v>56</v>
      </c>
      <c r="E25" s="39" t="s">
        <v>4</v>
      </c>
    </row>
    <row r="26" spans="1:5" ht="12.75">
      <c r="A26" s="35" t="s">
        <v>57</v>
      </c>
      <c r="E26" s="40" t="s">
        <v>4</v>
      </c>
    </row>
    <row r="27" spans="1:5" ht="12.75">
      <c r="A27" t="s">
        <v>58</v>
      </c>
      <c r="E27" s="39" t="s">
        <v>189</v>
      </c>
    </row>
    <row r="28" spans="1:16" ht="25.5">
      <c r="A28" t="s">
        <v>49</v>
      </c>
      <c s="34" t="s">
        <v>70</v>
      </c>
      <c s="34" t="s">
        <v>648</v>
      </c>
      <c s="35" t="s">
        <v>4</v>
      </c>
      <c s="6" t="s">
        <v>649</v>
      </c>
      <c s="36" t="s">
        <v>242</v>
      </c>
      <c s="37">
        <v>60</v>
      </c>
      <c s="36">
        <v>0</v>
      </c>
      <c s="36">
        <f>ROUND(G28*H28,6)</f>
      </c>
      <c r="L28" s="38">
        <v>0</v>
      </c>
      <c s="32">
        <f>ROUND(ROUND(L28,2)*ROUND(G28,3),2)</f>
      </c>
      <c s="36" t="s">
        <v>187</v>
      </c>
      <c>
        <f>(M28*21)/100</f>
      </c>
      <c t="s">
        <v>27</v>
      </c>
    </row>
    <row r="29" spans="1:5" ht="12.75">
      <c r="A29" s="35" t="s">
        <v>56</v>
      </c>
      <c r="E29" s="39" t="s">
        <v>4</v>
      </c>
    </row>
    <row r="30" spans="1:5" ht="12.75">
      <c r="A30" s="35" t="s">
        <v>57</v>
      </c>
      <c r="E30" s="40" t="s">
        <v>4</v>
      </c>
    </row>
    <row r="31" spans="1:5" ht="12.75">
      <c r="A31" t="s">
        <v>58</v>
      </c>
      <c r="E31" s="39" t="s">
        <v>189</v>
      </c>
    </row>
    <row r="32" spans="1:16" ht="12.75">
      <c r="A32" t="s">
        <v>49</v>
      </c>
      <c s="34" t="s">
        <v>26</v>
      </c>
      <c s="34" t="s">
        <v>650</v>
      </c>
      <c s="35" t="s">
        <v>4</v>
      </c>
      <c s="6" t="s">
        <v>651</v>
      </c>
      <c s="36" t="s">
        <v>242</v>
      </c>
      <c s="37">
        <v>180</v>
      </c>
      <c s="36">
        <v>0</v>
      </c>
      <c s="36">
        <f>ROUND(G32*H32,6)</f>
      </c>
      <c r="L32" s="38">
        <v>0</v>
      </c>
      <c s="32">
        <f>ROUND(ROUND(L32,2)*ROUND(G32,3),2)</f>
      </c>
      <c s="36" t="s">
        <v>55</v>
      </c>
      <c>
        <f>(M32*21)/100</f>
      </c>
      <c t="s">
        <v>27</v>
      </c>
    </row>
    <row r="33" spans="1:5" ht="12.75">
      <c r="A33" s="35" t="s">
        <v>56</v>
      </c>
      <c r="E33" s="39" t="s">
        <v>4</v>
      </c>
    </row>
    <row r="34" spans="1:5" ht="12.75">
      <c r="A34" s="35" t="s">
        <v>57</v>
      </c>
      <c r="E34" s="40" t="s">
        <v>4</v>
      </c>
    </row>
    <row r="35" spans="1:5" ht="38.25">
      <c r="A35" t="s">
        <v>58</v>
      </c>
      <c r="E35" s="39" t="s">
        <v>652</v>
      </c>
    </row>
    <row r="36" spans="1:16" ht="12.75">
      <c r="A36" t="s">
        <v>49</v>
      </c>
      <c s="34" t="s">
        <v>75</v>
      </c>
      <c s="34" t="s">
        <v>653</v>
      </c>
      <c s="35" t="s">
        <v>4</v>
      </c>
      <c s="6" t="s">
        <v>654</v>
      </c>
      <c s="36" t="s">
        <v>165</v>
      </c>
      <c s="37">
        <v>4</v>
      </c>
      <c s="36">
        <v>0</v>
      </c>
      <c s="36">
        <f>ROUND(G36*H36,6)</f>
      </c>
      <c r="L36" s="38">
        <v>0</v>
      </c>
      <c s="32">
        <f>ROUND(ROUND(L36,2)*ROUND(G36,3),2)</f>
      </c>
      <c s="36" t="s">
        <v>187</v>
      </c>
      <c>
        <f>(M36*21)/100</f>
      </c>
      <c t="s">
        <v>27</v>
      </c>
    </row>
    <row r="37" spans="1:5" ht="12.75">
      <c r="A37" s="35" t="s">
        <v>56</v>
      </c>
      <c r="E37" s="39" t="s">
        <v>4</v>
      </c>
    </row>
    <row r="38" spans="1:5" ht="12.75">
      <c r="A38" s="35" t="s">
        <v>57</v>
      </c>
      <c r="E38" s="40" t="s">
        <v>4</v>
      </c>
    </row>
    <row r="39" spans="1:5" ht="12.75">
      <c r="A39" t="s">
        <v>58</v>
      </c>
      <c r="E39"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579</v>
      </c>
      <c s="41">
        <f>Rekapitulace!C16</f>
      </c>
      <c s="20" t="s">
        <v>0</v>
      </c>
      <c t="s">
        <v>22</v>
      </c>
      <c t="s">
        <v>27</v>
      </c>
    </row>
    <row r="4" spans="1:16" ht="32" customHeight="1">
      <c r="A4" s="24" t="s">
        <v>19</v>
      </c>
      <c s="25" t="s">
        <v>28</v>
      </c>
      <c s="27" t="s">
        <v>579</v>
      </c>
      <c r="E4" s="26" t="s">
        <v>580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657</v>
      </c>
      <c r="E8" s="30" t="s">
        <v>656</v>
      </c>
      <c r="J8" s="29">
        <f>0+J9+J26+J35</f>
      </c>
      <c s="29">
        <f>0+K9+K26+K35</f>
      </c>
      <c s="29">
        <f>0+L9+L26+L35</f>
      </c>
      <c s="29">
        <f>0+M9+M26+M35</f>
      </c>
    </row>
    <row r="9" spans="1:13" ht="12.75">
      <c r="A9" t="s">
        <v>46</v>
      </c>
      <c r="C9" s="31" t="s">
        <v>144</v>
      </c>
      <c r="E9" s="33" t="s">
        <v>145</v>
      </c>
      <c r="J9" s="32">
        <f>0</f>
      </c>
      <c s="32">
        <f>0</f>
      </c>
      <c s="32">
        <f>0+L10+L14+L18+L22</f>
      </c>
      <c s="32">
        <f>0+M10+M14+M18+M22</f>
      </c>
    </row>
    <row r="10" spans="1:16" ht="12.75">
      <c r="A10" t="s">
        <v>49</v>
      </c>
      <c s="34" t="s">
        <v>50</v>
      </c>
      <c s="34" t="s">
        <v>174</v>
      </c>
      <c s="35" t="s">
        <v>4</v>
      </c>
      <c s="6" t="s">
        <v>175</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60</v>
      </c>
      <c s="35" t="s">
        <v>61</v>
      </c>
      <c s="6" t="s">
        <v>62</v>
      </c>
      <c s="36" t="s">
        <v>54</v>
      </c>
      <c s="37">
        <v>24.461</v>
      </c>
      <c s="36">
        <v>0</v>
      </c>
      <c s="36">
        <f>ROUND(G14*H14,6)</f>
      </c>
      <c r="L14" s="38">
        <v>0</v>
      </c>
      <c s="32">
        <f>ROUND(ROUND(L14,2)*ROUND(G14,3),2)</f>
      </c>
      <c s="36" t="s">
        <v>55</v>
      </c>
      <c>
        <f>(M14*21)/100</f>
      </c>
      <c t="s">
        <v>27</v>
      </c>
    </row>
    <row r="15" spans="1:5" ht="25.5">
      <c r="A15" s="35" t="s">
        <v>56</v>
      </c>
      <c r="E15" s="39" t="s">
        <v>177</v>
      </c>
    </row>
    <row r="16" spans="1:5" ht="12.75">
      <c r="A16" s="35" t="s">
        <v>57</v>
      </c>
      <c r="E16" s="40" t="s">
        <v>4</v>
      </c>
    </row>
    <row r="17" spans="1:5" ht="25.5">
      <c r="A17" t="s">
        <v>58</v>
      </c>
      <c r="E17" s="39" t="s">
        <v>177</v>
      </c>
    </row>
    <row r="18" spans="1:16" ht="12.75">
      <c r="A18" t="s">
        <v>49</v>
      </c>
      <c s="34" t="s">
        <v>25</v>
      </c>
      <c s="34" t="s">
        <v>658</v>
      </c>
      <c s="35" t="s">
        <v>4</v>
      </c>
      <c s="6" t="s">
        <v>586</v>
      </c>
      <c s="36" t="s">
        <v>587</v>
      </c>
      <c s="37">
        <v>4.68</v>
      </c>
      <c s="36">
        <v>0</v>
      </c>
      <c s="36">
        <f>ROUND(G18*H18,6)</f>
      </c>
      <c r="L18" s="38">
        <v>0</v>
      </c>
      <c s="32">
        <f>ROUND(ROUND(L18,2)*ROUND(G18,3),2)</f>
      </c>
      <c s="36" t="s">
        <v>55</v>
      </c>
      <c>
        <f>(M18*21)/100</f>
      </c>
      <c t="s">
        <v>27</v>
      </c>
    </row>
    <row r="19" spans="1:5" ht="12.75">
      <c r="A19" s="35" t="s">
        <v>56</v>
      </c>
      <c r="E19" s="39" t="s">
        <v>4</v>
      </c>
    </row>
    <row r="20" spans="1:5" ht="12.75">
      <c r="A20" s="35" t="s">
        <v>57</v>
      </c>
      <c r="E20" s="40" t="s">
        <v>4</v>
      </c>
    </row>
    <row r="21" spans="1:5" ht="12.75">
      <c r="A21" t="s">
        <v>58</v>
      </c>
      <c r="E21" s="39" t="s">
        <v>659</v>
      </c>
    </row>
    <row r="22" spans="1:16" ht="12.75">
      <c r="A22" t="s">
        <v>49</v>
      </c>
      <c s="34" t="s">
        <v>66</v>
      </c>
      <c s="34" t="s">
        <v>660</v>
      </c>
      <c s="35" t="s">
        <v>4</v>
      </c>
      <c s="6" t="s">
        <v>661</v>
      </c>
      <c s="36" t="s">
        <v>662</v>
      </c>
      <c s="37">
        <v>0.289</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63.75">
      <c r="A25" t="s">
        <v>58</v>
      </c>
      <c r="E25" s="39" t="s">
        <v>663</v>
      </c>
    </row>
    <row r="26" spans="1:13" ht="12.75">
      <c r="A26" t="s">
        <v>46</v>
      </c>
      <c r="C26" s="31" t="s">
        <v>50</v>
      </c>
      <c r="E26" s="33" t="s">
        <v>182</v>
      </c>
      <c r="J26" s="32">
        <f>0</f>
      </c>
      <c s="32">
        <f>0</f>
      </c>
      <c s="32">
        <f>0+L27+L31</f>
      </c>
      <c s="32">
        <f>0+M27+M31</f>
      </c>
    </row>
    <row r="27" spans="1:16" ht="12.75">
      <c r="A27" t="s">
        <v>49</v>
      </c>
      <c s="34" t="s">
        <v>70</v>
      </c>
      <c s="34" t="s">
        <v>664</v>
      </c>
      <c s="35" t="s">
        <v>4</v>
      </c>
      <c s="6" t="s">
        <v>665</v>
      </c>
      <c s="36" t="s">
        <v>186</v>
      </c>
      <c s="37">
        <v>369.405</v>
      </c>
      <c s="36">
        <v>0</v>
      </c>
      <c s="36">
        <f>ROUND(G27*H27,6)</f>
      </c>
      <c r="L27" s="38">
        <v>0</v>
      </c>
      <c s="32">
        <f>ROUND(ROUND(L27,2)*ROUND(G27,3),2)</f>
      </c>
      <c s="36" t="s">
        <v>187</v>
      </c>
      <c>
        <f>(M27*21)/100</f>
      </c>
      <c t="s">
        <v>27</v>
      </c>
    </row>
    <row r="28" spans="1:5" ht="12.75">
      <c r="A28" s="35" t="s">
        <v>56</v>
      </c>
      <c r="E28" s="39" t="s">
        <v>201</v>
      </c>
    </row>
    <row r="29" spans="1:5" ht="12.75">
      <c r="A29" s="35" t="s">
        <v>57</v>
      </c>
      <c r="E29" s="40" t="s">
        <v>4</v>
      </c>
    </row>
    <row r="30" spans="1:5" ht="12.75">
      <c r="A30" t="s">
        <v>58</v>
      </c>
      <c r="E30" s="39" t="s">
        <v>189</v>
      </c>
    </row>
    <row r="31" spans="1:16" ht="12.75">
      <c r="A31" t="s">
        <v>49</v>
      </c>
      <c s="34" t="s">
        <v>26</v>
      </c>
      <c s="34" t="s">
        <v>217</v>
      </c>
      <c s="35" t="s">
        <v>4</v>
      </c>
      <c s="6" t="s">
        <v>218</v>
      </c>
      <c s="36" t="s">
        <v>186</v>
      </c>
      <c s="37">
        <v>354.117</v>
      </c>
      <c s="36">
        <v>0</v>
      </c>
      <c s="36">
        <f>ROUND(G31*H31,6)</f>
      </c>
      <c r="L31" s="38">
        <v>0</v>
      </c>
      <c s="32">
        <f>ROUND(ROUND(L31,2)*ROUND(G31,3),2)</f>
      </c>
      <c s="36" t="s">
        <v>187</v>
      </c>
      <c>
        <f>(M31*21)/100</f>
      </c>
      <c t="s">
        <v>27</v>
      </c>
    </row>
    <row r="32" spans="1:5" ht="12.75">
      <c r="A32" s="35" t="s">
        <v>56</v>
      </c>
      <c r="E32" s="39" t="s">
        <v>4</v>
      </c>
    </row>
    <row r="33" spans="1:5" ht="12.75">
      <c r="A33" s="35" t="s">
        <v>57</v>
      </c>
      <c r="E33" s="40" t="s">
        <v>4</v>
      </c>
    </row>
    <row r="34" spans="1:5" ht="12.75">
      <c r="A34" t="s">
        <v>58</v>
      </c>
      <c r="E34" s="39" t="s">
        <v>189</v>
      </c>
    </row>
    <row r="35" spans="1:13" ht="12.75">
      <c r="A35" t="s">
        <v>46</v>
      </c>
      <c r="C35" s="31" t="s">
        <v>75</v>
      </c>
      <c r="E35" s="33" t="s">
        <v>371</v>
      </c>
      <c r="J35" s="32">
        <f>0</f>
      </c>
      <c s="32">
        <f>0</f>
      </c>
      <c s="32">
        <f>0+L36+L40+L44+L48+L52+L56+L60+L64+L68+L72+L76+L80+L84+L88+L92+L96+L100+L104+L108+L112+L116+L120+L124+L128+L132+L136+L140</f>
      </c>
      <c s="32">
        <f>0+M36+M40+M44+M48+M52+M56+M60+M64+M68+M72+M76+M80+M84+M88+M92+M96+M100+M104+M108+M112+M116+M120+M124+M128+M132+M136+M140</f>
      </c>
    </row>
    <row r="36" spans="1:16" ht="12.75">
      <c r="A36" t="s">
        <v>49</v>
      </c>
      <c s="34" t="s">
        <v>75</v>
      </c>
      <c s="34" t="s">
        <v>666</v>
      </c>
      <c s="35" t="s">
        <v>4</v>
      </c>
      <c s="6" t="s">
        <v>667</v>
      </c>
      <c s="36" t="s">
        <v>242</v>
      </c>
      <c s="37">
        <v>198</v>
      </c>
      <c s="36">
        <v>0</v>
      </c>
      <c s="36">
        <f>ROUND(G36*H36,6)</f>
      </c>
      <c r="L36" s="38">
        <v>0</v>
      </c>
      <c s="32">
        <f>ROUND(ROUND(L36,2)*ROUND(G36,3),2)</f>
      </c>
      <c s="36" t="s">
        <v>187</v>
      </c>
      <c>
        <f>(M36*21)/100</f>
      </c>
      <c t="s">
        <v>27</v>
      </c>
    </row>
    <row r="37" spans="1:5" ht="12.75">
      <c r="A37" s="35" t="s">
        <v>56</v>
      </c>
      <c r="E37" s="39" t="s">
        <v>4</v>
      </c>
    </row>
    <row r="38" spans="1:5" ht="12.75">
      <c r="A38" s="35" t="s">
        <v>57</v>
      </c>
      <c r="E38" s="40" t="s">
        <v>4</v>
      </c>
    </row>
    <row r="39" spans="1:5" ht="12.75">
      <c r="A39" t="s">
        <v>58</v>
      </c>
      <c r="E39" s="39" t="s">
        <v>189</v>
      </c>
    </row>
    <row r="40" spans="1:16" ht="12.75">
      <c r="A40" t="s">
        <v>49</v>
      </c>
      <c s="34" t="s">
        <v>79</v>
      </c>
      <c s="34" t="s">
        <v>668</v>
      </c>
      <c s="35" t="s">
        <v>4</v>
      </c>
      <c s="6" t="s">
        <v>669</v>
      </c>
      <c s="36" t="s">
        <v>242</v>
      </c>
      <c s="37">
        <v>41</v>
      </c>
      <c s="36">
        <v>0</v>
      </c>
      <c s="36">
        <f>ROUND(G40*H40,6)</f>
      </c>
      <c r="L40" s="38">
        <v>0</v>
      </c>
      <c s="32">
        <f>ROUND(ROUND(L40,2)*ROUND(G40,3),2)</f>
      </c>
      <c s="36" t="s">
        <v>187</v>
      </c>
      <c>
        <f>(M40*21)/100</f>
      </c>
      <c t="s">
        <v>27</v>
      </c>
    </row>
    <row r="41" spans="1:5" ht="12.75">
      <c r="A41" s="35" t="s">
        <v>56</v>
      </c>
      <c r="E41" s="39" t="s">
        <v>4</v>
      </c>
    </row>
    <row r="42" spans="1:5" ht="12.75">
      <c r="A42" s="35" t="s">
        <v>57</v>
      </c>
      <c r="E42" s="40" t="s">
        <v>4</v>
      </c>
    </row>
    <row r="43" spans="1:5" ht="12.75">
      <c r="A43" t="s">
        <v>58</v>
      </c>
      <c r="E43" s="39" t="s">
        <v>189</v>
      </c>
    </row>
    <row r="44" spans="1:16" ht="12.75">
      <c r="A44" t="s">
        <v>49</v>
      </c>
      <c s="34" t="s">
        <v>83</v>
      </c>
      <c s="34" t="s">
        <v>670</v>
      </c>
      <c s="35" t="s">
        <v>4</v>
      </c>
      <c s="6" t="s">
        <v>671</v>
      </c>
      <c s="36" t="s">
        <v>242</v>
      </c>
      <c s="37">
        <v>148</v>
      </c>
      <c s="36">
        <v>0</v>
      </c>
      <c s="36">
        <f>ROUND(G44*H44,6)</f>
      </c>
      <c r="L44" s="38">
        <v>0</v>
      </c>
      <c s="32">
        <f>ROUND(ROUND(L44,2)*ROUND(G44,3),2)</f>
      </c>
      <c s="36" t="s">
        <v>187</v>
      </c>
      <c>
        <f>(M44*21)/100</f>
      </c>
      <c t="s">
        <v>27</v>
      </c>
    </row>
    <row r="45" spans="1:5" ht="12.75">
      <c r="A45" s="35" t="s">
        <v>56</v>
      </c>
      <c r="E45" s="39" t="s">
        <v>672</v>
      </c>
    </row>
    <row r="46" spans="1:5" ht="12.75">
      <c r="A46" s="35" t="s">
        <v>57</v>
      </c>
      <c r="E46" s="40" t="s">
        <v>4</v>
      </c>
    </row>
    <row r="47" spans="1:5" ht="12.75">
      <c r="A47" t="s">
        <v>58</v>
      </c>
      <c r="E47" s="39" t="s">
        <v>189</v>
      </c>
    </row>
    <row r="48" spans="1:16" ht="12.75">
      <c r="A48" t="s">
        <v>49</v>
      </c>
      <c s="34" t="s">
        <v>129</v>
      </c>
      <c s="34" t="s">
        <v>646</v>
      </c>
      <c s="35" t="s">
        <v>4</v>
      </c>
      <c s="6" t="s">
        <v>647</v>
      </c>
      <c s="36" t="s">
        <v>242</v>
      </c>
      <c s="37">
        <v>82</v>
      </c>
      <c s="36">
        <v>0</v>
      </c>
      <c s="36">
        <f>ROUND(G48*H48,6)</f>
      </c>
      <c r="L48" s="38">
        <v>0</v>
      </c>
      <c s="32">
        <f>ROUND(ROUND(L48,2)*ROUND(G48,3),2)</f>
      </c>
      <c s="36" t="s">
        <v>187</v>
      </c>
      <c>
        <f>(M48*21)/100</f>
      </c>
      <c t="s">
        <v>27</v>
      </c>
    </row>
    <row r="49" spans="1:5" ht="12.75">
      <c r="A49" s="35" t="s">
        <v>56</v>
      </c>
      <c r="E49" s="39" t="s">
        <v>673</v>
      </c>
    </row>
    <row r="50" spans="1:5" ht="12.75">
      <c r="A50" s="35" t="s">
        <v>57</v>
      </c>
      <c r="E50" s="40" t="s">
        <v>4</v>
      </c>
    </row>
    <row r="51" spans="1:5" ht="12.75">
      <c r="A51" t="s">
        <v>58</v>
      </c>
      <c r="E51" s="39" t="s">
        <v>189</v>
      </c>
    </row>
    <row r="52" spans="1:16" ht="12.75">
      <c r="A52" t="s">
        <v>49</v>
      </c>
      <c s="34" t="s">
        <v>135</v>
      </c>
      <c s="34" t="s">
        <v>674</v>
      </c>
      <c s="35" t="s">
        <v>4</v>
      </c>
      <c s="6" t="s">
        <v>675</v>
      </c>
      <c s="36" t="s">
        <v>242</v>
      </c>
      <c s="37">
        <v>66</v>
      </c>
      <c s="36">
        <v>0</v>
      </c>
      <c s="36">
        <f>ROUND(G52*H52,6)</f>
      </c>
      <c r="L52" s="38">
        <v>0</v>
      </c>
      <c s="32">
        <f>ROUND(ROUND(L52,2)*ROUND(G52,3),2)</f>
      </c>
      <c s="36" t="s">
        <v>187</v>
      </c>
      <c>
        <f>(M52*21)/100</f>
      </c>
      <c t="s">
        <v>27</v>
      </c>
    </row>
    <row r="53" spans="1:5" ht="12.75">
      <c r="A53" s="35" t="s">
        <v>56</v>
      </c>
      <c r="E53" s="39" t="s">
        <v>4</v>
      </c>
    </row>
    <row r="54" spans="1:5" ht="12.75">
      <c r="A54" s="35" t="s">
        <v>57</v>
      </c>
      <c r="E54" s="40" t="s">
        <v>4</v>
      </c>
    </row>
    <row r="55" spans="1:5" ht="12.75">
      <c r="A55" t="s">
        <v>58</v>
      </c>
      <c r="E55" s="39" t="s">
        <v>189</v>
      </c>
    </row>
    <row r="56" spans="1:16" ht="12.75">
      <c r="A56" t="s">
        <v>49</v>
      </c>
      <c s="34" t="s">
        <v>176</v>
      </c>
      <c s="34" t="s">
        <v>676</v>
      </c>
      <c s="35" t="s">
        <v>4</v>
      </c>
      <c s="6" t="s">
        <v>677</v>
      </c>
      <c s="36" t="s">
        <v>165</v>
      </c>
      <c s="37">
        <v>2</v>
      </c>
      <c s="36">
        <v>0</v>
      </c>
      <c s="36">
        <f>ROUND(G56*H56,6)</f>
      </c>
      <c r="L56" s="38">
        <v>0</v>
      </c>
      <c s="32">
        <f>ROUND(ROUND(L56,2)*ROUND(G56,3),2)</f>
      </c>
      <c s="36" t="s">
        <v>187</v>
      </c>
      <c>
        <f>(M56*21)/100</f>
      </c>
      <c t="s">
        <v>27</v>
      </c>
    </row>
    <row r="57" spans="1:5" ht="12.75">
      <c r="A57" s="35" t="s">
        <v>56</v>
      </c>
      <c r="E57" s="39" t="s">
        <v>4</v>
      </c>
    </row>
    <row r="58" spans="1:5" ht="12.75">
      <c r="A58" s="35" t="s">
        <v>57</v>
      </c>
      <c r="E58" s="40" t="s">
        <v>4</v>
      </c>
    </row>
    <row r="59" spans="1:5" ht="12.75">
      <c r="A59" t="s">
        <v>58</v>
      </c>
      <c r="E59" s="39" t="s">
        <v>189</v>
      </c>
    </row>
    <row r="60" spans="1:16" ht="12.75">
      <c r="A60" t="s">
        <v>49</v>
      </c>
      <c s="34" t="s">
        <v>179</v>
      </c>
      <c s="34" t="s">
        <v>678</v>
      </c>
      <c s="35" t="s">
        <v>4</v>
      </c>
      <c s="6" t="s">
        <v>679</v>
      </c>
      <c s="36" t="s">
        <v>165</v>
      </c>
      <c s="37">
        <v>15</v>
      </c>
      <c s="36">
        <v>0</v>
      </c>
      <c s="36">
        <f>ROUND(G60*H60,6)</f>
      </c>
      <c r="L60" s="38">
        <v>0</v>
      </c>
      <c s="32">
        <f>ROUND(ROUND(L60,2)*ROUND(G60,3),2)</f>
      </c>
      <c s="36" t="s">
        <v>187</v>
      </c>
      <c>
        <f>(M60*21)/100</f>
      </c>
      <c t="s">
        <v>27</v>
      </c>
    </row>
    <row r="61" spans="1:5" ht="12.75">
      <c r="A61" s="35" t="s">
        <v>56</v>
      </c>
      <c r="E61" s="39" t="s">
        <v>4</v>
      </c>
    </row>
    <row r="62" spans="1:5" ht="12.75">
      <c r="A62" s="35" t="s">
        <v>57</v>
      </c>
      <c r="E62" s="40" t="s">
        <v>4</v>
      </c>
    </row>
    <row r="63" spans="1:5" ht="12.75">
      <c r="A63" t="s">
        <v>58</v>
      </c>
      <c r="E63" s="39" t="s">
        <v>189</v>
      </c>
    </row>
    <row r="64" spans="1:16" ht="12.75">
      <c r="A64" t="s">
        <v>49</v>
      </c>
      <c s="34" t="s">
        <v>181</v>
      </c>
      <c s="34" t="s">
        <v>653</v>
      </c>
      <c s="35" t="s">
        <v>4</v>
      </c>
      <c s="6" t="s">
        <v>654</v>
      </c>
      <c s="36" t="s">
        <v>165</v>
      </c>
      <c s="37">
        <v>5</v>
      </c>
      <c s="36">
        <v>0</v>
      </c>
      <c s="36">
        <f>ROUND(G64*H64,6)</f>
      </c>
      <c r="L64" s="38">
        <v>0</v>
      </c>
      <c s="32">
        <f>ROUND(ROUND(L64,2)*ROUND(G64,3),2)</f>
      </c>
      <c s="36" t="s">
        <v>187</v>
      </c>
      <c>
        <f>(M64*21)/100</f>
      </c>
      <c t="s">
        <v>27</v>
      </c>
    </row>
    <row r="65" spans="1:5" ht="12.75">
      <c r="A65" s="35" t="s">
        <v>56</v>
      </c>
      <c r="E65" s="39" t="s">
        <v>4</v>
      </c>
    </row>
    <row r="66" spans="1:5" ht="12.75">
      <c r="A66" s="35" t="s">
        <v>57</v>
      </c>
      <c r="E66" s="40" t="s">
        <v>4</v>
      </c>
    </row>
    <row r="67" spans="1:5" ht="12.75">
      <c r="A67" t="s">
        <v>58</v>
      </c>
      <c r="E67" s="39" t="s">
        <v>189</v>
      </c>
    </row>
    <row r="68" spans="1:16" ht="25.5">
      <c r="A68" t="s">
        <v>49</v>
      </c>
      <c s="34" t="s">
        <v>183</v>
      </c>
      <c s="34" t="s">
        <v>648</v>
      </c>
      <c s="35" t="s">
        <v>4</v>
      </c>
      <c s="6" t="s">
        <v>649</v>
      </c>
      <c s="36" t="s">
        <v>242</v>
      </c>
      <c s="37">
        <v>230</v>
      </c>
      <c s="36">
        <v>0</v>
      </c>
      <c s="36">
        <f>ROUND(G68*H68,6)</f>
      </c>
      <c r="L68" s="38">
        <v>0</v>
      </c>
      <c s="32">
        <f>ROUND(ROUND(L68,2)*ROUND(G68,3),2)</f>
      </c>
      <c s="36" t="s">
        <v>187</v>
      </c>
      <c>
        <f>(M68*21)/100</f>
      </c>
      <c t="s">
        <v>27</v>
      </c>
    </row>
    <row r="69" spans="1:5" ht="12.75">
      <c r="A69" s="35" t="s">
        <v>56</v>
      </c>
      <c r="E69" s="39" t="s">
        <v>4</v>
      </c>
    </row>
    <row r="70" spans="1:5" ht="12.75">
      <c r="A70" s="35" t="s">
        <v>57</v>
      </c>
      <c r="E70" s="40" t="s">
        <v>4</v>
      </c>
    </row>
    <row r="71" spans="1:5" ht="12.75">
      <c r="A71" t="s">
        <v>58</v>
      </c>
      <c r="E71" s="39" t="s">
        <v>189</v>
      </c>
    </row>
    <row r="72" spans="1:16" ht="12.75">
      <c r="A72" t="s">
        <v>49</v>
      </c>
      <c s="34" t="s">
        <v>190</v>
      </c>
      <c s="34" t="s">
        <v>680</v>
      </c>
      <c s="35" t="s">
        <v>4</v>
      </c>
      <c s="6" t="s">
        <v>681</v>
      </c>
      <c s="36" t="s">
        <v>242</v>
      </c>
      <c s="37">
        <v>198</v>
      </c>
      <c s="36">
        <v>0</v>
      </c>
      <c s="36">
        <f>ROUND(G72*H72,6)</f>
      </c>
      <c r="L72" s="38">
        <v>0</v>
      </c>
      <c s="32">
        <f>ROUND(ROUND(L72,2)*ROUND(G72,3),2)</f>
      </c>
      <c s="36" t="s">
        <v>55</v>
      </c>
      <c>
        <f>(M72*21)/100</f>
      </c>
      <c t="s">
        <v>27</v>
      </c>
    </row>
    <row r="73" spans="1:5" ht="12.75">
      <c r="A73" s="35" t="s">
        <v>56</v>
      </c>
      <c r="E73" s="39" t="s">
        <v>4</v>
      </c>
    </row>
    <row r="74" spans="1:5" ht="12.75">
      <c r="A74" s="35" t="s">
        <v>57</v>
      </c>
      <c r="E74" s="40" t="s">
        <v>4</v>
      </c>
    </row>
    <row r="75" spans="1:5" ht="12.75">
      <c r="A75" t="s">
        <v>58</v>
      </c>
      <c r="E75" s="39" t="s">
        <v>4</v>
      </c>
    </row>
    <row r="76" spans="1:16" ht="12.75">
      <c r="A76" t="s">
        <v>49</v>
      </c>
      <c s="34" t="s">
        <v>194</v>
      </c>
      <c s="34" t="s">
        <v>682</v>
      </c>
      <c s="35" t="s">
        <v>4</v>
      </c>
      <c s="6" t="s">
        <v>683</v>
      </c>
      <c s="36" t="s">
        <v>238</v>
      </c>
      <c s="37">
        <v>911.9</v>
      </c>
      <c s="36">
        <v>0</v>
      </c>
      <c s="36">
        <f>ROUND(G76*H76,6)</f>
      </c>
      <c r="L76" s="38">
        <v>0</v>
      </c>
      <c s="32">
        <f>ROUND(ROUND(L76,2)*ROUND(G76,3),2)</f>
      </c>
      <c s="36" t="s">
        <v>187</v>
      </c>
      <c>
        <f>(M76*21)/100</f>
      </c>
      <c t="s">
        <v>27</v>
      </c>
    </row>
    <row r="77" spans="1:5" ht="12.75">
      <c r="A77" s="35" t="s">
        <v>56</v>
      </c>
      <c r="E77" s="39" t="s">
        <v>4</v>
      </c>
    </row>
    <row r="78" spans="1:5" ht="12.75">
      <c r="A78" s="35" t="s">
        <v>57</v>
      </c>
      <c r="E78" s="40" t="s">
        <v>4</v>
      </c>
    </row>
    <row r="79" spans="1:5" ht="12.75">
      <c r="A79" t="s">
        <v>58</v>
      </c>
      <c r="E79" s="39" t="s">
        <v>189</v>
      </c>
    </row>
    <row r="80" spans="1:16" ht="12.75">
      <c r="A80" t="s">
        <v>49</v>
      </c>
      <c s="34" t="s">
        <v>198</v>
      </c>
      <c s="34" t="s">
        <v>684</v>
      </c>
      <c s="35" t="s">
        <v>4</v>
      </c>
      <c s="6" t="s">
        <v>685</v>
      </c>
      <c s="36" t="s">
        <v>242</v>
      </c>
      <c s="37">
        <v>176</v>
      </c>
      <c s="36">
        <v>0</v>
      </c>
      <c s="36">
        <f>ROUND(G80*H80,6)</f>
      </c>
      <c r="L80" s="38">
        <v>0</v>
      </c>
      <c s="32">
        <f>ROUND(ROUND(L80,2)*ROUND(G80,3),2)</f>
      </c>
      <c s="36" t="s">
        <v>187</v>
      </c>
      <c>
        <f>(M80*21)/100</f>
      </c>
      <c t="s">
        <v>27</v>
      </c>
    </row>
    <row r="81" spans="1:5" ht="12.75">
      <c r="A81" s="35" t="s">
        <v>56</v>
      </c>
      <c r="E81" s="39" t="s">
        <v>4</v>
      </c>
    </row>
    <row r="82" spans="1:5" ht="12.75">
      <c r="A82" s="35" t="s">
        <v>57</v>
      </c>
      <c r="E82" s="40" t="s">
        <v>4</v>
      </c>
    </row>
    <row r="83" spans="1:5" ht="12.75">
      <c r="A83" t="s">
        <v>58</v>
      </c>
      <c r="E83" s="39" t="s">
        <v>189</v>
      </c>
    </row>
    <row r="84" spans="1:16" ht="12.75">
      <c r="A84" t="s">
        <v>49</v>
      </c>
      <c s="34" t="s">
        <v>202</v>
      </c>
      <c s="34" t="s">
        <v>686</v>
      </c>
      <c s="35" t="s">
        <v>4</v>
      </c>
      <c s="6" t="s">
        <v>687</v>
      </c>
      <c s="36" t="s">
        <v>242</v>
      </c>
      <c s="37">
        <v>542</v>
      </c>
      <c s="36">
        <v>0</v>
      </c>
      <c s="36">
        <f>ROUND(G84*H84,6)</f>
      </c>
      <c r="L84" s="38">
        <v>0</v>
      </c>
      <c s="32">
        <f>ROUND(ROUND(L84,2)*ROUND(G84,3),2)</f>
      </c>
      <c s="36" t="s">
        <v>187</v>
      </c>
      <c>
        <f>(M84*21)/100</f>
      </c>
      <c t="s">
        <v>27</v>
      </c>
    </row>
    <row r="85" spans="1:5" ht="12.75">
      <c r="A85" s="35" t="s">
        <v>56</v>
      </c>
      <c r="E85" s="39" t="s">
        <v>4</v>
      </c>
    </row>
    <row r="86" spans="1:5" ht="12.75">
      <c r="A86" s="35" t="s">
        <v>57</v>
      </c>
      <c r="E86" s="40" t="s">
        <v>4</v>
      </c>
    </row>
    <row r="87" spans="1:5" ht="12.75">
      <c r="A87" t="s">
        <v>58</v>
      </c>
      <c r="E87" s="39" t="s">
        <v>189</v>
      </c>
    </row>
    <row r="88" spans="1:16" ht="12.75">
      <c r="A88" t="s">
        <v>49</v>
      </c>
      <c s="34" t="s">
        <v>206</v>
      </c>
      <c s="34" t="s">
        <v>688</v>
      </c>
      <c s="35" t="s">
        <v>4</v>
      </c>
      <c s="6" t="s">
        <v>689</v>
      </c>
      <c s="36" t="s">
        <v>690</v>
      </c>
      <c s="37">
        <v>7.008</v>
      </c>
      <c s="36">
        <v>0</v>
      </c>
      <c s="36">
        <f>ROUND(G88*H88,6)</f>
      </c>
      <c r="L88" s="38">
        <v>0</v>
      </c>
      <c s="32">
        <f>ROUND(ROUND(L88,2)*ROUND(G88,3),2)</f>
      </c>
      <c s="36" t="s">
        <v>187</v>
      </c>
      <c>
        <f>(M88*21)/100</f>
      </c>
      <c t="s">
        <v>27</v>
      </c>
    </row>
    <row r="89" spans="1:5" ht="12.75">
      <c r="A89" s="35" t="s">
        <v>56</v>
      </c>
      <c r="E89" s="39" t="s">
        <v>4</v>
      </c>
    </row>
    <row r="90" spans="1:5" ht="12.75">
      <c r="A90" s="35" t="s">
        <v>57</v>
      </c>
      <c r="E90" s="40" t="s">
        <v>4</v>
      </c>
    </row>
    <row r="91" spans="1:5" ht="12.75">
      <c r="A91" t="s">
        <v>58</v>
      </c>
      <c r="E91" s="39" t="s">
        <v>189</v>
      </c>
    </row>
    <row r="92" spans="1:16" ht="12.75">
      <c r="A92" t="s">
        <v>49</v>
      </c>
      <c s="34" t="s">
        <v>209</v>
      </c>
      <c s="34" t="s">
        <v>691</v>
      </c>
      <c s="35" t="s">
        <v>4</v>
      </c>
      <c s="6" t="s">
        <v>692</v>
      </c>
      <c s="36" t="s">
        <v>165</v>
      </c>
      <c s="37">
        <v>5</v>
      </c>
      <c s="36">
        <v>0</v>
      </c>
      <c s="36">
        <f>ROUND(G92*H92,6)</f>
      </c>
      <c r="L92" s="38">
        <v>0</v>
      </c>
      <c s="32">
        <f>ROUND(ROUND(L92,2)*ROUND(G92,3),2)</f>
      </c>
      <c s="36" t="s">
        <v>187</v>
      </c>
      <c>
        <f>(M92*21)/100</f>
      </c>
      <c t="s">
        <v>27</v>
      </c>
    </row>
    <row r="93" spans="1:5" ht="12.75">
      <c r="A93" s="35" t="s">
        <v>56</v>
      </c>
      <c r="E93" s="39" t="s">
        <v>4</v>
      </c>
    </row>
    <row r="94" spans="1:5" ht="12.75">
      <c r="A94" s="35" t="s">
        <v>57</v>
      </c>
      <c r="E94" s="40" t="s">
        <v>4</v>
      </c>
    </row>
    <row r="95" spans="1:5" ht="12.75">
      <c r="A95" t="s">
        <v>58</v>
      </c>
      <c r="E95" s="39" t="s">
        <v>189</v>
      </c>
    </row>
    <row r="96" spans="1:16" ht="12.75">
      <c r="A96" t="s">
        <v>49</v>
      </c>
      <c s="34" t="s">
        <v>212</v>
      </c>
      <c s="34" t="s">
        <v>693</v>
      </c>
      <c s="35" t="s">
        <v>4</v>
      </c>
      <c s="6" t="s">
        <v>694</v>
      </c>
      <c s="36" t="s">
        <v>165</v>
      </c>
      <c s="37">
        <v>5</v>
      </c>
      <c s="36">
        <v>0</v>
      </c>
      <c s="36">
        <f>ROUND(G96*H96,6)</f>
      </c>
      <c r="L96" s="38">
        <v>0</v>
      </c>
      <c s="32">
        <f>ROUND(ROUND(L96,2)*ROUND(G96,3),2)</f>
      </c>
      <c s="36" t="s">
        <v>187</v>
      </c>
      <c>
        <f>(M96*21)/100</f>
      </c>
      <c t="s">
        <v>27</v>
      </c>
    </row>
    <row r="97" spans="1:5" ht="12.75">
      <c r="A97" s="35" t="s">
        <v>56</v>
      </c>
      <c r="E97" s="39" t="s">
        <v>4</v>
      </c>
    </row>
    <row r="98" spans="1:5" ht="12.75">
      <c r="A98" s="35" t="s">
        <v>57</v>
      </c>
      <c r="E98" s="40" t="s">
        <v>4</v>
      </c>
    </row>
    <row r="99" spans="1:5" ht="12.75">
      <c r="A99" t="s">
        <v>58</v>
      </c>
      <c r="E99" s="39" t="s">
        <v>189</v>
      </c>
    </row>
    <row r="100" spans="1:16" ht="12.75">
      <c r="A100" t="s">
        <v>49</v>
      </c>
      <c s="34" t="s">
        <v>216</v>
      </c>
      <c s="34" t="s">
        <v>695</v>
      </c>
      <c s="35" t="s">
        <v>4</v>
      </c>
      <c s="6" t="s">
        <v>696</v>
      </c>
      <c s="36" t="s">
        <v>165</v>
      </c>
      <c s="37">
        <v>4</v>
      </c>
      <c s="36">
        <v>0</v>
      </c>
      <c s="36">
        <f>ROUND(G100*H100,6)</f>
      </c>
      <c r="L100" s="38">
        <v>0</v>
      </c>
      <c s="32">
        <f>ROUND(ROUND(L100,2)*ROUND(G100,3),2)</f>
      </c>
      <c s="36" t="s">
        <v>187</v>
      </c>
      <c>
        <f>(M100*21)/100</f>
      </c>
      <c t="s">
        <v>27</v>
      </c>
    </row>
    <row r="101" spans="1:5" ht="12.75">
      <c r="A101" s="35" t="s">
        <v>56</v>
      </c>
      <c r="E101" s="39" t="s">
        <v>4</v>
      </c>
    </row>
    <row r="102" spans="1:5" ht="12.75">
      <c r="A102" s="35" t="s">
        <v>57</v>
      </c>
      <c r="E102" s="40" t="s">
        <v>4</v>
      </c>
    </row>
    <row r="103" spans="1:5" ht="12.75">
      <c r="A103" t="s">
        <v>58</v>
      </c>
      <c r="E103" s="39" t="s">
        <v>189</v>
      </c>
    </row>
    <row r="104" spans="1:16" ht="12.75">
      <c r="A104" t="s">
        <v>49</v>
      </c>
      <c s="34" t="s">
        <v>220</v>
      </c>
      <c s="34" t="s">
        <v>697</v>
      </c>
      <c s="35" t="s">
        <v>4</v>
      </c>
      <c s="6" t="s">
        <v>698</v>
      </c>
      <c s="36" t="s">
        <v>165</v>
      </c>
      <c s="37">
        <v>16</v>
      </c>
      <c s="36">
        <v>0</v>
      </c>
      <c s="36">
        <f>ROUND(G104*H104,6)</f>
      </c>
      <c r="L104" s="38">
        <v>0</v>
      </c>
      <c s="32">
        <f>ROUND(ROUND(L104,2)*ROUND(G104,3),2)</f>
      </c>
      <c s="36" t="s">
        <v>187</v>
      </c>
      <c>
        <f>(M104*21)/100</f>
      </c>
      <c t="s">
        <v>27</v>
      </c>
    </row>
    <row r="105" spans="1:5" ht="12.75">
      <c r="A105" s="35" t="s">
        <v>56</v>
      </c>
      <c r="E105" s="39" t="s">
        <v>4</v>
      </c>
    </row>
    <row r="106" spans="1:5" ht="12.75">
      <c r="A106" s="35" t="s">
        <v>57</v>
      </c>
      <c r="E106" s="40" t="s">
        <v>4</v>
      </c>
    </row>
    <row r="107" spans="1:5" ht="12.75">
      <c r="A107" t="s">
        <v>58</v>
      </c>
      <c r="E107" s="39" t="s">
        <v>189</v>
      </c>
    </row>
    <row r="108" spans="1:16" ht="12.75">
      <c r="A108" t="s">
        <v>49</v>
      </c>
      <c s="34" t="s">
        <v>225</v>
      </c>
      <c s="34" t="s">
        <v>699</v>
      </c>
      <c s="35" t="s">
        <v>4</v>
      </c>
      <c s="6" t="s">
        <v>700</v>
      </c>
      <c s="36" t="s">
        <v>165</v>
      </c>
      <c s="37">
        <v>16</v>
      </c>
      <c s="36">
        <v>0</v>
      </c>
      <c s="36">
        <f>ROUND(G108*H108,6)</f>
      </c>
      <c r="L108" s="38">
        <v>0</v>
      </c>
      <c s="32">
        <f>ROUND(ROUND(L108,2)*ROUND(G108,3),2)</f>
      </c>
      <c s="36" t="s">
        <v>187</v>
      </c>
      <c>
        <f>(M108*21)/100</f>
      </c>
      <c t="s">
        <v>27</v>
      </c>
    </row>
    <row r="109" spans="1:5" ht="12.75">
      <c r="A109" s="35" t="s">
        <v>56</v>
      </c>
      <c r="E109" s="39" t="s">
        <v>4</v>
      </c>
    </row>
    <row r="110" spans="1:5" ht="12.75">
      <c r="A110" s="35" t="s">
        <v>57</v>
      </c>
      <c r="E110" s="40" t="s">
        <v>4</v>
      </c>
    </row>
    <row r="111" spans="1:5" ht="12.75">
      <c r="A111" t="s">
        <v>58</v>
      </c>
      <c r="E111" s="39" t="s">
        <v>189</v>
      </c>
    </row>
    <row r="112" spans="1:16" ht="12.75">
      <c r="A112" t="s">
        <v>49</v>
      </c>
      <c s="34" t="s">
        <v>229</v>
      </c>
      <c s="34" t="s">
        <v>701</v>
      </c>
      <c s="35" t="s">
        <v>4</v>
      </c>
      <c s="6" t="s">
        <v>702</v>
      </c>
      <c s="36" t="s">
        <v>165</v>
      </c>
      <c s="37">
        <v>6</v>
      </c>
      <c s="36">
        <v>0</v>
      </c>
      <c s="36">
        <f>ROUND(G112*H112,6)</f>
      </c>
      <c r="L112" s="38">
        <v>0</v>
      </c>
      <c s="32">
        <f>ROUND(ROUND(L112,2)*ROUND(G112,3),2)</f>
      </c>
      <c s="36" t="s">
        <v>187</v>
      </c>
      <c>
        <f>(M112*21)/100</f>
      </c>
      <c t="s">
        <v>27</v>
      </c>
    </row>
    <row r="113" spans="1:5" ht="12.75">
      <c r="A113" s="35" t="s">
        <v>56</v>
      </c>
      <c r="E113" s="39" t="s">
        <v>4</v>
      </c>
    </row>
    <row r="114" spans="1:5" ht="12.75">
      <c r="A114" s="35" t="s">
        <v>57</v>
      </c>
      <c r="E114" s="40" t="s">
        <v>4</v>
      </c>
    </row>
    <row r="115" spans="1:5" ht="12.75">
      <c r="A115" t="s">
        <v>58</v>
      </c>
      <c r="E115" s="39" t="s">
        <v>189</v>
      </c>
    </row>
    <row r="116" spans="1:16" ht="12.75">
      <c r="A116" t="s">
        <v>49</v>
      </c>
      <c s="34" t="s">
        <v>232</v>
      </c>
      <c s="34" t="s">
        <v>703</v>
      </c>
      <c s="35" t="s">
        <v>4</v>
      </c>
      <c s="6" t="s">
        <v>704</v>
      </c>
      <c s="36" t="s">
        <v>165</v>
      </c>
      <c s="37">
        <v>2</v>
      </c>
      <c s="36">
        <v>0</v>
      </c>
      <c s="36">
        <f>ROUND(G116*H116,6)</f>
      </c>
      <c r="L116" s="38">
        <v>0</v>
      </c>
      <c s="32">
        <f>ROUND(ROUND(L116,2)*ROUND(G116,3),2)</f>
      </c>
      <c s="36" t="s">
        <v>187</v>
      </c>
      <c>
        <f>(M116*21)/100</f>
      </c>
      <c t="s">
        <v>27</v>
      </c>
    </row>
    <row r="117" spans="1:5" ht="12.75">
      <c r="A117" s="35" t="s">
        <v>56</v>
      </c>
      <c r="E117" s="39" t="s">
        <v>4</v>
      </c>
    </row>
    <row r="118" spans="1:5" ht="12.75">
      <c r="A118" s="35" t="s">
        <v>57</v>
      </c>
      <c r="E118" s="40" t="s">
        <v>4</v>
      </c>
    </row>
    <row r="119" spans="1:5" ht="12.75">
      <c r="A119" t="s">
        <v>58</v>
      </c>
      <c r="E119" s="39" t="s">
        <v>189</v>
      </c>
    </row>
    <row r="120" spans="1:16" ht="12.75">
      <c r="A120" t="s">
        <v>49</v>
      </c>
      <c s="34" t="s">
        <v>235</v>
      </c>
      <c s="34" t="s">
        <v>705</v>
      </c>
      <c s="35" t="s">
        <v>4</v>
      </c>
      <c s="6" t="s">
        <v>706</v>
      </c>
      <c s="36" t="s">
        <v>165</v>
      </c>
      <c s="37">
        <v>2</v>
      </c>
      <c s="36">
        <v>0</v>
      </c>
      <c s="36">
        <f>ROUND(G120*H120,6)</f>
      </c>
      <c r="L120" s="38">
        <v>0</v>
      </c>
      <c s="32">
        <f>ROUND(ROUND(L120,2)*ROUND(G120,3),2)</f>
      </c>
      <c s="36" t="s">
        <v>187</v>
      </c>
      <c>
        <f>(M120*21)/100</f>
      </c>
      <c t="s">
        <v>27</v>
      </c>
    </row>
    <row r="121" spans="1:5" ht="12.75">
      <c r="A121" s="35" t="s">
        <v>56</v>
      </c>
      <c r="E121" s="39" t="s">
        <v>4</v>
      </c>
    </row>
    <row r="122" spans="1:5" ht="12.75">
      <c r="A122" s="35" t="s">
        <v>57</v>
      </c>
      <c r="E122" s="40" t="s">
        <v>4</v>
      </c>
    </row>
    <row r="123" spans="1:5" ht="12.75">
      <c r="A123" t="s">
        <v>58</v>
      </c>
      <c r="E123" s="39" t="s">
        <v>189</v>
      </c>
    </row>
    <row r="124" spans="1:16" ht="12.75">
      <c r="A124" t="s">
        <v>49</v>
      </c>
      <c s="34" t="s">
        <v>239</v>
      </c>
      <c s="34" t="s">
        <v>707</v>
      </c>
      <c s="35" t="s">
        <v>4</v>
      </c>
      <c s="6" t="s">
        <v>708</v>
      </c>
      <c s="36" t="s">
        <v>165</v>
      </c>
      <c s="37">
        <v>2</v>
      </c>
      <c s="36">
        <v>0</v>
      </c>
      <c s="36">
        <f>ROUND(G124*H124,6)</f>
      </c>
      <c r="L124" s="38">
        <v>0</v>
      </c>
      <c s="32">
        <f>ROUND(ROUND(L124,2)*ROUND(G124,3),2)</f>
      </c>
      <c s="36" t="s">
        <v>187</v>
      </c>
      <c>
        <f>(M124*21)/100</f>
      </c>
      <c t="s">
        <v>27</v>
      </c>
    </row>
    <row r="125" spans="1:5" ht="12.75">
      <c r="A125" s="35" t="s">
        <v>56</v>
      </c>
      <c r="E125" s="39" t="s">
        <v>4</v>
      </c>
    </row>
    <row r="126" spans="1:5" ht="12.75">
      <c r="A126" s="35" t="s">
        <v>57</v>
      </c>
      <c r="E126" s="40" t="s">
        <v>4</v>
      </c>
    </row>
    <row r="127" spans="1:5" ht="12.75">
      <c r="A127" t="s">
        <v>58</v>
      </c>
      <c r="E127" s="39" t="s">
        <v>189</v>
      </c>
    </row>
    <row r="128" spans="1:16" ht="12.75">
      <c r="A128" t="s">
        <v>49</v>
      </c>
      <c s="34" t="s">
        <v>244</v>
      </c>
      <c s="34" t="s">
        <v>709</v>
      </c>
      <c s="35" t="s">
        <v>4</v>
      </c>
      <c s="6" t="s">
        <v>710</v>
      </c>
      <c s="36" t="s">
        <v>165</v>
      </c>
      <c s="37">
        <v>2</v>
      </c>
      <c s="36">
        <v>0</v>
      </c>
      <c s="36">
        <f>ROUND(G128*H128,6)</f>
      </c>
      <c r="L128" s="38">
        <v>0</v>
      </c>
      <c s="32">
        <f>ROUND(ROUND(L128,2)*ROUND(G128,3),2)</f>
      </c>
      <c s="36" t="s">
        <v>187</v>
      </c>
      <c>
        <f>(M128*21)/100</f>
      </c>
      <c t="s">
        <v>27</v>
      </c>
    </row>
    <row r="129" spans="1:5" ht="12.75">
      <c r="A129" s="35" t="s">
        <v>56</v>
      </c>
      <c r="E129" s="39" t="s">
        <v>4</v>
      </c>
    </row>
    <row r="130" spans="1:5" ht="12.75">
      <c r="A130" s="35" t="s">
        <v>57</v>
      </c>
      <c r="E130" s="40" t="s">
        <v>4</v>
      </c>
    </row>
    <row r="131" spans="1:5" ht="12.75">
      <c r="A131" t="s">
        <v>58</v>
      </c>
      <c r="E131" s="39" t="s">
        <v>189</v>
      </c>
    </row>
    <row r="132" spans="1:16" ht="12.75">
      <c r="A132" t="s">
        <v>49</v>
      </c>
      <c s="34" t="s">
        <v>248</v>
      </c>
      <c s="34" t="s">
        <v>711</v>
      </c>
      <c s="35" t="s">
        <v>4</v>
      </c>
      <c s="6" t="s">
        <v>712</v>
      </c>
      <c s="36" t="s">
        <v>165</v>
      </c>
      <c s="37">
        <v>144</v>
      </c>
      <c s="36">
        <v>0</v>
      </c>
      <c s="36">
        <f>ROUND(G132*H132,6)</f>
      </c>
      <c r="L132" s="38">
        <v>0</v>
      </c>
      <c s="32">
        <f>ROUND(ROUND(L132,2)*ROUND(G132,3),2)</f>
      </c>
      <c s="36" t="s">
        <v>187</v>
      </c>
      <c>
        <f>(M132*21)/100</f>
      </c>
      <c t="s">
        <v>27</v>
      </c>
    </row>
    <row r="133" spans="1:5" ht="12.75">
      <c r="A133" s="35" t="s">
        <v>56</v>
      </c>
      <c r="E133" s="39" t="s">
        <v>4</v>
      </c>
    </row>
    <row r="134" spans="1:5" ht="12.75">
      <c r="A134" s="35" t="s">
        <v>57</v>
      </c>
      <c r="E134" s="40" t="s">
        <v>4</v>
      </c>
    </row>
    <row r="135" spans="1:5" ht="12.75">
      <c r="A135" t="s">
        <v>58</v>
      </c>
      <c r="E135" s="39" t="s">
        <v>189</v>
      </c>
    </row>
    <row r="136" spans="1:16" ht="25.5">
      <c r="A136" t="s">
        <v>49</v>
      </c>
      <c s="34" t="s">
        <v>251</v>
      </c>
      <c s="34" t="s">
        <v>713</v>
      </c>
      <c s="35" t="s">
        <v>4</v>
      </c>
      <c s="6" t="s">
        <v>714</v>
      </c>
      <c s="36" t="s">
        <v>715</v>
      </c>
      <c s="37">
        <v>72</v>
      </c>
      <c s="36">
        <v>0</v>
      </c>
      <c s="36">
        <f>ROUND(G136*H136,6)</f>
      </c>
      <c r="L136" s="38">
        <v>0</v>
      </c>
      <c s="32">
        <f>ROUND(ROUND(L136,2)*ROUND(G136,3),2)</f>
      </c>
      <c s="36" t="s">
        <v>187</v>
      </c>
      <c>
        <f>(M136*21)/100</f>
      </c>
      <c t="s">
        <v>27</v>
      </c>
    </row>
    <row r="137" spans="1:5" ht="12.75">
      <c r="A137" s="35" t="s">
        <v>56</v>
      </c>
      <c r="E137" s="39" t="s">
        <v>4</v>
      </c>
    </row>
    <row r="138" spans="1:5" ht="12.75">
      <c r="A138" s="35" t="s">
        <v>57</v>
      </c>
      <c r="E138" s="40" t="s">
        <v>4</v>
      </c>
    </row>
    <row r="139" spans="1:5" ht="12.75">
      <c r="A139" t="s">
        <v>58</v>
      </c>
      <c r="E139" s="39" t="s">
        <v>189</v>
      </c>
    </row>
    <row r="140" spans="1:16" ht="12.75">
      <c r="A140" t="s">
        <v>49</v>
      </c>
      <c s="34" t="s">
        <v>254</v>
      </c>
      <c s="34" t="s">
        <v>716</v>
      </c>
      <c s="35" t="s">
        <v>4</v>
      </c>
      <c s="6" t="s">
        <v>717</v>
      </c>
      <c s="36" t="s">
        <v>718</v>
      </c>
      <c s="37">
        <v>4.68</v>
      </c>
      <c s="36">
        <v>0</v>
      </c>
      <c s="36">
        <f>ROUND(G140*H140,6)</f>
      </c>
      <c r="L140" s="38">
        <v>0</v>
      </c>
      <c s="32">
        <f>ROUND(ROUND(L140,2)*ROUND(G140,3),2)</f>
      </c>
      <c s="36" t="s">
        <v>55</v>
      </c>
      <c>
        <f>(M140*21)/100</f>
      </c>
      <c t="s">
        <v>27</v>
      </c>
    </row>
    <row r="141" spans="1:5" ht="12.75">
      <c r="A141" s="35" t="s">
        <v>56</v>
      </c>
      <c r="E141" s="39" t="s">
        <v>4</v>
      </c>
    </row>
    <row r="142" spans="1:5" ht="12.75">
      <c r="A142" s="35" t="s">
        <v>57</v>
      </c>
      <c r="E142" s="40" t="s">
        <v>4</v>
      </c>
    </row>
    <row r="143" spans="1:5" ht="25.5">
      <c r="A143" t="s">
        <v>58</v>
      </c>
      <c r="E143" s="39" t="s">
        <v>719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