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Pracovní stůl\Zadávání VŘ\____ NOVĚ Cyklika CHO - Kolín\_Dotazy+odpovědi\D. č. 1\"/>
    </mc:Choice>
  </mc:AlternateContent>
  <xr:revisionPtr revIDLastSave="0" documentId="13_ncr:1_{5CF24C70-9ECC-46DD-9B60-458E28D4DE70}" xr6:coauthVersionLast="47" xr6:coauthVersionMax="47" xr10:uidLastSave="{00000000-0000-0000-0000-000000000000}"/>
  <bookViews>
    <workbookView xWindow="-120" yWindow="-120" windowWidth="29040" windowHeight="15225" xr2:uid="{00000000-000D-0000-FFFF-FFFF00000000}"/>
  </bookViews>
  <sheets>
    <sheet name="Rekapitulace stavby" sheetId="1" r:id="rId1"/>
    <sheet name="PS 01 - Práce na zařízení..." sheetId="2" r:id="rId2"/>
    <sheet name="SO 01 - Práce na  žel. sv..." sheetId="3" r:id="rId3"/>
    <sheet name="SO 02 - Práce na žel. svr..." sheetId="4" r:id="rId4"/>
    <sheet name="So 03 - Práce na žel. svr..." sheetId="5" r:id="rId5"/>
    <sheet name="SO 04 - Práce na žel. svr..." sheetId="6" r:id="rId6"/>
    <sheet name="SO 05 - Práce na žel. svr..." sheetId="7" r:id="rId7"/>
    <sheet name="SO 06 - Práce na žel. svr..." sheetId="8" r:id="rId8"/>
    <sheet name="SO 07 - Práce na žel. svr..." sheetId="9" r:id="rId9"/>
    <sheet name="SO 08 - Rekonstrukce žel...." sheetId="10" r:id="rId10"/>
    <sheet name="So 09 - Rekonstrukce žel...." sheetId="11" r:id="rId11"/>
    <sheet name="SO 10 - Rekonstrukce žel...." sheetId="12" r:id="rId12"/>
    <sheet name="SO 11 - Materiál objednat..." sheetId="13" r:id="rId13"/>
    <sheet name="VON - VON" sheetId="14" r:id="rId14"/>
    <sheet name="Pokyny pro vyplnění" sheetId="15" r:id="rId15"/>
  </sheets>
  <definedNames>
    <definedName name="_xlnm._FilterDatabase" localSheetId="1" hidden="1">'PS 01 - Práce na zařízení...'!$C$78:$K$87</definedName>
    <definedName name="_xlnm._FilterDatabase" localSheetId="2" hidden="1">'SO 01 - Práce na  žel. sv...'!$C$78:$K$167</definedName>
    <definedName name="_xlnm._FilterDatabase" localSheetId="3" hidden="1">'SO 02 - Práce na žel. svr...'!$C$78:$K$237</definedName>
    <definedName name="_xlnm._FilterDatabase" localSheetId="4" hidden="1">'So 03 - Práce na žel. svr...'!$C$78:$K$173</definedName>
    <definedName name="_xlnm._FilterDatabase" localSheetId="5" hidden="1">'SO 04 - Práce na žel. svr...'!$C$78:$K$233</definedName>
    <definedName name="_xlnm._FilterDatabase" localSheetId="6" hidden="1">'SO 05 - Práce na žel. svr...'!$C$78:$K$176</definedName>
    <definedName name="_xlnm._FilterDatabase" localSheetId="7" hidden="1">'SO 06 - Práce na žel. svr...'!$C$78:$K$236</definedName>
    <definedName name="_xlnm._FilterDatabase" localSheetId="8" hidden="1">'SO 07 - Práce na žel. svr...'!$C$78:$K$175</definedName>
    <definedName name="_xlnm._FilterDatabase" localSheetId="9" hidden="1">'SO 08 - Rekonstrukce žel....'!$C$78:$K$185</definedName>
    <definedName name="_xlnm._FilterDatabase" localSheetId="10" hidden="1">'So 09 - Rekonstrukce žel....'!$C$78:$K$195</definedName>
    <definedName name="_xlnm._FilterDatabase" localSheetId="11" hidden="1">'SO 10 - Rekonstrukce žel....'!$C$78:$K$187</definedName>
    <definedName name="_xlnm._FilterDatabase" localSheetId="12" hidden="1">'SO 11 - Materiál objednat...'!$C$87:$K$245</definedName>
    <definedName name="_xlnm._FilterDatabase" localSheetId="13" hidden="1">'VON - VON'!$C$78:$K$88</definedName>
    <definedName name="_xlnm.Print_Titles" localSheetId="1">'PS 01 - Práce na zařízení...'!$78:$78</definedName>
    <definedName name="_xlnm.Print_Titles" localSheetId="0">'Rekapitulace stavby'!$52:$52</definedName>
    <definedName name="_xlnm.Print_Titles" localSheetId="2">'SO 01 - Práce na  žel. sv...'!$78:$78</definedName>
    <definedName name="_xlnm.Print_Titles" localSheetId="3">'SO 02 - Práce na žel. svr...'!$78:$78</definedName>
    <definedName name="_xlnm.Print_Titles" localSheetId="4">'So 03 - Práce na žel. svr...'!$78:$78</definedName>
    <definedName name="_xlnm.Print_Titles" localSheetId="5">'SO 04 - Práce na žel. svr...'!$78:$78</definedName>
    <definedName name="_xlnm.Print_Titles" localSheetId="6">'SO 05 - Práce na žel. svr...'!$78:$78</definedName>
    <definedName name="_xlnm.Print_Titles" localSheetId="7">'SO 06 - Práce na žel. svr...'!$78:$78</definedName>
    <definedName name="_xlnm.Print_Titles" localSheetId="8">'SO 07 - Práce na žel. svr...'!$78:$78</definedName>
    <definedName name="_xlnm.Print_Titles" localSheetId="9">'SO 08 - Rekonstrukce žel....'!$78:$78</definedName>
    <definedName name="_xlnm.Print_Titles" localSheetId="10">'So 09 - Rekonstrukce žel....'!$78:$78</definedName>
    <definedName name="_xlnm.Print_Titles" localSheetId="11">'SO 10 - Rekonstrukce žel....'!$78:$78</definedName>
    <definedName name="_xlnm.Print_Titles" localSheetId="12">'SO 11 - Materiál objednat...'!$87:$87</definedName>
    <definedName name="_xlnm.Print_Titles" localSheetId="13">'VON - VON'!$78:$78</definedName>
    <definedName name="_xlnm.Print_Area" localSheetId="14">'Pokyny pro vyplnění'!$B$2:$K$71,'Pokyny pro vyplnění'!$B$74:$K$118,'Pokyny pro vyplnění'!$B$121:$K$161,'Pokyny pro vyplnění'!$B$164:$K$219</definedName>
    <definedName name="_xlnm.Print_Area" localSheetId="1">'PS 01 - Práce na zařízení...'!$C$4:$J$39,'PS 01 - Práce na zařízení...'!$C$45:$J$60,'PS 01 - Práce na zařízení...'!$C$66:$K$87</definedName>
    <definedName name="_xlnm.Print_Area" localSheetId="0">'Rekapitulace stavby'!$D$4:$AO$36,'Rekapitulace stavby'!$C$42:$AQ$68</definedName>
    <definedName name="_xlnm.Print_Area" localSheetId="2">'SO 01 - Práce na  žel. sv...'!$C$4:$J$39,'SO 01 - Práce na  žel. sv...'!$C$45:$J$60,'SO 01 - Práce na  žel. sv...'!$C$66:$K$167</definedName>
    <definedName name="_xlnm.Print_Area" localSheetId="3">'SO 02 - Práce na žel. svr...'!$C$4:$J$39,'SO 02 - Práce na žel. svr...'!$C$45:$J$60,'SO 02 - Práce na žel. svr...'!$C$66:$K$237</definedName>
    <definedName name="_xlnm.Print_Area" localSheetId="4">'So 03 - Práce na žel. svr...'!$C$4:$J$39,'So 03 - Práce na žel. svr...'!$C$45:$J$60,'So 03 - Práce na žel. svr...'!$C$66:$K$173</definedName>
    <definedName name="_xlnm.Print_Area" localSheetId="5">'SO 04 - Práce na žel. svr...'!$C$4:$J$39,'SO 04 - Práce na žel. svr...'!$C$45:$J$60,'SO 04 - Práce na žel. svr...'!$C$66:$K$233</definedName>
    <definedName name="_xlnm.Print_Area" localSheetId="6">'SO 05 - Práce na žel. svr...'!$C$4:$J$39,'SO 05 - Práce na žel. svr...'!$C$45:$J$60,'SO 05 - Práce na žel. svr...'!$C$66:$K$176</definedName>
    <definedName name="_xlnm.Print_Area" localSheetId="7">'SO 06 - Práce na žel. svr...'!$C$4:$J$39,'SO 06 - Práce na žel. svr...'!$C$45:$J$60,'SO 06 - Práce na žel. svr...'!$C$66:$K$236</definedName>
    <definedName name="_xlnm.Print_Area" localSheetId="8">'SO 07 - Práce na žel. svr...'!$C$4:$J$39,'SO 07 - Práce na žel. svr...'!$C$45:$J$60,'SO 07 - Práce na žel. svr...'!$C$66:$K$175</definedName>
    <definedName name="_xlnm.Print_Area" localSheetId="9">'SO 08 - Rekonstrukce žel....'!$C$4:$J$39,'SO 08 - Rekonstrukce žel....'!$C$45:$J$60,'SO 08 - Rekonstrukce žel....'!$C$66:$K$185</definedName>
    <definedName name="_xlnm.Print_Area" localSheetId="10">'So 09 - Rekonstrukce žel....'!$C$4:$J$39,'So 09 - Rekonstrukce žel....'!$C$45:$J$60,'So 09 - Rekonstrukce žel....'!$C$66:$K$195</definedName>
    <definedName name="_xlnm.Print_Area" localSheetId="11">'SO 10 - Rekonstrukce žel....'!$C$4:$J$39,'SO 10 - Rekonstrukce žel....'!$C$45:$J$60,'SO 10 - Rekonstrukce žel....'!$C$66:$K$187</definedName>
    <definedName name="_xlnm.Print_Area" localSheetId="12">'SO 11 - Materiál objednat...'!$C$4:$J$39,'SO 11 - Materiál objednat...'!$C$45:$J$69,'SO 11 - Materiál objednat...'!$C$75:$K$245</definedName>
    <definedName name="_xlnm.Print_Area" localSheetId="13">'VON - VON'!$C$4:$J$39,'VON - VON'!$C$45:$J$60,'VON - VON'!$C$66:$K$88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14" l="1"/>
  <c r="J36" i="14"/>
  <c r="AY67" i="1"/>
  <c r="J35" i="14"/>
  <c r="AX67" i="1"/>
  <c r="BI88" i="14"/>
  <c r="BH88" i="14"/>
  <c r="BG88" i="14"/>
  <c r="BF88" i="14"/>
  <c r="T88" i="14"/>
  <c r="R88" i="14"/>
  <c r="P88" i="14"/>
  <c r="BI87" i="14"/>
  <c r="BH87" i="14"/>
  <c r="BG87" i="14"/>
  <c r="BF87" i="14"/>
  <c r="T87" i="14"/>
  <c r="R87" i="14"/>
  <c r="P87" i="14"/>
  <c r="BI86" i="14"/>
  <c r="BH86" i="14"/>
  <c r="BG86" i="14"/>
  <c r="BF86" i="14"/>
  <c r="T86" i="14"/>
  <c r="R86" i="14"/>
  <c r="P86" i="14"/>
  <c r="BI85" i="14"/>
  <c r="BH85" i="14"/>
  <c r="BG85" i="14"/>
  <c r="BF85" i="14"/>
  <c r="T85" i="14"/>
  <c r="R85" i="14"/>
  <c r="P85" i="14"/>
  <c r="BI84" i="14"/>
  <c r="BH84" i="14"/>
  <c r="BG84" i="14"/>
  <c r="BF84" i="14"/>
  <c r="T84" i="14"/>
  <c r="R84" i="14"/>
  <c r="P84" i="14"/>
  <c r="BI83" i="14"/>
  <c r="BH83" i="14"/>
  <c r="BG83" i="14"/>
  <c r="BF83" i="14"/>
  <c r="T83" i="14"/>
  <c r="R83" i="14"/>
  <c r="P83" i="14"/>
  <c r="BI82" i="14"/>
  <c r="BH82" i="14"/>
  <c r="BG82" i="14"/>
  <c r="BF82" i="14"/>
  <c r="T82" i="14"/>
  <c r="R82" i="14"/>
  <c r="P82" i="14"/>
  <c r="BI81" i="14"/>
  <c r="BH81" i="14"/>
  <c r="BG81" i="14"/>
  <c r="BF81" i="14"/>
  <c r="T81" i="14"/>
  <c r="R81" i="14"/>
  <c r="P81" i="14"/>
  <c r="BI80" i="14"/>
  <c r="BH80" i="14"/>
  <c r="BG80" i="14"/>
  <c r="BF80" i="14"/>
  <c r="T80" i="14"/>
  <c r="R80" i="14"/>
  <c r="P80" i="14"/>
  <c r="F73" i="14"/>
  <c r="E71" i="14"/>
  <c r="F52" i="14"/>
  <c r="E50" i="14"/>
  <c r="J24" i="14"/>
  <c r="E24" i="14"/>
  <c r="J55" i="14"/>
  <c r="J23" i="14"/>
  <c r="J21" i="14"/>
  <c r="E21" i="14"/>
  <c r="J75" i="14"/>
  <c r="J20" i="14"/>
  <c r="J18" i="14"/>
  <c r="E18" i="14"/>
  <c r="F76" i="14"/>
  <c r="J17" i="14"/>
  <c r="J15" i="14"/>
  <c r="E15" i="14"/>
  <c r="F54" i="14"/>
  <c r="J14" i="14"/>
  <c r="J12" i="14"/>
  <c r="J73" i="14"/>
  <c r="E7" i="14"/>
  <c r="E48" i="14"/>
  <c r="J90" i="13"/>
  <c r="J89" i="13"/>
  <c r="J37" i="13"/>
  <c r="J36" i="13"/>
  <c r="AY66" i="1"/>
  <c r="J35" i="13"/>
  <c r="AX66" i="1"/>
  <c r="BI245" i="13"/>
  <c r="BH245" i="13"/>
  <c r="BG245" i="13"/>
  <c r="BF245" i="13"/>
  <c r="T245" i="13"/>
  <c r="R245" i="13"/>
  <c r="P245" i="13"/>
  <c r="BI244" i="13"/>
  <c r="BH244" i="13"/>
  <c r="BG244" i="13"/>
  <c r="BF244" i="13"/>
  <c r="T244" i="13"/>
  <c r="R244" i="13"/>
  <c r="P244" i="13"/>
  <c r="BI242" i="13"/>
  <c r="BH242" i="13"/>
  <c r="BG242" i="13"/>
  <c r="BF242" i="13"/>
  <c r="T242" i="13"/>
  <c r="R242" i="13"/>
  <c r="P242" i="13"/>
  <c r="BI240" i="13"/>
  <c r="BH240" i="13"/>
  <c r="BG240" i="13"/>
  <c r="BF240" i="13"/>
  <c r="T240" i="13"/>
  <c r="R240" i="13"/>
  <c r="P240" i="13"/>
  <c r="BI239" i="13"/>
  <c r="BH239" i="13"/>
  <c r="BG239" i="13"/>
  <c r="BF239" i="13"/>
  <c r="T239" i="13"/>
  <c r="R239" i="13"/>
  <c r="P239" i="13"/>
  <c r="BI237" i="13"/>
  <c r="BH237" i="13"/>
  <c r="BG237" i="13"/>
  <c r="BF237" i="13"/>
  <c r="T237" i="13"/>
  <c r="R237" i="13"/>
  <c r="P237" i="13"/>
  <c r="BI236" i="13"/>
  <c r="BH236" i="13"/>
  <c r="BG236" i="13"/>
  <c r="BF236" i="13"/>
  <c r="T236" i="13"/>
  <c r="R236" i="13"/>
  <c r="P236" i="13"/>
  <c r="BI235" i="13"/>
  <c r="BH235" i="13"/>
  <c r="BG235" i="13"/>
  <c r="BF235" i="13"/>
  <c r="T235" i="13"/>
  <c r="R235" i="13"/>
  <c r="P235" i="13"/>
  <c r="BI234" i="13"/>
  <c r="BH234" i="13"/>
  <c r="BG234" i="13"/>
  <c r="BF234" i="13"/>
  <c r="T234" i="13"/>
  <c r="R234" i="13"/>
  <c r="P234" i="13"/>
  <c r="BI233" i="13"/>
  <c r="BH233" i="13"/>
  <c r="BG233" i="13"/>
  <c r="BF233" i="13"/>
  <c r="T233" i="13"/>
  <c r="R233" i="13"/>
  <c r="P233" i="13"/>
  <c r="BI232" i="13"/>
  <c r="BH232" i="13"/>
  <c r="BG232" i="13"/>
  <c r="BF232" i="13"/>
  <c r="T232" i="13"/>
  <c r="R232" i="13"/>
  <c r="P232" i="13"/>
  <c r="BI231" i="13"/>
  <c r="BH231" i="13"/>
  <c r="BG231" i="13"/>
  <c r="BF231" i="13"/>
  <c r="T231" i="13"/>
  <c r="R231" i="13"/>
  <c r="P231" i="13"/>
  <c r="BI230" i="13"/>
  <c r="BH230" i="13"/>
  <c r="BG230" i="13"/>
  <c r="BF230" i="13"/>
  <c r="T230" i="13"/>
  <c r="R230" i="13"/>
  <c r="P230" i="13"/>
  <c r="BI229" i="13"/>
  <c r="BH229" i="13"/>
  <c r="BG229" i="13"/>
  <c r="BF229" i="13"/>
  <c r="T229" i="13"/>
  <c r="R229" i="13"/>
  <c r="P229" i="13"/>
  <c r="BI228" i="13"/>
  <c r="BH228" i="13"/>
  <c r="BG228" i="13"/>
  <c r="BF228" i="13"/>
  <c r="T228" i="13"/>
  <c r="R228" i="13"/>
  <c r="P228" i="13"/>
  <c r="BI227" i="13"/>
  <c r="BH227" i="13"/>
  <c r="BG227" i="13"/>
  <c r="BF227" i="13"/>
  <c r="T227" i="13"/>
  <c r="R227" i="13"/>
  <c r="P227" i="13"/>
  <c r="BI226" i="13"/>
  <c r="BH226" i="13"/>
  <c r="BG226" i="13"/>
  <c r="BF226" i="13"/>
  <c r="T226" i="13"/>
  <c r="R226" i="13"/>
  <c r="P226" i="13"/>
  <c r="BI225" i="13"/>
  <c r="BH225" i="13"/>
  <c r="BG225" i="13"/>
  <c r="BF225" i="13"/>
  <c r="T225" i="13"/>
  <c r="R225" i="13"/>
  <c r="P225" i="13"/>
  <c r="BI224" i="13"/>
  <c r="BH224" i="13"/>
  <c r="BG224" i="13"/>
  <c r="BF224" i="13"/>
  <c r="T224" i="13"/>
  <c r="R224" i="13"/>
  <c r="P224" i="13"/>
  <c r="BI223" i="13"/>
  <c r="BH223" i="13"/>
  <c r="BG223" i="13"/>
  <c r="BF223" i="13"/>
  <c r="T223" i="13"/>
  <c r="R223" i="13"/>
  <c r="P223" i="13"/>
  <c r="BI221" i="13"/>
  <c r="BH221" i="13"/>
  <c r="BG221" i="13"/>
  <c r="BF221" i="13"/>
  <c r="T221" i="13"/>
  <c r="R221" i="13"/>
  <c r="P221" i="13"/>
  <c r="BI219" i="13"/>
  <c r="BH219" i="13"/>
  <c r="BG219" i="13"/>
  <c r="BF219" i="13"/>
  <c r="T219" i="13"/>
  <c r="R219" i="13"/>
  <c r="P219" i="13"/>
  <c r="BI217" i="13"/>
  <c r="BH217" i="13"/>
  <c r="BG217" i="13"/>
  <c r="BF217" i="13"/>
  <c r="T217" i="13"/>
  <c r="R217" i="13"/>
  <c r="P217" i="13"/>
  <c r="BI216" i="13"/>
  <c r="BH216" i="13"/>
  <c r="BG216" i="13"/>
  <c r="BF216" i="13"/>
  <c r="T216" i="13"/>
  <c r="R216" i="13"/>
  <c r="P216" i="13"/>
  <c r="BI214" i="13"/>
  <c r="BH214" i="13"/>
  <c r="BG214" i="13"/>
  <c r="BF214" i="13"/>
  <c r="T214" i="13"/>
  <c r="R214" i="13"/>
  <c r="P214" i="13"/>
  <c r="BI212" i="13"/>
  <c r="BH212" i="13"/>
  <c r="BG212" i="13"/>
  <c r="BF212" i="13"/>
  <c r="T212" i="13"/>
  <c r="R212" i="13"/>
  <c r="P212" i="13"/>
  <c r="BI210" i="13"/>
  <c r="BH210" i="13"/>
  <c r="BG210" i="13"/>
  <c r="BF210" i="13"/>
  <c r="T210" i="13"/>
  <c r="R210" i="13"/>
  <c r="P210" i="13"/>
  <c r="BI208" i="13"/>
  <c r="BH208" i="13"/>
  <c r="BG208" i="13"/>
  <c r="BF208" i="13"/>
  <c r="T208" i="13"/>
  <c r="R208" i="13"/>
  <c r="P208" i="13"/>
  <c r="BI206" i="13"/>
  <c r="BH206" i="13"/>
  <c r="BG206" i="13"/>
  <c r="BF206" i="13"/>
  <c r="T206" i="13"/>
  <c r="R206" i="13"/>
  <c r="P206" i="13"/>
  <c r="BI204" i="13"/>
  <c r="BH204" i="13"/>
  <c r="BG204" i="13"/>
  <c r="BF204" i="13"/>
  <c r="T204" i="13"/>
  <c r="R204" i="13"/>
  <c r="P204" i="13"/>
  <c r="BI202" i="13"/>
  <c r="BH202" i="13"/>
  <c r="BG202" i="13"/>
  <c r="BF202" i="13"/>
  <c r="T202" i="13"/>
  <c r="R202" i="13"/>
  <c r="P202" i="13"/>
  <c r="BI200" i="13"/>
  <c r="BH200" i="13"/>
  <c r="BG200" i="13"/>
  <c r="BF200" i="13"/>
  <c r="T200" i="13"/>
  <c r="R200" i="13"/>
  <c r="P200" i="13"/>
  <c r="BI199" i="13"/>
  <c r="BH199" i="13"/>
  <c r="BG199" i="13"/>
  <c r="BF199" i="13"/>
  <c r="T199" i="13"/>
  <c r="R199" i="13"/>
  <c r="P199" i="13"/>
  <c r="BI197" i="13"/>
  <c r="BH197" i="13"/>
  <c r="BG197" i="13"/>
  <c r="BF197" i="13"/>
  <c r="T197" i="13"/>
  <c r="R197" i="13"/>
  <c r="P197" i="13"/>
  <c r="BI195" i="13"/>
  <c r="BH195" i="13"/>
  <c r="BG195" i="13"/>
  <c r="BF195" i="13"/>
  <c r="T195" i="13"/>
  <c r="R195" i="13"/>
  <c r="P195" i="13"/>
  <c r="BI194" i="13"/>
  <c r="BH194" i="13"/>
  <c r="BG194" i="13"/>
  <c r="BF194" i="13"/>
  <c r="T194" i="13"/>
  <c r="R194" i="13"/>
  <c r="P194" i="13"/>
  <c r="BI192" i="13"/>
  <c r="BH192" i="13"/>
  <c r="BG192" i="13"/>
  <c r="BF192" i="13"/>
  <c r="T192" i="13"/>
  <c r="R192" i="13"/>
  <c r="P192" i="13"/>
  <c r="BI191" i="13"/>
  <c r="BH191" i="13"/>
  <c r="BG191" i="13"/>
  <c r="BF191" i="13"/>
  <c r="T191" i="13"/>
  <c r="R191" i="13"/>
  <c r="P191" i="13"/>
  <c r="BI190" i="13"/>
  <c r="BH190" i="13"/>
  <c r="BG190" i="13"/>
  <c r="BF190" i="13"/>
  <c r="T190" i="13"/>
  <c r="R190" i="13"/>
  <c r="P190" i="13"/>
  <c r="BI189" i="13"/>
  <c r="BH189" i="13"/>
  <c r="BG189" i="13"/>
  <c r="BF189" i="13"/>
  <c r="T189" i="13"/>
  <c r="R189" i="13"/>
  <c r="P189" i="13"/>
  <c r="BI188" i="13"/>
  <c r="BH188" i="13"/>
  <c r="BG188" i="13"/>
  <c r="BF188" i="13"/>
  <c r="T188" i="13"/>
  <c r="R188" i="13"/>
  <c r="P188" i="13"/>
  <c r="BI187" i="13"/>
  <c r="BH187" i="13"/>
  <c r="BG187" i="13"/>
  <c r="BF187" i="13"/>
  <c r="T187" i="13"/>
  <c r="R187" i="13"/>
  <c r="P187" i="13"/>
  <c r="BI186" i="13"/>
  <c r="BH186" i="13"/>
  <c r="BG186" i="13"/>
  <c r="BF186" i="13"/>
  <c r="T186" i="13"/>
  <c r="R186" i="13"/>
  <c r="P186" i="13"/>
  <c r="BI185" i="13"/>
  <c r="BH185" i="13"/>
  <c r="BG185" i="13"/>
  <c r="BF185" i="13"/>
  <c r="T185" i="13"/>
  <c r="R185" i="13"/>
  <c r="P185" i="13"/>
  <c r="BI184" i="13"/>
  <c r="BH184" i="13"/>
  <c r="BG184" i="13"/>
  <c r="BF184" i="13"/>
  <c r="T184" i="13"/>
  <c r="R184" i="13"/>
  <c r="P184" i="13"/>
  <c r="BI183" i="13"/>
  <c r="BH183" i="13"/>
  <c r="BG183" i="13"/>
  <c r="BF183" i="13"/>
  <c r="T183" i="13"/>
  <c r="R183" i="13"/>
  <c r="P183" i="13"/>
  <c r="BI182" i="13"/>
  <c r="BH182" i="13"/>
  <c r="BG182" i="13"/>
  <c r="BF182" i="13"/>
  <c r="T182" i="13"/>
  <c r="R182" i="13"/>
  <c r="P182" i="13"/>
  <c r="BI181" i="13"/>
  <c r="BH181" i="13"/>
  <c r="BG181" i="13"/>
  <c r="BF181" i="13"/>
  <c r="T181" i="13"/>
  <c r="R181" i="13"/>
  <c r="P181" i="13"/>
  <c r="BI180" i="13"/>
  <c r="BH180" i="13"/>
  <c r="BG180" i="13"/>
  <c r="BF180" i="13"/>
  <c r="T180" i="13"/>
  <c r="R180" i="13"/>
  <c r="P180" i="13"/>
  <c r="BI179" i="13"/>
  <c r="BH179" i="13"/>
  <c r="BG179" i="13"/>
  <c r="BF179" i="13"/>
  <c r="T179" i="13"/>
  <c r="R179" i="13"/>
  <c r="P179" i="13"/>
  <c r="BI178" i="13"/>
  <c r="BH178" i="13"/>
  <c r="BG178" i="13"/>
  <c r="BF178" i="13"/>
  <c r="T178" i="13"/>
  <c r="R178" i="13"/>
  <c r="P178" i="13"/>
  <c r="BI177" i="13"/>
  <c r="BH177" i="13"/>
  <c r="BG177" i="13"/>
  <c r="BF177" i="13"/>
  <c r="T177" i="13"/>
  <c r="R177" i="13"/>
  <c r="P177" i="13"/>
  <c r="BI176" i="13"/>
  <c r="BH176" i="13"/>
  <c r="BG176" i="13"/>
  <c r="BF176" i="13"/>
  <c r="T176" i="13"/>
  <c r="R176" i="13"/>
  <c r="P176" i="13"/>
  <c r="BI175" i="13"/>
  <c r="BH175" i="13"/>
  <c r="BG175" i="13"/>
  <c r="BF175" i="13"/>
  <c r="T175" i="13"/>
  <c r="R175" i="13"/>
  <c r="P175" i="13"/>
  <c r="BI173" i="13"/>
  <c r="BH173" i="13"/>
  <c r="BG173" i="13"/>
  <c r="BF173" i="13"/>
  <c r="T173" i="13"/>
  <c r="R173" i="13"/>
  <c r="P173" i="13"/>
  <c r="BI171" i="13"/>
  <c r="BH171" i="13"/>
  <c r="BG171" i="13"/>
  <c r="BF171" i="13"/>
  <c r="T171" i="13"/>
  <c r="R171" i="13"/>
  <c r="P171" i="13"/>
  <c r="BI170" i="13"/>
  <c r="BH170" i="13"/>
  <c r="BG170" i="13"/>
  <c r="BF170" i="13"/>
  <c r="T170" i="13"/>
  <c r="R170" i="13"/>
  <c r="P170" i="13"/>
  <c r="BI168" i="13"/>
  <c r="BH168" i="13"/>
  <c r="BG168" i="13"/>
  <c r="BF168" i="13"/>
  <c r="T168" i="13"/>
  <c r="R168" i="13"/>
  <c r="P168" i="13"/>
  <c r="BI166" i="13"/>
  <c r="BH166" i="13"/>
  <c r="BG166" i="13"/>
  <c r="BF166" i="13"/>
  <c r="T166" i="13"/>
  <c r="R166" i="13"/>
  <c r="P166" i="13"/>
  <c r="BI164" i="13"/>
  <c r="BH164" i="13"/>
  <c r="BG164" i="13"/>
  <c r="BF164" i="13"/>
  <c r="T164" i="13"/>
  <c r="R164" i="13"/>
  <c r="P164" i="13"/>
  <c r="BI162" i="13"/>
  <c r="BH162" i="13"/>
  <c r="BG162" i="13"/>
  <c r="BF162" i="13"/>
  <c r="T162" i="13"/>
  <c r="R162" i="13"/>
  <c r="P162" i="13"/>
  <c r="BI160" i="13"/>
  <c r="BH160" i="13"/>
  <c r="BG160" i="13"/>
  <c r="BF160" i="13"/>
  <c r="T160" i="13"/>
  <c r="R160" i="13"/>
  <c r="P160" i="13"/>
  <c r="BI158" i="13"/>
  <c r="BH158" i="13"/>
  <c r="BG158" i="13"/>
  <c r="BF158" i="13"/>
  <c r="T158" i="13"/>
  <c r="R158" i="13"/>
  <c r="P158" i="13"/>
  <c r="BI156" i="13"/>
  <c r="BH156" i="13"/>
  <c r="BG156" i="13"/>
  <c r="BF156" i="13"/>
  <c r="T156" i="13"/>
  <c r="R156" i="13"/>
  <c r="P156" i="13"/>
  <c r="BI154" i="13"/>
  <c r="BH154" i="13"/>
  <c r="BG154" i="13"/>
  <c r="BF154" i="13"/>
  <c r="T154" i="13"/>
  <c r="R154" i="13"/>
  <c r="P154" i="13"/>
  <c r="BI152" i="13"/>
  <c r="BH152" i="13"/>
  <c r="BG152" i="13"/>
  <c r="BF152" i="13"/>
  <c r="T152" i="13"/>
  <c r="R152" i="13"/>
  <c r="P152" i="13"/>
  <c r="BI151" i="13"/>
  <c r="BH151" i="13"/>
  <c r="BG151" i="13"/>
  <c r="BF151" i="13"/>
  <c r="T151" i="13"/>
  <c r="R151" i="13"/>
  <c r="P151" i="13"/>
  <c r="BI149" i="13"/>
  <c r="BH149" i="13"/>
  <c r="BG149" i="13"/>
  <c r="BF149" i="13"/>
  <c r="T149" i="13"/>
  <c r="R149" i="13"/>
  <c r="P149" i="13"/>
  <c r="BI147" i="13"/>
  <c r="BH147" i="13"/>
  <c r="BG147" i="13"/>
  <c r="BF147" i="13"/>
  <c r="T147" i="13"/>
  <c r="R147" i="13"/>
  <c r="P147" i="13"/>
  <c r="BI145" i="13"/>
  <c r="BH145" i="13"/>
  <c r="BG145" i="13"/>
  <c r="BF145" i="13"/>
  <c r="T145" i="13"/>
  <c r="R145" i="13"/>
  <c r="P145" i="13"/>
  <c r="BI144" i="13"/>
  <c r="BH144" i="13"/>
  <c r="BG144" i="13"/>
  <c r="BF144" i="13"/>
  <c r="T144" i="13"/>
  <c r="R144" i="13"/>
  <c r="P144" i="13"/>
  <c r="BI142" i="13"/>
  <c r="BH142" i="13"/>
  <c r="BG142" i="13"/>
  <c r="BF142" i="13"/>
  <c r="T142" i="13"/>
  <c r="R142" i="13"/>
  <c r="P142" i="13"/>
  <c r="BI141" i="13"/>
  <c r="BH141" i="13"/>
  <c r="BG141" i="13"/>
  <c r="BF141" i="13"/>
  <c r="T141" i="13"/>
  <c r="R141" i="13"/>
  <c r="P141" i="13"/>
  <c r="BI140" i="13"/>
  <c r="BH140" i="13"/>
  <c r="BG140" i="13"/>
  <c r="BF140" i="13"/>
  <c r="T140" i="13"/>
  <c r="R140" i="13"/>
  <c r="P140" i="13"/>
  <c r="BI139" i="13"/>
  <c r="BH139" i="13"/>
  <c r="BG139" i="13"/>
  <c r="BF139" i="13"/>
  <c r="T139" i="13"/>
  <c r="R139" i="13"/>
  <c r="P139" i="13"/>
  <c r="BI138" i="13"/>
  <c r="BH138" i="13"/>
  <c r="BG138" i="13"/>
  <c r="BF138" i="13"/>
  <c r="T138" i="13"/>
  <c r="R138" i="13"/>
  <c r="P138" i="13"/>
  <c r="BI137" i="13"/>
  <c r="BH137" i="13"/>
  <c r="BG137" i="13"/>
  <c r="BF137" i="13"/>
  <c r="T137" i="13"/>
  <c r="R137" i="13"/>
  <c r="P137" i="13"/>
  <c r="BI136" i="13"/>
  <c r="BH136" i="13"/>
  <c r="BG136" i="13"/>
  <c r="BF136" i="13"/>
  <c r="T136" i="13"/>
  <c r="R136" i="13"/>
  <c r="P136" i="13"/>
  <c r="BI135" i="13"/>
  <c r="BH135" i="13"/>
  <c r="BG135" i="13"/>
  <c r="BF135" i="13"/>
  <c r="T135" i="13"/>
  <c r="R135" i="13"/>
  <c r="P135" i="13"/>
  <c r="BI134" i="13"/>
  <c r="BH134" i="13"/>
  <c r="BG134" i="13"/>
  <c r="BF134" i="13"/>
  <c r="T134" i="13"/>
  <c r="R134" i="13"/>
  <c r="P134" i="13"/>
  <c r="BI133" i="13"/>
  <c r="BH133" i="13"/>
  <c r="BG133" i="13"/>
  <c r="BF133" i="13"/>
  <c r="T133" i="13"/>
  <c r="R133" i="13"/>
  <c r="P133" i="13"/>
  <c r="BI132" i="13"/>
  <c r="BH132" i="13"/>
  <c r="BG132" i="13"/>
  <c r="BF132" i="13"/>
  <c r="T132" i="13"/>
  <c r="R132" i="13"/>
  <c r="P132" i="13"/>
  <c r="BI131" i="13"/>
  <c r="BH131" i="13"/>
  <c r="BG131" i="13"/>
  <c r="BF131" i="13"/>
  <c r="T131" i="13"/>
  <c r="R131" i="13"/>
  <c r="P131" i="13"/>
  <c r="BI130" i="13"/>
  <c r="BH130" i="13"/>
  <c r="BG130" i="13"/>
  <c r="BF130" i="13"/>
  <c r="T130" i="13"/>
  <c r="R130" i="13"/>
  <c r="P130" i="13"/>
  <c r="BI129" i="13"/>
  <c r="BH129" i="13"/>
  <c r="BG129" i="13"/>
  <c r="BF129" i="13"/>
  <c r="T129" i="13"/>
  <c r="R129" i="13"/>
  <c r="P129" i="13"/>
  <c r="BI128" i="13"/>
  <c r="BH128" i="13"/>
  <c r="BG128" i="13"/>
  <c r="BF128" i="13"/>
  <c r="T128" i="13"/>
  <c r="R128" i="13"/>
  <c r="P128" i="13"/>
  <c r="BI127" i="13"/>
  <c r="BH127" i="13"/>
  <c r="BG127" i="13"/>
  <c r="BF127" i="13"/>
  <c r="T127" i="13"/>
  <c r="R127" i="13"/>
  <c r="P127" i="13"/>
  <c r="BI126" i="13"/>
  <c r="BH126" i="13"/>
  <c r="BG126" i="13"/>
  <c r="BF126" i="13"/>
  <c r="T126" i="13"/>
  <c r="R126" i="13"/>
  <c r="P126" i="13"/>
  <c r="BI125" i="13"/>
  <c r="BH125" i="13"/>
  <c r="BG125" i="13"/>
  <c r="BF125" i="13"/>
  <c r="T125" i="13"/>
  <c r="R125" i="13"/>
  <c r="P125" i="13"/>
  <c r="BI123" i="13"/>
  <c r="BH123" i="13"/>
  <c r="BG123" i="13"/>
  <c r="BF123" i="13"/>
  <c r="T123" i="13"/>
  <c r="R123" i="13"/>
  <c r="P123" i="13"/>
  <c r="BI121" i="13"/>
  <c r="BH121" i="13"/>
  <c r="BG121" i="13"/>
  <c r="BF121" i="13"/>
  <c r="T121" i="13"/>
  <c r="R121" i="13"/>
  <c r="P121" i="13"/>
  <c r="BI119" i="13"/>
  <c r="BH119" i="13"/>
  <c r="BG119" i="13"/>
  <c r="BF119" i="13"/>
  <c r="T119" i="13"/>
  <c r="R119" i="13"/>
  <c r="P119" i="13"/>
  <c r="BI118" i="13"/>
  <c r="BH118" i="13"/>
  <c r="BG118" i="13"/>
  <c r="BF118" i="13"/>
  <c r="T118" i="13"/>
  <c r="R118" i="13"/>
  <c r="P118" i="13"/>
  <c r="BI116" i="13"/>
  <c r="BH116" i="13"/>
  <c r="BG116" i="13"/>
  <c r="BF116" i="13"/>
  <c r="T116" i="13"/>
  <c r="R116" i="13"/>
  <c r="P116" i="13"/>
  <c r="BI114" i="13"/>
  <c r="BH114" i="13"/>
  <c r="BG114" i="13"/>
  <c r="BF114" i="13"/>
  <c r="T114" i="13"/>
  <c r="R114" i="13"/>
  <c r="P114" i="13"/>
  <c r="BI112" i="13"/>
  <c r="BH112" i="13"/>
  <c r="BG112" i="13"/>
  <c r="BF112" i="13"/>
  <c r="T112" i="13"/>
  <c r="R112" i="13"/>
  <c r="P112" i="13"/>
  <c r="BI110" i="13"/>
  <c r="BH110" i="13"/>
  <c r="BG110" i="13"/>
  <c r="BF110" i="13"/>
  <c r="T110" i="13"/>
  <c r="R110" i="13"/>
  <c r="P110" i="13"/>
  <c r="BI108" i="13"/>
  <c r="BH108" i="13"/>
  <c r="BG108" i="13"/>
  <c r="BF108" i="13"/>
  <c r="T108" i="13"/>
  <c r="R108" i="13"/>
  <c r="P108" i="13"/>
  <c r="BI106" i="13"/>
  <c r="BH106" i="13"/>
  <c r="BG106" i="13"/>
  <c r="BF106" i="13"/>
  <c r="T106" i="13"/>
  <c r="R106" i="13"/>
  <c r="P106" i="13"/>
  <c r="BI104" i="13"/>
  <c r="BH104" i="13"/>
  <c r="BG104" i="13"/>
  <c r="BF104" i="13"/>
  <c r="T104" i="13"/>
  <c r="R104" i="13"/>
  <c r="P104" i="13"/>
  <c r="BI102" i="13"/>
  <c r="BH102" i="13"/>
  <c r="BG102" i="13"/>
  <c r="BF102" i="13"/>
  <c r="T102" i="13"/>
  <c r="R102" i="13"/>
  <c r="P102" i="13"/>
  <c r="BI100" i="13"/>
  <c r="BH100" i="13"/>
  <c r="BG100" i="13"/>
  <c r="BF100" i="13"/>
  <c r="T100" i="13"/>
  <c r="R100" i="13"/>
  <c r="P100" i="13"/>
  <c r="BI98" i="13"/>
  <c r="BH98" i="13"/>
  <c r="BG98" i="13"/>
  <c r="BF98" i="13"/>
  <c r="T98" i="13"/>
  <c r="R98" i="13"/>
  <c r="P98" i="13"/>
  <c r="BI97" i="13"/>
  <c r="BH97" i="13"/>
  <c r="BG97" i="13"/>
  <c r="BF97" i="13"/>
  <c r="T97" i="13"/>
  <c r="R97" i="13"/>
  <c r="P97" i="13"/>
  <c r="BI95" i="13"/>
  <c r="BH95" i="13"/>
  <c r="BG95" i="13"/>
  <c r="BF95" i="13"/>
  <c r="T95" i="13"/>
  <c r="R95" i="13"/>
  <c r="P95" i="13"/>
  <c r="BI93" i="13"/>
  <c r="BH93" i="13"/>
  <c r="BG93" i="13"/>
  <c r="BF93" i="13"/>
  <c r="T93" i="13"/>
  <c r="R93" i="13"/>
  <c r="P93" i="13"/>
  <c r="BI92" i="13"/>
  <c r="BH92" i="13"/>
  <c r="BG92" i="13"/>
  <c r="BF92" i="13"/>
  <c r="T92" i="13"/>
  <c r="R92" i="13"/>
  <c r="P92" i="13"/>
  <c r="J61" i="13"/>
  <c r="J60" i="13"/>
  <c r="F82" i="13"/>
  <c r="E80" i="13"/>
  <c r="F52" i="13"/>
  <c r="E50" i="13"/>
  <c r="J24" i="13"/>
  <c r="E24" i="13"/>
  <c r="J85" i="13"/>
  <c r="J23" i="13"/>
  <c r="J21" i="13"/>
  <c r="E21" i="13"/>
  <c r="J54" i="13"/>
  <c r="J20" i="13"/>
  <c r="J18" i="13"/>
  <c r="E18" i="13"/>
  <c r="F85" i="13"/>
  <c r="J17" i="13"/>
  <c r="J15" i="13"/>
  <c r="E15" i="13"/>
  <c r="F84" i="13"/>
  <c r="J14" i="13"/>
  <c r="J12" i="13"/>
  <c r="J82" i="13"/>
  <c r="E7" i="13"/>
  <c r="E78" i="13"/>
  <c r="J37" i="12"/>
  <c r="J36" i="12"/>
  <c r="AY65" i="1"/>
  <c r="J35" i="12"/>
  <c r="AX65" i="1"/>
  <c r="BI186" i="12"/>
  <c r="BH186" i="12"/>
  <c r="BG186" i="12"/>
  <c r="BF186" i="12"/>
  <c r="T186" i="12"/>
  <c r="R186" i="12"/>
  <c r="P186" i="12"/>
  <c r="BI184" i="12"/>
  <c r="BH184" i="12"/>
  <c r="BG184" i="12"/>
  <c r="BF184" i="12"/>
  <c r="T184" i="12"/>
  <c r="R184" i="12"/>
  <c r="P184" i="12"/>
  <c r="BI182" i="12"/>
  <c r="BH182" i="12"/>
  <c r="BG182" i="12"/>
  <c r="BF182" i="12"/>
  <c r="T182" i="12"/>
  <c r="R182" i="12"/>
  <c r="P182" i="12"/>
  <c r="BI180" i="12"/>
  <c r="BH180" i="12"/>
  <c r="BG180" i="12"/>
  <c r="BF180" i="12"/>
  <c r="T180" i="12"/>
  <c r="R180" i="12"/>
  <c r="P180" i="12"/>
  <c r="BI178" i="12"/>
  <c r="BH178" i="12"/>
  <c r="BG178" i="12"/>
  <c r="BF178" i="12"/>
  <c r="T178" i="12"/>
  <c r="R178" i="12"/>
  <c r="P178" i="12"/>
  <c r="BI176" i="12"/>
  <c r="BH176" i="12"/>
  <c r="BG176" i="12"/>
  <c r="BF176" i="12"/>
  <c r="T176" i="12"/>
  <c r="R176" i="12"/>
  <c r="P176" i="12"/>
  <c r="BI174" i="12"/>
  <c r="BH174" i="12"/>
  <c r="BG174" i="12"/>
  <c r="BF174" i="12"/>
  <c r="T174" i="12"/>
  <c r="R174" i="12"/>
  <c r="P174" i="12"/>
  <c r="BI172" i="12"/>
  <c r="BH172" i="12"/>
  <c r="BG172" i="12"/>
  <c r="BF172" i="12"/>
  <c r="T172" i="12"/>
  <c r="R172" i="12"/>
  <c r="P172" i="12"/>
  <c r="BI170" i="12"/>
  <c r="BH170" i="12"/>
  <c r="BG170" i="12"/>
  <c r="BF170" i="12"/>
  <c r="T170" i="12"/>
  <c r="R170" i="12"/>
  <c r="P170" i="12"/>
  <c r="BI168" i="12"/>
  <c r="BH168" i="12"/>
  <c r="BG168" i="12"/>
  <c r="BF168" i="12"/>
  <c r="T168" i="12"/>
  <c r="R168" i="12"/>
  <c r="P168" i="12"/>
  <c r="BI166" i="12"/>
  <c r="BH166" i="12"/>
  <c r="BG166" i="12"/>
  <c r="BF166" i="12"/>
  <c r="T166" i="12"/>
  <c r="R166" i="12"/>
  <c r="P166" i="12"/>
  <c r="BI164" i="12"/>
  <c r="BH164" i="12"/>
  <c r="BG164" i="12"/>
  <c r="BF164" i="12"/>
  <c r="T164" i="12"/>
  <c r="R164" i="12"/>
  <c r="P164" i="12"/>
  <c r="BI162" i="12"/>
  <c r="BH162" i="12"/>
  <c r="BG162" i="12"/>
  <c r="BF162" i="12"/>
  <c r="T162" i="12"/>
  <c r="R162" i="12"/>
  <c r="P162" i="12"/>
  <c r="BI160" i="12"/>
  <c r="BH160" i="12"/>
  <c r="BG160" i="12"/>
  <c r="BF160" i="12"/>
  <c r="T160" i="12"/>
  <c r="R160" i="12"/>
  <c r="P160" i="12"/>
  <c r="BI158" i="12"/>
  <c r="BH158" i="12"/>
  <c r="BG158" i="12"/>
  <c r="BF158" i="12"/>
  <c r="T158" i="12"/>
  <c r="R158" i="12"/>
  <c r="P158" i="12"/>
  <c r="BI156" i="12"/>
  <c r="BH156" i="12"/>
  <c r="BG156" i="12"/>
  <c r="BF156" i="12"/>
  <c r="T156" i="12"/>
  <c r="R156" i="12"/>
  <c r="P156" i="12"/>
  <c r="BI154" i="12"/>
  <c r="BH154" i="12"/>
  <c r="BG154" i="12"/>
  <c r="BF154" i="12"/>
  <c r="T154" i="12"/>
  <c r="R154" i="12"/>
  <c r="P154" i="12"/>
  <c r="BI152" i="12"/>
  <c r="BH152" i="12"/>
  <c r="BG152" i="12"/>
  <c r="BF152" i="12"/>
  <c r="T152" i="12"/>
  <c r="R152" i="12"/>
  <c r="P152" i="12"/>
  <c r="BI150" i="12"/>
  <c r="BH150" i="12"/>
  <c r="BG150" i="12"/>
  <c r="BF150" i="12"/>
  <c r="T150" i="12"/>
  <c r="R150" i="12"/>
  <c r="P150" i="12"/>
  <c r="BI148" i="12"/>
  <c r="BH148" i="12"/>
  <c r="BG148" i="12"/>
  <c r="BF148" i="12"/>
  <c r="T148" i="12"/>
  <c r="R148" i="12"/>
  <c r="P148" i="12"/>
  <c r="BI146" i="12"/>
  <c r="BH146" i="12"/>
  <c r="BG146" i="12"/>
  <c r="BF146" i="12"/>
  <c r="T146" i="12"/>
  <c r="R146" i="12"/>
  <c r="P146" i="12"/>
  <c r="BI144" i="12"/>
  <c r="BH144" i="12"/>
  <c r="BG144" i="12"/>
  <c r="BF144" i="12"/>
  <c r="T144" i="12"/>
  <c r="R144" i="12"/>
  <c r="P144" i="12"/>
  <c r="BI142" i="12"/>
  <c r="BH142" i="12"/>
  <c r="BG142" i="12"/>
  <c r="BF142" i="12"/>
  <c r="T142" i="12"/>
  <c r="R142" i="12"/>
  <c r="P142" i="12"/>
  <c r="BI140" i="12"/>
  <c r="BH140" i="12"/>
  <c r="BG140" i="12"/>
  <c r="BF140" i="12"/>
  <c r="T140" i="12"/>
  <c r="R140" i="12"/>
  <c r="P140" i="12"/>
  <c r="BI138" i="12"/>
  <c r="BH138" i="12"/>
  <c r="BG138" i="12"/>
  <c r="BF138" i="12"/>
  <c r="T138" i="12"/>
  <c r="R138" i="12"/>
  <c r="P138" i="12"/>
  <c r="BI136" i="12"/>
  <c r="BH136" i="12"/>
  <c r="BG136" i="12"/>
  <c r="BF136" i="12"/>
  <c r="T136" i="12"/>
  <c r="R136" i="12"/>
  <c r="P136" i="12"/>
  <c r="BI134" i="12"/>
  <c r="BH134" i="12"/>
  <c r="BG134" i="12"/>
  <c r="BF134" i="12"/>
  <c r="T134" i="12"/>
  <c r="R134" i="12"/>
  <c r="P134" i="12"/>
  <c r="BI132" i="12"/>
  <c r="BH132" i="12"/>
  <c r="BG132" i="12"/>
  <c r="BF132" i="12"/>
  <c r="T132" i="12"/>
  <c r="R132" i="12"/>
  <c r="P132" i="12"/>
  <c r="BI130" i="12"/>
  <c r="BH130" i="12"/>
  <c r="BG130" i="12"/>
  <c r="BF130" i="12"/>
  <c r="T130" i="12"/>
  <c r="R130" i="12"/>
  <c r="P130" i="12"/>
  <c r="BI128" i="12"/>
  <c r="BH128" i="12"/>
  <c r="BG128" i="12"/>
  <c r="BF128" i="12"/>
  <c r="T128" i="12"/>
  <c r="R128" i="12"/>
  <c r="P128" i="12"/>
  <c r="BI126" i="12"/>
  <c r="BH126" i="12"/>
  <c r="BG126" i="12"/>
  <c r="BF126" i="12"/>
  <c r="T126" i="12"/>
  <c r="R126" i="12"/>
  <c r="P126" i="12"/>
  <c r="BI124" i="12"/>
  <c r="BH124" i="12"/>
  <c r="BG124" i="12"/>
  <c r="BF124" i="12"/>
  <c r="T124" i="12"/>
  <c r="R124" i="12"/>
  <c r="P124" i="12"/>
  <c r="BI122" i="12"/>
  <c r="BH122" i="12"/>
  <c r="BG122" i="12"/>
  <c r="BF122" i="12"/>
  <c r="T122" i="12"/>
  <c r="R122" i="12"/>
  <c r="P122" i="12"/>
  <c r="BI120" i="12"/>
  <c r="BH120" i="12"/>
  <c r="BG120" i="12"/>
  <c r="BF120" i="12"/>
  <c r="T120" i="12"/>
  <c r="R120" i="12"/>
  <c r="P120" i="12"/>
  <c r="BI118" i="12"/>
  <c r="BH118" i="12"/>
  <c r="BG118" i="12"/>
  <c r="BF118" i="12"/>
  <c r="T118" i="12"/>
  <c r="R118" i="12"/>
  <c r="P118" i="12"/>
  <c r="BI116" i="12"/>
  <c r="BH116" i="12"/>
  <c r="BG116" i="12"/>
  <c r="BF116" i="12"/>
  <c r="T116" i="12"/>
  <c r="R116" i="12"/>
  <c r="P116" i="12"/>
  <c r="BI114" i="12"/>
  <c r="BH114" i="12"/>
  <c r="BG114" i="12"/>
  <c r="BF114" i="12"/>
  <c r="T114" i="12"/>
  <c r="R114" i="12"/>
  <c r="P114" i="12"/>
  <c r="BI112" i="12"/>
  <c r="BH112" i="12"/>
  <c r="BG112" i="12"/>
  <c r="BF112" i="12"/>
  <c r="T112" i="12"/>
  <c r="R112" i="12"/>
  <c r="P112" i="12"/>
  <c r="BI110" i="12"/>
  <c r="BH110" i="12"/>
  <c r="BG110" i="12"/>
  <c r="BF110" i="12"/>
  <c r="T110" i="12"/>
  <c r="R110" i="12"/>
  <c r="P110" i="12"/>
  <c r="BI108" i="12"/>
  <c r="BH108" i="12"/>
  <c r="BG108" i="12"/>
  <c r="BF108" i="12"/>
  <c r="T108" i="12"/>
  <c r="R108" i="12"/>
  <c r="P108" i="12"/>
  <c r="BI106" i="12"/>
  <c r="BH106" i="12"/>
  <c r="BG106" i="12"/>
  <c r="BF106" i="12"/>
  <c r="T106" i="12"/>
  <c r="R106" i="12"/>
  <c r="P106" i="12"/>
  <c r="BI104" i="12"/>
  <c r="BH104" i="12"/>
  <c r="BG104" i="12"/>
  <c r="BF104" i="12"/>
  <c r="T104" i="12"/>
  <c r="R104" i="12"/>
  <c r="P104" i="12"/>
  <c r="BI102" i="12"/>
  <c r="BH102" i="12"/>
  <c r="BG102" i="12"/>
  <c r="BF102" i="12"/>
  <c r="T102" i="12"/>
  <c r="R102" i="12"/>
  <c r="P102" i="12"/>
  <c r="BI100" i="12"/>
  <c r="BH100" i="12"/>
  <c r="BG100" i="12"/>
  <c r="BF100" i="12"/>
  <c r="T100" i="12"/>
  <c r="R100" i="12"/>
  <c r="P100" i="12"/>
  <c r="BI98" i="12"/>
  <c r="BH98" i="12"/>
  <c r="BG98" i="12"/>
  <c r="BF98" i="12"/>
  <c r="T98" i="12"/>
  <c r="R98" i="12"/>
  <c r="P98" i="12"/>
  <c r="BI96" i="12"/>
  <c r="BH96" i="12"/>
  <c r="BG96" i="12"/>
  <c r="BF96" i="12"/>
  <c r="T96" i="12"/>
  <c r="R96" i="12"/>
  <c r="P96" i="12"/>
  <c r="BI94" i="12"/>
  <c r="BH94" i="12"/>
  <c r="BG94" i="12"/>
  <c r="BF94" i="12"/>
  <c r="T94" i="12"/>
  <c r="R94" i="12"/>
  <c r="P94" i="12"/>
  <c r="BI92" i="12"/>
  <c r="BH92" i="12"/>
  <c r="BG92" i="12"/>
  <c r="BF92" i="12"/>
  <c r="T92" i="12"/>
  <c r="R92" i="12"/>
  <c r="P92" i="12"/>
  <c r="BI90" i="12"/>
  <c r="BH90" i="12"/>
  <c r="BG90" i="12"/>
  <c r="BF90" i="12"/>
  <c r="T90" i="12"/>
  <c r="R90" i="12"/>
  <c r="P90" i="12"/>
  <c r="BI88" i="12"/>
  <c r="BH88" i="12"/>
  <c r="BG88" i="12"/>
  <c r="BF88" i="12"/>
  <c r="T88" i="12"/>
  <c r="R88" i="12"/>
  <c r="P88" i="12"/>
  <c r="BI86" i="12"/>
  <c r="BH86" i="12"/>
  <c r="BG86" i="12"/>
  <c r="BF86" i="12"/>
  <c r="T86" i="12"/>
  <c r="R86" i="12"/>
  <c r="P86" i="12"/>
  <c r="BI84" i="12"/>
  <c r="BH84" i="12"/>
  <c r="BG84" i="12"/>
  <c r="BF84" i="12"/>
  <c r="T84" i="12"/>
  <c r="R84" i="12"/>
  <c r="P84" i="12"/>
  <c r="BI82" i="12"/>
  <c r="BH82" i="12"/>
  <c r="BG82" i="12"/>
  <c r="BF82" i="12"/>
  <c r="T82" i="12"/>
  <c r="R82" i="12"/>
  <c r="P82" i="12"/>
  <c r="BI80" i="12"/>
  <c r="BH80" i="12"/>
  <c r="BG80" i="12"/>
  <c r="BF80" i="12"/>
  <c r="T80" i="12"/>
  <c r="R80" i="12"/>
  <c r="P80" i="12"/>
  <c r="F73" i="12"/>
  <c r="E71" i="12"/>
  <c r="F52" i="12"/>
  <c r="E50" i="12"/>
  <c r="J24" i="12"/>
  <c r="E24" i="12"/>
  <c r="J76" i="12"/>
  <c r="J23" i="12"/>
  <c r="J21" i="12"/>
  <c r="E21" i="12"/>
  <c r="J75" i="12"/>
  <c r="J20" i="12"/>
  <c r="J18" i="12"/>
  <c r="E18" i="12"/>
  <c r="F55" i="12"/>
  <c r="J17" i="12"/>
  <c r="J15" i="12"/>
  <c r="E15" i="12"/>
  <c r="F75" i="12"/>
  <c r="J14" i="12"/>
  <c r="J12" i="12"/>
  <c r="J52" i="12"/>
  <c r="E7" i="12"/>
  <c r="E48" i="12"/>
  <c r="J37" i="11"/>
  <c r="J36" i="11"/>
  <c r="AY64" i="1"/>
  <c r="J35" i="11"/>
  <c r="AX64" i="1"/>
  <c r="BI194" i="11"/>
  <c r="BH194" i="11"/>
  <c r="BG194" i="11"/>
  <c r="BF194" i="11"/>
  <c r="T194" i="11"/>
  <c r="R194" i="11"/>
  <c r="P194" i="11"/>
  <c r="BI192" i="11"/>
  <c r="BH192" i="11"/>
  <c r="BG192" i="11"/>
  <c r="BF192" i="11"/>
  <c r="T192" i="11"/>
  <c r="R192" i="11"/>
  <c r="P192" i="11"/>
  <c r="BI190" i="11"/>
  <c r="BH190" i="11"/>
  <c r="BG190" i="11"/>
  <c r="BF190" i="11"/>
  <c r="T190" i="11"/>
  <c r="R190" i="11"/>
  <c r="P190" i="11"/>
  <c r="BI188" i="11"/>
  <c r="BH188" i="11"/>
  <c r="BG188" i="11"/>
  <c r="BF188" i="11"/>
  <c r="T188" i="11"/>
  <c r="R188" i="11"/>
  <c r="P188" i="11"/>
  <c r="BI186" i="11"/>
  <c r="BH186" i="11"/>
  <c r="BG186" i="11"/>
  <c r="BF186" i="11"/>
  <c r="T186" i="11"/>
  <c r="R186" i="11"/>
  <c r="P186" i="11"/>
  <c r="BI184" i="11"/>
  <c r="BH184" i="11"/>
  <c r="BG184" i="11"/>
  <c r="BF184" i="11"/>
  <c r="T184" i="11"/>
  <c r="R184" i="11"/>
  <c r="P184" i="11"/>
  <c r="BI182" i="11"/>
  <c r="BH182" i="11"/>
  <c r="BG182" i="11"/>
  <c r="BF182" i="11"/>
  <c r="T182" i="11"/>
  <c r="R182" i="11"/>
  <c r="P182" i="11"/>
  <c r="BI180" i="11"/>
  <c r="BH180" i="11"/>
  <c r="BG180" i="11"/>
  <c r="BF180" i="11"/>
  <c r="T180" i="11"/>
  <c r="R180" i="11"/>
  <c r="P180" i="11"/>
  <c r="BI178" i="11"/>
  <c r="BH178" i="11"/>
  <c r="BG178" i="11"/>
  <c r="BF178" i="11"/>
  <c r="T178" i="11"/>
  <c r="R178" i="11"/>
  <c r="P178" i="11"/>
  <c r="BI176" i="11"/>
  <c r="BH176" i="11"/>
  <c r="BG176" i="11"/>
  <c r="BF176" i="11"/>
  <c r="T176" i="11"/>
  <c r="R176" i="11"/>
  <c r="P176" i="11"/>
  <c r="BI174" i="11"/>
  <c r="BH174" i="11"/>
  <c r="BG174" i="11"/>
  <c r="BF174" i="11"/>
  <c r="T174" i="11"/>
  <c r="R174" i="11"/>
  <c r="P174" i="11"/>
  <c r="BI172" i="11"/>
  <c r="BH172" i="11"/>
  <c r="BG172" i="11"/>
  <c r="BF172" i="11"/>
  <c r="T172" i="11"/>
  <c r="R172" i="11"/>
  <c r="P172" i="11"/>
  <c r="BI170" i="11"/>
  <c r="BH170" i="11"/>
  <c r="BG170" i="11"/>
  <c r="BF170" i="11"/>
  <c r="T170" i="11"/>
  <c r="R170" i="11"/>
  <c r="P170" i="11"/>
  <c r="BI168" i="11"/>
  <c r="BH168" i="11"/>
  <c r="BG168" i="11"/>
  <c r="BF168" i="11"/>
  <c r="T168" i="11"/>
  <c r="R168" i="11"/>
  <c r="P168" i="11"/>
  <c r="BI166" i="11"/>
  <c r="BH166" i="11"/>
  <c r="BG166" i="11"/>
  <c r="BF166" i="11"/>
  <c r="T166" i="11"/>
  <c r="R166" i="11"/>
  <c r="P166" i="11"/>
  <c r="BI164" i="11"/>
  <c r="BH164" i="11"/>
  <c r="BG164" i="11"/>
  <c r="BF164" i="11"/>
  <c r="T164" i="11"/>
  <c r="R164" i="11"/>
  <c r="P164" i="11"/>
  <c r="BI162" i="11"/>
  <c r="BH162" i="11"/>
  <c r="BG162" i="11"/>
  <c r="BF162" i="11"/>
  <c r="T162" i="11"/>
  <c r="R162" i="11"/>
  <c r="P162" i="11"/>
  <c r="BI160" i="11"/>
  <c r="BH160" i="11"/>
  <c r="BG160" i="11"/>
  <c r="BF160" i="11"/>
  <c r="T160" i="11"/>
  <c r="R160" i="11"/>
  <c r="P160" i="11"/>
  <c r="BI158" i="11"/>
  <c r="BH158" i="11"/>
  <c r="BG158" i="11"/>
  <c r="BF158" i="11"/>
  <c r="T158" i="11"/>
  <c r="R158" i="11"/>
  <c r="P158" i="11"/>
  <c r="BI156" i="11"/>
  <c r="BH156" i="11"/>
  <c r="BG156" i="11"/>
  <c r="BF156" i="11"/>
  <c r="T156" i="11"/>
  <c r="R156" i="11"/>
  <c r="P156" i="11"/>
  <c r="BI154" i="11"/>
  <c r="BH154" i="11"/>
  <c r="BG154" i="11"/>
  <c r="BF154" i="11"/>
  <c r="T154" i="11"/>
  <c r="R154" i="11"/>
  <c r="P154" i="11"/>
  <c r="BI152" i="11"/>
  <c r="BH152" i="11"/>
  <c r="BG152" i="11"/>
  <c r="BF152" i="11"/>
  <c r="T152" i="11"/>
  <c r="R152" i="11"/>
  <c r="P152" i="11"/>
  <c r="BI150" i="11"/>
  <c r="BH150" i="11"/>
  <c r="BG150" i="11"/>
  <c r="BF150" i="11"/>
  <c r="T150" i="11"/>
  <c r="R150" i="11"/>
  <c r="P150" i="11"/>
  <c r="BI148" i="11"/>
  <c r="BH148" i="11"/>
  <c r="BG148" i="11"/>
  <c r="BF148" i="11"/>
  <c r="T148" i="11"/>
  <c r="R148" i="11"/>
  <c r="P148" i="11"/>
  <c r="BI146" i="11"/>
  <c r="BH146" i="11"/>
  <c r="BG146" i="11"/>
  <c r="BF146" i="11"/>
  <c r="T146" i="11"/>
  <c r="R146" i="11"/>
  <c r="P146" i="11"/>
  <c r="BI144" i="11"/>
  <c r="BH144" i="11"/>
  <c r="BG144" i="11"/>
  <c r="BF144" i="11"/>
  <c r="T144" i="11"/>
  <c r="R144" i="11"/>
  <c r="P144" i="11"/>
  <c r="BI142" i="11"/>
  <c r="BH142" i="11"/>
  <c r="BG142" i="11"/>
  <c r="BF142" i="11"/>
  <c r="T142" i="11"/>
  <c r="R142" i="11"/>
  <c r="P142" i="11"/>
  <c r="BI140" i="11"/>
  <c r="BH140" i="11"/>
  <c r="BG140" i="11"/>
  <c r="BF140" i="11"/>
  <c r="T140" i="11"/>
  <c r="R140" i="11"/>
  <c r="P140" i="11"/>
  <c r="BI138" i="11"/>
  <c r="BH138" i="11"/>
  <c r="BG138" i="11"/>
  <c r="BF138" i="11"/>
  <c r="T138" i="11"/>
  <c r="R138" i="11"/>
  <c r="P138" i="11"/>
  <c r="BI136" i="11"/>
  <c r="BH136" i="11"/>
  <c r="BG136" i="11"/>
  <c r="BF136" i="11"/>
  <c r="T136" i="11"/>
  <c r="R136" i="11"/>
  <c r="P136" i="11"/>
  <c r="BI134" i="11"/>
  <c r="BH134" i="11"/>
  <c r="BG134" i="11"/>
  <c r="BF134" i="11"/>
  <c r="T134" i="11"/>
  <c r="R134" i="11"/>
  <c r="P134" i="11"/>
  <c r="BI132" i="11"/>
  <c r="BH132" i="11"/>
  <c r="BG132" i="11"/>
  <c r="BF132" i="11"/>
  <c r="T132" i="11"/>
  <c r="R132" i="11"/>
  <c r="P132" i="11"/>
  <c r="BI130" i="11"/>
  <c r="BH130" i="11"/>
  <c r="BG130" i="11"/>
  <c r="BF130" i="11"/>
  <c r="T130" i="11"/>
  <c r="R130" i="11"/>
  <c r="P130" i="11"/>
  <c r="BI128" i="11"/>
  <c r="BH128" i="11"/>
  <c r="BG128" i="11"/>
  <c r="BF128" i="11"/>
  <c r="T128" i="11"/>
  <c r="R128" i="11"/>
  <c r="P128" i="11"/>
  <c r="BI126" i="11"/>
  <c r="BH126" i="11"/>
  <c r="BG126" i="11"/>
  <c r="BF126" i="11"/>
  <c r="T126" i="11"/>
  <c r="R126" i="11"/>
  <c r="P126" i="11"/>
  <c r="BI124" i="11"/>
  <c r="BH124" i="11"/>
  <c r="BG124" i="11"/>
  <c r="BF124" i="11"/>
  <c r="T124" i="11"/>
  <c r="R124" i="11"/>
  <c r="P124" i="11"/>
  <c r="BI122" i="11"/>
  <c r="BH122" i="11"/>
  <c r="BG122" i="11"/>
  <c r="BF122" i="11"/>
  <c r="T122" i="11"/>
  <c r="R122" i="11"/>
  <c r="P122" i="11"/>
  <c r="BI120" i="11"/>
  <c r="BH120" i="11"/>
  <c r="BG120" i="11"/>
  <c r="BF120" i="11"/>
  <c r="T120" i="11"/>
  <c r="R120" i="11"/>
  <c r="P120" i="11"/>
  <c r="BI118" i="11"/>
  <c r="BH118" i="11"/>
  <c r="BG118" i="11"/>
  <c r="BF118" i="11"/>
  <c r="T118" i="11"/>
  <c r="R118" i="11"/>
  <c r="P118" i="11"/>
  <c r="BI116" i="11"/>
  <c r="BH116" i="11"/>
  <c r="BG116" i="11"/>
  <c r="BF116" i="11"/>
  <c r="T116" i="11"/>
  <c r="R116" i="11"/>
  <c r="P116" i="11"/>
  <c r="BI114" i="11"/>
  <c r="BH114" i="11"/>
  <c r="BG114" i="11"/>
  <c r="BF114" i="11"/>
  <c r="T114" i="11"/>
  <c r="R114" i="11"/>
  <c r="P114" i="11"/>
  <c r="BI112" i="11"/>
  <c r="BH112" i="11"/>
  <c r="BG112" i="11"/>
  <c r="BF112" i="11"/>
  <c r="T112" i="11"/>
  <c r="R112" i="11"/>
  <c r="P112" i="11"/>
  <c r="BI110" i="11"/>
  <c r="BH110" i="11"/>
  <c r="BG110" i="11"/>
  <c r="BF110" i="11"/>
  <c r="T110" i="11"/>
  <c r="R110" i="11"/>
  <c r="P110" i="11"/>
  <c r="BI108" i="11"/>
  <c r="BH108" i="11"/>
  <c r="BG108" i="11"/>
  <c r="BF108" i="11"/>
  <c r="T108" i="11"/>
  <c r="R108" i="11"/>
  <c r="P108" i="11"/>
  <c r="BI106" i="11"/>
  <c r="BH106" i="11"/>
  <c r="BG106" i="11"/>
  <c r="BF106" i="11"/>
  <c r="T106" i="11"/>
  <c r="R106" i="11"/>
  <c r="P106" i="11"/>
  <c r="BI104" i="11"/>
  <c r="BH104" i="11"/>
  <c r="BG104" i="11"/>
  <c r="BF104" i="11"/>
  <c r="T104" i="11"/>
  <c r="R104" i="11"/>
  <c r="P104" i="11"/>
  <c r="BI102" i="11"/>
  <c r="BH102" i="11"/>
  <c r="BG102" i="11"/>
  <c r="BF102" i="11"/>
  <c r="T102" i="11"/>
  <c r="R102" i="11"/>
  <c r="P102" i="11"/>
  <c r="BI100" i="11"/>
  <c r="BH100" i="11"/>
  <c r="BG100" i="11"/>
  <c r="BF100" i="11"/>
  <c r="T100" i="11"/>
  <c r="R100" i="11"/>
  <c r="P100" i="11"/>
  <c r="BI98" i="11"/>
  <c r="BH98" i="11"/>
  <c r="BG98" i="11"/>
  <c r="BF98" i="11"/>
  <c r="T98" i="11"/>
  <c r="R98" i="11"/>
  <c r="P98" i="11"/>
  <c r="BI96" i="11"/>
  <c r="BH96" i="11"/>
  <c r="BG96" i="11"/>
  <c r="BF96" i="11"/>
  <c r="T96" i="11"/>
  <c r="R96" i="11"/>
  <c r="P96" i="11"/>
  <c r="BI94" i="11"/>
  <c r="BH94" i="11"/>
  <c r="BG94" i="11"/>
  <c r="BF94" i="11"/>
  <c r="T94" i="11"/>
  <c r="R94" i="11"/>
  <c r="P94" i="11"/>
  <c r="BI92" i="11"/>
  <c r="BH92" i="11"/>
  <c r="BG92" i="11"/>
  <c r="BF92" i="11"/>
  <c r="T92" i="11"/>
  <c r="R92" i="11"/>
  <c r="P92" i="11"/>
  <c r="BI90" i="11"/>
  <c r="BH90" i="11"/>
  <c r="BG90" i="11"/>
  <c r="BF90" i="11"/>
  <c r="T90" i="11"/>
  <c r="R90" i="11"/>
  <c r="P90" i="11"/>
  <c r="BI88" i="11"/>
  <c r="BH88" i="11"/>
  <c r="BG88" i="11"/>
  <c r="BF88" i="11"/>
  <c r="T88" i="11"/>
  <c r="R88" i="11"/>
  <c r="P88" i="11"/>
  <c r="BI86" i="11"/>
  <c r="BH86" i="11"/>
  <c r="BG86" i="11"/>
  <c r="BF86" i="11"/>
  <c r="T86" i="11"/>
  <c r="R86" i="11"/>
  <c r="P86" i="11"/>
  <c r="BI84" i="11"/>
  <c r="BH84" i="11"/>
  <c r="BG84" i="11"/>
  <c r="BF84" i="11"/>
  <c r="T84" i="11"/>
  <c r="R84" i="11"/>
  <c r="P84" i="11"/>
  <c r="BI82" i="11"/>
  <c r="BH82" i="11"/>
  <c r="BG82" i="11"/>
  <c r="BF82" i="11"/>
  <c r="T82" i="11"/>
  <c r="R82" i="11"/>
  <c r="P82" i="11"/>
  <c r="BI80" i="11"/>
  <c r="BH80" i="11"/>
  <c r="BG80" i="11"/>
  <c r="BF80" i="11"/>
  <c r="T80" i="11"/>
  <c r="R80" i="11"/>
  <c r="P80" i="11"/>
  <c r="F73" i="11"/>
  <c r="E71" i="11"/>
  <c r="F52" i="11"/>
  <c r="E50" i="11"/>
  <c r="J24" i="11"/>
  <c r="E24" i="11"/>
  <c r="J76" i="11"/>
  <c r="J23" i="11"/>
  <c r="J21" i="11"/>
  <c r="E21" i="11"/>
  <c r="J75" i="11"/>
  <c r="J20" i="11"/>
  <c r="J18" i="11"/>
  <c r="E18" i="11"/>
  <c r="F55" i="11"/>
  <c r="J17" i="11"/>
  <c r="J15" i="11"/>
  <c r="E15" i="11"/>
  <c r="F75" i="11"/>
  <c r="J14" i="11"/>
  <c r="J12" i="11"/>
  <c r="J73" i="11"/>
  <c r="E7" i="11"/>
  <c r="E69" i="11"/>
  <c r="J37" i="10"/>
  <c r="J36" i="10"/>
  <c r="AY63" i="1"/>
  <c r="J35" i="10"/>
  <c r="AX63" i="1"/>
  <c r="BI184" i="10"/>
  <c r="BH184" i="10"/>
  <c r="BG184" i="10"/>
  <c r="BF184" i="10"/>
  <c r="T184" i="10"/>
  <c r="R184" i="10"/>
  <c r="P184" i="10"/>
  <c r="BI182" i="10"/>
  <c r="BH182" i="10"/>
  <c r="BG182" i="10"/>
  <c r="BF182" i="10"/>
  <c r="T182" i="10"/>
  <c r="R182" i="10"/>
  <c r="P182" i="10"/>
  <c r="BI180" i="10"/>
  <c r="BH180" i="10"/>
  <c r="BG180" i="10"/>
  <c r="BF180" i="10"/>
  <c r="T180" i="10"/>
  <c r="R180" i="10"/>
  <c r="P180" i="10"/>
  <c r="BI178" i="10"/>
  <c r="BH178" i="10"/>
  <c r="BG178" i="10"/>
  <c r="BF178" i="10"/>
  <c r="T178" i="10"/>
  <c r="R178" i="10"/>
  <c r="P178" i="10"/>
  <c r="BI176" i="10"/>
  <c r="BH176" i="10"/>
  <c r="BG176" i="10"/>
  <c r="BF176" i="10"/>
  <c r="T176" i="10"/>
  <c r="R176" i="10"/>
  <c r="P176" i="10"/>
  <c r="BI174" i="10"/>
  <c r="BH174" i="10"/>
  <c r="BG174" i="10"/>
  <c r="BF174" i="10"/>
  <c r="T174" i="10"/>
  <c r="R174" i="10"/>
  <c r="P174" i="10"/>
  <c r="BI172" i="10"/>
  <c r="BH172" i="10"/>
  <c r="BG172" i="10"/>
  <c r="BF172" i="10"/>
  <c r="T172" i="10"/>
  <c r="R172" i="10"/>
  <c r="P172" i="10"/>
  <c r="BI170" i="10"/>
  <c r="BH170" i="10"/>
  <c r="BG170" i="10"/>
  <c r="BF170" i="10"/>
  <c r="T170" i="10"/>
  <c r="R170" i="10"/>
  <c r="P170" i="10"/>
  <c r="BI168" i="10"/>
  <c r="BH168" i="10"/>
  <c r="BG168" i="10"/>
  <c r="BF168" i="10"/>
  <c r="T168" i="10"/>
  <c r="R168" i="10"/>
  <c r="P168" i="10"/>
  <c r="BI166" i="10"/>
  <c r="BH166" i="10"/>
  <c r="BG166" i="10"/>
  <c r="BF166" i="10"/>
  <c r="T166" i="10"/>
  <c r="R166" i="10"/>
  <c r="P166" i="10"/>
  <c r="BI164" i="10"/>
  <c r="BH164" i="10"/>
  <c r="BG164" i="10"/>
  <c r="BF164" i="10"/>
  <c r="T164" i="10"/>
  <c r="R164" i="10"/>
  <c r="P164" i="10"/>
  <c r="BI162" i="10"/>
  <c r="BH162" i="10"/>
  <c r="BG162" i="10"/>
  <c r="BF162" i="10"/>
  <c r="T162" i="10"/>
  <c r="R162" i="10"/>
  <c r="P162" i="10"/>
  <c r="BI160" i="10"/>
  <c r="BH160" i="10"/>
  <c r="BG160" i="10"/>
  <c r="BF160" i="10"/>
  <c r="T160" i="10"/>
  <c r="R160" i="10"/>
  <c r="P160" i="10"/>
  <c r="BI158" i="10"/>
  <c r="BH158" i="10"/>
  <c r="BG158" i="10"/>
  <c r="BF158" i="10"/>
  <c r="T158" i="10"/>
  <c r="R158" i="10"/>
  <c r="P158" i="10"/>
  <c r="BI156" i="10"/>
  <c r="BH156" i="10"/>
  <c r="BG156" i="10"/>
  <c r="BF156" i="10"/>
  <c r="T156" i="10"/>
  <c r="R156" i="10"/>
  <c r="P156" i="10"/>
  <c r="BI154" i="10"/>
  <c r="BH154" i="10"/>
  <c r="BG154" i="10"/>
  <c r="BF154" i="10"/>
  <c r="T154" i="10"/>
  <c r="R154" i="10"/>
  <c r="P154" i="10"/>
  <c r="BI152" i="10"/>
  <c r="BH152" i="10"/>
  <c r="BG152" i="10"/>
  <c r="BF152" i="10"/>
  <c r="T152" i="10"/>
  <c r="R152" i="10"/>
  <c r="P152" i="10"/>
  <c r="BI150" i="10"/>
  <c r="BH150" i="10"/>
  <c r="BG150" i="10"/>
  <c r="BF150" i="10"/>
  <c r="T150" i="10"/>
  <c r="R150" i="10"/>
  <c r="P150" i="10"/>
  <c r="BI148" i="10"/>
  <c r="BH148" i="10"/>
  <c r="BG148" i="10"/>
  <c r="BF148" i="10"/>
  <c r="T148" i="10"/>
  <c r="R148" i="10"/>
  <c r="P148" i="10"/>
  <c r="BI146" i="10"/>
  <c r="BH146" i="10"/>
  <c r="BG146" i="10"/>
  <c r="BF146" i="10"/>
  <c r="T146" i="10"/>
  <c r="R146" i="10"/>
  <c r="P146" i="10"/>
  <c r="BI144" i="10"/>
  <c r="BH144" i="10"/>
  <c r="BG144" i="10"/>
  <c r="BF144" i="10"/>
  <c r="T144" i="10"/>
  <c r="R144" i="10"/>
  <c r="P144" i="10"/>
  <c r="BI142" i="10"/>
  <c r="BH142" i="10"/>
  <c r="BG142" i="10"/>
  <c r="BF142" i="10"/>
  <c r="T142" i="10"/>
  <c r="R142" i="10"/>
  <c r="P142" i="10"/>
  <c r="BI140" i="10"/>
  <c r="BH140" i="10"/>
  <c r="BG140" i="10"/>
  <c r="BF140" i="10"/>
  <c r="T140" i="10"/>
  <c r="R140" i="10"/>
  <c r="P140" i="10"/>
  <c r="BI138" i="10"/>
  <c r="BH138" i="10"/>
  <c r="BG138" i="10"/>
  <c r="BF138" i="10"/>
  <c r="T138" i="10"/>
  <c r="R138" i="10"/>
  <c r="P138" i="10"/>
  <c r="BI136" i="10"/>
  <c r="BH136" i="10"/>
  <c r="BG136" i="10"/>
  <c r="BF136" i="10"/>
  <c r="T136" i="10"/>
  <c r="R136" i="10"/>
  <c r="P136" i="10"/>
  <c r="BI134" i="10"/>
  <c r="BH134" i="10"/>
  <c r="BG134" i="10"/>
  <c r="BF134" i="10"/>
  <c r="T134" i="10"/>
  <c r="R134" i="10"/>
  <c r="P134" i="10"/>
  <c r="BI132" i="10"/>
  <c r="BH132" i="10"/>
  <c r="BG132" i="10"/>
  <c r="BF132" i="10"/>
  <c r="T132" i="10"/>
  <c r="R132" i="10"/>
  <c r="P132" i="10"/>
  <c r="BI130" i="10"/>
  <c r="BH130" i="10"/>
  <c r="BG130" i="10"/>
  <c r="BF130" i="10"/>
  <c r="T130" i="10"/>
  <c r="R130" i="10"/>
  <c r="P130" i="10"/>
  <c r="BI128" i="10"/>
  <c r="BH128" i="10"/>
  <c r="BG128" i="10"/>
  <c r="BF128" i="10"/>
  <c r="T128" i="10"/>
  <c r="R128" i="10"/>
  <c r="P128" i="10"/>
  <c r="BI126" i="10"/>
  <c r="BH126" i="10"/>
  <c r="BG126" i="10"/>
  <c r="BF126" i="10"/>
  <c r="T126" i="10"/>
  <c r="R126" i="10"/>
  <c r="P126" i="10"/>
  <c r="BI124" i="10"/>
  <c r="BH124" i="10"/>
  <c r="BG124" i="10"/>
  <c r="BF124" i="10"/>
  <c r="T124" i="10"/>
  <c r="R124" i="10"/>
  <c r="P124" i="10"/>
  <c r="BI122" i="10"/>
  <c r="BH122" i="10"/>
  <c r="BG122" i="10"/>
  <c r="BF122" i="10"/>
  <c r="T122" i="10"/>
  <c r="R122" i="10"/>
  <c r="P122" i="10"/>
  <c r="BI120" i="10"/>
  <c r="BH120" i="10"/>
  <c r="BG120" i="10"/>
  <c r="BF120" i="10"/>
  <c r="T120" i="10"/>
  <c r="R120" i="10"/>
  <c r="P120" i="10"/>
  <c r="BI118" i="10"/>
  <c r="BH118" i="10"/>
  <c r="BG118" i="10"/>
  <c r="BF118" i="10"/>
  <c r="T118" i="10"/>
  <c r="R118" i="10"/>
  <c r="P118" i="10"/>
  <c r="BI116" i="10"/>
  <c r="BH116" i="10"/>
  <c r="BG116" i="10"/>
  <c r="BF116" i="10"/>
  <c r="T116" i="10"/>
  <c r="R116" i="10"/>
  <c r="P116" i="10"/>
  <c r="BI114" i="10"/>
  <c r="BH114" i="10"/>
  <c r="BG114" i="10"/>
  <c r="BF114" i="10"/>
  <c r="T114" i="10"/>
  <c r="R114" i="10"/>
  <c r="P114" i="10"/>
  <c r="BI112" i="10"/>
  <c r="BH112" i="10"/>
  <c r="BG112" i="10"/>
  <c r="BF112" i="10"/>
  <c r="T112" i="10"/>
  <c r="R112" i="10"/>
  <c r="P112" i="10"/>
  <c r="BI110" i="10"/>
  <c r="BH110" i="10"/>
  <c r="BG110" i="10"/>
  <c r="BF110" i="10"/>
  <c r="T110" i="10"/>
  <c r="R110" i="10"/>
  <c r="P110" i="10"/>
  <c r="BI108" i="10"/>
  <c r="BH108" i="10"/>
  <c r="BG108" i="10"/>
  <c r="BF108" i="10"/>
  <c r="T108" i="10"/>
  <c r="R108" i="10"/>
  <c r="P108" i="10"/>
  <c r="BI106" i="10"/>
  <c r="BH106" i="10"/>
  <c r="BG106" i="10"/>
  <c r="BF106" i="10"/>
  <c r="T106" i="10"/>
  <c r="R106" i="10"/>
  <c r="P106" i="10"/>
  <c r="BI104" i="10"/>
  <c r="BH104" i="10"/>
  <c r="BG104" i="10"/>
  <c r="BF104" i="10"/>
  <c r="T104" i="10"/>
  <c r="R104" i="10"/>
  <c r="P104" i="10"/>
  <c r="BI102" i="10"/>
  <c r="BH102" i="10"/>
  <c r="BG102" i="10"/>
  <c r="BF102" i="10"/>
  <c r="T102" i="10"/>
  <c r="R102" i="10"/>
  <c r="P102" i="10"/>
  <c r="BI100" i="10"/>
  <c r="BH100" i="10"/>
  <c r="BG100" i="10"/>
  <c r="BF100" i="10"/>
  <c r="T100" i="10"/>
  <c r="R100" i="10"/>
  <c r="P100" i="10"/>
  <c r="BI98" i="10"/>
  <c r="BH98" i="10"/>
  <c r="BG98" i="10"/>
  <c r="BF98" i="10"/>
  <c r="T98" i="10"/>
  <c r="R98" i="10"/>
  <c r="P98" i="10"/>
  <c r="BI96" i="10"/>
  <c r="BH96" i="10"/>
  <c r="BG96" i="10"/>
  <c r="BF96" i="10"/>
  <c r="T96" i="10"/>
  <c r="R96" i="10"/>
  <c r="P96" i="10"/>
  <c r="BI94" i="10"/>
  <c r="BH94" i="10"/>
  <c r="BG94" i="10"/>
  <c r="BF94" i="10"/>
  <c r="T94" i="10"/>
  <c r="R94" i="10"/>
  <c r="P94" i="10"/>
  <c r="BI92" i="10"/>
  <c r="BH92" i="10"/>
  <c r="BG92" i="10"/>
  <c r="BF92" i="10"/>
  <c r="T92" i="10"/>
  <c r="R92" i="10"/>
  <c r="P92" i="10"/>
  <c r="BI90" i="10"/>
  <c r="BH90" i="10"/>
  <c r="BG90" i="10"/>
  <c r="BF90" i="10"/>
  <c r="T90" i="10"/>
  <c r="R90" i="10"/>
  <c r="P90" i="10"/>
  <c r="BI88" i="10"/>
  <c r="BH88" i="10"/>
  <c r="BG88" i="10"/>
  <c r="BF88" i="10"/>
  <c r="T88" i="10"/>
  <c r="R88" i="10"/>
  <c r="P88" i="10"/>
  <c r="BI86" i="10"/>
  <c r="BH86" i="10"/>
  <c r="BG86" i="10"/>
  <c r="BF86" i="10"/>
  <c r="T86" i="10"/>
  <c r="R86" i="10"/>
  <c r="P86" i="10"/>
  <c r="BI84" i="10"/>
  <c r="BH84" i="10"/>
  <c r="BG84" i="10"/>
  <c r="BF84" i="10"/>
  <c r="T84" i="10"/>
  <c r="R84" i="10"/>
  <c r="P84" i="10"/>
  <c r="BI82" i="10"/>
  <c r="BH82" i="10"/>
  <c r="BG82" i="10"/>
  <c r="BF82" i="10"/>
  <c r="T82" i="10"/>
  <c r="R82" i="10"/>
  <c r="P82" i="10"/>
  <c r="BI80" i="10"/>
  <c r="BH80" i="10"/>
  <c r="BG80" i="10"/>
  <c r="BF80" i="10"/>
  <c r="T80" i="10"/>
  <c r="R80" i="10"/>
  <c r="P80" i="10"/>
  <c r="F73" i="10"/>
  <c r="E71" i="10"/>
  <c r="F52" i="10"/>
  <c r="E50" i="10"/>
  <c r="J24" i="10"/>
  <c r="E24" i="10"/>
  <c r="J76" i="10"/>
  <c r="J23" i="10"/>
  <c r="J21" i="10"/>
  <c r="E21" i="10"/>
  <c r="J75" i="10"/>
  <c r="J20" i="10"/>
  <c r="J18" i="10"/>
  <c r="E18" i="10"/>
  <c r="F55" i="10"/>
  <c r="J17" i="10"/>
  <c r="J15" i="10"/>
  <c r="E15" i="10"/>
  <c r="F54" i="10"/>
  <c r="J14" i="10"/>
  <c r="J12" i="10"/>
  <c r="J73" i="10"/>
  <c r="E7" i="10"/>
  <c r="E69" i="10"/>
  <c r="J37" i="9"/>
  <c r="J36" i="9"/>
  <c r="AY62" i="1"/>
  <c r="J35" i="9"/>
  <c r="AX62" i="1"/>
  <c r="BI174" i="9"/>
  <c r="BH174" i="9"/>
  <c r="BG174" i="9"/>
  <c r="BF174" i="9"/>
  <c r="T174" i="9"/>
  <c r="R174" i="9"/>
  <c r="P174" i="9"/>
  <c r="BI172" i="9"/>
  <c r="BH172" i="9"/>
  <c r="BG172" i="9"/>
  <c r="BF172" i="9"/>
  <c r="T172" i="9"/>
  <c r="R172" i="9"/>
  <c r="P172" i="9"/>
  <c r="BI170" i="9"/>
  <c r="BH170" i="9"/>
  <c r="BG170" i="9"/>
  <c r="BF170" i="9"/>
  <c r="T170" i="9"/>
  <c r="R170" i="9"/>
  <c r="P170" i="9"/>
  <c r="BI168" i="9"/>
  <c r="BH168" i="9"/>
  <c r="BG168" i="9"/>
  <c r="BF168" i="9"/>
  <c r="T168" i="9"/>
  <c r="R168" i="9"/>
  <c r="P168" i="9"/>
  <c r="BI166" i="9"/>
  <c r="BH166" i="9"/>
  <c r="BG166" i="9"/>
  <c r="BF166" i="9"/>
  <c r="T166" i="9"/>
  <c r="R166" i="9"/>
  <c r="P166" i="9"/>
  <c r="BI164" i="9"/>
  <c r="BH164" i="9"/>
  <c r="BG164" i="9"/>
  <c r="BF164" i="9"/>
  <c r="T164" i="9"/>
  <c r="R164" i="9"/>
  <c r="P164" i="9"/>
  <c r="BI162" i="9"/>
  <c r="BH162" i="9"/>
  <c r="BG162" i="9"/>
  <c r="BF162" i="9"/>
  <c r="T162" i="9"/>
  <c r="R162" i="9"/>
  <c r="P162" i="9"/>
  <c r="BI160" i="9"/>
  <c r="BH160" i="9"/>
  <c r="BG160" i="9"/>
  <c r="BF160" i="9"/>
  <c r="T160" i="9"/>
  <c r="R160" i="9"/>
  <c r="P160" i="9"/>
  <c r="BI158" i="9"/>
  <c r="BH158" i="9"/>
  <c r="BG158" i="9"/>
  <c r="BF158" i="9"/>
  <c r="T158" i="9"/>
  <c r="R158" i="9"/>
  <c r="P158" i="9"/>
  <c r="BI156" i="9"/>
  <c r="BH156" i="9"/>
  <c r="BG156" i="9"/>
  <c r="BF156" i="9"/>
  <c r="T156" i="9"/>
  <c r="R156" i="9"/>
  <c r="P156" i="9"/>
  <c r="BI154" i="9"/>
  <c r="BH154" i="9"/>
  <c r="BG154" i="9"/>
  <c r="BF154" i="9"/>
  <c r="T154" i="9"/>
  <c r="R154" i="9"/>
  <c r="P154" i="9"/>
  <c r="BI152" i="9"/>
  <c r="BH152" i="9"/>
  <c r="BG152" i="9"/>
  <c r="BF152" i="9"/>
  <c r="T152" i="9"/>
  <c r="R152" i="9"/>
  <c r="P152" i="9"/>
  <c r="BI150" i="9"/>
  <c r="BH150" i="9"/>
  <c r="BG150" i="9"/>
  <c r="BF150" i="9"/>
  <c r="T150" i="9"/>
  <c r="R150" i="9"/>
  <c r="P150" i="9"/>
  <c r="BI148" i="9"/>
  <c r="BH148" i="9"/>
  <c r="BG148" i="9"/>
  <c r="BF148" i="9"/>
  <c r="T148" i="9"/>
  <c r="R148" i="9"/>
  <c r="P148" i="9"/>
  <c r="BI146" i="9"/>
  <c r="BH146" i="9"/>
  <c r="BG146" i="9"/>
  <c r="BF146" i="9"/>
  <c r="T146" i="9"/>
  <c r="R146" i="9"/>
  <c r="P146" i="9"/>
  <c r="BI144" i="9"/>
  <c r="BH144" i="9"/>
  <c r="BG144" i="9"/>
  <c r="BF144" i="9"/>
  <c r="T144" i="9"/>
  <c r="R144" i="9"/>
  <c r="P144" i="9"/>
  <c r="BI142" i="9"/>
  <c r="BH142" i="9"/>
  <c r="BG142" i="9"/>
  <c r="BF142" i="9"/>
  <c r="T142" i="9"/>
  <c r="R142" i="9"/>
  <c r="P142" i="9"/>
  <c r="BI140" i="9"/>
  <c r="BH140" i="9"/>
  <c r="BG140" i="9"/>
  <c r="BF140" i="9"/>
  <c r="T140" i="9"/>
  <c r="R140" i="9"/>
  <c r="P140" i="9"/>
  <c r="BI138" i="9"/>
  <c r="BH138" i="9"/>
  <c r="BG138" i="9"/>
  <c r="BF138" i="9"/>
  <c r="T138" i="9"/>
  <c r="R138" i="9"/>
  <c r="P138" i="9"/>
  <c r="BI136" i="9"/>
  <c r="BH136" i="9"/>
  <c r="BG136" i="9"/>
  <c r="BF136" i="9"/>
  <c r="T136" i="9"/>
  <c r="R136" i="9"/>
  <c r="P136" i="9"/>
  <c r="BI134" i="9"/>
  <c r="BH134" i="9"/>
  <c r="BG134" i="9"/>
  <c r="BF134" i="9"/>
  <c r="T134" i="9"/>
  <c r="R134" i="9"/>
  <c r="P134" i="9"/>
  <c r="BI132" i="9"/>
  <c r="BH132" i="9"/>
  <c r="BG132" i="9"/>
  <c r="BF132" i="9"/>
  <c r="T132" i="9"/>
  <c r="R132" i="9"/>
  <c r="P132" i="9"/>
  <c r="BI130" i="9"/>
  <c r="BH130" i="9"/>
  <c r="BG130" i="9"/>
  <c r="BF130" i="9"/>
  <c r="T130" i="9"/>
  <c r="R130" i="9"/>
  <c r="P130" i="9"/>
  <c r="BI128" i="9"/>
  <c r="BH128" i="9"/>
  <c r="BG128" i="9"/>
  <c r="BF128" i="9"/>
  <c r="T128" i="9"/>
  <c r="R128" i="9"/>
  <c r="P128" i="9"/>
  <c r="BI126" i="9"/>
  <c r="BH126" i="9"/>
  <c r="BG126" i="9"/>
  <c r="BF126" i="9"/>
  <c r="T126" i="9"/>
  <c r="R126" i="9"/>
  <c r="P126" i="9"/>
  <c r="BI124" i="9"/>
  <c r="BH124" i="9"/>
  <c r="BG124" i="9"/>
  <c r="BF124" i="9"/>
  <c r="T124" i="9"/>
  <c r="R124" i="9"/>
  <c r="P124" i="9"/>
  <c r="BI122" i="9"/>
  <c r="BH122" i="9"/>
  <c r="BG122" i="9"/>
  <c r="BF122" i="9"/>
  <c r="T122" i="9"/>
  <c r="R122" i="9"/>
  <c r="P122" i="9"/>
  <c r="BI120" i="9"/>
  <c r="BH120" i="9"/>
  <c r="BG120" i="9"/>
  <c r="BF120" i="9"/>
  <c r="T120" i="9"/>
  <c r="R120" i="9"/>
  <c r="P120" i="9"/>
  <c r="BI118" i="9"/>
  <c r="BH118" i="9"/>
  <c r="BG118" i="9"/>
  <c r="BF118" i="9"/>
  <c r="T118" i="9"/>
  <c r="R118" i="9"/>
  <c r="P118" i="9"/>
  <c r="BI116" i="9"/>
  <c r="BH116" i="9"/>
  <c r="BG116" i="9"/>
  <c r="BF116" i="9"/>
  <c r="T116" i="9"/>
  <c r="R116" i="9"/>
  <c r="P116" i="9"/>
  <c r="BI114" i="9"/>
  <c r="BH114" i="9"/>
  <c r="BG114" i="9"/>
  <c r="BF114" i="9"/>
  <c r="T114" i="9"/>
  <c r="R114" i="9"/>
  <c r="P114" i="9"/>
  <c r="BI112" i="9"/>
  <c r="BH112" i="9"/>
  <c r="BG112" i="9"/>
  <c r="BF112" i="9"/>
  <c r="T112" i="9"/>
  <c r="R112" i="9"/>
  <c r="P112" i="9"/>
  <c r="BI110" i="9"/>
  <c r="BH110" i="9"/>
  <c r="BG110" i="9"/>
  <c r="BF110" i="9"/>
  <c r="T110" i="9"/>
  <c r="R110" i="9"/>
  <c r="P110" i="9"/>
  <c r="BI108" i="9"/>
  <c r="BH108" i="9"/>
  <c r="BG108" i="9"/>
  <c r="BF108" i="9"/>
  <c r="T108" i="9"/>
  <c r="R108" i="9"/>
  <c r="P108" i="9"/>
  <c r="BI106" i="9"/>
  <c r="BH106" i="9"/>
  <c r="BG106" i="9"/>
  <c r="BF106" i="9"/>
  <c r="T106" i="9"/>
  <c r="R106" i="9"/>
  <c r="P106" i="9"/>
  <c r="BI104" i="9"/>
  <c r="BH104" i="9"/>
  <c r="BG104" i="9"/>
  <c r="BF104" i="9"/>
  <c r="T104" i="9"/>
  <c r="R104" i="9"/>
  <c r="P104" i="9"/>
  <c r="BI102" i="9"/>
  <c r="BH102" i="9"/>
  <c r="BG102" i="9"/>
  <c r="BF102" i="9"/>
  <c r="T102" i="9"/>
  <c r="R102" i="9"/>
  <c r="P102" i="9"/>
  <c r="BI100" i="9"/>
  <c r="BH100" i="9"/>
  <c r="BG100" i="9"/>
  <c r="BF100" i="9"/>
  <c r="T100" i="9"/>
  <c r="R100" i="9"/>
  <c r="P100" i="9"/>
  <c r="BI98" i="9"/>
  <c r="BH98" i="9"/>
  <c r="BG98" i="9"/>
  <c r="BF98" i="9"/>
  <c r="T98" i="9"/>
  <c r="R98" i="9"/>
  <c r="P98" i="9"/>
  <c r="BI96" i="9"/>
  <c r="BH96" i="9"/>
  <c r="BG96" i="9"/>
  <c r="BF96" i="9"/>
  <c r="T96" i="9"/>
  <c r="R96" i="9"/>
  <c r="P96" i="9"/>
  <c r="BI94" i="9"/>
  <c r="BH94" i="9"/>
  <c r="BG94" i="9"/>
  <c r="BF94" i="9"/>
  <c r="T94" i="9"/>
  <c r="R94" i="9"/>
  <c r="P94" i="9"/>
  <c r="BI92" i="9"/>
  <c r="BH92" i="9"/>
  <c r="BG92" i="9"/>
  <c r="BF92" i="9"/>
  <c r="T92" i="9"/>
  <c r="R92" i="9"/>
  <c r="P92" i="9"/>
  <c r="BI90" i="9"/>
  <c r="BH90" i="9"/>
  <c r="BG90" i="9"/>
  <c r="BF90" i="9"/>
  <c r="T90" i="9"/>
  <c r="R90" i="9"/>
  <c r="P90" i="9"/>
  <c r="BI88" i="9"/>
  <c r="BH88" i="9"/>
  <c r="BG88" i="9"/>
  <c r="BF88" i="9"/>
  <c r="T88" i="9"/>
  <c r="R88" i="9"/>
  <c r="P88" i="9"/>
  <c r="BI86" i="9"/>
  <c r="BH86" i="9"/>
  <c r="BG86" i="9"/>
  <c r="BF86" i="9"/>
  <c r="T86" i="9"/>
  <c r="R86" i="9"/>
  <c r="P86" i="9"/>
  <c r="BI84" i="9"/>
  <c r="BH84" i="9"/>
  <c r="BG84" i="9"/>
  <c r="BF84" i="9"/>
  <c r="T84" i="9"/>
  <c r="R84" i="9"/>
  <c r="P84" i="9"/>
  <c r="BI82" i="9"/>
  <c r="BH82" i="9"/>
  <c r="BG82" i="9"/>
  <c r="BF82" i="9"/>
  <c r="T82" i="9"/>
  <c r="R82" i="9"/>
  <c r="P82" i="9"/>
  <c r="BI80" i="9"/>
  <c r="BH80" i="9"/>
  <c r="BG80" i="9"/>
  <c r="BF80" i="9"/>
  <c r="T80" i="9"/>
  <c r="R80" i="9"/>
  <c r="P80" i="9"/>
  <c r="F73" i="9"/>
  <c r="E71" i="9"/>
  <c r="F52" i="9"/>
  <c r="E50" i="9"/>
  <c r="J24" i="9"/>
  <c r="E24" i="9"/>
  <c r="J76" i="9"/>
  <c r="J23" i="9"/>
  <c r="J21" i="9"/>
  <c r="E21" i="9"/>
  <c r="J54" i="9"/>
  <c r="J20" i="9"/>
  <c r="J18" i="9"/>
  <c r="E18" i="9"/>
  <c r="F55" i="9"/>
  <c r="J17" i="9"/>
  <c r="J15" i="9"/>
  <c r="E15" i="9"/>
  <c r="F75" i="9"/>
  <c r="J14" i="9"/>
  <c r="J12" i="9"/>
  <c r="J52" i="9"/>
  <c r="E7" i="9"/>
  <c r="E69" i="9"/>
  <c r="J37" i="8"/>
  <c r="J36" i="8"/>
  <c r="AY61" i="1"/>
  <c r="J35" i="8"/>
  <c r="AX61" i="1"/>
  <c r="BI235" i="8"/>
  <c r="BH235" i="8"/>
  <c r="BG235" i="8"/>
  <c r="BF235" i="8"/>
  <c r="T235" i="8"/>
  <c r="R235" i="8"/>
  <c r="P235" i="8"/>
  <c r="BI233" i="8"/>
  <c r="BH233" i="8"/>
  <c r="BG233" i="8"/>
  <c r="BF233" i="8"/>
  <c r="T233" i="8"/>
  <c r="R233" i="8"/>
  <c r="P233" i="8"/>
  <c r="BI231" i="8"/>
  <c r="BH231" i="8"/>
  <c r="BG231" i="8"/>
  <c r="BF231" i="8"/>
  <c r="T231" i="8"/>
  <c r="R231" i="8"/>
  <c r="P231" i="8"/>
  <c r="BI229" i="8"/>
  <c r="BH229" i="8"/>
  <c r="BG229" i="8"/>
  <c r="BF229" i="8"/>
  <c r="T229" i="8"/>
  <c r="R229" i="8"/>
  <c r="P229" i="8"/>
  <c r="BI227" i="8"/>
  <c r="BH227" i="8"/>
  <c r="BG227" i="8"/>
  <c r="BF227" i="8"/>
  <c r="T227" i="8"/>
  <c r="R227" i="8"/>
  <c r="P227" i="8"/>
  <c r="BI225" i="8"/>
  <c r="BH225" i="8"/>
  <c r="BG225" i="8"/>
  <c r="BF225" i="8"/>
  <c r="T225" i="8"/>
  <c r="R225" i="8"/>
  <c r="P225" i="8"/>
  <c r="BI223" i="8"/>
  <c r="BH223" i="8"/>
  <c r="BG223" i="8"/>
  <c r="BF223" i="8"/>
  <c r="T223" i="8"/>
  <c r="R223" i="8"/>
  <c r="P223" i="8"/>
  <c r="BI221" i="8"/>
  <c r="BH221" i="8"/>
  <c r="BG221" i="8"/>
  <c r="BF221" i="8"/>
  <c r="T221" i="8"/>
  <c r="R221" i="8"/>
  <c r="P221" i="8"/>
  <c r="BI219" i="8"/>
  <c r="BH219" i="8"/>
  <c r="BG219" i="8"/>
  <c r="BF219" i="8"/>
  <c r="T219" i="8"/>
  <c r="R219" i="8"/>
  <c r="P219" i="8"/>
  <c r="BI217" i="8"/>
  <c r="BH217" i="8"/>
  <c r="BG217" i="8"/>
  <c r="BF217" i="8"/>
  <c r="T217" i="8"/>
  <c r="R217" i="8"/>
  <c r="P217" i="8"/>
  <c r="BI215" i="8"/>
  <c r="BH215" i="8"/>
  <c r="BG215" i="8"/>
  <c r="BF215" i="8"/>
  <c r="T215" i="8"/>
  <c r="R215" i="8"/>
  <c r="P215" i="8"/>
  <c r="BI213" i="8"/>
  <c r="BH213" i="8"/>
  <c r="BG213" i="8"/>
  <c r="BF213" i="8"/>
  <c r="T213" i="8"/>
  <c r="R213" i="8"/>
  <c r="P213" i="8"/>
  <c r="BI211" i="8"/>
  <c r="BH211" i="8"/>
  <c r="BG211" i="8"/>
  <c r="BF211" i="8"/>
  <c r="T211" i="8"/>
  <c r="R211" i="8"/>
  <c r="P211" i="8"/>
  <c r="BI209" i="8"/>
  <c r="BH209" i="8"/>
  <c r="BG209" i="8"/>
  <c r="BF209" i="8"/>
  <c r="T209" i="8"/>
  <c r="R209" i="8"/>
  <c r="P209" i="8"/>
  <c r="BI208" i="8"/>
  <c r="BH208" i="8"/>
  <c r="BG208" i="8"/>
  <c r="BF208" i="8"/>
  <c r="T208" i="8"/>
  <c r="R208" i="8"/>
  <c r="P208" i="8"/>
  <c r="BI207" i="8"/>
  <c r="BH207" i="8"/>
  <c r="BG207" i="8"/>
  <c r="BF207" i="8"/>
  <c r="T207" i="8"/>
  <c r="R207" i="8"/>
  <c r="P207"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8" i="8"/>
  <c r="BH198" i="8"/>
  <c r="BG198" i="8"/>
  <c r="BF198" i="8"/>
  <c r="T198" i="8"/>
  <c r="R198" i="8"/>
  <c r="P198" i="8"/>
  <c r="BI197" i="8"/>
  <c r="BH197" i="8"/>
  <c r="BG197" i="8"/>
  <c r="BF197" i="8"/>
  <c r="T197" i="8"/>
  <c r="R197" i="8"/>
  <c r="P197" i="8"/>
  <c r="BI195" i="8"/>
  <c r="BH195" i="8"/>
  <c r="BG195" i="8"/>
  <c r="BF195" i="8"/>
  <c r="T195" i="8"/>
  <c r="R195" i="8"/>
  <c r="P195" i="8"/>
  <c r="BI193" i="8"/>
  <c r="BH193" i="8"/>
  <c r="BG193" i="8"/>
  <c r="BF193" i="8"/>
  <c r="T193" i="8"/>
  <c r="R193" i="8"/>
  <c r="P193" i="8"/>
  <c r="BI191" i="8"/>
  <c r="BH191" i="8"/>
  <c r="BG191" i="8"/>
  <c r="BF191" i="8"/>
  <c r="T191" i="8"/>
  <c r="R191" i="8"/>
  <c r="P191" i="8"/>
  <c r="BI189" i="8"/>
  <c r="BH189" i="8"/>
  <c r="BG189" i="8"/>
  <c r="BF189" i="8"/>
  <c r="T189" i="8"/>
  <c r="R189" i="8"/>
  <c r="P189" i="8"/>
  <c r="BI187" i="8"/>
  <c r="BH187" i="8"/>
  <c r="BG187" i="8"/>
  <c r="BF187" i="8"/>
  <c r="T187" i="8"/>
  <c r="R187" i="8"/>
  <c r="P187" i="8"/>
  <c r="BI185" i="8"/>
  <c r="BH185" i="8"/>
  <c r="BG185" i="8"/>
  <c r="BF185" i="8"/>
  <c r="T185" i="8"/>
  <c r="R185" i="8"/>
  <c r="P185" i="8"/>
  <c r="BI183" i="8"/>
  <c r="BH183" i="8"/>
  <c r="BG183" i="8"/>
  <c r="BF183" i="8"/>
  <c r="T183" i="8"/>
  <c r="R183" i="8"/>
  <c r="P183" i="8"/>
  <c r="BI181" i="8"/>
  <c r="BH181" i="8"/>
  <c r="BG181" i="8"/>
  <c r="BF181" i="8"/>
  <c r="T181" i="8"/>
  <c r="R181" i="8"/>
  <c r="P181" i="8"/>
  <c r="BI179" i="8"/>
  <c r="BH179" i="8"/>
  <c r="BG179" i="8"/>
  <c r="BF179" i="8"/>
  <c r="T179" i="8"/>
  <c r="R179" i="8"/>
  <c r="P179" i="8"/>
  <c r="BI177" i="8"/>
  <c r="BH177" i="8"/>
  <c r="BG177" i="8"/>
  <c r="BF177" i="8"/>
  <c r="T177" i="8"/>
  <c r="R177" i="8"/>
  <c r="P177" i="8"/>
  <c r="BI175" i="8"/>
  <c r="BH175" i="8"/>
  <c r="BG175" i="8"/>
  <c r="BF175" i="8"/>
  <c r="T175" i="8"/>
  <c r="R175" i="8"/>
  <c r="P175" i="8"/>
  <c r="BI173" i="8"/>
  <c r="BH173" i="8"/>
  <c r="BG173" i="8"/>
  <c r="BF173" i="8"/>
  <c r="T173" i="8"/>
  <c r="R173" i="8"/>
  <c r="P173" i="8"/>
  <c r="BI171" i="8"/>
  <c r="BH171" i="8"/>
  <c r="BG171" i="8"/>
  <c r="BF171" i="8"/>
  <c r="T171" i="8"/>
  <c r="R171" i="8"/>
  <c r="P171" i="8"/>
  <c r="BI169" i="8"/>
  <c r="BH169" i="8"/>
  <c r="BG169" i="8"/>
  <c r="BF169" i="8"/>
  <c r="T169" i="8"/>
  <c r="R169" i="8"/>
  <c r="P169" i="8"/>
  <c r="BI167" i="8"/>
  <c r="BH167" i="8"/>
  <c r="BG167" i="8"/>
  <c r="BF167" i="8"/>
  <c r="T167" i="8"/>
  <c r="R167" i="8"/>
  <c r="P167" i="8"/>
  <c r="BI165" i="8"/>
  <c r="BH165" i="8"/>
  <c r="BG165" i="8"/>
  <c r="BF165" i="8"/>
  <c r="T165" i="8"/>
  <c r="R165" i="8"/>
  <c r="P165" i="8"/>
  <c r="BI163" i="8"/>
  <c r="BH163" i="8"/>
  <c r="BG163" i="8"/>
  <c r="BF163" i="8"/>
  <c r="T163" i="8"/>
  <c r="R163" i="8"/>
  <c r="P163" i="8"/>
  <c r="BI161" i="8"/>
  <c r="BH161" i="8"/>
  <c r="BG161" i="8"/>
  <c r="BF161" i="8"/>
  <c r="T161" i="8"/>
  <c r="R161" i="8"/>
  <c r="P161" i="8"/>
  <c r="BI159" i="8"/>
  <c r="BH159" i="8"/>
  <c r="BG159" i="8"/>
  <c r="BF159" i="8"/>
  <c r="T159" i="8"/>
  <c r="R159" i="8"/>
  <c r="P159" i="8"/>
  <c r="BI158" i="8"/>
  <c r="BH158" i="8"/>
  <c r="BG158" i="8"/>
  <c r="BF158" i="8"/>
  <c r="T158" i="8"/>
  <c r="R158" i="8"/>
  <c r="P158" i="8"/>
  <c r="BI156" i="8"/>
  <c r="BH156" i="8"/>
  <c r="BG156" i="8"/>
  <c r="BF156" i="8"/>
  <c r="T156" i="8"/>
  <c r="R156" i="8"/>
  <c r="P156" i="8"/>
  <c r="BI155" i="8"/>
  <c r="BH155" i="8"/>
  <c r="BG155" i="8"/>
  <c r="BF155" i="8"/>
  <c r="T155" i="8"/>
  <c r="R155" i="8"/>
  <c r="P155" i="8"/>
  <c r="BI154" i="8"/>
  <c r="BH154" i="8"/>
  <c r="BG154" i="8"/>
  <c r="BF154" i="8"/>
  <c r="T154" i="8"/>
  <c r="R154" i="8"/>
  <c r="P154" i="8"/>
  <c r="BI152" i="8"/>
  <c r="BH152" i="8"/>
  <c r="BG152" i="8"/>
  <c r="BF152" i="8"/>
  <c r="T152" i="8"/>
  <c r="R152" i="8"/>
  <c r="P152" i="8"/>
  <c r="BI150" i="8"/>
  <c r="BH150" i="8"/>
  <c r="BG150" i="8"/>
  <c r="BF150" i="8"/>
  <c r="T150" i="8"/>
  <c r="R150" i="8"/>
  <c r="P150" i="8"/>
  <c r="BI148" i="8"/>
  <c r="BH148" i="8"/>
  <c r="BG148" i="8"/>
  <c r="BF148" i="8"/>
  <c r="T148" i="8"/>
  <c r="R148" i="8"/>
  <c r="P148" i="8"/>
  <c r="BI146" i="8"/>
  <c r="BH146" i="8"/>
  <c r="BG146" i="8"/>
  <c r="BF146" i="8"/>
  <c r="T146" i="8"/>
  <c r="R146" i="8"/>
  <c r="P146" i="8"/>
  <c r="BI144" i="8"/>
  <c r="BH144" i="8"/>
  <c r="BG144" i="8"/>
  <c r="BF144" i="8"/>
  <c r="T144" i="8"/>
  <c r="R144" i="8"/>
  <c r="P144" i="8"/>
  <c r="BI142" i="8"/>
  <c r="BH142" i="8"/>
  <c r="BG142" i="8"/>
  <c r="BF142" i="8"/>
  <c r="T142" i="8"/>
  <c r="R142" i="8"/>
  <c r="P142" i="8"/>
  <c r="BI140" i="8"/>
  <c r="BH140" i="8"/>
  <c r="BG140" i="8"/>
  <c r="BF140" i="8"/>
  <c r="T140" i="8"/>
  <c r="R140" i="8"/>
  <c r="P140"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BI128" i="8"/>
  <c r="BH128" i="8"/>
  <c r="BG128" i="8"/>
  <c r="BF128" i="8"/>
  <c r="T128" i="8"/>
  <c r="R128" i="8"/>
  <c r="P128" i="8"/>
  <c r="BI126" i="8"/>
  <c r="BH126" i="8"/>
  <c r="BG126" i="8"/>
  <c r="BF126" i="8"/>
  <c r="T126" i="8"/>
  <c r="R126" i="8"/>
  <c r="P126" i="8"/>
  <c r="BI124" i="8"/>
  <c r="BH124" i="8"/>
  <c r="BG124" i="8"/>
  <c r="BF124" i="8"/>
  <c r="T124" i="8"/>
  <c r="R124" i="8"/>
  <c r="P124" i="8"/>
  <c r="BI122" i="8"/>
  <c r="BH122" i="8"/>
  <c r="BG122" i="8"/>
  <c r="BF122" i="8"/>
  <c r="T122" i="8"/>
  <c r="R122" i="8"/>
  <c r="P122" i="8"/>
  <c r="BI120" i="8"/>
  <c r="BH120" i="8"/>
  <c r="BG120" i="8"/>
  <c r="BF120" i="8"/>
  <c r="T120" i="8"/>
  <c r="R120" i="8"/>
  <c r="P120" i="8"/>
  <c r="BI118" i="8"/>
  <c r="BH118" i="8"/>
  <c r="BG118" i="8"/>
  <c r="BF118" i="8"/>
  <c r="T118" i="8"/>
  <c r="R118" i="8"/>
  <c r="P118" i="8"/>
  <c r="BI116" i="8"/>
  <c r="BH116" i="8"/>
  <c r="BG116" i="8"/>
  <c r="BF116" i="8"/>
  <c r="T116" i="8"/>
  <c r="R116" i="8"/>
  <c r="P116" i="8"/>
  <c r="BI114" i="8"/>
  <c r="BH114" i="8"/>
  <c r="BG114" i="8"/>
  <c r="BF114" i="8"/>
  <c r="T114" i="8"/>
  <c r="R114" i="8"/>
  <c r="P114" i="8"/>
  <c r="BI112" i="8"/>
  <c r="BH112" i="8"/>
  <c r="BG112" i="8"/>
  <c r="BF112" i="8"/>
  <c r="T112" i="8"/>
  <c r="R112" i="8"/>
  <c r="P112" i="8"/>
  <c r="BI110" i="8"/>
  <c r="BH110" i="8"/>
  <c r="BG110" i="8"/>
  <c r="BF110" i="8"/>
  <c r="T110" i="8"/>
  <c r="R110" i="8"/>
  <c r="P110" i="8"/>
  <c r="BI108" i="8"/>
  <c r="BH108" i="8"/>
  <c r="BG108" i="8"/>
  <c r="BF108" i="8"/>
  <c r="T108" i="8"/>
  <c r="R108" i="8"/>
  <c r="P108" i="8"/>
  <c r="BI106" i="8"/>
  <c r="BH106" i="8"/>
  <c r="BG106" i="8"/>
  <c r="BF106" i="8"/>
  <c r="T106" i="8"/>
  <c r="R106" i="8"/>
  <c r="P106" i="8"/>
  <c r="BI104" i="8"/>
  <c r="BH104" i="8"/>
  <c r="BG104" i="8"/>
  <c r="BF104" i="8"/>
  <c r="T104" i="8"/>
  <c r="R104" i="8"/>
  <c r="P104" i="8"/>
  <c r="BI102" i="8"/>
  <c r="BH102" i="8"/>
  <c r="BG102" i="8"/>
  <c r="BF102" i="8"/>
  <c r="T102" i="8"/>
  <c r="R102" i="8"/>
  <c r="P102" i="8"/>
  <c r="BI100" i="8"/>
  <c r="BH100" i="8"/>
  <c r="BG100" i="8"/>
  <c r="BF100" i="8"/>
  <c r="T100" i="8"/>
  <c r="R100" i="8"/>
  <c r="P100" i="8"/>
  <c r="BI98" i="8"/>
  <c r="BH98" i="8"/>
  <c r="BG98" i="8"/>
  <c r="BF98" i="8"/>
  <c r="T98" i="8"/>
  <c r="R98" i="8"/>
  <c r="P98" i="8"/>
  <c r="BI96" i="8"/>
  <c r="BH96" i="8"/>
  <c r="BG96" i="8"/>
  <c r="BF96" i="8"/>
  <c r="T96" i="8"/>
  <c r="R96" i="8"/>
  <c r="P96" i="8"/>
  <c r="BI94" i="8"/>
  <c r="BH94" i="8"/>
  <c r="BG94" i="8"/>
  <c r="BF94" i="8"/>
  <c r="T94" i="8"/>
  <c r="R94" i="8"/>
  <c r="P94" i="8"/>
  <c r="BI92" i="8"/>
  <c r="BH92" i="8"/>
  <c r="BG92" i="8"/>
  <c r="BF92" i="8"/>
  <c r="T92" i="8"/>
  <c r="R92" i="8"/>
  <c r="P92" i="8"/>
  <c r="BI90" i="8"/>
  <c r="BH90" i="8"/>
  <c r="BG90" i="8"/>
  <c r="BF90" i="8"/>
  <c r="T90" i="8"/>
  <c r="R90" i="8"/>
  <c r="P90" i="8"/>
  <c r="BI88" i="8"/>
  <c r="BH88" i="8"/>
  <c r="BG88" i="8"/>
  <c r="BF88" i="8"/>
  <c r="T88" i="8"/>
  <c r="R88" i="8"/>
  <c r="P88" i="8"/>
  <c r="BI86" i="8"/>
  <c r="BH86" i="8"/>
  <c r="BG86" i="8"/>
  <c r="BF86" i="8"/>
  <c r="T86" i="8"/>
  <c r="R86" i="8"/>
  <c r="P86" i="8"/>
  <c r="BI84" i="8"/>
  <c r="BH84" i="8"/>
  <c r="BG84" i="8"/>
  <c r="BF84" i="8"/>
  <c r="T84" i="8"/>
  <c r="R84" i="8"/>
  <c r="P84" i="8"/>
  <c r="BI82" i="8"/>
  <c r="BH82" i="8"/>
  <c r="BG82" i="8"/>
  <c r="BF82" i="8"/>
  <c r="T82" i="8"/>
  <c r="R82" i="8"/>
  <c r="P82" i="8"/>
  <c r="BI80" i="8"/>
  <c r="BH80" i="8"/>
  <c r="BG80" i="8"/>
  <c r="BF80" i="8"/>
  <c r="T80" i="8"/>
  <c r="R80" i="8"/>
  <c r="P80" i="8"/>
  <c r="F73" i="8"/>
  <c r="E71" i="8"/>
  <c r="F52" i="8"/>
  <c r="E50" i="8"/>
  <c r="J24" i="8"/>
  <c r="E24" i="8"/>
  <c r="J55" i="8"/>
  <c r="J23" i="8"/>
  <c r="J21" i="8"/>
  <c r="E21" i="8"/>
  <c r="J75" i="8"/>
  <c r="J20" i="8"/>
  <c r="J18" i="8"/>
  <c r="E18" i="8"/>
  <c r="F55" i="8"/>
  <c r="J17" i="8"/>
  <c r="J15" i="8"/>
  <c r="E15" i="8"/>
  <c r="F54" i="8"/>
  <c r="J14" i="8"/>
  <c r="J12" i="8"/>
  <c r="J73" i="8"/>
  <c r="E7" i="8"/>
  <c r="E69" i="8"/>
  <c r="J37" i="7"/>
  <c r="J36" i="7"/>
  <c r="AY60" i="1"/>
  <c r="J35" i="7"/>
  <c r="AX60" i="1"/>
  <c r="BI175" i="7"/>
  <c r="BH175" i="7"/>
  <c r="BG175" i="7"/>
  <c r="BF175" i="7"/>
  <c r="T175" i="7"/>
  <c r="R175" i="7"/>
  <c r="P175" i="7"/>
  <c r="BI173" i="7"/>
  <c r="BH173" i="7"/>
  <c r="BG173" i="7"/>
  <c r="BF173" i="7"/>
  <c r="T173" i="7"/>
  <c r="R173" i="7"/>
  <c r="P173" i="7"/>
  <c r="BI171" i="7"/>
  <c r="BH171" i="7"/>
  <c r="BG171" i="7"/>
  <c r="BF171" i="7"/>
  <c r="T171" i="7"/>
  <c r="R171" i="7"/>
  <c r="P171" i="7"/>
  <c r="BI169" i="7"/>
  <c r="BH169" i="7"/>
  <c r="BG169" i="7"/>
  <c r="BF169" i="7"/>
  <c r="T169" i="7"/>
  <c r="R169" i="7"/>
  <c r="P169" i="7"/>
  <c r="BI167" i="7"/>
  <c r="BH167" i="7"/>
  <c r="BG167" i="7"/>
  <c r="BF167" i="7"/>
  <c r="T167" i="7"/>
  <c r="R167" i="7"/>
  <c r="P167" i="7"/>
  <c r="BI165" i="7"/>
  <c r="BH165" i="7"/>
  <c r="BG165" i="7"/>
  <c r="BF165" i="7"/>
  <c r="T165" i="7"/>
  <c r="R165" i="7"/>
  <c r="P165" i="7"/>
  <c r="BI163" i="7"/>
  <c r="BH163" i="7"/>
  <c r="BG163" i="7"/>
  <c r="BF163" i="7"/>
  <c r="T163" i="7"/>
  <c r="R163" i="7"/>
  <c r="P163" i="7"/>
  <c r="BI161" i="7"/>
  <c r="BH161" i="7"/>
  <c r="BG161" i="7"/>
  <c r="BF161" i="7"/>
  <c r="T161" i="7"/>
  <c r="R161" i="7"/>
  <c r="P161" i="7"/>
  <c r="BI159" i="7"/>
  <c r="BH159" i="7"/>
  <c r="BG159" i="7"/>
  <c r="BF159" i="7"/>
  <c r="T159" i="7"/>
  <c r="R159" i="7"/>
  <c r="P159" i="7"/>
  <c r="BI157" i="7"/>
  <c r="BH157" i="7"/>
  <c r="BG157" i="7"/>
  <c r="BF157" i="7"/>
  <c r="T157" i="7"/>
  <c r="R157" i="7"/>
  <c r="P157" i="7"/>
  <c r="BI155" i="7"/>
  <c r="BH155" i="7"/>
  <c r="BG155" i="7"/>
  <c r="BF155" i="7"/>
  <c r="T155" i="7"/>
  <c r="R155" i="7"/>
  <c r="P155" i="7"/>
  <c r="BI153" i="7"/>
  <c r="BH153" i="7"/>
  <c r="BG153" i="7"/>
  <c r="BF153" i="7"/>
  <c r="T153" i="7"/>
  <c r="R153" i="7"/>
  <c r="P153" i="7"/>
  <c r="BI151" i="7"/>
  <c r="BH151" i="7"/>
  <c r="BG151" i="7"/>
  <c r="BF151" i="7"/>
  <c r="T151" i="7"/>
  <c r="R151" i="7"/>
  <c r="P151" i="7"/>
  <c r="BI149" i="7"/>
  <c r="BH149" i="7"/>
  <c r="BG149" i="7"/>
  <c r="BF149" i="7"/>
  <c r="T149" i="7"/>
  <c r="R149" i="7"/>
  <c r="P149" i="7"/>
  <c r="BI147" i="7"/>
  <c r="BH147" i="7"/>
  <c r="BG147" i="7"/>
  <c r="BF147" i="7"/>
  <c r="T147" i="7"/>
  <c r="R147" i="7"/>
  <c r="P147" i="7"/>
  <c r="BI145" i="7"/>
  <c r="BH145" i="7"/>
  <c r="BG145" i="7"/>
  <c r="BF145" i="7"/>
  <c r="T145" i="7"/>
  <c r="R145" i="7"/>
  <c r="P145" i="7"/>
  <c r="BI143" i="7"/>
  <c r="BH143" i="7"/>
  <c r="BG143" i="7"/>
  <c r="BF143" i="7"/>
  <c r="T143" i="7"/>
  <c r="R143" i="7"/>
  <c r="P143" i="7"/>
  <c r="BI141" i="7"/>
  <c r="BH141" i="7"/>
  <c r="BG141" i="7"/>
  <c r="BF141" i="7"/>
  <c r="T141" i="7"/>
  <c r="R141" i="7"/>
  <c r="P141" i="7"/>
  <c r="BI139" i="7"/>
  <c r="BH139" i="7"/>
  <c r="BG139" i="7"/>
  <c r="BF139" i="7"/>
  <c r="T139" i="7"/>
  <c r="R139" i="7"/>
  <c r="P139" i="7"/>
  <c r="BI137" i="7"/>
  <c r="BH137" i="7"/>
  <c r="BG137" i="7"/>
  <c r="BF137" i="7"/>
  <c r="T137" i="7"/>
  <c r="R137" i="7"/>
  <c r="P137" i="7"/>
  <c r="BI135" i="7"/>
  <c r="BH135" i="7"/>
  <c r="BG135" i="7"/>
  <c r="BF135" i="7"/>
  <c r="T135" i="7"/>
  <c r="R135" i="7"/>
  <c r="P135"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BI126" i="7"/>
  <c r="BH126" i="7"/>
  <c r="BG126" i="7"/>
  <c r="BF126" i="7"/>
  <c r="T126" i="7"/>
  <c r="R126" i="7"/>
  <c r="P126" i="7"/>
  <c r="BI124" i="7"/>
  <c r="BH124" i="7"/>
  <c r="BG124" i="7"/>
  <c r="BF124" i="7"/>
  <c r="T124" i="7"/>
  <c r="R124" i="7"/>
  <c r="P124" i="7"/>
  <c r="BI122" i="7"/>
  <c r="BH122" i="7"/>
  <c r="BG122" i="7"/>
  <c r="BF122" i="7"/>
  <c r="T122" i="7"/>
  <c r="R122" i="7"/>
  <c r="P122" i="7"/>
  <c r="BI120" i="7"/>
  <c r="BH120" i="7"/>
  <c r="BG120" i="7"/>
  <c r="BF120" i="7"/>
  <c r="T120" i="7"/>
  <c r="R120" i="7"/>
  <c r="P120" i="7"/>
  <c r="BI118" i="7"/>
  <c r="BH118" i="7"/>
  <c r="BG118" i="7"/>
  <c r="BF118" i="7"/>
  <c r="T118" i="7"/>
  <c r="R118" i="7"/>
  <c r="P118" i="7"/>
  <c r="BI116" i="7"/>
  <c r="BH116" i="7"/>
  <c r="BG116" i="7"/>
  <c r="BF116" i="7"/>
  <c r="T116" i="7"/>
  <c r="R116" i="7"/>
  <c r="P116" i="7"/>
  <c r="BI114" i="7"/>
  <c r="BH114" i="7"/>
  <c r="BG114" i="7"/>
  <c r="BF114" i="7"/>
  <c r="T114" i="7"/>
  <c r="R114" i="7"/>
  <c r="P114" i="7"/>
  <c r="BI112" i="7"/>
  <c r="BH112" i="7"/>
  <c r="BG112" i="7"/>
  <c r="BF112" i="7"/>
  <c r="T112" i="7"/>
  <c r="R112" i="7"/>
  <c r="P112" i="7"/>
  <c r="BI110" i="7"/>
  <c r="BH110" i="7"/>
  <c r="BG110" i="7"/>
  <c r="BF110" i="7"/>
  <c r="T110" i="7"/>
  <c r="R110" i="7"/>
  <c r="P110" i="7"/>
  <c r="BI108" i="7"/>
  <c r="BH108" i="7"/>
  <c r="BG108" i="7"/>
  <c r="BF108" i="7"/>
  <c r="T108" i="7"/>
  <c r="R108" i="7"/>
  <c r="P108" i="7"/>
  <c r="BI106" i="7"/>
  <c r="BH106" i="7"/>
  <c r="BG106" i="7"/>
  <c r="BF106" i="7"/>
  <c r="T106" i="7"/>
  <c r="R106" i="7"/>
  <c r="P106" i="7"/>
  <c r="BI104" i="7"/>
  <c r="BH104" i="7"/>
  <c r="BG104" i="7"/>
  <c r="BF104" i="7"/>
  <c r="T104" i="7"/>
  <c r="R104" i="7"/>
  <c r="P104" i="7"/>
  <c r="BI102" i="7"/>
  <c r="BH102" i="7"/>
  <c r="BG102" i="7"/>
  <c r="BF102" i="7"/>
  <c r="T102" i="7"/>
  <c r="R102" i="7"/>
  <c r="P102" i="7"/>
  <c r="BI100" i="7"/>
  <c r="BH100" i="7"/>
  <c r="BG100" i="7"/>
  <c r="BF100" i="7"/>
  <c r="T100" i="7"/>
  <c r="R100" i="7"/>
  <c r="P100" i="7"/>
  <c r="BI98" i="7"/>
  <c r="BH98" i="7"/>
  <c r="BG98" i="7"/>
  <c r="BF98" i="7"/>
  <c r="T98" i="7"/>
  <c r="R98" i="7"/>
  <c r="P98" i="7"/>
  <c r="BI96" i="7"/>
  <c r="BH96" i="7"/>
  <c r="BG96" i="7"/>
  <c r="BF96" i="7"/>
  <c r="T96" i="7"/>
  <c r="R96" i="7"/>
  <c r="P96" i="7"/>
  <c r="BI94" i="7"/>
  <c r="BH94" i="7"/>
  <c r="BG94" i="7"/>
  <c r="BF94" i="7"/>
  <c r="T94" i="7"/>
  <c r="R94" i="7"/>
  <c r="P94" i="7"/>
  <c r="BI92" i="7"/>
  <c r="BH92" i="7"/>
  <c r="BG92" i="7"/>
  <c r="BF92" i="7"/>
  <c r="T92" i="7"/>
  <c r="R92" i="7"/>
  <c r="P92" i="7"/>
  <c r="BI90" i="7"/>
  <c r="BH90" i="7"/>
  <c r="BG90" i="7"/>
  <c r="BF90" i="7"/>
  <c r="T90" i="7"/>
  <c r="R90" i="7"/>
  <c r="P90" i="7"/>
  <c r="BI88" i="7"/>
  <c r="BH88" i="7"/>
  <c r="BG88" i="7"/>
  <c r="BF88" i="7"/>
  <c r="T88" i="7"/>
  <c r="R88" i="7"/>
  <c r="P88" i="7"/>
  <c r="BI86" i="7"/>
  <c r="BH86" i="7"/>
  <c r="BG86" i="7"/>
  <c r="BF86" i="7"/>
  <c r="T86" i="7"/>
  <c r="R86" i="7"/>
  <c r="P86" i="7"/>
  <c r="BI84" i="7"/>
  <c r="BH84" i="7"/>
  <c r="BG84" i="7"/>
  <c r="BF84" i="7"/>
  <c r="T84" i="7"/>
  <c r="R84" i="7"/>
  <c r="P84" i="7"/>
  <c r="BI82" i="7"/>
  <c r="BH82" i="7"/>
  <c r="BG82" i="7"/>
  <c r="BF82" i="7"/>
  <c r="T82" i="7"/>
  <c r="R82" i="7"/>
  <c r="P82" i="7"/>
  <c r="BI80" i="7"/>
  <c r="BH80" i="7"/>
  <c r="BG80" i="7"/>
  <c r="BF80" i="7"/>
  <c r="T80" i="7"/>
  <c r="R80" i="7"/>
  <c r="P80" i="7"/>
  <c r="F73" i="7"/>
  <c r="E71" i="7"/>
  <c r="F52" i="7"/>
  <c r="E50" i="7"/>
  <c r="J24" i="7"/>
  <c r="E24" i="7"/>
  <c r="J55" i="7"/>
  <c r="J23" i="7"/>
  <c r="J21" i="7"/>
  <c r="E21" i="7"/>
  <c r="J75" i="7"/>
  <c r="J20" i="7"/>
  <c r="J18" i="7"/>
  <c r="E18" i="7"/>
  <c r="F76" i="7"/>
  <c r="J17" i="7"/>
  <c r="J15" i="7"/>
  <c r="E15" i="7"/>
  <c r="F54" i="7"/>
  <c r="J14" i="7"/>
  <c r="J12" i="7"/>
  <c r="J52" i="7"/>
  <c r="E7" i="7"/>
  <c r="E69" i="7"/>
  <c r="J37" i="6"/>
  <c r="J36" i="6"/>
  <c r="AY59" i="1"/>
  <c r="J35" i="6"/>
  <c r="AX59" i="1"/>
  <c r="BI232" i="6"/>
  <c r="BH232" i="6"/>
  <c r="BG232" i="6"/>
  <c r="BF232" i="6"/>
  <c r="T232" i="6"/>
  <c r="R232" i="6"/>
  <c r="P232" i="6"/>
  <c r="BI230" i="6"/>
  <c r="BH230" i="6"/>
  <c r="BG230" i="6"/>
  <c r="BF230" i="6"/>
  <c r="T230" i="6"/>
  <c r="R230" i="6"/>
  <c r="P230" i="6"/>
  <c r="BI228" i="6"/>
  <c r="BH228" i="6"/>
  <c r="BG228" i="6"/>
  <c r="BF228" i="6"/>
  <c r="T228" i="6"/>
  <c r="R228" i="6"/>
  <c r="P228" i="6"/>
  <c r="BI226" i="6"/>
  <c r="BH226" i="6"/>
  <c r="BG226" i="6"/>
  <c r="BF226" i="6"/>
  <c r="T226" i="6"/>
  <c r="R226" i="6"/>
  <c r="P226" i="6"/>
  <c r="BI224" i="6"/>
  <c r="BH224" i="6"/>
  <c r="BG224" i="6"/>
  <c r="BF224" i="6"/>
  <c r="T224" i="6"/>
  <c r="R224" i="6"/>
  <c r="P224" i="6"/>
  <c r="BI222" i="6"/>
  <c r="BH222" i="6"/>
  <c r="BG222" i="6"/>
  <c r="BF222" i="6"/>
  <c r="T222" i="6"/>
  <c r="R222" i="6"/>
  <c r="P222" i="6"/>
  <c r="BI220" i="6"/>
  <c r="BH220" i="6"/>
  <c r="BG220" i="6"/>
  <c r="BF220" i="6"/>
  <c r="T220" i="6"/>
  <c r="R220" i="6"/>
  <c r="P220" i="6"/>
  <c r="BI218" i="6"/>
  <c r="BH218" i="6"/>
  <c r="BG218" i="6"/>
  <c r="BF218" i="6"/>
  <c r="T218" i="6"/>
  <c r="R218" i="6"/>
  <c r="P218" i="6"/>
  <c r="BI216" i="6"/>
  <c r="BH216" i="6"/>
  <c r="BG216" i="6"/>
  <c r="BF216" i="6"/>
  <c r="T216" i="6"/>
  <c r="R216" i="6"/>
  <c r="P216" i="6"/>
  <c r="BI214" i="6"/>
  <c r="BH214" i="6"/>
  <c r="BG214" i="6"/>
  <c r="BF214" i="6"/>
  <c r="T214" i="6"/>
  <c r="R214" i="6"/>
  <c r="P214" i="6"/>
  <c r="BI212" i="6"/>
  <c r="BH212" i="6"/>
  <c r="BG212" i="6"/>
  <c r="BF212" i="6"/>
  <c r="T212" i="6"/>
  <c r="R212" i="6"/>
  <c r="P212" i="6"/>
  <c r="BI210" i="6"/>
  <c r="BH210" i="6"/>
  <c r="BG210" i="6"/>
  <c r="BF210" i="6"/>
  <c r="T210" i="6"/>
  <c r="R210" i="6"/>
  <c r="P210" i="6"/>
  <c r="BI208" i="6"/>
  <c r="BH208" i="6"/>
  <c r="BG208" i="6"/>
  <c r="BF208" i="6"/>
  <c r="T208" i="6"/>
  <c r="R208" i="6"/>
  <c r="P208" i="6"/>
  <c r="BI206" i="6"/>
  <c r="BH206" i="6"/>
  <c r="BG206" i="6"/>
  <c r="BF206" i="6"/>
  <c r="T206" i="6"/>
  <c r="R206" i="6"/>
  <c r="P206" i="6"/>
  <c r="BI205" i="6"/>
  <c r="BH205" i="6"/>
  <c r="BG205" i="6"/>
  <c r="BF205" i="6"/>
  <c r="T205" i="6"/>
  <c r="R205" i="6"/>
  <c r="P205" i="6"/>
  <c r="BI204" i="6"/>
  <c r="BH204" i="6"/>
  <c r="BG204" i="6"/>
  <c r="BF204" i="6"/>
  <c r="T204" i="6"/>
  <c r="R204" i="6"/>
  <c r="P204"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2" i="6"/>
  <c r="BH192" i="6"/>
  <c r="BG192" i="6"/>
  <c r="BF192" i="6"/>
  <c r="T192" i="6"/>
  <c r="R192" i="6"/>
  <c r="P192"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1" i="6"/>
  <c r="BH151" i="6"/>
  <c r="BG151" i="6"/>
  <c r="BF151" i="6"/>
  <c r="T151" i="6"/>
  <c r="R151" i="6"/>
  <c r="P151"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4" i="6"/>
  <c r="BH104" i="6"/>
  <c r="BG104" i="6"/>
  <c r="BF104" i="6"/>
  <c r="T104" i="6"/>
  <c r="R104" i="6"/>
  <c r="P104" i="6"/>
  <c r="BI102" i="6"/>
  <c r="BH102" i="6"/>
  <c r="BG102" i="6"/>
  <c r="BF102" i="6"/>
  <c r="T102" i="6"/>
  <c r="R102" i="6"/>
  <c r="P102" i="6"/>
  <c r="BI100" i="6"/>
  <c r="BH100" i="6"/>
  <c r="BG100" i="6"/>
  <c r="BF100" i="6"/>
  <c r="T100" i="6"/>
  <c r="R100" i="6"/>
  <c r="P100" i="6"/>
  <c r="BI98" i="6"/>
  <c r="BH98" i="6"/>
  <c r="BG98" i="6"/>
  <c r="BF98" i="6"/>
  <c r="T98" i="6"/>
  <c r="R98" i="6"/>
  <c r="P98" i="6"/>
  <c r="BI96" i="6"/>
  <c r="BH96" i="6"/>
  <c r="BG96" i="6"/>
  <c r="BF96" i="6"/>
  <c r="T96" i="6"/>
  <c r="R96" i="6"/>
  <c r="P96" i="6"/>
  <c r="BI94" i="6"/>
  <c r="BH94" i="6"/>
  <c r="BG94" i="6"/>
  <c r="BF94" i="6"/>
  <c r="T94" i="6"/>
  <c r="R94" i="6"/>
  <c r="P94" i="6"/>
  <c r="BI92" i="6"/>
  <c r="BH92" i="6"/>
  <c r="BG92" i="6"/>
  <c r="BF92" i="6"/>
  <c r="T92" i="6"/>
  <c r="R92" i="6"/>
  <c r="P92" i="6"/>
  <c r="BI90" i="6"/>
  <c r="BH90" i="6"/>
  <c r="BG90" i="6"/>
  <c r="BF90" i="6"/>
  <c r="T90" i="6"/>
  <c r="R90" i="6"/>
  <c r="P90" i="6"/>
  <c r="BI88" i="6"/>
  <c r="BH88" i="6"/>
  <c r="BG88" i="6"/>
  <c r="BF88" i="6"/>
  <c r="T88" i="6"/>
  <c r="R88" i="6"/>
  <c r="P88" i="6"/>
  <c r="BI86" i="6"/>
  <c r="BH86" i="6"/>
  <c r="BG86" i="6"/>
  <c r="BF86" i="6"/>
  <c r="T86" i="6"/>
  <c r="R86" i="6"/>
  <c r="P86" i="6"/>
  <c r="BI84" i="6"/>
  <c r="BH84" i="6"/>
  <c r="BG84" i="6"/>
  <c r="BF84" i="6"/>
  <c r="T84" i="6"/>
  <c r="R84" i="6"/>
  <c r="P84" i="6"/>
  <c r="BI82" i="6"/>
  <c r="BH82" i="6"/>
  <c r="BG82" i="6"/>
  <c r="BF82" i="6"/>
  <c r="T82" i="6"/>
  <c r="R82" i="6"/>
  <c r="P82" i="6"/>
  <c r="BI80" i="6"/>
  <c r="BH80" i="6"/>
  <c r="BG80" i="6"/>
  <c r="BF80" i="6"/>
  <c r="T80" i="6"/>
  <c r="R80" i="6"/>
  <c r="P80" i="6"/>
  <c r="F73" i="6"/>
  <c r="E71" i="6"/>
  <c r="F52" i="6"/>
  <c r="E50" i="6"/>
  <c r="J24" i="6"/>
  <c r="E24" i="6"/>
  <c r="J55" i="6"/>
  <c r="J23" i="6"/>
  <c r="J21" i="6"/>
  <c r="E21" i="6"/>
  <c r="J54" i="6"/>
  <c r="J20" i="6"/>
  <c r="J18" i="6"/>
  <c r="E18" i="6"/>
  <c r="F55" i="6"/>
  <c r="J17" i="6"/>
  <c r="J15" i="6"/>
  <c r="E15" i="6"/>
  <c r="F54" i="6"/>
  <c r="J14" i="6"/>
  <c r="J12" i="6"/>
  <c r="J52" i="6"/>
  <c r="E7" i="6"/>
  <c r="E48" i="6"/>
  <c r="J37" i="5"/>
  <c r="J36" i="5"/>
  <c r="AY58" i="1"/>
  <c r="J35" i="5"/>
  <c r="AX58" i="1"/>
  <c r="BI172" i="5"/>
  <c r="BH172" i="5"/>
  <c r="BG172" i="5"/>
  <c r="BF172" i="5"/>
  <c r="T172" i="5"/>
  <c r="R172" i="5"/>
  <c r="P172" i="5"/>
  <c r="BI170" i="5"/>
  <c r="BH170" i="5"/>
  <c r="BG170" i="5"/>
  <c r="BF170" i="5"/>
  <c r="T170" i="5"/>
  <c r="R170" i="5"/>
  <c r="P170"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20" i="5"/>
  <c r="BH120" i="5"/>
  <c r="BG120" i="5"/>
  <c r="BF120" i="5"/>
  <c r="T120" i="5"/>
  <c r="R120" i="5"/>
  <c r="P120" i="5"/>
  <c r="BI118" i="5"/>
  <c r="BH118" i="5"/>
  <c r="BG118" i="5"/>
  <c r="BF118" i="5"/>
  <c r="T118" i="5"/>
  <c r="R118" i="5"/>
  <c r="P118" i="5"/>
  <c r="BI116" i="5"/>
  <c r="BH116" i="5"/>
  <c r="BG116" i="5"/>
  <c r="BF116" i="5"/>
  <c r="T116" i="5"/>
  <c r="R116" i="5"/>
  <c r="P116" i="5"/>
  <c r="BI114" i="5"/>
  <c r="BH114" i="5"/>
  <c r="BG114" i="5"/>
  <c r="BF114" i="5"/>
  <c r="T114" i="5"/>
  <c r="R114" i="5"/>
  <c r="P114" i="5"/>
  <c r="BI112" i="5"/>
  <c r="BH112" i="5"/>
  <c r="BG112" i="5"/>
  <c r="BF112" i="5"/>
  <c r="T112" i="5"/>
  <c r="R112" i="5"/>
  <c r="P112" i="5"/>
  <c r="BI110" i="5"/>
  <c r="BH110" i="5"/>
  <c r="BG110" i="5"/>
  <c r="BF110" i="5"/>
  <c r="T110" i="5"/>
  <c r="R110" i="5"/>
  <c r="P110" i="5"/>
  <c r="BI108" i="5"/>
  <c r="BH108" i="5"/>
  <c r="BG108" i="5"/>
  <c r="BF108" i="5"/>
  <c r="T108" i="5"/>
  <c r="R108" i="5"/>
  <c r="P108" i="5"/>
  <c r="BI106" i="5"/>
  <c r="BH106" i="5"/>
  <c r="BG106" i="5"/>
  <c r="BF106" i="5"/>
  <c r="T106" i="5"/>
  <c r="R106" i="5"/>
  <c r="P106" i="5"/>
  <c r="BI104" i="5"/>
  <c r="BH104" i="5"/>
  <c r="BG104" i="5"/>
  <c r="BF104" i="5"/>
  <c r="T104" i="5"/>
  <c r="R104" i="5"/>
  <c r="P104" i="5"/>
  <c r="BI102" i="5"/>
  <c r="BH102" i="5"/>
  <c r="BG102" i="5"/>
  <c r="BF102" i="5"/>
  <c r="T102" i="5"/>
  <c r="R102" i="5"/>
  <c r="P102" i="5"/>
  <c r="BI100" i="5"/>
  <c r="BH100" i="5"/>
  <c r="BG100" i="5"/>
  <c r="BF100" i="5"/>
  <c r="T100" i="5"/>
  <c r="R100" i="5"/>
  <c r="P100" i="5"/>
  <c r="BI98" i="5"/>
  <c r="BH98" i="5"/>
  <c r="BG98" i="5"/>
  <c r="BF98" i="5"/>
  <c r="T98" i="5"/>
  <c r="R98" i="5"/>
  <c r="P98" i="5"/>
  <c r="BI96" i="5"/>
  <c r="BH96" i="5"/>
  <c r="BG96" i="5"/>
  <c r="BF96" i="5"/>
  <c r="T96" i="5"/>
  <c r="R96" i="5"/>
  <c r="P96" i="5"/>
  <c r="BI94" i="5"/>
  <c r="BH94" i="5"/>
  <c r="BG94" i="5"/>
  <c r="BF94" i="5"/>
  <c r="T94" i="5"/>
  <c r="R94" i="5"/>
  <c r="P94" i="5"/>
  <c r="BI92" i="5"/>
  <c r="BH92" i="5"/>
  <c r="BG92" i="5"/>
  <c r="BF92" i="5"/>
  <c r="T92" i="5"/>
  <c r="R92" i="5"/>
  <c r="P92" i="5"/>
  <c r="BI90" i="5"/>
  <c r="BH90" i="5"/>
  <c r="BG90" i="5"/>
  <c r="BF90" i="5"/>
  <c r="T90" i="5"/>
  <c r="R90" i="5"/>
  <c r="P90" i="5"/>
  <c r="BI88" i="5"/>
  <c r="BH88" i="5"/>
  <c r="BG88" i="5"/>
  <c r="BF88" i="5"/>
  <c r="T88" i="5"/>
  <c r="R88" i="5"/>
  <c r="P88" i="5"/>
  <c r="BI86" i="5"/>
  <c r="BH86" i="5"/>
  <c r="BG86" i="5"/>
  <c r="BF86" i="5"/>
  <c r="T86" i="5"/>
  <c r="R86" i="5"/>
  <c r="P86" i="5"/>
  <c r="BI84" i="5"/>
  <c r="BH84" i="5"/>
  <c r="BG84" i="5"/>
  <c r="BF84" i="5"/>
  <c r="T84" i="5"/>
  <c r="R84" i="5"/>
  <c r="P84" i="5"/>
  <c r="BI82" i="5"/>
  <c r="BH82" i="5"/>
  <c r="BG82" i="5"/>
  <c r="BF82" i="5"/>
  <c r="T82" i="5"/>
  <c r="R82" i="5"/>
  <c r="P82" i="5"/>
  <c r="BI80" i="5"/>
  <c r="BH80" i="5"/>
  <c r="BG80" i="5"/>
  <c r="BF80" i="5"/>
  <c r="T80" i="5"/>
  <c r="R80" i="5"/>
  <c r="P80" i="5"/>
  <c r="F73" i="5"/>
  <c r="E71" i="5"/>
  <c r="F52" i="5"/>
  <c r="E50" i="5"/>
  <c r="J24" i="5"/>
  <c r="E24" i="5"/>
  <c r="J55" i="5"/>
  <c r="J23" i="5"/>
  <c r="J21" i="5"/>
  <c r="E21" i="5"/>
  <c r="J75" i="5"/>
  <c r="J20" i="5"/>
  <c r="J18" i="5"/>
  <c r="E18" i="5"/>
  <c r="F76" i="5"/>
  <c r="J17" i="5"/>
  <c r="J15" i="5"/>
  <c r="E15" i="5"/>
  <c r="F75" i="5"/>
  <c r="J14" i="5"/>
  <c r="J12" i="5"/>
  <c r="J52" i="5"/>
  <c r="E7" i="5"/>
  <c r="E48" i="5"/>
  <c r="J37" i="4"/>
  <c r="J36" i="4"/>
  <c r="AY57" i="1"/>
  <c r="J35" i="4"/>
  <c r="AX57" i="1"/>
  <c r="BI236" i="4"/>
  <c r="BH236" i="4"/>
  <c r="BG236" i="4"/>
  <c r="BF236" i="4"/>
  <c r="T236" i="4"/>
  <c r="R236" i="4"/>
  <c r="P236" i="4"/>
  <c r="BI234" i="4"/>
  <c r="BH234" i="4"/>
  <c r="BG234" i="4"/>
  <c r="BF234" i="4"/>
  <c r="T234" i="4"/>
  <c r="R234" i="4"/>
  <c r="P234" i="4"/>
  <c r="BI232" i="4"/>
  <c r="BH232" i="4"/>
  <c r="BG232" i="4"/>
  <c r="BF232" i="4"/>
  <c r="T232" i="4"/>
  <c r="R232" i="4"/>
  <c r="P232" i="4"/>
  <c r="BI230" i="4"/>
  <c r="BH230" i="4"/>
  <c r="BG230" i="4"/>
  <c r="BF230" i="4"/>
  <c r="T230" i="4"/>
  <c r="R230" i="4"/>
  <c r="P230" i="4"/>
  <c r="BI228" i="4"/>
  <c r="BH228" i="4"/>
  <c r="BG228" i="4"/>
  <c r="BF228" i="4"/>
  <c r="T228" i="4"/>
  <c r="R228" i="4"/>
  <c r="P228" i="4"/>
  <c r="BI226" i="4"/>
  <c r="BH226" i="4"/>
  <c r="BG226" i="4"/>
  <c r="BF226" i="4"/>
  <c r="T226" i="4"/>
  <c r="R226" i="4"/>
  <c r="P226" i="4"/>
  <c r="BI224" i="4"/>
  <c r="BH224" i="4"/>
  <c r="BG224" i="4"/>
  <c r="BF224" i="4"/>
  <c r="T224" i="4"/>
  <c r="R224" i="4"/>
  <c r="P224" i="4"/>
  <c r="BI222" i="4"/>
  <c r="BH222" i="4"/>
  <c r="BG222" i="4"/>
  <c r="BF222" i="4"/>
  <c r="T222" i="4"/>
  <c r="R222" i="4"/>
  <c r="P222" i="4"/>
  <c r="BI220" i="4"/>
  <c r="BH220" i="4"/>
  <c r="BG220" i="4"/>
  <c r="BF220" i="4"/>
  <c r="T220" i="4"/>
  <c r="R220" i="4"/>
  <c r="P220" i="4"/>
  <c r="BI218" i="4"/>
  <c r="BH218" i="4"/>
  <c r="BG218" i="4"/>
  <c r="BF218" i="4"/>
  <c r="T218" i="4"/>
  <c r="R218" i="4"/>
  <c r="P218" i="4"/>
  <c r="BI216" i="4"/>
  <c r="BH216" i="4"/>
  <c r="BG216" i="4"/>
  <c r="BF216" i="4"/>
  <c r="T216" i="4"/>
  <c r="R216" i="4"/>
  <c r="P216" i="4"/>
  <c r="BI214" i="4"/>
  <c r="BH214" i="4"/>
  <c r="BG214" i="4"/>
  <c r="BF214" i="4"/>
  <c r="T214" i="4"/>
  <c r="R214" i="4"/>
  <c r="P214" i="4"/>
  <c r="BI212" i="4"/>
  <c r="BH212" i="4"/>
  <c r="BG212" i="4"/>
  <c r="BF212" i="4"/>
  <c r="T212" i="4"/>
  <c r="R212" i="4"/>
  <c r="P212" i="4"/>
  <c r="BI210" i="4"/>
  <c r="BH210" i="4"/>
  <c r="BG210" i="4"/>
  <c r="BF210" i="4"/>
  <c r="T210" i="4"/>
  <c r="R210" i="4"/>
  <c r="P210" i="4"/>
  <c r="BI209" i="4"/>
  <c r="BH209" i="4"/>
  <c r="BG209" i="4"/>
  <c r="BF209" i="4"/>
  <c r="T209" i="4"/>
  <c r="R209" i="4"/>
  <c r="P209" i="4"/>
  <c r="BI208" i="4"/>
  <c r="BH208" i="4"/>
  <c r="BG208" i="4"/>
  <c r="BF208" i="4"/>
  <c r="T208" i="4"/>
  <c r="R208" i="4"/>
  <c r="P208" i="4"/>
  <c r="BI207" i="4"/>
  <c r="BH207" i="4"/>
  <c r="BG207" i="4"/>
  <c r="BF207" i="4"/>
  <c r="T207" i="4"/>
  <c r="R207" i="4"/>
  <c r="P207" i="4"/>
  <c r="BI206" i="4"/>
  <c r="BH206" i="4"/>
  <c r="BG206" i="4"/>
  <c r="BF206" i="4"/>
  <c r="T206" i="4"/>
  <c r="R206" i="4"/>
  <c r="P206" i="4"/>
  <c r="BI204" i="4"/>
  <c r="BH204" i="4"/>
  <c r="BG204" i="4"/>
  <c r="BF204" i="4"/>
  <c r="T204" i="4"/>
  <c r="R204" i="4"/>
  <c r="P204" i="4"/>
  <c r="BI203" i="4"/>
  <c r="BH203" i="4"/>
  <c r="BG203" i="4"/>
  <c r="BF203" i="4"/>
  <c r="T203" i="4"/>
  <c r="R203" i="4"/>
  <c r="P203"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2" i="4"/>
  <c r="BH192" i="4"/>
  <c r="BG192" i="4"/>
  <c r="BF192" i="4"/>
  <c r="T192" i="4"/>
  <c r="R192" i="4"/>
  <c r="P192" i="4"/>
  <c r="BI190" i="4"/>
  <c r="BH190" i="4"/>
  <c r="BG190" i="4"/>
  <c r="BF190" i="4"/>
  <c r="T190" i="4"/>
  <c r="R190" i="4"/>
  <c r="P190" i="4"/>
  <c r="BI188" i="4"/>
  <c r="BH188" i="4"/>
  <c r="BG188" i="4"/>
  <c r="BF188" i="4"/>
  <c r="T188" i="4"/>
  <c r="R188" i="4"/>
  <c r="P188" i="4"/>
  <c r="BI186" i="4"/>
  <c r="BH186" i="4"/>
  <c r="BG186" i="4"/>
  <c r="BF186" i="4"/>
  <c r="T186" i="4"/>
  <c r="R186" i="4"/>
  <c r="P186" i="4"/>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8" i="4"/>
  <c r="BH168" i="4"/>
  <c r="BG168" i="4"/>
  <c r="BF168" i="4"/>
  <c r="T168" i="4"/>
  <c r="R168" i="4"/>
  <c r="P168" i="4"/>
  <c r="BI166" i="4"/>
  <c r="BH166" i="4"/>
  <c r="BG166" i="4"/>
  <c r="BF166" i="4"/>
  <c r="T166" i="4"/>
  <c r="R166" i="4"/>
  <c r="P166" i="4"/>
  <c r="BI164" i="4"/>
  <c r="BH164" i="4"/>
  <c r="BG164" i="4"/>
  <c r="BF164" i="4"/>
  <c r="T164" i="4"/>
  <c r="R164" i="4"/>
  <c r="P164" i="4"/>
  <c r="BI162" i="4"/>
  <c r="BH162" i="4"/>
  <c r="BG162" i="4"/>
  <c r="BF162" i="4"/>
  <c r="T162" i="4"/>
  <c r="R162" i="4"/>
  <c r="P162" i="4"/>
  <c r="BI160" i="4"/>
  <c r="BH160" i="4"/>
  <c r="BG160" i="4"/>
  <c r="BF160" i="4"/>
  <c r="T160" i="4"/>
  <c r="R160" i="4"/>
  <c r="P160"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9" i="4"/>
  <c r="BH149" i="4"/>
  <c r="BG149" i="4"/>
  <c r="BF149" i="4"/>
  <c r="T149" i="4"/>
  <c r="R149" i="4"/>
  <c r="P149"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8" i="4"/>
  <c r="BH118" i="4"/>
  <c r="BG118" i="4"/>
  <c r="BF118" i="4"/>
  <c r="T118" i="4"/>
  <c r="R118" i="4"/>
  <c r="P118" i="4"/>
  <c r="BI116" i="4"/>
  <c r="BH116" i="4"/>
  <c r="BG116" i="4"/>
  <c r="BF116" i="4"/>
  <c r="T116" i="4"/>
  <c r="R116" i="4"/>
  <c r="P116" i="4"/>
  <c r="BI114" i="4"/>
  <c r="BH114" i="4"/>
  <c r="BG114" i="4"/>
  <c r="BF114" i="4"/>
  <c r="T114" i="4"/>
  <c r="R114" i="4"/>
  <c r="P114" i="4"/>
  <c r="BI112" i="4"/>
  <c r="BH112" i="4"/>
  <c r="BG112" i="4"/>
  <c r="BF112" i="4"/>
  <c r="T112" i="4"/>
  <c r="R112" i="4"/>
  <c r="P112" i="4"/>
  <c r="BI110" i="4"/>
  <c r="BH110" i="4"/>
  <c r="BG110" i="4"/>
  <c r="BF110" i="4"/>
  <c r="T110" i="4"/>
  <c r="R110" i="4"/>
  <c r="P110" i="4"/>
  <c r="BI108" i="4"/>
  <c r="BH108" i="4"/>
  <c r="BG108" i="4"/>
  <c r="BF108" i="4"/>
  <c r="T108" i="4"/>
  <c r="R108" i="4"/>
  <c r="P108"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BI90" i="4"/>
  <c r="BH90" i="4"/>
  <c r="BG90" i="4"/>
  <c r="BF90" i="4"/>
  <c r="T90" i="4"/>
  <c r="R90" i="4"/>
  <c r="P90" i="4"/>
  <c r="BI88" i="4"/>
  <c r="BH88" i="4"/>
  <c r="BG88" i="4"/>
  <c r="BF88" i="4"/>
  <c r="T88" i="4"/>
  <c r="R88" i="4"/>
  <c r="P88" i="4"/>
  <c r="BI86" i="4"/>
  <c r="BH86" i="4"/>
  <c r="BG86" i="4"/>
  <c r="BF86" i="4"/>
  <c r="T86" i="4"/>
  <c r="R86" i="4"/>
  <c r="P86" i="4"/>
  <c r="BI84" i="4"/>
  <c r="BH84" i="4"/>
  <c r="BG84" i="4"/>
  <c r="BF84" i="4"/>
  <c r="T84" i="4"/>
  <c r="R84" i="4"/>
  <c r="P84" i="4"/>
  <c r="BI82" i="4"/>
  <c r="BH82" i="4"/>
  <c r="BG82" i="4"/>
  <c r="BF82" i="4"/>
  <c r="T82" i="4"/>
  <c r="R82" i="4"/>
  <c r="P82" i="4"/>
  <c r="BI80" i="4"/>
  <c r="BH80" i="4"/>
  <c r="BG80" i="4"/>
  <c r="BF80" i="4"/>
  <c r="T80" i="4"/>
  <c r="R80" i="4"/>
  <c r="P80" i="4"/>
  <c r="F73" i="4"/>
  <c r="E71" i="4"/>
  <c r="F52" i="4"/>
  <c r="E50" i="4"/>
  <c r="J24" i="4"/>
  <c r="E24" i="4"/>
  <c r="J76" i="4"/>
  <c r="J23" i="4"/>
  <c r="J21" i="4"/>
  <c r="E21" i="4"/>
  <c r="J75" i="4"/>
  <c r="J20" i="4"/>
  <c r="J18" i="4"/>
  <c r="E18" i="4"/>
  <c r="F55" i="4"/>
  <c r="J17" i="4"/>
  <c r="J15" i="4"/>
  <c r="E15" i="4"/>
  <c r="F54" i="4"/>
  <c r="J14" i="4"/>
  <c r="J12" i="4"/>
  <c r="J52" i="4"/>
  <c r="E7" i="4"/>
  <c r="E48" i="4"/>
  <c r="J37" i="3"/>
  <c r="J36" i="3"/>
  <c r="AY56" i="1"/>
  <c r="J35" i="3"/>
  <c r="AX56" i="1"/>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8" i="3"/>
  <c r="BH148" i="3"/>
  <c r="BG148" i="3"/>
  <c r="BF148" i="3"/>
  <c r="T148" i="3"/>
  <c r="R148" i="3"/>
  <c r="P148" i="3"/>
  <c r="BI146" i="3"/>
  <c r="BH146" i="3"/>
  <c r="BG146" i="3"/>
  <c r="BF146" i="3"/>
  <c r="T146" i="3"/>
  <c r="R146" i="3"/>
  <c r="P146" i="3"/>
  <c r="BI144" i="3"/>
  <c r="BH144" i="3"/>
  <c r="BG144" i="3"/>
  <c r="BF144" i="3"/>
  <c r="T144" i="3"/>
  <c r="R144" i="3"/>
  <c r="P144" i="3"/>
  <c r="BI142" i="3"/>
  <c r="BH142" i="3"/>
  <c r="BG142" i="3"/>
  <c r="BF142" i="3"/>
  <c r="T142" i="3"/>
  <c r="R142" i="3"/>
  <c r="P142" i="3"/>
  <c r="BI140" i="3"/>
  <c r="BH140" i="3"/>
  <c r="BG140" i="3"/>
  <c r="BF140" i="3"/>
  <c r="T140" i="3"/>
  <c r="R140" i="3"/>
  <c r="P140"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6" i="3"/>
  <c r="BH106" i="3"/>
  <c r="BG106" i="3"/>
  <c r="BF106" i="3"/>
  <c r="T106" i="3"/>
  <c r="R106" i="3"/>
  <c r="P106" i="3"/>
  <c r="BI104" i="3"/>
  <c r="BH104" i="3"/>
  <c r="BG104" i="3"/>
  <c r="BF104" i="3"/>
  <c r="T104" i="3"/>
  <c r="R104" i="3"/>
  <c r="P104" i="3"/>
  <c r="BI102" i="3"/>
  <c r="BH102" i="3"/>
  <c r="BG102" i="3"/>
  <c r="BF102" i="3"/>
  <c r="T102" i="3"/>
  <c r="R102" i="3"/>
  <c r="P102" i="3"/>
  <c r="BI100" i="3"/>
  <c r="BH100" i="3"/>
  <c r="BG100" i="3"/>
  <c r="BF100" i="3"/>
  <c r="T100" i="3"/>
  <c r="R100" i="3"/>
  <c r="P100" i="3"/>
  <c r="BI98" i="3"/>
  <c r="BH98" i="3"/>
  <c r="BG98" i="3"/>
  <c r="BF98" i="3"/>
  <c r="T98" i="3"/>
  <c r="R98" i="3"/>
  <c r="P98" i="3"/>
  <c r="BI96" i="3"/>
  <c r="BH96" i="3"/>
  <c r="BG96" i="3"/>
  <c r="BF96" i="3"/>
  <c r="T96" i="3"/>
  <c r="R96" i="3"/>
  <c r="P96" i="3"/>
  <c r="BI94" i="3"/>
  <c r="BH94" i="3"/>
  <c r="BG94" i="3"/>
  <c r="BF94" i="3"/>
  <c r="T94" i="3"/>
  <c r="R94" i="3"/>
  <c r="P94" i="3"/>
  <c r="BI92" i="3"/>
  <c r="BH92" i="3"/>
  <c r="BG92" i="3"/>
  <c r="BF92" i="3"/>
  <c r="T92" i="3"/>
  <c r="R92" i="3"/>
  <c r="P92" i="3"/>
  <c r="BI90" i="3"/>
  <c r="BH90" i="3"/>
  <c r="BG90" i="3"/>
  <c r="BF90" i="3"/>
  <c r="T90" i="3"/>
  <c r="R90" i="3"/>
  <c r="P90" i="3"/>
  <c r="BI88" i="3"/>
  <c r="BH88" i="3"/>
  <c r="BG88" i="3"/>
  <c r="BF88" i="3"/>
  <c r="T88" i="3"/>
  <c r="R88" i="3"/>
  <c r="P88" i="3"/>
  <c r="BI86" i="3"/>
  <c r="BH86" i="3"/>
  <c r="BG86" i="3"/>
  <c r="BF86" i="3"/>
  <c r="T86" i="3"/>
  <c r="R86" i="3"/>
  <c r="P86" i="3"/>
  <c r="BI84" i="3"/>
  <c r="BH84" i="3"/>
  <c r="BG84" i="3"/>
  <c r="BF84" i="3"/>
  <c r="T84" i="3"/>
  <c r="R84" i="3"/>
  <c r="P84" i="3"/>
  <c r="BI82" i="3"/>
  <c r="BH82" i="3"/>
  <c r="BG82" i="3"/>
  <c r="BF82" i="3"/>
  <c r="T82" i="3"/>
  <c r="R82" i="3"/>
  <c r="P82" i="3"/>
  <c r="BI80" i="3"/>
  <c r="BH80" i="3"/>
  <c r="BG80" i="3"/>
  <c r="BF80" i="3"/>
  <c r="T80" i="3"/>
  <c r="R80" i="3"/>
  <c r="P80" i="3"/>
  <c r="F73" i="3"/>
  <c r="E71" i="3"/>
  <c r="F52" i="3"/>
  <c r="E50" i="3"/>
  <c r="J24" i="3"/>
  <c r="E24" i="3"/>
  <c r="J76" i="3"/>
  <c r="J23" i="3"/>
  <c r="J21" i="3"/>
  <c r="E21" i="3"/>
  <c r="J54" i="3"/>
  <c r="J20" i="3"/>
  <c r="J18" i="3"/>
  <c r="E18" i="3"/>
  <c r="F76" i="3"/>
  <c r="J17" i="3"/>
  <c r="J15" i="3"/>
  <c r="E15" i="3"/>
  <c r="F75" i="3"/>
  <c r="J14" i="3"/>
  <c r="J12" i="3"/>
  <c r="J73" i="3"/>
  <c r="E7" i="3"/>
  <c r="E48" i="3"/>
  <c r="J37" i="2"/>
  <c r="J36" i="2"/>
  <c r="AY55" i="1"/>
  <c r="J35" i="2"/>
  <c r="AX55" i="1"/>
  <c r="BI87" i="2"/>
  <c r="BH87" i="2"/>
  <c r="BG87" i="2"/>
  <c r="BF87" i="2"/>
  <c r="T87" i="2"/>
  <c r="R87" i="2"/>
  <c r="P87" i="2"/>
  <c r="BI86" i="2"/>
  <c r="BH86" i="2"/>
  <c r="BG86" i="2"/>
  <c r="BF86" i="2"/>
  <c r="T86" i="2"/>
  <c r="R86" i="2"/>
  <c r="P86" i="2"/>
  <c r="BI85" i="2"/>
  <c r="BH85" i="2"/>
  <c r="BG85" i="2"/>
  <c r="BF85" i="2"/>
  <c r="T85" i="2"/>
  <c r="R85" i="2"/>
  <c r="P85" i="2"/>
  <c r="BI84" i="2"/>
  <c r="BH84" i="2"/>
  <c r="BG84" i="2"/>
  <c r="BF84" i="2"/>
  <c r="T84" i="2"/>
  <c r="R84" i="2"/>
  <c r="P84" i="2"/>
  <c r="BI83" i="2"/>
  <c r="BH83" i="2"/>
  <c r="BG83" i="2"/>
  <c r="BF83" i="2"/>
  <c r="T83" i="2"/>
  <c r="R83" i="2"/>
  <c r="P83" i="2"/>
  <c r="BI82" i="2"/>
  <c r="BH82" i="2"/>
  <c r="BG82" i="2"/>
  <c r="BF82" i="2"/>
  <c r="T82" i="2"/>
  <c r="R82" i="2"/>
  <c r="P82" i="2"/>
  <c r="BI81" i="2"/>
  <c r="BH81" i="2"/>
  <c r="BG81" i="2"/>
  <c r="BF81" i="2"/>
  <c r="T81" i="2"/>
  <c r="R81" i="2"/>
  <c r="P81" i="2"/>
  <c r="BI80" i="2"/>
  <c r="BH80" i="2"/>
  <c r="BG80" i="2"/>
  <c r="BF80" i="2"/>
  <c r="T80" i="2"/>
  <c r="R80" i="2"/>
  <c r="P80" i="2"/>
  <c r="F73" i="2"/>
  <c r="E71" i="2"/>
  <c r="F52" i="2"/>
  <c r="E50" i="2"/>
  <c r="J24" i="2"/>
  <c r="E24" i="2"/>
  <c r="J76" i="2"/>
  <c r="J23" i="2"/>
  <c r="J21" i="2"/>
  <c r="E21" i="2"/>
  <c r="J75" i="2"/>
  <c r="J20" i="2"/>
  <c r="J18" i="2"/>
  <c r="E18" i="2"/>
  <c r="F55" i="2"/>
  <c r="J17" i="2"/>
  <c r="J15" i="2"/>
  <c r="E15" i="2"/>
  <c r="F54" i="2"/>
  <c r="J14" i="2"/>
  <c r="J12" i="2"/>
  <c r="J73" i="2"/>
  <c r="E7" i="2"/>
  <c r="E48" i="2"/>
  <c r="L50" i="1"/>
  <c r="AM50" i="1"/>
  <c r="AM49" i="1"/>
  <c r="L49" i="1"/>
  <c r="AM47" i="1"/>
  <c r="L47" i="1"/>
  <c r="L45" i="1"/>
  <c r="L44" i="1"/>
  <c r="BK92" i="3"/>
  <c r="J198" i="4"/>
  <c r="BK186" i="4"/>
  <c r="BK116" i="7"/>
  <c r="BK104" i="9"/>
  <c r="BK168" i="10"/>
  <c r="J108" i="11"/>
  <c r="J148" i="11"/>
  <c r="BK162" i="12"/>
  <c r="J232" i="13"/>
  <c r="BK219" i="13"/>
  <c r="J219" i="13"/>
  <c r="J178" i="4"/>
  <c r="J140" i="4"/>
  <c r="BK146" i="5"/>
  <c r="BK92" i="6"/>
  <c r="BK214" i="6"/>
  <c r="J128" i="7"/>
  <c r="BK203" i="8"/>
  <c r="BK233" i="8"/>
  <c r="J112" i="8"/>
  <c r="BK168" i="9"/>
  <c r="J184" i="11"/>
  <c r="J122" i="4"/>
  <c r="J192" i="6"/>
  <c r="J132" i="7"/>
  <c r="BK130" i="8"/>
  <c r="J156" i="10"/>
  <c r="J140" i="11"/>
  <c r="BK120" i="12"/>
  <c r="BK112" i="13"/>
  <c r="BK145" i="13"/>
  <c r="J134" i="4"/>
  <c r="J168" i="5"/>
  <c r="J178" i="6"/>
  <c r="BK149" i="7"/>
  <c r="J197" i="8"/>
  <c r="F36" i="9"/>
  <c r="BK174" i="4"/>
  <c r="BK164" i="4"/>
  <c r="J96" i="5"/>
  <c r="J84" i="5"/>
  <c r="BK94" i="6"/>
  <c r="BK187" i="8"/>
  <c r="BK104" i="8"/>
  <c r="J128" i="10"/>
  <c r="J164" i="11"/>
  <c r="J172" i="12"/>
  <c r="BK144" i="13"/>
  <c r="BK125" i="13"/>
  <c r="J154" i="3"/>
  <c r="J206" i="4"/>
  <c r="J100" i="5"/>
  <c r="BK116" i="6"/>
  <c r="BK154" i="6"/>
  <c r="J165" i="7"/>
  <c r="BK85" i="2"/>
  <c r="BK214" i="4"/>
  <c r="BK168" i="5"/>
  <c r="J172" i="6"/>
  <c r="BK162" i="6"/>
  <c r="BK150" i="8"/>
  <c r="J193" i="8"/>
  <c r="BK134" i="8"/>
  <c r="J130" i="9"/>
  <c r="BK136" i="10"/>
  <c r="BK102" i="11"/>
  <c r="J92" i="11"/>
  <c r="BK134" i="13"/>
  <c r="BK230" i="4"/>
  <c r="BK202" i="4"/>
  <c r="J162" i="5"/>
  <c r="BK112" i="6"/>
  <c r="J211" i="8"/>
  <c r="J84" i="8"/>
  <c r="J172" i="9"/>
  <c r="J142" i="11"/>
  <c r="BK140" i="12"/>
  <c r="J240" i="13"/>
  <c r="BK106" i="13"/>
  <c r="J84" i="2"/>
  <c r="BK222" i="4"/>
  <c r="BK126" i="4"/>
  <c r="J120" i="6"/>
  <c r="J166" i="6"/>
  <c r="J137" i="7"/>
  <c r="BK82" i="7"/>
  <c r="BK96" i="8"/>
  <c r="J102" i="8"/>
  <c r="BK138" i="9"/>
  <c r="BK160" i="10"/>
  <c r="J154" i="11"/>
  <c r="J178" i="12"/>
  <c r="J130" i="12"/>
  <c r="J114" i="12"/>
  <c r="J102" i="13"/>
  <c r="J139" i="13"/>
  <c r="BK156" i="13"/>
  <c r="BK142" i="3"/>
  <c r="BK116" i="4"/>
  <c r="BK116" i="5"/>
  <c r="BK96" i="5"/>
  <c r="J96" i="6"/>
  <c r="BK175" i="8"/>
  <c r="BK92" i="9"/>
  <c r="J156" i="9"/>
  <c r="J92" i="10"/>
  <c r="BK134" i="11"/>
  <c r="J110" i="12"/>
  <c r="J179" i="13"/>
  <c r="BK116" i="3"/>
  <c r="BK134" i="4"/>
  <c r="BK172" i="5"/>
  <c r="BK88" i="6"/>
  <c r="J147" i="7"/>
  <c r="J98" i="8"/>
  <c r="BK172" i="10"/>
  <c r="J170" i="11"/>
  <c r="BK135" i="13"/>
  <c r="J112" i="13"/>
  <c r="BK168" i="13"/>
  <c r="J156" i="4"/>
  <c r="BK184" i="6"/>
  <c r="BK142" i="6"/>
  <c r="BK94" i="7"/>
  <c r="J106" i="8"/>
  <c r="BK90" i="8"/>
  <c r="J146" i="9"/>
  <c r="BK176" i="10"/>
  <c r="BK158" i="11"/>
  <c r="J180" i="12"/>
  <c r="BK136" i="12"/>
  <c r="J168" i="13"/>
  <c r="J129" i="13"/>
  <c r="BK198" i="8"/>
  <c r="BK179" i="8"/>
  <c r="BK150" i="9"/>
  <c r="J178" i="10"/>
  <c r="J142" i="4"/>
  <c r="BK136" i="6"/>
  <c r="BK90" i="7"/>
  <c r="BK191" i="8"/>
  <c r="BK118" i="9"/>
  <c r="BK124" i="10"/>
  <c r="J80" i="7"/>
  <c r="J108" i="8"/>
  <c r="BK229" i="13"/>
  <c r="J133" i="13"/>
  <c r="BK220" i="4"/>
  <c r="J138" i="4"/>
  <c r="BK170" i="5"/>
  <c r="J199" i="6"/>
  <c r="J96" i="7"/>
  <c r="BK225" i="8"/>
  <c r="J84" i="10"/>
  <c r="J156" i="11"/>
  <c r="J100" i="4"/>
  <c r="J138" i="5"/>
  <c r="J158" i="6"/>
  <c r="BK215" i="8"/>
  <c r="J154" i="8"/>
  <c r="BK96" i="9"/>
  <c r="BK86" i="9"/>
  <c r="J80" i="10"/>
  <c r="BK184" i="11"/>
  <c r="J136" i="12"/>
  <c r="J192" i="13"/>
  <c r="J149" i="13"/>
  <c r="BK108" i="3"/>
  <c r="J207" i="4"/>
  <c r="BK108" i="4"/>
  <c r="BK108" i="6"/>
  <c r="BK202" i="8"/>
  <c r="BK163" i="8"/>
  <c r="BK148" i="9"/>
  <c r="BK98" i="10"/>
  <c r="BK164" i="12"/>
  <c r="BK132" i="12"/>
  <c r="J171" i="13"/>
  <c r="BK192" i="13"/>
  <c r="J96" i="3"/>
  <c r="BK200" i="4"/>
  <c r="BK144" i="5"/>
  <c r="J210" i="6"/>
  <c r="BK169" i="7"/>
  <c r="BK221" i="8"/>
  <c r="BK227" i="8"/>
  <c r="BK116" i="8"/>
  <c r="J104" i="9"/>
  <c r="BK100" i="10"/>
  <c r="BK194" i="11"/>
  <c r="BK166" i="12"/>
  <c r="J96" i="12"/>
  <c r="BK92" i="12"/>
  <c r="BK162" i="13"/>
  <c r="BK231" i="13"/>
  <c r="BK197" i="13"/>
  <c r="J83" i="14"/>
  <c r="J166" i="3"/>
  <c r="BK210" i="4"/>
  <c r="J168" i="4"/>
  <c r="J104" i="5"/>
  <c r="J104" i="6"/>
  <c r="BK186" i="6"/>
  <c r="BK128" i="9"/>
  <c r="J132" i="9"/>
  <c r="J144" i="10"/>
  <c r="J94" i="10"/>
  <c r="J166" i="11"/>
  <c r="J100" i="11"/>
  <c r="J184" i="12"/>
  <c r="J164" i="13"/>
  <c r="BK80" i="14"/>
  <c r="J86" i="3"/>
  <c r="BK209" i="4"/>
  <c r="BK100" i="4"/>
  <c r="J108" i="5"/>
  <c r="J228" i="6"/>
  <c r="BK163" i="7"/>
  <c r="J138" i="8"/>
  <c r="J164" i="9"/>
  <c r="BK104" i="10"/>
  <c r="BK98" i="11"/>
  <c r="BK170" i="12"/>
  <c r="BK128" i="3"/>
  <c r="BK94" i="3"/>
  <c r="BK203" i="4"/>
  <c r="J120" i="7"/>
  <c r="J136" i="9"/>
  <c r="BK122" i="9"/>
  <c r="J158" i="10"/>
  <c r="J94" i="11"/>
  <c r="BK188" i="11"/>
  <c r="BK245" i="13"/>
  <c r="J97" i="13"/>
  <c r="BK225" i="13"/>
  <c r="J177" i="13"/>
  <c r="J98" i="3"/>
  <c r="BK136" i="3"/>
  <c r="J209" i="4"/>
  <c r="BK118" i="4"/>
  <c r="BK172" i="4"/>
  <c r="J118" i="5"/>
  <c r="BK132" i="5"/>
  <c r="BK134" i="6"/>
  <c r="BK208" i="6"/>
  <c r="BK138" i="6"/>
  <c r="BK161" i="7"/>
  <c r="J88" i="7"/>
  <c r="BK181" i="8"/>
  <c r="J215" i="8"/>
  <c r="J128" i="8"/>
  <c r="BK170" i="9"/>
  <c r="BK186" i="11"/>
  <c r="J82" i="4"/>
  <c r="J114" i="6"/>
  <c r="J174" i="6"/>
  <c r="BK134" i="7"/>
  <c r="BK140" i="8"/>
  <c r="J110" i="8"/>
  <c r="J150" i="9"/>
  <c r="BK154" i="10"/>
  <c r="J194" i="11"/>
  <c r="J176" i="11"/>
  <c r="BK80" i="11"/>
  <c r="J104" i="12"/>
  <c r="J158" i="13"/>
  <c r="J176" i="13"/>
  <c r="J145" i="13"/>
  <c r="BK147" i="13"/>
  <c r="J140" i="3"/>
  <c r="BK102" i="3"/>
  <c r="J201" i="4"/>
  <c r="BK106" i="4"/>
  <c r="BK100" i="5"/>
  <c r="J154" i="5"/>
  <c r="J173" i="7"/>
  <c r="J82" i="8"/>
  <c r="J142" i="10"/>
  <c r="J168" i="10"/>
  <c r="BK170" i="11"/>
  <c r="J118" i="13"/>
  <c r="J236" i="13"/>
  <c r="BK202" i="13"/>
  <c r="BK126" i="13"/>
  <c r="J164" i="3"/>
  <c r="J149" i="4"/>
  <c r="BK160" i="4"/>
  <c r="J172" i="5"/>
  <c r="BK122" i="6"/>
  <c r="BK230" i="6"/>
  <c r="J182" i="6"/>
  <c r="J106" i="7"/>
  <c r="BK134" i="3"/>
  <c r="BK86" i="3"/>
  <c r="BK86" i="4"/>
  <c r="J82" i="5"/>
  <c r="J124" i="6"/>
  <c r="J230" i="6"/>
  <c r="J94" i="7"/>
  <c r="BK235" i="8"/>
  <c r="BK231" i="8"/>
  <c r="BK114" i="8"/>
  <c r="J82" i="9"/>
  <c r="J180" i="10"/>
  <c r="J192" i="11"/>
  <c r="J112" i="11"/>
  <c r="BK172" i="12"/>
  <c r="J132" i="13"/>
  <c r="BK137" i="13"/>
  <c r="BK84" i="2"/>
  <c r="BK178" i="4"/>
  <c r="J180" i="4"/>
  <c r="BK180" i="4"/>
  <c r="J94" i="5"/>
  <c r="BK232" i="6"/>
  <c r="J146" i="8"/>
  <c r="BK110" i="9"/>
  <c r="BK116" i="10"/>
  <c r="J88" i="11"/>
  <c r="J144" i="12"/>
  <c r="BK86" i="12"/>
  <c r="J82" i="12"/>
  <c r="BK131" i="13"/>
  <c r="BK223" i="13"/>
  <c r="BK236" i="13"/>
  <c r="J132" i="3"/>
  <c r="J230" i="4"/>
  <c r="BK156" i="4"/>
  <c r="J168" i="6"/>
  <c r="J100" i="6"/>
  <c r="BK145" i="7"/>
  <c r="BK96" i="7"/>
  <c r="BK200" i="8"/>
  <c r="J209" i="8"/>
  <c r="J104" i="8"/>
  <c r="J126" i="9"/>
  <c r="J168" i="9"/>
  <c r="BK114" i="10"/>
  <c r="J114" i="10"/>
  <c r="J82" i="10"/>
  <c r="J162" i="12"/>
  <c r="J92" i="12"/>
  <c r="J90" i="12"/>
  <c r="BK130" i="13"/>
  <c r="BK230" i="13"/>
  <c r="J95" i="13"/>
  <c r="J123" i="13"/>
  <c r="BK183" i="13"/>
  <c r="BK150" i="3"/>
  <c r="J90" i="3"/>
  <c r="BK204" i="4"/>
  <c r="J132" i="4"/>
  <c r="BK88" i="5"/>
  <c r="BK202" i="6"/>
  <c r="BK86" i="6"/>
  <c r="BK175" i="7"/>
  <c r="J217" i="8"/>
  <c r="BK126" i="8"/>
  <c r="BK140" i="9"/>
  <c r="BK142" i="9"/>
  <c r="BK132" i="10"/>
  <c r="J182" i="10"/>
  <c r="J158" i="11"/>
  <c r="BK166" i="11"/>
  <c r="BK144" i="11"/>
  <c r="J80" i="12"/>
  <c r="J110" i="13"/>
  <c r="BK164" i="13"/>
  <c r="BK128" i="13"/>
  <c r="J142" i="3"/>
  <c r="BK232" i="4"/>
  <c r="J86" i="5"/>
  <c r="J232" i="6"/>
  <c r="BK204" i="8"/>
  <c r="J92" i="8"/>
  <c r="J140" i="9"/>
  <c r="BK134" i="10"/>
  <c r="BK88" i="10"/>
  <c r="BK164" i="11"/>
  <c r="BK174" i="12"/>
  <c r="J182" i="13"/>
  <c r="BK178" i="13"/>
  <c r="BK88" i="14"/>
  <c r="J199" i="4"/>
  <c r="J86" i="4"/>
  <c r="BK158" i="5"/>
  <c r="BK110" i="5"/>
  <c r="J170" i="6"/>
  <c r="J161" i="7"/>
  <c r="BK141" i="7"/>
  <c r="J233" i="8"/>
  <c r="J134" i="8"/>
  <c r="BK154" i="9"/>
  <c r="J136" i="10"/>
  <c r="BK198" i="4"/>
  <c r="J82" i="6"/>
  <c r="J153" i="7"/>
  <c r="BK178" i="10"/>
  <c r="J146" i="11"/>
  <c r="J172" i="11"/>
  <c r="BK97" i="13"/>
  <c r="BK228" i="13"/>
  <c r="BK171" i="13"/>
  <c r="J134" i="3"/>
  <c r="BK226" i="4"/>
  <c r="BK148" i="4"/>
  <c r="J116" i="6"/>
  <c r="J180" i="6"/>
  <c r="J149" i="7"/>
  <c r="J195" i="8"/>
  <c r="J118" i="8"/>
  <c r="J100" i="10"/>
  <c r="BK119" i="13"/>
  <c r="J231" i="13"/>
  <c r="BK181" i="13"/>
  <c r="J174" i="4"/>
  <c r="J92" i="4"/>
  <c r="BK86" i="5"/>
  <c r="J204" i="8"/>
  <c r="BK108" i="10"/>
  <c r="J82" i="11"/>
  <c r="J140" i="12"/>
  <c r="BK108" i="13"/>
  <c r="BK158" i="3"/>
  <c r="BK196" i="4"/>
  <c r="BK120" i="5"/>
  <c r="J118" i="6"/>
  <c r="J155" i="7"/>
  <c r="J146" i="3"/>
  <c r="J110" i="4"/>
  <c r="BK156" i="5"/>
  <c r="BK212" i="6"/>
  <c r="BK88" i="7"/>
  <c r="J156" i="8"/>
  <c r="BK174" i="9"/>
  <c r="J122" i="9"/>
  <c r="BK90" i="10"/>
  <c r="BK168" i="11"/>
  <c r="J128" i="12"/>
  <c r="BK132" i="13"/>
  <c r="BK92" i="13"/>
  <c r="J136" i="3"/>
  <c r="J94" i="4"/>
  <c r="J164" i="5"/>
  <c r="BK176" i="6"/>
  <c r="BK144" i="8"/>
  <c r="J166" i="9"/>
  <c r="BK120" i="11"/>
  <c r="J160" i="12"/>
  <c r="BK82" i="12"/>
  <c r="BK106" i="12"/>
  <c r="J225" i="13"/>
  <c r="BK214" i="13"/>
  <c r="BK87" i="2"/>
  <c r="BK114" i="4"/>
  <c r="J116" i="4"/>
  <c r="BK118" i="6"/>
  <c r="J214" i="6"/>
  <c r="J110" i="6"/>
  <c r="J169" i="8"/>
  <c r="J116" i="8"/>
  <c r="J138" i="9"/>
  <c r="BK156" i="10"/>
  <c r="BK148" i="11"/>
  <c r="J146" i="12"/>
  <c r="BK112" i="12"/>
  <c r="J189" i="13"/>
  <c r="BK102" i="13"/>
  <c r="BK84" i="14"/>
  <c r="J114" i="3"/>
  <c r="J197" i="4"/>
  <c r="BK162" i="4"/>
  <c r="BK126" i="5"/>
  <c r="J190" i="6"/>
  <c r="J136" i="8"/>
  <c r="J102" i="9"/>
  <c r="J128" i="9"/>
  <c r="BK108" i="11"/>
  <c r="J132" i="11"/>
  <c r="BK150" i="12"/>
  <c r="BK232" i="13"/>
  <c r="BK162" i="3"/>
  <c r="BK184" i="4"/>
  <c r="BK142" i="5"/>
  <c r="J151" i="6"/>
  <c r="BK201" i="8"/>
  <c r="BK155" i="8"/>
  <c r="BK94" i="10"/>
  <c r="BK124" i="11"/>
  <c r="BK114" i="12"/>
  <c r="BK208" i="13"/>
  <c r="J84" i="14"/>
  <c r="J116" i="3"/>
  <c r="BK130" i="3"/>
  <c r="BK149" i="4"/>
  <c r="J94" i="6"/>
  <c r="J148" i="8"/>
  <c r="BK172" i="9"/>
  <c r="J138" i="10"/>
  <c r="BK156" i="11"/>
  <c r="BK84" i="11"/>
  <c r="BK122" i="12"/>
  <c r="BK237" i="13"/>
  <c r="BK104" i="13"/>
  <c r="BK154" i="13"/>
  <c r="J104" i="3"/>
  <c r="BK84" i="3"/>
  <c r="BK88" i="4"/>
  <c r="J102" i="5"/>
  <c r="BK126" i="6"/>
  <c r="BK194" i="6"/>
  <c r="J156" i="6"/>
  <c r="J116" i="7"/>
  <c r="BK165" i="8"/>
  <c r="BK148" i="8"/>
  <c r="BK158" i="9"/>
  <c r="J114" i="9"/>
  <c r="BK150" i="10"/>
  <c r="BK120" i="3"/>
  <c r="BK96" i="6"/>
  <c r="J122" i="7"/>
  <c r="J225" i="8"/>
  <c r="J185" i="8"/>
  <c r="J116" i="10"/>
  <c r="J104" i="10"/>
  <c r="BK130" i="11"/>
  <c r="BK158" i="12"/>
  <c r="J175" i="13"/>
  <c r="J183" i="13"/>
  <c r="J204" i="13"/>
  <c r="BK82" i="2"/>
  <c r="BK154" i="3"/>
  <c r="J88" i="4"/>
  <c r="BK138" i="5"/>
  <c r="J226" i="6"/>
  <c r="BK171" i="7"/>
  <c r="BK80" i="8"/>
  <c r="J155" i="8"/>
  <c r="J108" i="10"/>
  <c r="BK142" i="11"/>
  <c r="J158" i="12"/>
  <c r="J131" i="13"/>
  <c r="J151" i="13"/>
  <c r="J137" i="13"/>
  <c r="BK227" i="13"/>
  <c r="J203" i="4"/>
  <c r="BK201" i="4"/>
  <c r="BK106" i="5"/>
  <c r="J84" i="6"/>
  <c r="J118" i="7"/>
  <c r="J204" i="6"/>
  <c r="BK132" i="6"/>
  <c r="J143" i="7"/>
  <c r="BK96" i="3"/>
  <c r="J199" i="13"/>
  <c r="J86" i="14"/>
  <c r="J210" i="4"/>
  <c r="BK190" i="4"/>
  <c r="BK138" i="4"/>
  <c r="J134" i="6"/>
  <c r="J162" i="6"/>
  <c r="J200" i="8"/>
  <c r="BK108" i="9"/>
  <c r="J150" i="10"/>
  <c r="J86" i="11"/>
  <c r="BK144" i="12"/>
  <c r="J98" i="12"/>
  <c r="J180" i="13"/>
  <c r="J187" i="13"/>
  <c r="J148" i="3"/>
  <c r="BK212" i="4"/>
  <c r="J152" i="4"/>
  <c r="J195" i="6"/>
  <c r="BK158" i="6"/>
  <c r="J134" i="7"/>
  <c r="BK122" i="7"/>
  <c r="J126" i="8"/>
  <c r="J191" i="8"/>
  <c r="BK88" i="8"/>
  <c r="J90" i="9"/>
  <c r="J140" i="10"/>
  <c r="J172" i="10"/>
  <c r="J150" i="12"/>
  <c r="J88" i="12"/>
  <c r="J132" i="12"/>
  <c r="J173" i="13"/>
  <c r="BK152" i="13"/>
  <c r="BK114" i="3"/>
  <c r="BK82" i="4"/>
  <c r="BK152" i="4"/>
  <c r="J130" i="5"/>
  <c r="BK102" i="6"/>
  <c r="J159" i="7"/>
  <c r="BK118" i="8"/>
  <c r="J84" i="9"/>
  <c r="J112" i="10"/>
  <c r="BK114" i="11"/>
  <c r="J178" i="11"/>
  <c r="BK160" i="13"/>
  <c r="J186" i="13"/>
  <c r="J124" i="3"/>
  <c r="J166" i="5"/>
  <c r="BK196" i="6"/>
  <c r="J124" i="7"/>
  <c r="BK219" i="8"/>
  <c r="J132" i="10"/>
  <c r="J130" i="11"/>
  <c r="BK138" i="12"/>
  <c r="J226" i="13"/>
  <c r="J82" i="14"/>
  <c r="J80" i="2"/>
  <c r="BK156" i="3"/>
  <c r="BK128" i="4"/>
  <c r="BK98" i="4"/>
  <c r="J223" i="8"/>
  <c r="BK120" i="9"/>
  <c r="J80" i="9"/>
  <c r="J130" i="10"/>
  <c r="J186" i="11"/>
  <c r="BK110" i="11"/>
  <c r="J135" i="13"/>
  <c r="BK179" i="13"/>
  <c r="J106" i="13"/>
  <c r="BK81" i="2"/>
  <c r="J120" i="3"/>
  <c r="J154" i="4"/>
  <c r="BK150" i="4"/>
  <c r="BK148" i="5"/>
  <c r="BK140" i="5"/>
  <c r="BK151" i="6"/>
  <c r="J167" i="7"/>
  <c r="J203" i="8"/>
  <c r="J158" i="8"/>
  <c r="BK166" i="9"/>
  <c r="J102" i="10"/>
  <c r="BK116" i="11"/>
  <c r="BK90" i="11"/>
  <c r="BK86" i="11"/>
  <c r="J166" i="13"/>
  <c r="J190" i="13"/>
  <c r="BK189" i="13"/>
  <c r="BK212" i="13"/>
  <c r="BK83" i="2"/>
  <c r="BK166" i="3"/>
  <c r="BK228" i="4"/>
  <c r="BK176" i="4"/>
  <c r="J116" i="5"/>
  <c r="J92" i="6"/>
  <c r="BK174" i="6"/>
  <c r="BK128" i="7"/>
  <c r="BK118" i="7"/>
  <c r="J229" i="8"/>
  <c r="J183" i="8"/>
  <c r="BK162" i="10"/>
  <c r="J154" i="10"/>
  <c r="BK190" i="11"/>
  <c r="J80" i="11"/>
  <c r="J144" i="11"/>
  <c r="BK177" i="13"/>
  <c r="BK199" i="13"/>
  <c r="BK186" i="13"/>
  <c r="BK124" i="4"/>
  <c r="J146" i="4"/>
  <c r="BK207" i="4"/>
  <c r="BK150" i="5"/>
  <c r="BK200" i="6"/>
  <c r="BK206" i="6"/>
  <c r="J150" i="6"/>
  <c r="J82" i="7"/>
  <c r="J179" i="8"/>
  <c r="J140" i="8"/>
  <c r="J124" i="10"/>
  <c r="J138" i="11"/>
  <c r="J150" i="11"/>
  <c r="BK176" i="11"/>
  <c r="BK126" i="12"/>
  <c r="J127" i="13"/>
  <c r="J121" i="13"/>
  <c r="BK98" i="13"/>
  <c r="J185" i="13"/>
  <c r="BK106" i="3"/>
  <c r="J195" i="4"/>
  <c r="J102" i="4"/>
  <c r="J146" i="5"/>
  <c r="BK84" i="6"/>
  <c r="BK198" i="6"/>
  <c r="BK92" i="7"/>
  <c r="J80" i="3"/>
  <c r="BK136" i="4"/>
  <c r="J144" i="4"/>
  <c r="BK108" i="5"/>
  <c r="BK140" i="6"/>
  <c r="J222" i="6"/>
  <c r="J112" i="7"/>
  <c r="BK90" i="4"/>
  <c r="J132" i="5"/>
  <c r="J196" i="6"/>
  <c r="J171" i="7"/>
  <c r="J221" i="8"/>
  <c r="BK156" i="8"/>
  <c r="BK98" i="9"/>
  <c r="J152" i="12"/>
  <c r="BK110" i="12"/>
  <c r="BK108" i="12"/>
  <c r="BK182" i="13"/>
  <c r="J93" i="13"/>
  <c r="BK138" i="13"/>
  <c r="J106" i="3"/>
  <c r="BK192" i="4"/>
  <c r="J148" i="5"/>
  <c r="J154" i="6"/>
  <c r="J138" i="6"/>
  <c r="J102" i="6"/>
  <c r="BK167" i="7"/>
  <c r="BK106" i="7"/>
  <c r="J231" i="8"/>
  <c r="BK142" i="8"/>
  <c r="BK90" i="9"/>
  <c r="BK160" i="9"/>
  <c r="J184" i="10"/>
  <c r="BK140" i="10"/>
  <c r="BK180" i="12"/>
  <c r="J170" i="12"/>
  <c r="BK116" i="12"/>
  <c r="J116" i="12"/>
  <c r="BK96" i="12"/>
  <c r="J136" i="13"/>
  <c r="BK176" i="13"/>
  <c r="J229" i="13"/>
  <c r="J234" i="13"/>
  <c r="J100" i="3"/>
  <c r="BK197" i="4"/>
  <c r="J186" i="4"/>
  <c r="BK154" i="4"/>
  <c r="J122" i="5"/>
  <c r="J188" i="6"/>
  <c r="J144" i="6"/>
  <c r="J90" i="7"/>
  <c r="BK208" i="8"/>
  <c r="BK110" i="8"/>
  <c r="BK164" i="9"/>
  <c r="BK84" i="9"/>
  <c r="J166" i="10"/>
  <c r="J98" i="10"/>
  <c r="BK96" i="11"/>
  <c r="J190" i="11"/>
  <c r="BK94" i="12"/>
  <c r="BK244" i="13"/>
  <c r="J83" i="2"/>
  <c r="J222" i="4"/>
  <c r="BK104" i="4"/>
  <c r="BK164" i="5"/>
  <c r="J90" i="6"/>
  <c r="J112" i="6"/>
  <c r="BK86" i="7"/>
  <c r="J219" i="8"/>
  <c r="J148" i="10"/>
  <c r="BK84" i="10"/>
  <c r="J120" i="11"/>
  <c r="J118" i="12"/>
  <c r="J140" i="13"/>
  <c r="J228" i="13"/>
  <c r="BK112" i="3"/>
  <c r="J192" i="4"/>
  <c r="J124" i="5"/>
  <c r="BK192" i="6"/>
  <c r="BK138" i="8"/>
  <c r="BK162" i="9"/>
  <c r="J96" i="10"/>
  <c r="J114" i="4"/>
  <c r="BK82" i="6"/>
  <c r="BK211" i="8"/>
  <c r="J150" i="8"/>
  <c r="BK182" i="10"/>
  <c r="BK132" i="11"/>
  <c r="BK112" i="11"/>
  <c r="J84" i="12"/>
  <c r="BK110" i="10"/>
  <c r="J96" i="11"/>
  <c r="BK173" i="13"/>
  <c r="J170" i="13"/>
  <c r="J88" i="3"/>
  <c r="J194" i="4"/>
  <c r="BK94" i="5"/>
  <c r="J106" i="6"/>
  <c r="BK120" i="7"/>
  <c r="BK185" i="8"/>
  <c r="BK128" i="10"/>
  <c r="J124" i="11"/>
  <c r="BK176" i="12"/>
  <c r="BK226" i="13"/>
  <c r="J197" i="13"/>
  <c r="J84" i="3"/>
  <c r="J172" i="4"/>
  <c r="BK134" i="5"/>
  <c r="J198" i="6"/>
  <c r="BK168" i="6"/>
  <c r="BK130" i="7"/>
  <c r="BK140" i="3"/>
  <c r="BK182" i="4"/>
  <c r="BK140" i="4"/>
  <c r="BK146" i="6"/>
  <c r="BK147" i="7"/>
  <c r="BK205" i="8"/>
  <c r="BK183" i="8"/>
  <c r="BK156" i="9"/>
  <c r="BK166" i="10"/>
  <c r="BK104" i="11"/>
  <c r="BK160" i="12"/>
  <c r="BK100" i="13"/>
  <c r="BK80" i="2"/>
  <c r="BK158" i="4"/>
  <c r="J162" i="4"/>
  <c r="BK114" i="5"/>
  <c r="BK112" i="7"/>
  <c r="BK132" i="8"/>
  <c r="J92" i="9"/>
  <c r="BK122" i="10"/>
  <c r="J186" i="12"/>
  <c r="J94" i="12"/>
  <c r="BK151" i="13"/>
  <c r="J104" i="13"/>
  <c r="J128" i="4"/>
  <c r="J184" i="4"/>
  <c r="BK195" i="6"/>
  <c r="BK224" i="6"/>
  <c r="BK210" i="6"/>
  <c r="BK153" i="7"/>
  <c r="BK213" i="8"/>
  <c r="J88" i="8"/>
  <c r="BK106" i="8"/>
  <c r="BK144" i="9"/>
  <c r="BK106" i="10"/>
  <c r="BK150" i="11"/>
  <c r="BK142" i="12"/>
  <c r="J88" i="5"/>
  <c r="J80" i="6"/>
  <c r="J92" i="7"/>
  <c r="J177" i="8"/>
  <c r="J98" i="9"/>
  <c r="BK88" i="9"/>
  <c r="J134" i="10"/>
  <c r="J110" i="10"/>
  <c r="BK128" i="11"/>
  <c r="J114" i="11"/>
  <c r="J154" i="12"/>
  <c r="J92" i="13"/>
  <c r="BK239" i="13"/>
  <c r="BK195" i="13"/>
  <c r="J184" i="13"/>
  <c r="J108" i="3"/>
  <c r="BK194" i="4"/>
  <c r="J80" i="4"/>
  <c r="BK82" i="5"/>
  <c r="J186" i="6"/>
  <c r="BK226" i="6"/>
  <c r="BK137" i="7"/>
  <c r="BK223" i="8"/>
  <c r="J235" i="8"/>
  <c r="J116" i="9"/>
  <c r="BK120" i="10"/>
  <c r="BK82" i="10"/>
  <c r="J118" i="11"/>
  <c r="BK160" i="11"/>
  <c r="BK130" i="12"/>
  <c r="BK180" i="13"/>
  <c r="J235" i="13"/>
  <c r="J239" i="13"/>
  <c r="J223" i="13"/>
  <c r="BK87" i="14"/>
  <c r="BK138" i="3"/>
  <c r="J190" i="4"/>
  <c r="BK188" i="4"/>
  <c r="BK166" i="5"/>
  <c r="BK80" i="5"/>
  <c r="BK90" i="6"/>
  <c r="BK160" i="6"/>
  <c r="BK104" i="7"/>
  <c r="J167" i="8"/>
  <c r="J165" i="8"/>
  <c r="BK122" i="8"/>
  <c r="BK126" i="10"/>
  <c r="J98" i="11"/>
  <c r="BK174" i="11"/>
  <c r="J124" i="12"/>
  <c r="BK188" i="13"/>
  <c r="BK234" i="13"/>
  <c r="BK81" i="14"/>
  <c r="BK195" i="4"/>
  <c r="J118" i="4"/>
  <c r="BK136" i="5"/>
  <c r="J86" i="6"/>
  <c r="J145" i="7"/>
  <c r="J205" i="8"/>
  <c r="BK94" i="9"/>
  <c r="BK80" i="10"/>
  <c r="BK186" i="12"/>
  <c r="J100" i="13"/>
  <c r="J108" i="13"/>
  <c r="J216" i="13"/>
  <c r="BK86" i="14"/>
  <c r="J164" i="4"/>
  <c r="J170" i="5"/>
  <c r="J158" i="5"/>
  <c r="J88" i="6"/>
  <c r="BK172" i="6"/>
  <c r="BK159" i="7"/>
  <c r="BK124" i="3"/>
  <c r="BK218" i="4"/>
  <c r="BK98" i="5"/>
  <c r="J201" i="6"/>
  <c r="J212" i="6"/>
  <c r="J104" i="7"/>
  <c r="J175" i="8"/>
  <c r="J144" i="8"/>
  <c r="J142" i="9"/>
  <c r="J120" i="9"/>
  <c r="BK144" i="10"/>
  <c r="BK146" i="11"/>
  <c r="BK182" i="12"/>
  <c r="J130" i="13"/>
  <c r="BK221" i="13"/>
  <c r="BK82" i="3"/>
  <c r="BK120" i="4"/>
  <c r="J108" i="4"/>
  <c r="BK130" i="5"/>
  <c r="J98" i="6"/>
  <c r="J124" i="8"/>
  <c r="J122" i="8"/>
  <c r="BK164" i="10"/>
  <c r="J182" i="12"/>
  <c r="BK134" i="12"/>
  <c r="J245" i="13"/>
  <c r="BK204" i="13"/>
  <c r="J112" i="9"/>
  <c r="BK184" i="10"/>
  <c r="BK88" i="12"/>
  <c r="J122" i="12"/>
  <c r="J86" i="12"/>
  <c r="BK166" i="13"/>
  <c r="BK194" i="13"/>
  <c r="J221" i="13"/>
  <c r="J122" i="3"/>
  <c r="J196" i="4"/>
  <c r="BK170" i="4"/>
  <c r="J134" i="5"/>
  <c r="BK190" i="6"/>
  <c r="BK102" i="7"/>
  <c r="J173" i="8"/>
  <c r="J124" i="9"/>
  <c r="BK170" i="10"/>
  <c r="J164" i="10"/>
  <c r="BK172" i="11"/>
  <c r="BK94" i="11"/>
  <c r="J100" i="12"/>
  <c r="J200" i="4"/>
  <c r="BK92" i="4"/>
  <c r="BK152" i="6"/>
  <c r="BK126" i="7"/>
  <c r="J201" i="8"/>
  <c r="BK146" i="9"/>
  <c r="J136" i="11"/>
  <c r="J174" i="11"/>
  <c r="BK210" i="13"/>
  <c r="J138" i="13"/>
  <c r="BK100" i="3"/>
  <c r="J112" i="4"/>
  <c r="BK122" i="5"/>
  <c r="BK120" i="6"/>
  <c r="J194" i="6"/>
  <c r="BK197" i="8"/>
  <c r="J130" i="8"/>
  <c r="J170" i="9"/>
  <c r="BK92" i="10"/>
  <c r="J134" i="11"/>
  <c r="BK124" i="12"/>
  <c r="BK95" i="13"/>
  <c r="J210" i="13"/>
  <c r="BK82" i="14"/>
  <c r="J118" i="3"/>
  <c r="J126" i="4"/>
  <c r="BK118" i="5"/>
  <c r="BK222" i="6"/>
  <c r="J160" i="6"/>
  <c r="J84" i="7"/>
  <c r="BK86" i="8"/>
  <c r="BK167" i="8"/>
  <c r="BK98" i="8"/>
  <c r="BK116" i="9"/>
  <c r="J81" i="2"/>
  <c r="J134" i="13"/>
  <c r="BK88" i="3"/>
  <c r="J126" i="3"/>
  <c r="J232" i="4"/>
  <c r="J92" i="5"/>
  <c r="J152" i="6"/>
  <c r="J114" i="7"/>
  <c r="BK195" i="8"/>
  <c r="BK169" i="8"/>
  <c r="BK138" i="10"/>
  <c r="BK138" i="11"/>
  <c r="BK90" i="12"/>
  <c r="BK242" i="13"/>
  <c r="BK118" i="13"/>
  <c r="BK224" i="4"/>
  <c r="J228" i="4"/>
  <c r="BK144" i="4"/>
  <c r="BK152" i="5"/>
  <c r="BK155" i="7"/>
  <c r="J159" i="8"/>
  <c r="BK171" i="8"/>
  <c r="J170" i="10"/>
  <c r="BK140" i="11"/>
  <c r="BK102" i="12"/>
  <c r="J144" i="13"/>
  <c r="J230" i="13"/>
  <c r="BK126" i="3"/>
  <c r="BK160" i="5"/>
  <c r="BK90" i="5"/>
  <c r="J220" i="6"/>
  <c r="J141" i="7"/>
  <c r="BK80" i="3"/>
  <c r="J150" i="5"/>
  <c r="BK118" i="3"/>
  <c r="BK199" i="4"/>
  <c r="J156" i="5"/>
  <c r="BK178" i="6"/>
  <c r="J90" i="8"/>
  <c r="J152" i="9"/>
  <c r="J116" i="11"/>
  <c r="BK100" i="12"/>
  <c r="BK104" i="12"/>
  <c r="J126" i="13"/>
  <c r="J96" i="9"/>
  <c r="J90" i="10"/>
  <c r="J142" i="12"/>
  <c r="BK84" i="12"/>
  <c r="J134" i="12"/>
  <c r="BK191" i="13"/>
  <c r="J128" i="13"/>
  <c r="J116" i="13"/>
  <c r="BK98" i="3"/>
  <c r="J226" i="4"/>
  <c r="J90" i="4"/>
  <c r="BK162" i="5"/>
  <c r="J136" i="6"/>
  <c r="J135" i="7"/>
  <c r="BK177" i="8"/>
  <c r="BK134" i="9"/>
  <c r="BK174" i="10"/>
  <c r="BK146" i="10"/>
  <c r="J152" i="11"/>
  <c r="BK128" i="12"/>
  <c r="J141" i="13"/>
  <c r="J150" i="3"/>
  <c r="BK130" i="4"/>
  <c r="J140" i="5"/>
  <c r="J218" i="6"/>
  <c r="J151" i="7"/>
  <c r="BK193" i="8"/>
  <c r="J162" i="10"/>
  <c r="BK162" i="11"/>
  <c r="J114" i="13"/>
  <c r="J181" i="13"/>
  <c r="J82" i="2"/>
  <c r="J236" i="4"/>
  <c r="J132" i="6"/>
  <c r="J158" i="9"/>
  <c r="BK118" i="10"/>
  <c r="J86" i="10"/>
  <c r="BK118" i="11"/>
  <c r="BK133" i="13"/>
  <c r="BK140" i="13"/>
  <c r="BK185" i="13"/>
  <c r="BK139" i="13"/>
  <c r="BK122" i="3"/>
  <c r="J182" i="4"/>
  <c r="BK112" i="5"/>
  <c r="J108" i="6"/>
  <c r="BK143" i="7"/>
  <c r="J108" i="7"/>
  <c r="J198" i="8"/>
  <c r="J142" i="8"/>
  <c r="BK106" i="9"/>
  <c r="BK102" i="9"/>
  <c r="BK144" i="3"/>
  <c r="BK148" i="6"/>
  <c r="BK102" i="4"/>
  <c r="J106" i="5"/>
  <c r="BK220" i="6"/>
  <c r="BK188" i="6"/>
  <c r="BK100" i="7"/>
  <c r="BK189" i="8"/>
  <c r="J168" i="11"/>
  <c r="J122" i="11"/>
  <c r="J166" i="12"/>
  <c r="J227" i="13"/>
  <c r="BK216" i="4"/>
  <c r="J98" i="5"/>
  <c r="BK201" i="6"/>
  <c r="J100" i="8"/>
  <c r="BK132" i="9"/>
  <c r="J182" i="11"/>
  <c r="J126" i="11"/>
  <c r="J147" i="13"/>
  <c r="J217" i="13"/>
  <c r="J88" i="14"/>
  <c r="J158" i="3"/>
  <c r="BK112" i="4"/>
  <c r="J90" i="5"/>
  <c r="J128" i="5"/>
  <c r="J130" i="6"/>
  <c r="BK156" i="6"/>
  <c r="J130" i="7"/>
  <c r="BK104" i="3"/>
  <c r="BK234" i="4"/>
  <c r="J120" i="5"/>
  <c r="J206" i="6"/>
  <c r="BK84" i="7"/>
  <c r="BK120" i="8"/>
  <c r="BK136" i="9"/>
  <c r="BK152" i="10"/>
  <c r="BK154" i="11"/>
  <c r="BK240" i="13"/>
  <c r="BK206" i="13"/>
  <c r="BK90" i="3"/>
  <c r="BK233" i="13"/>
  <c r="BK190" i="13"/>
  <c r="J94" i="3"/>
  <c r="J166" i="4"/>
  <c r="BK110" i="6"/>
  <c r="BK180" i="6"/>
  <c r="BK157" i="7"/>
  <c r="J187" i="8"/>
  <c r="J163" i="8"/>
  <c r="J132" i="8"/>
  <c r="J154" i="9"/>
  <c r="J106" i="9"/>
  <c r="BK130" i="10"/>
  <c r="BK96" i="10"/>
  <c r="J164" i="12"/>
  <c r="BK156" i="12"/>
  <c r="BK98" i="12"/>
  <c r="J108" i="12"/>
  <c r="BK217" i="13"/>
  <c r="J202" i="13"/>
  <c r="J86" i="2"/>
  <c r="J160" i="4"/>
  <c r="BK142" i="4"/>
  <c r="BK84" i="5"/>
  <c r="J164" i="6"/>
  <c r="BK104" i="6"/>
  <c r="J120" i="8"/>
  <c r="BK84" i="8"/>
  <c r="J174" i="9"/>
  <c r="J126" i="10"/>
  <c r="BK164" i="3"/>
  <c r="J170" i="4"/>
  <c r="BK168" i="4"/>
  <c r="BK228" i="6"/>
  <c r="J94" i="9"/>
  <c r="J176" i="10"/>
  <c r="BK106" i="11"/>
  <c r="J160" i="11"/>
  <c r="J156" i="13"/>
  <c r="J160" i="13"/>
  <c r="BK121" i="13"/>
  <c r="BK102" i="5"/>
  <c r="J224" i="6"/>
  <c r="J146" i="6"/>
  <c r="J139" i="7"/>
  <c r="J227" i="8"/>
  <c r="J202" i="8"/>
  <c r="BK136" i="8"/>
  <c r="J134" i="9"/>
  <c r="BK124" i="9"/>
  <c r="J156" i="3"/>
  <c r="J197" i="6"/>
  <c r="J126" i="7"/>
  <c r="J207" i="8"/>
  <c r="BK130" i="9"/>
  <c r="BK148" i="10"/>
  <c r="J84" i="11"/>
  <c r="BK152" i="12"/>
  <c r="BK114" i="13"/>
  <c r="J125" i="13"/>
  <c r="J87" i="14"/>
  <c r="J92" i="3"/>
  <c r="J124" i="4"/>
  <c r="J136" i="5"/>
  <c r="J126" i="6"/>
  <c r="BK135" i="7"/>
  <c r="BK207" i="8"/>
  <c r="BK92" i="8"/>
  <c r="J88" i="9"/>
  <c r="J104" i="11"/>
  <c r="BK182" i="11"/>
  <c r="BK178" i="12"/>
  <c r="J119" i="13"/>
  <c r="J237" i="13"/>
  <c r="J224" i="4"/>
  <c r="J144" i="5"/>
  <c r="J205" i="6"/>
  <c r="BK139" i="7"/>
  <c r="BK229" i="8"/>
  <c r="J160" i="9"/>
  <c r="BK86" i="10"/>
  <c r="BK88" i="11"/>
  <c r="BK80" i="4"/>
  <c r="J110" i="5"/>
  <c r="BK218" i="6"/>
  <c r="J110" i="7"/>
  <c r="J152" i="8"/>
  <c r="J118" i="9"/>
  <c r="J110" i="9"/>
  <c r="J106" i="10"/>
  <c r="J162" i="11"/>
  <c r="J162" i="13"/>
  <c r="BK224" i="13"/>
  <c r="J178" i="13"/>
  <c r="J162" i="3"/>
  <c r="J214" i="4"/>
  <c r="J158" i="4"/>
  <c r="J126" i="5"/>
  <c r="BK166" i="6"/>
  <c r="J102" i="7"/>
  <c r="J80" i="8"/>
  <c r="BK102" i="8"/>
  <c r="J100" i="9"/>
  <c r="BK122" i="11"/>
  <c r="BK154" i="12"/>
  <c r="J120" i="12"/>
  <c r="J102" i="12"/>
  <c r="J214" i="13"/>
  <c r="BK170" i="13"/>
  <c r="J110" i="3"/>
  <c r="J202" i="4"/>
  <c r="J136" i="4"/>
  <c r="J208" i="6"/>
  <c r="BK118" i="12"/>
  <c r="BK235" i="13"/>
  <c r="BK158" i="13"/>
  <c r="BK85" i="14"/>
  <c r="BK160" i="3"/>
  <c r="J218" i="4"/>
  <c r="J104" i="4"/>
  <c r="BK92" i="5"/>
  <c r="J202" i="6"/>
  <c r="BK108" i="8"/>
  <c r="BK126" i="9"/>
  <c r="J122" i="10"/>
  <c r="BK126" i="11"/>
  <c r="BK136" i="11"/>
  <c r="J168" i="12"/>
  <c r="J154" i="13"/>
  <c r="BK216" i="13"/>
  <c r="BK152" i="3"/>
  <c r="J220" i="4"/>
  <c r="BK110" i="4"/>
  <c r="BK106" i="6"/>
  <c r="J176" i="6"/>
  <c r="J100" i="7"/>
  <c r="BK161" i="8"/>
  <c r="BK142" i="10"/>
  <c r="J180" i="11"/>
  <c r="J156" i="12"/>
  <c r="J212" i="13"/>
  <c r="BK175" i="13"/>
  <c r="J80" i="14"/>
  <c r="J87" i="2"/>
  <c r="J138" i="3"/>
  <c r="J212" i="4"/>
  <c r="J150" i="4"/>
  <c r="J157" i="7"/>
  <c r="BK112" i="9"/>
  <c r="BK192" i="11"/>
  <c r="J90" i="11"/>
  <c r="BK80" i="12"/>
  <c r="BK129" i="13"/>
  <c r="J191" i="13"/>
  <c r="BK83" i="14"/>
  <c r="BK146" i="3"/>
  <c r="J176" i="4"/>
  <c r="J184" i="6"/>
  <c r="BK216" i="6"/>
  <c r="J175" i="7"/>
  <c r="BK108" i="7"/>
  <c r="BK217" i="8"/>
  <c r="BK124" i="8"/>
  <c r="BK100" i="9"/>
  <c r="BK82" i="9"/>
  <c r="BK132" i="3"/>
  <c r="J84" i="4"/>
  <c r="BK164" i="6"/>
  <c r="J130" i="4"/>
  <c r="BK205" i="6"/>
  <c r="BK150" i="6"/>
  <c r="BK132" i="7"/>
  <c r="J213" i="8"/>
  <c r="J171" i="8"/>
  <c r="J88" i="10"/>
  <c r="J102" i="11"/>
  <c r="J176" i="12"/>
  <c r="BK141" i="13"/>
  <c r="J216" i="4"/>
  <c r="J160" i="3"/>
  <c r="BK96" i="4"/>
  <c r="J112" i="5"/>
  <c r="BK130" i="6"/>
  <c r="J128" i="6"/>
  <c r="BK144" i="6"/>
  <c r="BK110" i="7"/>
  <c r="BK148" i="3"/>
  <c r="J208" i="4"/>
  <c r="J188" i="13"/>
  <c r="J195" i="13"/>
  <c r="AS54" i="1"/>
  <c r="BK199" i="8"/>
  <c r="J86" i="8"/>
  <c r="J162" i="9"/>
  <c r="J146" i="10"/>
  <c r="BK82" i="11"/>
  <c r="BK168" i="12"/>
  <c r="J112" i="12"/>
  <c r="J106" i="12"/>
  <c r="BK110" i="13"/>
  <c r="BK127" i="13"/>
  <c r="J81" i="14"/>
  <c r="BK110" i="3"/>
  <c r="BK208" i="4"/>
  <c r="J98" i="4"/>
  <c r="BK114" i="6"/>
  <c r="J142" i="6"/>
  <c r="BK170" i="6"/>
  <c r="J169" i="7"/>
  <c r="J98" i="7"/>
  <c r="J199" i="8"/>
  <c r="BK146" i="8"/>
  <c r="BK82" i="8"/>
  <c r="J148" i="9"/>
  <c r="J188" i="4"/>
  <c r="J96" i="4"/>
  <c r="BK178" i="11"/>
  <c r="J138" i="12"/>
  <c r="BK149" i="13"/>
  <c r="J128" i="3"/>
  <c r="BK166" i="4"/>
  <c r="J114" i="5"/>
  <c r="BK100" i="6"/>
  <c r="BK128" i="6"/>
  <c r="BK154" i="8"/>
  <c r="J114" i="8"/>
  <c r="BK112" i="10"/>
  <c r="BK152" i="11"/>
  <c r="BK148" i="12"/>
  <c r="J233" i="13"/>
  <c r="J98" i="13"/>
  <c r="BK93" i="13"/>
  <c r="J82" i="3"/>
  <c r="J144" i="3"/>
  <c r="J204" i="4"/>
  <c r="J106" i="4"/>
  <c r="BK124" i="6"/>
  <c r="BK173" i="7"/>
  <c r="BK152" i="8"/>
  <c r="BK112" i="8"/>
  <c r="J174" i="10"/>
  <c r="J110" i="11"/>
  <c r="BK146" i="12"/>
  <c r="J208" i="13"/>
  <c r="BK187" i="13"/>
  <c r="BK116" i="13"/>
  <c r="BK86" i="2"/>
  <c r="BK206" i="4"/>
  <c r="BK128" i="5"/>
  <c r="BK199" i="6"/>
  <c r="BK204" i="6"/>
  <c r="BK165" i="7"/>
  <c r="BK173" i="8"/>
  <c r="BK94" i="8"/>
  <c r="BK159" i="8"/>
  <c r="BK80" i="9"/>
  <c r="BK84" i="4"/>
  <c r="BK182" i="6"/>
  <c r="BK151" i="7"/>
  <c r="J189" i="8"/>
  <c r="BK104" i="5"/>
  <c r="BK197" i="6"/>
  <c r="J161" i="8"/>
  <c r="BK128" i="8"/>
  <c r="BK180" i="10"/>
  <c r="J188" i="11"/>
  <c r="BK184" i="12"/>
  <c r="J142" i="13"/>
  <c r="BK200" i="13"/>
  <c r="J85" i="14"/>
  <c r="J120" i="4"/>
  <c r="J142" i="5"/>
  <c r="J122" i="6"/>
  <c r="J140" i="6"/>
  <c r="J86" i="7"/>
  <c r="J108" i="9"/>
  <c r="J152" i="10"/>
  <c r="BK100" i="11"/>
  <c r="J244" i="13"/>
  <c r="BK123" i="13"/>
  <c r="J206" i="13"/>
  <c r="J152" i="3"/>
  <c r="J234" i="4"/>
  <c r="BK154" i="5"/>
  <c r="J200" i="6"/>
  <c r="BK124" i="7"/>
  <c r="J102" i="3"/>
  <c r="BK146" i="4"/>
  <c r="J160" i="5"/>
  <c r="J148" i="6"/>
  <c r="BK98" i="7"/>
  <c r="J208" i="8"/>
  <c r="J144" i="9"/>
  <c r="J160" i="10"/>
  <c r="J128" i="11"/>
  <c r="J174" i="12"/>
  <c r="BK136" i="13"/>
  <c r="J224" i="13"/>
  <c r="J112" i="3"/>
  <c r="BK94" i="4"/>
  <c r="J80" i="5"/>
  <c r="BK80" i="7"/>
  <c r="J94" i="8"/>
  <c r="BK152" i="9"/>
  <c r="J163" i="7"/>
  <c r="BK209" i="8"/>
  <c r="J96" i="8"/>
  <c r="BK114" i="9"/>
  <c r="BK158" i="10"/>
  <c r="J120" i="10"/>
  <c r="J148" i="12"/>
  <c r="J126" i="12"/>
  <c r="BK142" i="13"/>
  <c r="J200" i="13"/>
  <c r="J85" i="2"/>
  <c r="BK236" i="4"/>
  <c r="J148" i="4"/>
  <c r="J152" i="5"/>
  <c r="BK124" i="5"/>
  <c r="BK98" i="6"/>
  <c r="BK114" i="7"/>
  <c r="J181" i="8"/>
  <c r="J86" i="9"/>
  <c r="BK102" i="10"/>
  <c r="BK92" i="11"/>
  <c r="BK180" i="11"/>
  <c r="J242" i="13"/>
  <c r="J194" i="13"/>
  <c r="J130" i="3"/>
  <c r="BK122" i="4"/>
  <c r="BK132" i="4"/>
  <c r="BK80" i="6"/>
  <c r="J216" i="6"/>
  <c r="BK100" i="8"/>
  <c r="BK158" i="8"/>
  <c r="J118" i="10"/>
  <c r="J106" i="11"/>
  <c r="J152" i="13"/>
  <c r="BK184" i="13"/>
  <c r="T79" i="11" l="1"/>
  <c r="P79" i="5"/>
  <c r="AU58" i="1"/>
  <c r="P79" i="6"/>
  <c r="AU59" i="1" s="1"/>
  <c r="P79" i="11"/>
  <c r="AU64" i="1" s="1"/>
  <c r="P79" i="4"/>
  <c r="AU57" i="1" s="1"/>
  <c r="R79" i="5"/>
  <c r="R79" i="7"/>
  <c r="BK79" i="8"/>
  <c r="J79" i="8" s="1"/>
  <c r="P79" i="9"/>
  <c r="AU62" i="1" s="1"/>
  <c r="BK79" i="10"/>
  <c r="J79" i="10" s="1"/>
  <c r="T79" i="8"/>
  <c r="P79" i="10"/>
  <c r="AU63" i="1" s="1"/>
  <c r="P79" i="12"/>
  <c r="AU65" i="1" s="1"/>
  <c r="T79" i="6"/>
  <c r="P79" i="3"/>
  <c r="AU56" i="1" s="1"/>
  <c r="BK91" i="13"/>
  <c r="J91" i="13"/>
  <c r="J62" i="13" s="1"/>
  <c r="T79" i="2"/>
  <c r="T79" i="5"/>
  <c r="BK79" i="6"/>
  <c r="J79" i="6" s="1"/>
  <c r="T79" i="7"/>
  <c r="BK79" i="11"/>
  <c r="J79" i="11" s="1"/>
  <c r="T79" i="12"/>
  <c r="BK79" i="4"/>
  <c r="J79" i="4" s="1"/>
  <c r="R79" i="12"/>
  <c r="R91" i="13"/>
  <c r="R88" i="13" s="1"/>
  <c r="R79" i="2"/>
  <c r="BK79" i="7"/>
  <c r="J79" i="7" s="1"/>
  <c r="P79" i="8"/>
  <c r="AU61" i="1" s="1"/>
  <c r="T79" i="10"/>
  <c r="P91" i="13"/>
  <c r="BK79" i="3"/>
  <c r="J79" i="3" s="1"/>
  <c r="T79" i="9"/>
  <c r="R79" i="11"/>
  <c r="T91" i="13"/>
  <c r="T79" i="4"/>
  <c r="R79" i="8"/>
  <c r="R79" i="9"/>
  <c r="R79" i="10"/>
  <c r="T99" i="13"/>
  <c r="P143" i="13"/>
  <c r="T153" i="13"/>
  <c r="R193" i="13"/>
  <c r="R201" i="13"/>
  <c r="R238" i="13"/>
  <c r="BK79" i="2"/>
  <c r="J79" i="2"/>
  <c r="J59" i="2" s="1"/>
  <c r="R79" i="3"/>
  <c r="BK79" i="12"/>
  <c r="J79" i="12"/>
  <c r="J59" i="12" s="1"/>
  <c r="P99" i="13"/>
  <c r="R143" i="13"/>
  <c r="P153" i="13"/>
  <c r="P193" i="13"/>
  <c r="T201" i="13"/>
  <c r="T238" i="13"/>
  <c r="P79" i="14"/>
  <c r="AU67" i="1"/>
  <c r="BK79" i="5"/>
  <c r="J79" i="5" s="1"/>
  <c r="R99" i="13"/>
  <c r="T143" i="13"/>
  <c r="R153" i="13"/>
  <c r="T193" i="13"/>
  <c r="BK201" i="13"/>
  <c r="J201" i="13"/>
  <c r="J67" i="13"/>
  <c r="BK238" i="13"/>
  <c r="J238" i="13" s="1"/>
  <c r="J68" i="13" s="1"/>
  <c r="R79" i="14"/>
  <c r="P79" i="2"/>
  <c r="AU55" i="1" s="1"/>
  <c r="T79" i="3"/>
  <c r="R79" i="4"/>
  <c r="R79" i="6"/>
  <c r="P79" i="7"/>
  <c r="AU60" i="1"/>
  <c r="BK79" i="9"/>
  <c r="J79" i="9"/>
  <c r="J59" i="9" s="1"/>
  <c r="BK99" i="13"/>
  <c r="J99" i="13"/>
  <c r="J63" i="13" s="1"/>
  <c r="BK143" i="13"/>
  <c r="J143" i="13" s="1"/>
  <c r="J64" i="13" s="1"/>
  <c r="BK153" i="13"/>
  <c r="J153" i="13" s="1"/>
  <c r="J65" i="13" s="1"/>
  <c r="BK193" i="13"/>
  <c r="J193" i="13"/>
  <c r="J66" i="13" s="1"/>
  <c r="P201" i="13"/>
  <c r="P238" i="13"/>
  <c r="BK79" i="14"/>
  <c r="J79" i="14" s="1"/>
  <c r="J59" i="14" s="1"/>
  <c r="T79" i="14"/>
  <c r="J54" i="14"/>
  <c r="E69" i="14"/>
  <c r="F75" i="14"/>
  <c r="BE80" i="14"/>
  <c r="BE81" i="14"/>
  <c r="BE82" i="14"/>
  <c r="BE83" i="14"/>
  <c r="BE85" i="14"/>
  <c r="BE87" i="14"/>
  <c r="J52" i="14"/>
  <c r="BE84" i="14"/>
  <c r="BE86" i="14"/>
  <c r="F55" i="14"/>
  <c r="J76" i="14"/>
  <c r="BE88" i="14"/>
  <c r="E48" i="13"/>
  <c r="BE130" i="13"/>
  <c r="BE135" i="13"/>
  <c r="BE151" i="13"/>
  <c r="BE164" i="13"/>
  <c r="BE170" i="13"/>
  <c r="BE171" i="13"/>
  <c r="BE180" i="13"/>
  <c r="BE188" i="13"/>
  <c r="F55" i="13"/>
  <c r="BE98" i="13"/>
  <c r="BE102" i="13"/>
  <c r="BE141" i="13"/>
  <c r="BE216" i="13"/>
  <c r="BE225" i="13"/>
  <c r="BE230" i="13"/>
  <c r="BE199" i="13"/>
  <c r="BE202" i="13"/>
  <c r="BE108" i="13"/>
  <c r="BE206" i="13"/>
  <c r="BE212" i="13"/>
  <c r="BE224" i="13"/>
  <c r="BE228" i="13"/>
  <c r="BE92" i="13"/>
  <c r="BE97" i="13"/>
  <c r="BE112" i="13"/>
  <c r="BE119" i="13"/>
  <c r="BE173" i="13"/>
  <c r="BE192" i="13"/>
  <c r="BE223" i="13"/>
  <c r="J55" i="13"/>
  <c r="BE147" i="13"/>
  <c r="BE162" i="13"/>
  <c r="BE168" i="13"/>
  <c r="BE186" i="13"/>
  <c r="BE187" i="13"/>
  <c r="BE194" i="13"/>
  <c r="BE214" i="13"/>
  <c r="BE217" i="13"/>
  <c r="BE226" i="13"/>
  <c r="F54" i="13"/>
  <c r="J84" i="13"/>
  <c r="BE95" i="13"/>
  <c r="BE125" i="13"/>
  <c r="BE128" i="13"/>
  <c r="BE132" i="13"/>
  <c r="BE156" i="13"/>
  <c r="BE176" i="13"/>
  <c r="BE191" i="13"/>
  <c r="BE197" i="13"/>
  <c r="BE100" i="13"/>
  <c r="BE134" i="13"/>
  <c r="BE182" i="13"/>
  <c r="BE195" i="13"/>
  <c r="BE210" i="13"/>
  <c r="BE227" i="13"/>
  <c r="BE234" i="13"/>
  <c r="BE236" i="13"/>
  <c r="J52" i="13"/>
  <c r="BE116" i="13"/>
  <c r="BE138" i="13"/>
  <c r="BE152" i="13"/>
  <c r="BE160" i="13"/>
  <c r="BE166" i="13"/>
  <c r="BE177" i="13"/>
  <c r="BE190" i="13"/>
  <c r="BE229" i="13"/>
  <c r="BE106" i="13"/>
  <c r="BE123" i="13"/>
  <c r="BE136" i="13"/>
  <c r="BE178" i="13"/>
  <c r="BE179" i="13"/>
  <c r="BE181" i="13"/>
  <c r="BE208" i="13"/>
  <c r="BE233" i="13"/>
  <c r="BE239" i="13"/>
  <c r="BE240" i="13"/>
  <c r="BE242" i="13"/>
  <c r="BE244" i="13"/>
  <c r="BE110" i="13"/>
  <c r="BE114" i="13"/>
  <c r="BE127" i="13"/>
  <c r="BE139" i="13"/>
  <c r="BE189" i="13"/>
  <c r="BE219" i="13"/>
  <c r="BE221" i="13"/>
  <c r="BE118" i="13"/>
  <c r="BE126" i="13"/>
  <c r="BE137" i="13"/>
  <c r="BE149" i="13"/>
  <c r="BE154" i="13"/>
  <c r="BE184" i="13"/>
  <c r="BE204" i="13"/>
  <c r="BE129" i="13"/>
  <c r="BE133" i="13"/>
  <c r="BE142" i="13"/>
  <c r="BE231" i="13"/>
  <c r="BE235" i="13"/>
  <c r="BE93" i="13"/>
  <c r="BE104" i="13"/>
  <c r="BE144" i="13"/>
  <c r="BE158" i="13"/>
  <c r="BE121" i="13"/>
  <c r="BE140" i="13"/>
  <c r="BE145" i="13"/>
  <c r="BE200" i="13"/>
  <c r="BE237" i="13"/>
  <c r="BE131" i="13"/>
  <c r="BE175" i="13"/>
  <c r="BE183" i="13"/>
  <c r="BE185" i="13"/>
  <c r="BE232" i="13"/>
  <c r="BE245" i="13"/>
  <c r="BE100" i="12"/>
  <c r="BE118" i="12"/>
  <c r="BE122" i="12"/>
  <c r="BE120" i="12"/>
  <c r="BE136" i="12"/>
  <c r="BE82" i="12"/>
  <c r="BE108" i="12"/>
  <c r="J55" i="12"/>
  <c r="BE84" i="12"/>
  <c r="BE86" i="12"/>
  <c r="BE128" i="12"/>
  <c r="J54" i="12"/>
  <c r="BE92" i="12"/>
  <c r="BE98" i="12"/>
  <c r="BE112" i="12"/>
  <c r="BE126" i="12"/>
  <c r="E69" i="12"/>
  <c r="BE124" i="12"/>
  <c r="BE130" i="12"/>
  <c r="BE94" i="12"/>
  <c r="BE132" i="12"/>
  <c r="BE110" i="12"/>
  <c r="BE116" i="12"/>
  <c r="J73" i="12"/>
  <c r="BE102" i="12"/>
  <c r="BE114" i="12"/>
  <c r="BE138" i="12"/>
  <c r="F76" i="12"/>
  <c r="F54" i="12"/>
  <c r="BE88" i="12"/>
  <c r="BE106" i="12"/>
  <c r="BE148" i="12"/>
  <c r="BE152" i="12"/>
  <c r="BE160" i="12"/>
  <c r="BE170" i="12"/>
  <c r="BE172" i="12"/>
  <c r="BE180" i="12"/>
  <c r="BE182" i="12"/>
  <c r="BE80" i="12"/>
  <c r="BE90" i="12"/>
  <c r="BE96" i="12"/>
  <c r="BE144" i="12"/>
  <c r="BE146" i="12"/>
  <c r="BE150" i="12"/>
  <c r="BE162" i="12"/>
  <c r="BE168" i="12"/>
  <c r="BE174" i="12"/>
  <c r="BE176" i="12"/>
  <c r="BE178" i="12"/>
  <c r="BE134" i="12"/>
  <c r="BE142" i="12"/>
  <c r="BE154" i="12"/>
  <c r="BE156" i="12"/>
  <c r="BE166" i="12"/>
  <c r="BE104" i="12"/>
  <c r="BE140" i="12"/>
  <c r="BE158" i="12"/>
  <c r="BE164" i="12"/>
  <c r="BE184" i="12"/>
  <c r="BE186" i="12"/>
  <c r="BE88" i="11"/>
  <c r="BE120" i="11"/>
  <c r="BE130" i="11"/>
  <c r="BE138" i="11"/>
  <c r="BE164" i="11"/>
  <c r="BE184" i="11"/>
  <c r="BE160" i="11"/>
  <c r="J52" i="11"/>
  <c r="F76" i="11"/>
  <c r="BE116" i="11"/>
  <c r="BE144" i="11"/>
  <c r="BE148" i="11"/>
  <c r="J54" i="11"/>
  <c r="BE82" i="11"/>
  <c r="BE100" i="11"/>
  <c r="BE102" i="11"/>
  <c r="BE140" i="11"/>
  <c r="BE150" i="11"/>
  <c r="BE178" i="11"/>
  <c r="BE80" i="11"/>
  <c r="BE94" i="11"/>
  <c r="BE136" i="11"/>
  <c r="BE154" i="11"/>
  <c r="E48" i="11"/>
  <c r="BE98" i="11"/>
  <c r="BE146" i="11"/>
  <c r="BE162" i="11"/>
  <c r="BE172" i="11"/>
  <c r="BE182" i="11"/>
  <c r="F54" i="11"/>
  <c r="BE108" i="11"/>
  <c r="BE122" i="11"/>
  <c r="BE128" i="11"/>
  <c r="BE158" i="11"/>
  <c r="BE142" i="11"/>
  <c r="BE134" i="11"/>
  <c r="BE156" i="11"/>
  <c r="BE176" i="11"/>
  <c r="BE190" i="11"/>
  <c r="BE104" i="11"/>
  <c r="BE112" i="11"/>
  <c r="BE124" i="11"/>
  <c r="BE168" i="11"/>
  <c r="BE180" i="11"/>
  <c r="BE170" i="11"/>
  <c r="BE86" i="11"/>
  <c r="BE166" i="11"/>
  <c r="J55" i="11"/>
  <c r="BE110" i="11"/>
  <c r="BE186" i="11"/>
  <c r="BE192" i="11"/>
  <c r="BE92" i="11"/>
  <c r="BE96" i="11"/>
  <c r="BE106" i="11"/>
  <c r="BE118" i="11"/>
  <c r="BE126" i="11"/>
  <c r="BE132" i="11"/>
  <c r="BE188" i="11"/>
  <c r="BE194" i="11"/>
  <c r="BE84" i="11"/>
  <c r="BE90" i="11"/>
  <c r="BE114" i="11"/>
  <c r="BE152" i="11"/>
  <c r="BE174" i="11"/>
  <c r="J55" i="10"/>
  <c r="BE82" i="10"/>
  <c r="F76" i="10"/>
  <c r="F75" i="10"/>
  <c r="J52" i="10"/>
  <c r="BE88" i="10"/>
  <c r="J54" i="10"/>
  <c r="BE86" i="10"/>
  <c r="BE80" i="10"/>
  <c r="BE84" i="10"/>
  <c r="E48" i="10"/>
  <c r="BE92" i="10"/>
  <c r="BE100" i="10"/>
  <c r="BE106" i="10"/>
  <c r="BE130" i="10"/>
  <c r="BE132" i="10"/>
  <c r="BE138" i="10"/>
  <c r="BE168" i="10"/>
  <c r="BE174" i="10"/>
  <c r="BE182" i="10"/>
  <c r="BE184" i="10"/>
  <c r="BE114" i="10"/>
  <c r="BE116" i="10"/>
  <c r="BE126" i="10"/>
  <c r="BE134" i="10"/>
  <c r="BE136" i="10"/>
  <c r="BE140" i="10"/>
  <c r="BE152" i="10"/>
  <c r="BE156" i="10"/>
  <c r="BE158" i="10"/>
  <c r="BE160" i="10"/>
  <c r="BE162" i="10"/>
  <c r="BE178" i="10"/>
  <c r="BE180" i="10"/>
  <c r="BE90" i="10"/>
  <c r="BE96" i="10"/>
  <c r="BE104" i="10"/>
  <c r="BE112" i="10"/>
  <c r="BE118" i="10"/>
  <c r="BE122" i="10"/>
  <c r="BE142" i="10"/>
  <c r="BE146" i="10"/>
  <c r="BE148" i="10"/>
  <c r="BE166" i="10"/>
  <c r="BE170" i="10"/>
  <c r="BE172" i="10"/>
  <c r="BE176" i="10"/>
  <c r="BE94" i="10"/>
  <c r="BE98" i="10"/>
  <c r="BE102" i="10"/>
  <c r="BE108" i="10"/>
  <c r="BE110" i="10"/>
  <c r="BE120" i="10"/>
  <c r="BE124" i="10"/>
  <c r="BE128" i="10"/>
  <c r="BE144" i="10"/>
  <c r="BE150" i="10"/>
  <c r="BE154" i="10"/>
  <c r="BE164" i="10"/>
  <c r="J73" i="9"/>
  <c r="BE110" i="9"/>
  <c r="BE118" i="9"/>
  <c r="BE148" i="9"/>
  <c r="BE168" i="9"/>
  <c r="E48" i="9"/>
  <c r="BE90" i="9"/>
  <c r="BE140" i="9"/>
  <c r="BE156" i="9"/>
  <c r="BE160" i="9"/>
  <c r="BE166" i="9"/>
  <c r="BE172" i="9"/>
  <c r="F76" i="9"/>
  <c r="BE92" i="9"/>
  <c r="BE104" i="9"/>
  <c r="BE120" i="9"/>
  <c r="BE84" i="9"/>
  <c r="BE130" i="9"/>
  <c r="BE144" i="9"/>
  <c r="BE174" i="9"/>
  <c r="J55" i="9"/>
  <c r="BE150" i="9"/>
  <c r="F54" i="9"/>
  <c r="J75" i="9"/>
  <c r="BE82" i="9"/>
  <c r="BE108" i="9"/>
  <c r="BE152" i="9"/>
  <c r="BE162" i="9"/>
  <c r="BE86" i="9"/>
  <c r="BE88" i="9"/>
  <c r="BE94" i="9"/>
  <c r="BE98" i="9"/>
  <c r="BE102" i="9"/>
  <c r="BE106" i="9"/>
  <c r="BE126" i="9"/>
  <c r="BE132" i="9"/>
  <c r="BE136" i="9"/>
  <c r="BE96" i="9"/>
  <c r="BE124" i="9"/>
  <c r="BE138" i="9"/>
  <c r="BE146" i="9"/>
  <c r="BE154" i="9"/>
  <c r="BE158" i="9"/>
  <c r="BE100" i="9"/>
  <c r="BE116" i="9"/>
  <c r="BE122" i="9"/>
  <c r="BE128" i="9"/>
  <c r="BE142" i="9"/>
  <c r="BE80" i="9"/>
  <c r="BE134" i="9"/>
  <c r="BE164" i="9"/>
  <c r="BE170" i="9"/>
  <c r="BC62" i="1"/>
  <c r="BE112" i="9"/>
  <c r="BE114" i="9"/>
  <c r="J54" i="8"/>
  <c r="BE80" i="8"/>
  <c r="BE88" i="8"/>
  <c r="BE96" i="8"/>
  <c r="E48" i="8"/>
  <c r="J76" i="8"/>
  <c r="BE98" i="8"/>
  <c r="BE130" i="8"/>
  <c r="BE183" i="8"/>
  <c r="J52" i="8"/>
  <c r="BE158" i="8"/>
  <c r="BE185" i="8"/>
  <c r="F75" i="8"/>
  <c r="BE124" i="8"/>
  <c r="BE132" i="8"/>
  <c r="BE161" i="8"/>
  <c r="BE191" i="8"/>
  <c r="BE82" i="8"/>
  <c r="BE126" i="8"/>
  <c r="BE146" i="8"/>
  <c r="BE165" i="8"/>
  <c r="BE118" i="8"/>
  <c r="BE136" i="8"/>
  <c r="BE142" i="8"/>
  <c r="BE189" i="8"/>
  <c r="F76" i="8"/>
  <c r="BE114" i="8"/>
  <c r="BE122" i="8"/>
  <c r="BE144" i="8"/>
  <c r="BE148" i="8"/>
  <c r="BE156" i="8"/>
  <c r="BE169" i="8"/>
  <c r="BE175" i="8"/>
  <c r="BE187" i="8"/>
  <c r="BE193" i="8"/>
  <c r="BE116" i="8"/>
  <c r="BE134" i="8"/>
  <c r="BE159" i="8"/>
  <c r="BE177" i="8"/>
  <c r="BE138" i="8"/>
  <c r="BE152" i="8"/>
  <c r="BE94" i="8"/>
  <c r="BE100" i="8"/>
  <c r="BE108" i="8"/>
  <c r="BE120" i="8"/>
  <c r="BE179" i="8"/>
  <c r="BE84" i="8"/>
  <c r="BE173" i="8"/>
  <c r="BE197" i="8"/>
  <c r="BE199" i="8"/>
  <c r="BE201" i="8"/>
  <c r="BE202" i="8"/>
  <c r="BE203" i="8"/>
  <c r="BE204" i="8"/>
  <c r="BE211" i="8"/>
  <c r="BE223" i="8"/>
  <c r="BE231" i="8"/>
  <c r="BE233" i="8"/>
  <c r="BE235" i="8"/>
  <c r="BE86" i="8"/>
  <c r="BE90" i="8"/>
  <c r="BE92" i="8"/>
  <c r="BE112" i="8"/>
  <c r="BE154" i="8"/>
  <c r="BE167" i="8"/>
  <c r="BE181" i="8"/>
  <c r="BE209" i="8"/>
  <c r="BE213" i="8"/>
  <c r="BE215" i="8"/>
  <c r="BE229" i="8"/>
  <c r="BE104" i="8"/>
  <c r="BE155" i="8"/>
  <c r="BE171" i="8"/>
  <c r="BE198" i="8"/>
  <c r="BE207" i="8"/>
  <c r="BE217" i="8"/>
  <c r="BE221" i="8"/>
  <c r="BE227" i="8"/>
  <c r="BE102" i="8"/>
  <c r="BE106" i="8"/>
  <c r="BE110" i="8"/>
  <c r="BE128" i="8"/>
  <c r="BE140" i="8"/>
  <c r="BE150" i="8"/>
  <c r="BE163" i="8"/>
  <c r="BE195" i="8"/>
  <c r="BE200" i="8"/>
  <c r="BE205" i="8"/>
  <c r="BE208" i="8"/>
  <c r="BE219" i="8"/>
  <c r="BE225" i="8"/>
  <c r="BE80" i="7"/>
  <c r="BE110" i="7"/>
  <c r="BE124" i="7"/>
  <c r="J54" i="7"/>
  <c r="F75" i="7"/>
  <c r="BE84" i="7"/>
  <c r="BE96" i="7"/>
  <c r="BE102" i="7"/>
  <c r="BE114" i="7"/>
  <c r="BE116" i="7"/>
  <c r="F55" i="7"/>
  <c r="BE112" i="7"/>
  <c r="J73" i="7"/>
  <c r="BE82" i="7"/>
  <c r="BE88" i="7"/>
  <c r="E48" i="7"/>
  <c r="BE92" i="7"/>
  <c r="J76" i="7"/>
  <c r="BE90" i="7"/>
  <c r="BE98" i="7"/>
  <c r="BE104" i="7"/>
  <c r="BE120" i="7"/>
  <c r="BE126" i="7"/>
  <c r="BE100" i="7"/>
  <c r="BE139" i="7"/>
  <c r="BE169" i="7"/>
  <c r="BE94" i="7"/>
  <c r="BE108" i="7"/>
  <c r="BE118" i="7"/>
  <c r="BE122" i="7"/>
  <c r="BE128" i="7"/>
  <c r="BE130" i="7"/>
  <c r="BE141" i="7"/>
  <c r="BE153" i="7"/>
  <c r="BE155" i="7"/>
  <c r="BE167" i="7"/>
  <c r="BE175" i="7"/>
  <c r="BE106" i="7"/>
  <c r="BE132" i="7"/>
  <c r="BE134" i="7"/>
  <c r="BE135" i="7"/>
  <c r="BE145" i="7"/>
  <c r="BE149" i="7"/>
  <c r="BE161" i="7"/>
  <c r="BE165" i="7"/>
  <c r="BE171" i="7"/>
  <c r="BE86" i="7"/>
  <c r="BE137" i="7"/>
  <c r="BE143" i="7"/>
  <c r="BE147" i="7"/>
  <c r="BE151" i="7"/>
  <c r="BE157" i="7"/>
  <c r="BE159" i="7"/>
  <c r="BE163" i="7"/>
  <c r="BE173" i="7"/>
  <c r="BE146" i="6"/>
  <c r="BE164" i="6"/>
  <c r="BE170" i="6"/>
  <c r="J73" i="6"/>
  <c r="BE86" i="6"/>
  <c r="BE98" i="6"/>
  <c r="BE116" i="6"/>
  <c r="BE190" i="6"/>
  <c r="BE194" i="6"/>
  <c r="BE196" i="6"/>
  <c r="BE205" i="6"/>
  <c r="BE220" i="6"/>
  <c r="J76" i="6"/>
  <c r="BE84" i="6"/>
  <c r="BE100" i="6"/>
  <c r="BE134" i="6"/>
  <c r="BE144" i="6"/>
  <c r="BE152" i="6"/>
  <c r="BE162" i="6"/>
  <c r="BE166" i="6"/>
  <c r="BE176" i="6"/>
  <c r="BE197" i="6"/>
  <c r="J75" i="6"/>
  <c r="BE136" i="6"/>
  <c r="BE142" i="6"/>
  <c r="BE151" i="6"/>
  <c r="BE158" i="6"/>
  <c r="BE168" i="6"/>
  <c r="BE192" i="6"/>
  <c r="BE226" i="6"/>
  <c r="BE110" i="6"/>
  <c r="BE114" i="6"/>
  <c r="BE118" i="6"/>
  <c r="BE150" i="6"/>
  <c r="BE156" i="6"/>
  <c r="BE188" i="6"/>
  <c r="BE200" i="6"/>
  <c r="BE202" i="6"/>
  <c r="F76" i="6"/>
  <c r="BE120" i="6"/>
  <c r="BE199" i="6"/>
  <c r="BE201" i="6"/>
  <c r="BE210" i="6"/>
  <c r="BE222" i="6"/>
  <c r="BE230" i="6"/>
  <c r="BE140" i="6"/>
  <c r="BE206" i="6"/>
  <c r="BE80" i="6"/>
  <c r="BE130" i="6"/>
  <c r="BE182" i="6"/>
  <c r="BE195" i="6"/>
  <c r="BE198" i="6"/>
  <c r="BE218" i="6"/>
  <c r="BE228" i="6"/>
  <c r="BE232" i="6"/>
  <c r="E69" i="6"/>
  <c r="BE82" i="6"/>
  <c r="BE94" i="6"/>
  <c r="BE154" i="6"/>
  <c r="BE160" i="6"/>
  <c r="BE172" i="6"/>
  <c r="BE178" i="6"/>
  <c r="BE92" i="6"/>
  <c r="BE96" i="6"/>
  <c r="BE122" i="6"/>
  <c r="BE124" i="6"/>
  <c r="BE128" i="6"/>
  <c r="BE212" i="6"/>
  <c r="BE90" i="6"/>
  <c r="BE174" i="6"/>
  <c r="BE180" i="6"/>
  <c r="BE184" i="6"/>
  <c r="BE214" i="6"/>
  <c r="F75" i="6"/>
  <c r="BE104" i="6"/>
  <c r="BE108" i="6"/>
  <c r="BE186" i="6"/>
  <c r="BE216" i="6"/>
  <c r="BE88" i="6"/>
  <c r="BE112" i="6"/>
  <c r="BE138" i="6"/>
  <c r="BE208" i="6"/>
  <c r="BE132" i="6"/>
  <c r="BE204" i="6"/>
  <c r="BE224" i="6"/>
  <c r="BE102" i="6"/>
  <c r="BE106" i="6"/>
  <c r="BE126" i="6"/>
  <c r="BE148" i="6"/>
  <c r="F55" i="5"/>
  <c r="E69" i="5"/>
  <c r="J73" i="5"/>
  <c r="J76" i="5"/>
  <c r="BE100" i="5"/>
  <c r="BE122" i="5"/>
  <c r="BE128" i="5"/>
  <c r="BE132" i="5"/>
  <c r="BE90" i="5"/>
  <c r="BE98" i="5"/>
  <c r="BE160" i="5"/>
  <c r="BE108" i="5"/>
  <c r="BE130" i="5"/>
  <c r="BE138" i="5"/>
  <c r="BE142" i="5"/>
  <c r="BE152" i="5"/>
  <c r="BE148" i="5"/>
  <c r="BE168" i="5"/>
  <c r="BE80" i="5"/>
  <c r="BE106" i="5"/>
  <c r="BE114" i="5"/>
  <c r="BE92" i="5"/>
  <c r="BE110" i="5"/>
  <c r="BE158" i="5"/>
  <c r="BE170" i="5"/>
  <c r="BE88" i="5"/>
  <c r="BE172" i="5"/>
  <c r="BE86" i="5"/>
  <c r="BE146" i="5"/>
  <c r="BE150" i="5"/>
  <c r="F54" i="5"/>
  <c r="BE124" i="5"/>
  <c r="BE144" i="5"/>
  <c r="BE166" i="5"/>
  <c r="BE102" i="5"/>
  <c r="BE134" i="5"/>
  <c r="BE162" i="5"/>
  <c r="J54" i="5"/>
  <c r="BE82" i="5"/>
  <c r="BE120" i="5"/>
  <c r="BE136" i="5"/>
  <c r="BE164" i="5"/>
  <c r="BE116" i="5"/>
  <c r="BE126" i="5"/>
  <c r="BE84" i="5"/>
  <c r="BE94" i="5"/>
  <c r="BE104" i="5"/>
  <c r="BE118" i="5"/>
  <c r="BE112" i="5"/>
  <c r="BE154" i="5"/>
  <c r="BE96" i="5"/>
  <c r="BE140" i="5"/>
  <c r="BE156" i="5"/>
  <c r="J54" i="4"/>
  <c r="BE122" i="4"/>
  <c r="BE134" i="4"/>
  <c r="BE140" i="4"/>
  <c r="BE146" i="4"/>
  <c r="BE144" i="4"/>
  <c r="BE148" i="4"/>
  <c r="BE168" i="4"/>
  <c r="E69" i="4"/>
  <c r="BE136" i="4"/>
  <c r="BE162" i="4"/>
  <c r="J73" i="4"/>
  <c r="BE94" i="4"/>
  <c r="BE126" i="4"/>
  <c r="BE96" i="4"/>
  <c r="BE108" i="4"/>
  <c r="BE172" i="4"/>
  <c r="BE176" i="4"/>
  <c r="F75" i="4"/>
  <c r="BE92" i="4"/>
  <c r="BE158" i="4"/>
  <c r="J55" i="4"/>
  <c r="BE128" i="4"/>
  <c r="BE164" i="4"/>
  <c r="F76" i="4"/>
  <c r="BE82" i="4"/>
  <c r="BE88" i="4"/>
  <c r="BE98" i="4"/>
  <c r="BE112" i="4"/>
  <c r="BE149" i="4"/>
  <c r="BE160" i="4"/>
  <c r="BE166" i="4"/>
  <c r="BE180" i="4"/>
  <c r="BE110" i="4"/>
  <c r="BE120" i="4"/>
  <c r="BE154" i="4"/>
  <c r="BE84" i="4"/>
  <c r="BE90" i="4"/>
  <c r="BE100" i="4"/>
  <c r="BE124" i="4"/>
  <c r="BE170" i="4"/>
  <c r="BE174" i="4"/>
  <c r="BE178" i="4"/>
  <c r="BE80" i="4"/>
  <c r="BE114" i="4"/>
  <c r="BE118" i="4"/>
  <c r="BE186" i="4"/>
  <c r="BE188" i="4"/>
  <c r="BE190" i="4"/>
  <c r="BE192" i="4"/>
  <c r="BE194" i="4"/>
  <c r="BE198" i="4"/>
  <c r="BE132" i="4"/>
  <c r="BE156" i="4"/>
  <c r="BE182" i="4"/>
  <c r="BE184" i="4"/>
  <c r="BE200" i="4"/>
  <c r="BE202" i="4"/>
  <c r="BE207" i="4"/>
  <c r="BE210" i="4"/>
  <c r="BE214" i="4"/>
  <c r="BE220" i="4"/>
  <c r="BE224" i="4"/>
  <c r="BE228" i="4"/>
  <c r="BE232" i="4"/>
  <c r="BE86" i="4"/>
  <c r="BE102" i="4"/>
  <c r="BE104" i="4"/>
  <c r="BE106" i="4"/>
  <c r="BE116" i="4"/>
  <c r="BE195" i="4"/>
  <c r="BE196" i="4"/>
  <c r="BE197" i="4"/>
  <c r="BE204" i="4"/>
  <c r="BE208" i="4"/>
  <c r="BE222" i="4"/>
  <c r="BE226" i="4"/>
  <c r="BE230" i="4"/>
  <c r="BE234" i="4"/>
  <c r="BE236" i="4"/>
  <c r="BE130" i="4"/>
  <c r="BE138" i="4"/>
  <c r="BE142" i="4"/>
  <c r="BE150" i="4"/>
  <c r="BE152" i="4"/>
  <c r="BE199" i="4"/>
  <c r="BE201" i="4"/>
  <c r="BE203" i="4"/>
  <c r="BE206" i="4"/>
  <c r="BE209" i="4"/>
  <c r="BE212" i="4"/>
  <c r="BE216" i="4"/>
  <c r="BE218" i="4"/>
  <c r="J52" i="3"/>
  <c r="J75" i="3"/>
  <c r="F54" i="3"/>
  <c r="BE86" i="3"/>
  <c r="BE106" i="3"/>
  <c r="BE134" i="3"/>
  <c r="BE124" i="3"/>
  <c r="BE88" i="3"/>
  <c r="BE94" i="3"/>
  <c r="BE98" i="3"/>
  <c r="BE116" i="3"/>
  <c r="BE130" i="3"/>
  <c r="BE138" i="3"/>
  <c r="BE160" i="3"/>
  <c r="BE92" i="3"/>
  <c r="BE102" i="3"/>
  <c r="BE136" i="3"/>
  <c r="BE146" i="3"/>
  <c r="BE148" i="3"/>
  <c r="BE162" i="3"/>
  <c r="BE164" i="3"/>
  <c r="BE110" i="3"/>
  <c r="BE114" i="3"/>
  <c r="BE120" i="3"/>
  <c r="BE140" i="3"/>
  <c r="BE154" i="3"/>
  <c r="BE166" i="3"/>
  <c r="F55" i="3"/>
  <c r="BE122" i="3"/>
  <c r="BE152" i="3"/>
  <c r="E69" i="3"/>
  <c r="BE80" i="3"/>
  <c r="BE132" i="3"/>
  <c r="BE150" i="3"/>
  <c r="BE84" i="3"/>
  <c r="BE90" i="3"/>
  <c r="BE128" i="3"/>
  <c r="J55" i="3"/>
  <c r="BE144" i="3"/>
  <c r="BE158" i="3"/>
  <c r="BE96" i="3"/>
  <c r="BE142" i="3"/>
  <c r="BE100" i="3"/>
  <c r="BE112" i="3"/>
  <c r="BE118" i="3"/>
  <c r="BE156" i="3"/>
  <c r="BE82" i="3"/>
  <c r="BE104" i="3"/>
  <c r="BE108" i="3"/>
  <c r="BE126" i="3"/>
  <c r="J52" i="2"/>
  <c r="J54" i="2"/>
  <c r="F75" i="2"/>
  <c r="F76" i="2"/>
  <c r="BE80" i="2"/>
  <c r="BE85" i="2"/>
  <c r="BE86" i="2"/>
  <c r="E69" i="2"/>
  <c r="BE83" i="2"/>
  <c r="BE84" i="2"/>
  <c r="BE87" i="2"/>
  <c r="J55" i="2"/>
  <c r="BE81" i="2"/>
  <c r="BE82" i="2"/>
  <c r="F35" i="6"/>
  <c r="BB59" i="1" s="1"/>
  <c r="F36" i="13"/>
  <c r="BC66" i="1" s="1"/>
  <c r="F36" i="12"/>
  <c r="BC65" i="1" s="1"/>
  <c r="J34" i="2"/>
  <c r="AW55" i="1"/>
  <c r="J30" i="9"/>
  <c r="F37" i="10"/>
  <c r="BD63" i="1" s="1"/>
  <c r="F35" i="3"/>
  <c r="BB56" i="1"/>
  <c r="F35" i="14"/>
  <c r="BB67" i="1"/>
  <c r="F34" i="9"/>
  <c r="BA62" i="1" s="1"/>
  <c r="F36" i="11"/>
  <c r="BC64" i="1" s="1"/>
  <c r="F35" i="13"/>
  <c r="BB66" i="1" s="1"/>
  <c r="F35" i="8"/>
  <c r="BB61" i="1"/>
  <c r="J34" i="3"/>
  <c r="AW56" i="1" s="1"/>
  <c r="F37" i="14"/>
  <c r="BD67" i="1" s="1"/>
  <c r="F37" i="2"/>
  <c r="BD55" i="1" s="1"/>
  <c r="F36" i="3"/>
  <c r="BC56" i="1"/>
  <c r="F34" i="4"/>
  <c r="BA57" i="1" s="1"/>
  <c r="F34" i="5"/>
  <c r="BA58" i="1" s="1"/>
  <c r="F36" i="8"/>
  <c r="BC61" i="1" s="1"/>
  <c r="J34" i="5"/>
  <c r="AW58" i="1" s="1"/>
  <c r="F35" i="9"/>
  <c r="BB62" i="1" s="1"/>
  <c r="F35" i="5"/>
  <c r="BB58" i="1"/>
  <c r="J34" i="10"/>
  <c r="AW63" i="1" s="1"/>
  <c r="F34" i="6"/>
  <c r="BA59" i="1"/>
  <c r="J34" i="12"/>
  <c r="AW65" i="1"/>
  <c r="F36" i="4"/>
  <c r="BC57" i="1"/>
  <c r="F37" i="6"/>
  <c r="BD59" i="1" s="1"/>
  <c r="J30" i="2"/>
  <c r="J34" i="11"/>
  <c r="AW64" i="1" s="1"/>
  <c r="F37" i="9"/>
  <c r="BD62" i="1"/>
  <c r="F34" i="12"/>
  <c r="BA65" i="1" s="1"/>
  <c r="F35" i="10"/>
  <c r="BB63" i="1"/>
  <c r="J34" i="9"/>
  <c r="AW62" i="1"/>
  <c r="F34" i="14"/>
  <c r="BA67" i="1"/>
  <c r="F35" i="2"/>
  <c r="BB55" i="1" s="1"/>
  <c r="F37" i="11"/>
  <c r="BD64" i="1"/>
  <c r="F34" i="13"/>
  <c r="BA66" i="1" s="1"/>
  <c r="F37" i="4"/>
  <c r="BD57" i="1" s="1"/>
  <c r="J34" i="13"/>
  <c r="AW66" i="1" s="1"/>
  <c r="F37" i="3"/>
  <c r="BD56" i="1" s="1"/>
  <c r="J34" i="14"/>
  <c r="AW67" i="1"/>
  <c r="F34" i="8"/>
  <c r="BA61" i="1" s="1"/>
  <c r="F37" i="8"/>
  <c r="BD61" i="1"/>
  <c r="J34" i="6"/>
  <c r="AW59" i="1" s="1"/>
  <c r="J30" i="12"/>
  <c r="F36" i="10"/>
  <c r="BC63" i="1" s="1"/>
  <c r="F37" i="12"/>
  <c r="BD65" i="1"/>
  <c r="F34" i="2"/>
  <c r="BA55" i="1" s="1"/>
  <c r="J34" i="7"/>
  <c r="AW60" i="1" s="1"/>
  <c r="F36" i="14"/>
  <c r="BC67" i="1" s="1"/>
  <c r="F36" i="6"/>
  <c r="BC59" i="1" s="1"/>
  <c r="F36" i="5"/>
  <c r="BC58" i="1" s="1"/>
  <c r="F35" i="11"/>
  <c r="BB64" i="1" s="1"/>
  <c r="F34" i="11"/>
  <c r="BA64" i="1"/>
  <c r="F37" i="7"/>
  <c r="BD60" i="1" s="1"/>
  <c r="F36" i="2"/>
  <c r="BC55" i="1" s="1"/>
  <c r="F37" i="13"/>
  <c r="BD66" i="1" s="1"/>
  <c r="J34" i="4"/>
  <c r="AW57" i="1"/>
  <c r="F34" i="3"/>
  <c r="BA56" i="1" s="1"/>
  <c r="F34" i="10"/>
  <c r="BA63" i="1" s="1"/>
  <c r="F35" i="7"/>
  <c r="BB60" i="1" s="1"/>
  <c r="J34" i="8"/>
  <c r="AW61" i="1" s="1"/>
  <c r="F35" i="4"/>
  <c r="BB57" i="1" s="1"/>
  <c r="F37" i="5"/>
  <c r="BD58" i="1" s="1"/>
  <c r="F34" i="7"/>
  <c r="BA60" i="1" s="1"/>
  <c r="F35" i="12"/>
  <c r="BB65" i="1"/>
  <c r="F36" i="7"/>
  <c r="BC60" i="1" s="1"/>
  <c r="J30" i="7" l="1"/>
  <c r="J59" i="7"/>
  <c r="J30" i="5"/>
  <c r="J59" i="5"/>
  <c r="J59" i="10"/>
  <c r="J30" i="10"/>
  <c r="J59" i="4"/>
  <c r="J30" i="4"/>
  <c r="J30" i="8"/>
  <c r="AG61" i="1" s="1"/>
  <c r="AN61" i="1" s="1"/>
  <c r="J59" i="8"/>
  <c r="J59" i="11"/>
  <c r="J30" i="11"/>
  <c r="AG64" i="1" s="1"/>
  <c r="AN64" i="1" s="1"/>
  <c r="J59" i="6"/>
  <c r="J30" i="6"/>
  <c r="J30" i="3"/>
  <c r="J59" i="3"/>
  <c r="P88" i="13"/>
  <c r="AU66" i="1" s="1"/>
  <c r="AU54" i="1" s="1"/>
  <c r="T88" i="13"/>
  <c r="BK88" i="13"/>
  <c r="J88" i="13"/>
  <c r="J59" i="13" s="1"/>
  <c r="AG57" i="1"/>
  <c r="AG56" i="1"/>
  <c r="AG65" i="1"/>
  <c r="AG63" i="1"/>
  <c r="AG62" i="1"/>
  <c r="AN62" i="1" s="1"/>
  <c r="AG60" i="1"/>
  <c r="AG59" i="1"/>
  <c r="AN59" i="1" s="1"/>
  <c r="AG58" i="1"/>
  <c r="AG55" i="1"/>
  <c r="F33" i="14"/>
  <c r="AZ67" i="1"/>
  <c r="BA54" i="1"/>
  <c r="W30" i="1" s="1"/>
  <c r="BC54" i="1"/>
  <c r="W32" i="1" s="1"/>
  <c r="F33" i="12"/>
  <c r="AZ65" i="1" s="1"/>
  <c r="J33" i="6"/>
  <c r="AV59" i="1" s="1"/>
  <c r="AT59" i="1" s="1"/>
  <c r="F33" i="11"/>
  <c r="AZ64" i="1"/>
  <c r="J33" i="9"/>
  <c r="AV62" i="1" s="1"/>
  <c r="AT62" i="1" s="1"/>
  <c r="J33" i="7"/>
  <c r="AV60" i="1" s="1"/>
  <c r="AT60" i="1" s="1"/>
  <c r="AN60" i="1" s="1"/>
  <c r="J30" i="14"/>
  <c r="AG67" i="1"/>
  <c r="F33" i="6"/>
  <c r="AZ59" i="1" s="1"/>
  <c r="J33" i="10"/>
  <c r="AV63" i="1" s="1"/>
  <c r="AT63" i="1" s="1"/>
  <c r="AN63" i="1" s="1"/>
  <c r="J33" i="3"/>
  <c r="AV56" i="1" s="1"/>
  <c r="AT56" i="1" s="1"/>
  <c r="F33" i="8"/>
  <c r="AZ61" i="1" s="1"/>
  <c r="BB54" i="1"/>
  <c r="W31" i="1"/>
  <c r="J33" i="2"/>
  <c r="AV55" i="1" s="1"/>
  <c r="AT55" i="1" s="1"/>
  <c r="AN55" i="1" s="1"/>
  <c r="J33" i="4"/>
  <c r="AV57" i="1" s="1"/>
  <c r="AT57" i="1" s="1"/>
  <c r="AN57" i="1" s="1"/>
  <c r="F33" i="2"/>
  <c r="AZ55" i="1" s="1"/>
  <c r="J33" i="14"/>
  <c r="AV67" i="1" s="1"/>
  <c r="AT67" i="1" s="1"/>
  <c r="F33" i="5"/>
  <c r="AZ58" i="1"/>
  <c r="F33" i="13"/>
  <c r="AZ66" i="1" s="1"/>
  <c r="J30" i="13"/>
  <c r="F33" i="3"/>
  <c r="AZ56" i="1"/>
  <c r="J33" i="8"/>
  <c r="AV61" i="1"/>
  <c r="AT61" i="1"/>
  <c r="F33" i="9"/>
  <c r="AZ62" i="1"/>
  <c r="F33" i="7"/>
  <c r="AZ60" i="1"/>
  <c r="F33" i="4"/>
  <c r="AZ57" i="1"/>
  <c r="BD54" i="1"/>
  <c r="W33" i="1" s="1"/>
  <c r="J33" i="12"/>
  <c r="AV65" i="1"/>
  <c r="AT65" i="1" s="1"/>
  <c r="AN65" i="1" s="1"/>
  <c r="J33" i="5"/>
  <c r="AV58" i="1" s="1"/>
  <c r="AT58" i="1" s="1"/>
  <c r="AN58" i="1" s="1"/>
  <c r="J33" i="11"/>
  <c r="AV64" i="1"/>
  <c r="AT64" i="1" s="1"/>
  <c r="J33" i="13"/>
  <c r="AV66" i="1" s="1"/>
  <c r="AT66" i="1" s="1"/>
  <c r="F33" i="10"/>
  <c r="AZ63" i="1"/>
  <c r="AN56" i="1" l="1"/>
  <c r="AN67" i="1"/>
  <c r="AG66" i="1"/>
  <c r="AN66" i="1" s="1"/>
  <c r="J39" i="14"/>
  <c r="J39" i="13"/>
  <c r="J39" i="12"/>
  <c r="J39" i="11"/>
  <c r="J39" i="10"/>
  <c r="J39" i="9"/>
  <c r="J39" i="8"/>
  <c r="J39" i="7"/>
  <c r="J39" i="6"/>
  <c r="J39" i="5"/>
  <c r="J39" i="4"/>
  <c r="J39" i="3"/>
  <c r="J39" i="2"/>
  <c r="AW54" i="1"/>
  <c r="AK30" i="1"/>
  <c r="AG54" i="1"/>
  <c r="AZ54" i="1"/>
  <c r="W29" i="1"/>
  <c r="AX54" i="1"/>
  <c r="AY54" i="1"/>
  <c r="AK26" i="1" l="1"/>
  <c r="AV54" i="1"/>
  <c r="AK29" i="1" s="1"/>
  <c r="AK35" i="1" s="1"/>
  <c r="AT54" i="1" l="1"/>
  <c r="AN54" i="1" l="1"/>
</calcChain>
</file>

<file path=xl/sharedStrings.xml><?xml version="1.0" encoding="utf-8"?>
<sst xmlns="http://schemas.openxmlformats.org/spreadsheetml/2006/main" count="15314" uniqueCount="1294">
  <si>
    <t>Export Komplet</t>
  </si>
  <si>
    <t>VZ</t>
  </si>
  <si>
    <t>2.0</t>
  </si>
  <si>
    <t>ZAMOK</t>
  </si>
  <si>
    <t>False</t>
  </si>
  <si>
    <t>{55ef9227-4418-4fa5-b390-4c4e9bad19f9}</t>
  </si>
  <si>
    <t>0,01</t>
  </si>
  <si>
    <t>21</t>
  </si>
  <si>
    <t>12</t>
  </si>
  <si>
    <t>REKAPITULACE STAVBY</t>
  </si>
  <si>
    <t>v ---  níže se nacházejí doplnkové a pomocné údaje k sestavám  --- v</t>
  </si>
  <si>
    <t>Návod na vyplnění</t>
  </si>
  <si>
    <t>0,001</t>
  </si>
  <si>
    <t>Kód:</t>
  </si>
  <si>
    <t>64024xxx</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</si>
  <si>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</si>
  <si>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</si>
  <si>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Cyklická obnova trati Pardubice (mimo) - Kolín (mimo)</t>
  </si>
  <si>
    <t>KSO:</t>
  </si>
  <si>
    <t/>
  </si>
  <si>
    <t>CC-CZ:</t>
  </si>
  <si>
    <t>Místo:</t>
  </si>
  <si>
    <t xml:space="preserve"> </t>
  </si>
  <si>
    <t>Datum:</t>
  </si>
  <si>
    <t>8. 7. 2024</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</si>
  <si>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</si>
  <si>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</si>
  <si>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</si>
  <si>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</si>
  <si>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</si>
  <si>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</si>
  <si>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</si>
  <si>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</si>
  <si>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</si>
  <si>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</si>
  <si>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</si>
  <si>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</si>
  <si>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</si>
  <si>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</si>
  <si>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</si>
  <si>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</si>
  <si>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</si>
  <si>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</si>
  <si>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</si>
  <si>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</si>
  <si>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</si>
  <si>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</si>
  <si>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</si>
  <si>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</si>
  <si>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</si>
  <si>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</si>
  <si>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</si>
  <si>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</si>
  <si>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</si>
  <si>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</si>
  <si>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</si>
  <si>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</si>
  <si>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</si>
  <si>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</si>
  <si>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</si>
  <si>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</si>
  <si>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</si>
  <si>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</si>
  <si>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</si>
  <si>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</si>
  <si>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</si>
  <si>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</si>
  <si>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</si>
  <si>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</si>
  <si>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</si>
  <si>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</si>
  <si>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</si>
  <si>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</si>
  <si>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</si>
  <si>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</si>
  <si>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Práce na zařízení SSZT</t>
  </si>
  <si>
    <t>STA</t>
  </si>
  <si>
    <t>1</t>
  </si>
  <si>
    <t>{dfbfd6bf-48e8-4cdf-9492-942f10335f59}</t>
  </si>
  <si>
    <t>2</t>
  </si>
  <si>
    <t>SO 01</t>
  </si>
  <si>
    <t>Práce na  žel. svršku v TÚ Pardubice - Přelouč</t>
  </si>
  <si>
    <t>{3067ad4a-89c3-4956-a6bf-15a99ab76d70}</t>
  </si>
  <si>
    <t>SO 02</t>
  </si>
  <si>
    <t>Práce na žel. svršku v žst. Přelouč</t>
  </si>
  <si>
    <t>{6d1a07d5-0a85-477e-b63f-1d2a0d4a5334}</t>
  </si>
  <si>
    <t>So 03</t>
  </si>
  <si>
    <t>Práce na žel. svršku v TÚ Přelouč - Řečany nad Labem</t>
  </si>
  <si>
    <t>{61600349-7863-4006-96e6-9b0e0d967d39}</t>
  </si>
  <si>
    <t>SO 04</t>
  </si>
  <si>
    <t>Práce na žel. svršku v žst. Řečany nad Labem</t>
  </si>
  <si>
    <t>{f53d08cd-29ea-4a2d-ba87-d60be15d43ff}</t>
  </si>
  <si>
    <t>SO 05</t>
  </si>
  <si>
    <t>Práce na žel. svršku v TÚ Řečany nad Labem - Záboří nad Labem</t>
  </si>
  <si>
    <t>{1668fdb1-636f-496a-8356-70db37f1eb9c}</t>
  </si>
  <si>
    <t>SO 06</t>
  </si>
  <si>
    <t>Práce na žel. svršku v žst. Záboří nad Labem</t>
  </si>
  <si>
    <t>{c262746b-ad38-4115-8dc1-840975889223}</t>
  </si>
  <si>
    <t>SO 07</t>
  </si>
  <si>
    <t>Práce na žel. svršku v TÚ Záboří nad Labem - Kolín</t>
  </si>
  <si>
    <t>{e3599564-7e73-4398-83cc-bf6097e42fea}</t>
  </si>
  <si>
    <t>SO 08</t>
  </si>
  <si>
    <t>Rekonstrukce žel. přejezdu P4906 v km 312,103 trati Česká Třebová - Praha</t>
  </si>
  <si>
    <t>{839a371b-60b4-4a96-a2dc-387a898e8220}</t>
  </si>
  <si>
    <t>So 09</t>
  </si>
  <si>
    <t>Rekonstrukce žel. přejezdu P4913 v km 328,440 trati Česká Třebová - Praha</t>
  </si>
  <si>
    <t>{6b80f3ac-2c49-48f0-94eb-fcfc803b6e9a}</t>
  </si>
  <si>
    <t>SO 10</t>
  </si>
  <si>
    <t>Rekonstrukce žel. přejezdu P4920 v km 343,291 trati Česká Třebová - Praha</t>
  </si>
  <si>
    <t>{1127c911-1e23-492d-a462-41a258f6c368}</t>
  </si>
  <si>
    <t>SO 11</t>
  </si>
  <si>
    <t>Materiál objednatele - NEVYPLŇOVAT</t>
  </si>
  <si>
    <t>{43867867-2eca-45ad-9840-33365d5d0165}</t>
  </si>
  <si>
    <t>VON</t>
  </si>
  <si>
    <t>{fd58afa1-f671-4cfd-b265-0ba93f2c380e}</t>
  </si>
  <si>
    <t>KRYCÍ LIST SOUPISU PRACÍ</t>
  </si>
  <si>
    <t>Objekt:</t>
  </si>
  <si>
    <t>PS 01 - Práce na zařízení SSZT</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</si>
  <si>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</si>
  <si>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</si>
  <si>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</si>
  <si>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</si>
  <si>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</si>
  <si>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</si>
  <si>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</si>
  <si>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</si>
  <si>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</si>
  <si>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</si>
  <si>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</si>
  <si>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</si>
  <si>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</si>
  <si>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</si>
  <si>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</si>
  <si>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</si>
  <si>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</si>
  <si>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</si>
  <si>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7594140420</t>
  </si>
  <si>
    <t>Lanové propojení s ukončením oky LOIo 1xFe20/400 norma 257579003 (HM0404223991336)</t>
  </si>
  <si>
    <t>kus</t>
  </si>
  <si>
    <t>Sborník UOŽI 01 2024</t>
  </si>
  <si>
    <t>8</t>
  </si>
  <si>
    <t>ROZPOCET</t>
  </si>
  <si>
    <t>4</t>
  </si>
  <si>
    <t>7594140680</t>
  </si>
  <si>
    <t>Lanové propojení s ukončením oky LOIo 2xFe20/400 norma 258579003 (HM0404223991369)</t>
  </si>
  <si>
    <t>3</t>
  </si>
  <si>
    <t>7594200095</t>
  </si>
  <si>
    <t>Výstroj konců kolejových obvodů a kódovacích smyček Transformátor stykový DT 075 F (CV371119001)</t>
  </si>
  <si>
    <t>6</t>
  </si>
  <si>
    <t>K</t>
  </si>
  <si>
    <t>7594207012</t>
  </si>
  <si>
    <t>Demontáž stykového transformátoru DT 075 C</t>
  </si>
  <si>
    <t>5</t>
  </si>
  <si>
    <t>7594207014</t>
  </si>
  <si>
    <t>Demontáž stykového transformátoru DT bez oleje</t>
  </si>
  <si>
    <t>10</t>
  </si>
  <si>
    <t>7594105072</t>
  </si>
  <si>
    <t>Montáž lanového propojení tlumivek na betonové pražce 3,7 nebo 4,2 m</t>
  </si>
  <si>
    <t>7</t>
  </si>
  <si>
    <t>7594107070</t>
  </si>
  <si>
    <t>Demontáž lanového propojení tlumivek z betonových pražců</t>
  </si>
  <si>
    <t>14</t>
  </si>
  <si>
    <t>7594205014</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</si>
  <si>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</si>
  <si>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16</t>
  </si>
  <si>
    <t>SO 01 - Práce na  žel. svršku v TÚ Pardubice - Přelouč</t>
  </si>
  <si>
    <t>5907050110</t>
  </si>
  <si>
    <t>Dělení kolejnic kyslíkem, soustavy UIC60 nebo R65 Poznámka: 1. V cenách jsou započteny náklady na manipulaci, podložení, označení a provedení řezu kolejnice.</t>
  </si>
  <si>
    <t>P</t>
  </si>
  <si>
    <t>Poznámka k položce:_x000D_
kol.č. 1 :  308,485-308,510 =12 ks_x000D_
kol.č. 2 :  311,320-311,350; 315,125-315,150; 314,880 -314,905; 315,260-315,285 - 30+25+25+25= 50 sk_x000D_
LIS v kol.č. 1 a 2 :  64*2=128,00 ks_x000D_
přejezd: 1. a 2. TK 2*4=8_x000D_
celkem :12+50+128+8=198ks</t>
  </si>
  <si>
    <t>5906140135</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</si>
  <si>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</si>
  <si>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</si>
  <si>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Poznámka k položce:_x000D_
kol.č. 1 :  308,485-308,510 - 25m_x000D_
kol.č. 2 :  311,320-311,350; 315,125-315,150; 314,880 -314,905; 315,260-315,285 - 30+25+25+25=105m_x000D_
pod LIS 1. TK 5* 4m_x000D_
pod LIS 2. TK 7*4m_x000D_
celkem :  0,025+0,105+5*0,004+7*0,004=0,178 km</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</si>
  <si>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</si>
  <si>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</si>
  <si>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m3</t>
  </si>
  <si>
    <t>Poznámka k položce:_x000D_
kol. č. 1 25*4*0,55+5*(4*4*0,55)+60*(3,5*0,3*0,55)=133,650_x000D_
kol. č. 2 105*4*0,55+7*(4*4*0,55)+129*(3,5*0,3*0,55)=367,098_x000D_
celkem: 500,748m3</t>
  </si>
  <si>
    <t>9902100100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</si>
  <si>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</si>
  <si>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t</t>
  </si>
  <si>
    <t>Poznámka k položce:_x000D_
odvoz suti pro uložení na mezideponii na pozemku OŘ_x000D_
celkem : 500,748*1,808=905,351 t</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</si>
  <si>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</si>
  <si>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</si>
  <si>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Poznámka k položce:_x000D_
naložení suti na mezideponii pro odvoz na skládku_x000D_
celkem : 500,748*1,808=905,351 t</t>
  </si>
  <si>
    <t xml:space="preserve">Poznámka k položce:_x000D_
naložení suti na mezideponii pro odvoz na skládku_x000D_
celkem : 500,748*1,808=905,351 t_x000D_
</t>
  </si>
  <si>
    <t>9902109200</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</si>
  <si>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</si>
  <si>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Poznámka k položce:_x000D_
odvoz suti na skládku -- cca 20 km_x000D_
naložení suti na mezideponii pro odvoz na skládku_x000D_
celkem : 500,748*1,808=905,351 t</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</si>
  <si>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</si>
  <si>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</si>
  <si>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poplatek za uložení suti na skládku_x000D_
celkem : 500,748*1,808=905,351 t</t>
  </si>
  <si>
    <t>9</t>
  </si>
  <si>
    <t>5906130325</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</si>
  <si>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</si>
  <si>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18</t>
  </si>
  <si>
    <t>Poznámka k položce:_x000D_
kol.č. 1 :  308,485-308,510 - 25m_x000D_
kol.č. 2 :  311,320-311,350; 315,260-315,285; 314,880 -314,905; 315,260-315,285 - 30+25+25+25=105m_x000D_
pod LIS 1. TK 5* 4m_x000D_
pod LIS 2. TK 7*4m_x000D_
celkem :  0,025+0,105+5*0,004+7*0,004=0,178 km</t>
  </si>
  <si>
    <t>5909032020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</si>
  <si>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</si>
  <si>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20</t>
  </si>
  <si>
    <t>Poznámka k položce:_x000D_
kol.č. 1 :  km 306,700-317,046 = 10 ,346_x000D_
kol.č. 2 :  km 306,700-317,046 = 10 ,346_x000D_
celkem :  10,346 + 10,346=20,692</t>
  </si>
  <si>
    <t>11</t>
  </si>
  <si>
    <t>5909030020</t>
  </si>
  <si>
    <t>Následná úprava GPK koleje směrové a výškové uspořádání pražce betonové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</si>
  <si>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22</t>
  </si>
  <si>
    <t>Poznámka k položce:_x000D_
kol.č. 1 :  odhad  cca 0,500 km_x000D_
kol.č. 2 :  odhad  cca 0,500 km_x000D_
celkem :  0,5+0,5=1,000 km</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</si>
  <si>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</si>
  <si>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</si>
  <si>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24</t>
  </si>
  <si>
    <t>Poznámka k položce:_x000D_
celkem :  20,692*1000*3,4*0,025=1 758,820 m3</t>
  </si>
  <si>
    <t>13</t>
  </si>
  <si>
    <t>5955101000</t>
  </si>
  <si>
    <t>Kamenivo drcené štěrk frakce 31,5/63 (32/63) třídy BI</t>
  </si>
  <si>
    <t>26</t>
  </si>
  <si>
    <t>Poznámka k položce:_x000D_
doplnění KL při výměně KL malou mechanizací : 500,748*2,035=1 019,021 t_x000D_
doplnění KL při úpravě GPK : 20,6928*1000*3,4*0,025*2,035=2 429,953 t_x000D_
celkem : 1 019,021+2 429,953=4 598,220 t</t>
  </si>
  <si>
    <t>28</t>
  </si>
  <si>
    <t xml:space="preserve">Poznámka k položce:_x000D_
lom Zárubka - 74 km_x000D_
celkem : 1 019,021+2 429,953=4 598,220 t_x000D_
</t>
  </si>
  <si>
    <t>15</t>
  </si>
  <si>
    <t>30</t>
  </si>
  <si>
    <t>Poznámka k položce:_x000D_
lom Zárubka - 74 km : 74-10=64/10 - zaokrouhleno na 7 _x000D_
celkem : 4 598,220*7=32 187,539  t</t>
  </si>
  <si>
    <t>5909050020</t>
  </si>
  <si>
    <t>Stabilizace kolejového lože koleje stávajícího Poznámka: 1. V cenách jsou započteny náklady na stabilizaci v režimu s řízeným (konstantním) poklesem včetně měření a předání tištěných výstupů.</t>
  </si>
  <si>
    <t>32</t>
  </si>
  <si>
    <t>Poznámka k položce:_x000D_
dle ZD :   stabilizace neřízená - 1 km _x000D_
dle ZD :  stabilizace řízená 10,346 + 10,346=20,692 km_x000D_
dle ZD :   stabilizace - 1 km po následném podbití _x000D_
celkem: 1+20, 692+1=22,692 km</t>
  </si>
  <si>
    <t>17</t>
  </si>
  <si>
    <t>5910063050</t>
  </si>
  <si>
    <t>Opravné souvislé broušení kolejnic R260 příčný a podélný profil oprava příčného a podélného profilu. 1m = 1m koleje</t>
  </si>
  <si>
    <t>m</t>
  </si>
  <si>
    <t>34</t>
  </si>
  <si>
    <t>5906015120</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</si>
  <si>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</si>
  <si>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36</t>
  </si>
  <si>
    <t>Poznámka k položce:_x000D_
kol.č. 1 :  dle ZD 50,00 ks_x000D_
kol.č. 2 :  dle ZD  50,00 ks_x000D_
celkem : 50+50=100,00 ks</t>
  </si>
  <si>
    <t>19</t>
  </si>
  <si>
    <t>9902200100</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</si>
  <si>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</si>
  <si>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38</t>
  </si>
  <si>
    <t>Poznámka k položce:_x000D_
přeprava vyzískaných pražců do žel.stanice : (75+320)*0,327=129,165 t_x000D_
přeprava nových pražců (75+320)*0,327=129,165 t_x000D_
přeprava nových kolejnic 340*0,06=20,400 t</t>
  </si>
  <si>
    <t>5907010015</t>
  </si>
  <si>
    <t>Výměna LISŮ tvar UIC60, 60E2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</si>
  <si>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40</t>
  </si>
  <si>
    <t>Poznámka k položce:_x000D_
celkem v k.č. 1 a 2 :  (20+24)*4+(10+10)*5=276 m</t>
  </si>
  <si>
    <t>42</t>
  </si>
  <si>
    <t>Poznámka k položce:_x000D_
přeprava vyzískaných LIS a kolejnic do žel.stanice :44*0,281+20*0,341=19,184  t</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</si>
  <si>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</si>
  <si>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</si>
  <si>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</si>
  <si>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44</t>
  </si>
  <si>
    <t>Poznámka k položce:_x000D_
výměna KR v kol. č. 1. a 2. -  4+4+4+4+4=20 ks_x000D_
LIS v kol.č. 1 a 2 :  64*2=128,00 ks_x000D_
Přejezd: 2*4=8 ks_x000D_
celkem : 20+128+8=156 ks</t>
  </si>
  <si>
    <t>23</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</si>
  <si>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</si>
  <si>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</si>
  <si>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46</t>
  </si>
  <si>
    <t>Poznámka k položce:_x000D_
celkem v k.č. 1 a 2 :  odhad  -  73 ks</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</si>
  <si>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</si>
  <si>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</si>
  <si>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48</t>
  </si>
  <si>
    <t>Poznámka k položce:_x000D_
celkem v k.č. 1 a 2 :  odhad - 3 800 m</t>
  </si>
  <si>
    <t>25</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</si>
  <si>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</si>
  <si>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</si>
  <si>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50</t>
  </si>
  <si>
    <t>Poznámka k položce:_x000D_
celkem v k.č. 1 a 2 :  odhad -  3 800 m</t>
  </si>
  <si>
    <t>5913035230</t>
  </si>
  <si>
    <t>Demontáž celopryžové přejezdové konstrukce silně zatížené v koleji část vnější a vnitřní včetně závěrných zídek Poznámka: 1. V cenách jsou započteny náklady na demontáž konstrukce, naložení na dopravní prostředek.</t>
  </si>
  <si>
    <t>52</t>
  </si>
  <si>
    <t>Poznámka k položce:_x000D_
kol.č. 1:  v km 310,120 - 2*3,6m</t>
  </si>
  <si>
    <t>27</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</si>
  <si>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</si>
  <si>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</si>
  <si>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54</t>
  </si>
  <si>
    <t>56</t>
  </si>
  <si>
    <t>Poznámka k položce:_x000D_
kol.č. 1:  v km 311,890 -2* 7,2 m</t>
  </si>
  <si>
    <t>29</t>
  </si>
  <si>
    <t>58</t>
  </si>
  <si>
    <t>Poznámka k položce:_x000D_
kol.č. 1:  v km 311,890 - 2* 7,2 m</t>
  </si>
  <si>
    <t>7497371630</t>
  </si>
  <si>
    <t>Demontáže zařízení trakčního vedení svodu propojení nebo ukolejnění na elektrizovaných tratích nebo v kolejových obvodech - demontáž stávajícího zařízení se všemi pomocnými doplňujícími úpravami</t>
  </si>
  <si>
    <t>60</t>
  </si>
  <si>
    <t xml:space="preserve">Poznámka k položce:_x000D_
celkem v k.č. 1 a 2 _x000D_
</t>
  </si>
  <si>
    <t>31</t>
  </si>
  <si>
    <t>7497351560</t>
  </si>
  <si>
    <t>Montáž přímého ukolejnění na elektrizovaných tratích nebo v kolejových obvodech</t>
  </si>
  <si>
    <t>62</t>
  </si>
  <si>
    <t xml:space="preserve">Poznámka k položce:_x000D_
celkem v k.č. 1 a 2 </t>
  </si>
  <si>
    <t>7592007120</t>
  </si>
  <si>
    <t>Demontáž informačního bodu MIB 6</t>
  </si>
  <si>
    <t>64</t>
  </si>
  <si>
    <t>Poznámka k položce:_x000D_
celkem v k.č. 1 a 2 :  15,00 ks</t>
  </si>
  <si>
    <t>33</t>
  </si>
  <si>
    <t>7592005120</t>
  </si>
  <si>
    <t>Montáž informačního bodu MIB 6 - uložení a připevnění na určené místo, seřízení, přezkoušení</t>
  </si>
  <si>
    <t>66</t>
  </si>
  <si>
    <t>7592007160</t>
  </si>
  <si>
    <t>Demontáž balízy úplná včetně upevňovací sady</t>
  </si>
  <si>
    <t>68</t>
  </si>
  <si>
    <t>Poznámka k položce:_x000D_
celkem v k.č. 1 a 2 :  32,00 ks</t>
  </si>
  <si>
    <t>35</t>
  </si>
  <si>
    <t>7592005162</t>
  </si>
  <si>
    <t>Montáž balízy do kolejiště pomocí mezikolejnicového upevňovadla (Clamp, Vortok apod)</t>
  </si>
  <si>
    <t>70</t>
  </si>
  <si>
    <t>5912075020</t>
  </si>
  <si>
    <t>Demontáž magnetických bodů pro měřicí vůz (MV) Poznámka: 1. V cenách jsou započteny náklady demontáž magnetických bodů včetně manipulace s kameniva.</t>
  </si>
  <si>
    <t>72</t>
  </si>
  <si>
    <t>Poznámka k položce:_x000D_
celkem v k.č. 1 a 2 :  8,00 ks</t>
  </si>
  <si>
    <t>37</t>
  </si>
  <si>
    <t>5912080020</t>
  </si>
  <si>
    <t>Montáž magnetických bodů pro měřicí vůz (MV) Poznámka: 1. V cenách jsou započteny náklady montáž magnetických bodů včetně manipulace s kamenivem. 2. V cenách nejsou obsaženy náklady na dodávku materiálu.</t>
  </si>
  <si>
    <t>74</t>
  </si>
  <si>
    <t>76</t>
  </si>
  <si>
    <t>Poznámka k položce:_x000D_
celkem v k.č. 1 a 2 :  30,00 ks</t>
  </si>
  <si>
    <t>39</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</si>
  <si>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</si>
  <si>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78</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</si>
  <si>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</si>
  <si>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</si>
  <si>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80</t>
  </si>
  <si>
    <t>Poznámka k položce:_x000D_
materiál dodaný zhotovitelem</t>
  </si>
  <si>
    <t>41</t>
  </si>
  <si>
    <t>9902900400</t>
  </si>
  <si>
    <t>Složení objemnějšího kusového materiálu, vybouraných hmot Poznámka: 1. Ceny jsou určeny pro skládání materiálu z vlastních zásob objednatele.</t>
  </si>
  <si>
    <t>82</t>
  </si>
  <si>
    <t>84</t>
  </si>
  <si>
    <t>43</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</si>
  <si>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</si>
  <si>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</si>
  <si>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86</t>
  </si>
  <si>
    <t>Poznámka k položce:_x000D_
dvoucestný bagr</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</si>
  <si>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</si>
  <si>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</si>
  <si>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88</t>
  </si>
  <si>
    <t>Poznámka k položce:_x000D_
2x ASP, 2 x SSP,  2x bruska, 2x dynamický stabilizátor_x000D_
pro následné podbití 1xASP, SSP, dynamický stabilizátor</t>
  </si>
  <si>
    <t>SO 02 - Práce na žel. svršku v žst. Přelouč</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</si>
  <si>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</si>
  <si>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</si>
  <si>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Poznámka k položce:_x000D_
dle ZD :  zřízení přístupových cest - snesení ornice_x000D_
celkem :  400*3,5*0,25=300 m3</t>
  </si>
  <si>
    <t>Poznámka k položce:_x000D_
převoz výzisku_x000D_
celkem :  300*1,5=450 t</t>
  </si>
  <si>
    <t>5915020010</t>
  </si>
  <si>
    <t>Povrchová úprava plochy železničního spodku Poznámka: 1. V cenách jsou započteny náklady na urovnání a úpravu ploch nebo skládek výzisku kameniva a zeminy s jejich případnou rekultivací.</t>
  </si>
  <si>
    <t>m2</t>
  </si>
  <si>
    <t>Poznámka k položce:_x000D_
dle ZD :  rozprostření výzisku a ornice _x000D_
celkem :  400*3=1200 m2</t>
  </si>
  <si>
    <t>Poznámka k položce:_x000D_
dle ZD :  28+20+14+14+12+4+14+14+12+14+8+18+4+4+18+8+18+32=256,00 ks</t>
  </si>
  <si>
    <t>Poznámka k položce:_x000D_
dle ZD :  výměna KL v srdcovkové části výhybek, pod LIS a v přípojích_x000D_
4,5*4,5*0,55+4*4*0,55+1,5*4,5*0,55+4,5*4,5*0,55+4*4*0,55+1,5*4,5*0,55+9,1*4,5*0,5+1,5*4,5*0,55+9,1*4,5*0,5+1,5*4,5*0,55+9,1*4,5*0,5+1,5*4,5*0,55+4,5*4,5*0,55+4*4*0,55+1,5*4,5*0,55+4,5*4,5*0,55+1,5*4,5*0,55+9,1*4,5*0,5+9,1*4,5*0,5+9,1*4,5*0,5+2*4*4*0,55+9,1*4,5*0,5+4,5*4,5*0,55+1,5*4,5*0,55+4,5*4,5*0,55+1,5*4,5*0,55+9,1*4,5*0,5+1,5*4,5*0,55+4*4*0,55+9,1*4,5*0,5+1,5*4,5*0,55+4,5*4,5*0,55+4*4*0,55+1,5*4,5*0,35+8*4*4*0,55=437,438 m3</t>
  </si>
  <si>
    <t>Poznámka k položce:_x000D_
odvoz suti pro uložení na mezideponii na pozemku OŘ_x000D_
celkem :  437,438*1,808=790,887 t</t>
  </si>
  <si>
    <t>Poznámka k položce:_x000D_
naložení suti na mezideponii pro odvoz na skládku 50%_x000D_
celkem :  (437,438*1,808)/2=395,444</t>
  </si>
  <si>
    <t>Poznámka k položce:_x000D_
odvoz suti na skládku 50%_x000D_
celkem :  (437,438*1,808)/2=395,444</t>
  </si>
  <si>
    <t>Poznámka k položce:_x000D_
odvoz suti na skládku - cca 20 km -  (20-10)/10=1_x000D_
celkem :  (437,438*1,808)/2=395,444</t>
  </si>
  <si>
    <t>Poznámka k položce:_x000D_
poplatek za uložení suti na skládku 50%_x000D_
celkem :  (437,438*1,808)/2=395,444</t>
  </si>
  <si>
    <t>Poznámka k položce:_x000D_
dle ZD :  2,071 km</t>
  </si>
  <si>
    <t>5909042020</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</si>
  <si>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</si>
  <si>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Poznámka k položce:_x000D_
dle ZD :  1331,00 m</t>
  </si>
  <si>
    <t>5909040020</t>
  </si>
  <si>
    <t>Následná úprava GPK výhybky směrové a výškové uspořádání pražce betonové Poznámka: 1. V cenách jsou započteny náklady na úpravu směrového a výškového uspořádání strojní linkou ASP do projektované polohy, úpravu KL pluhem včetně dokončení ruční úpravy dle VL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</si>
  <si>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Poznámka k položce:_x000D_
dle ZD  :  150,00 m</t>
  </si>
  <si>
    <t>Poznámka k položce:_x000D_
dle ZD :  0,100 km</t>
  </si>
  <si>
    <t>Poznámka k položce:_x000D_
celkem :  1,63*1000*3,4*0,025=138,55 m3</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</si>
  <si>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</si>
  <si>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</si>
  <si>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Poznámka k položce:_x000D_
celkem :  1331*4,4*0,025=146,41 m3</t>
  </si>
  <si>
    <t>Poznámka k položce:_x000D_
doplnění KL při výměně KL malou mechanizací :  437,438*2,035=890,185 t_x000D_
doplnění KL při úpravě GPK kolejí :  1,63*1000*3,4*0,025*2,035=281,949 t_x000D_
doplnění KL při úpravě GPK výhybek :  1331*4,4*0,025*2,035=297,944 t_x000D_
celkem :  890,185+281,949+297,944=1470,079 t</t>
  </si>
  <si>
    <t>Poznámka k položce:_x000D_
celkem :  890,185+281,949+297,944=1470,079 t</t>
  </si>
  <si>
    <t>Poznámka k položce:_x000D_
lom Zárubka - 52 km : 52-10=42/10 - zaokrouhleno na 5 _x000D_
celkem :  5*1470,079=7350,395 t</t>
  </si>
  <si>
    <t>Poznámka k položce:_x000D_
dle ZD :   stabilizace neřízená - 0,1 km_x000D_
dle ZD :  stabilizace řízená 2,2071 km_x000D_
dle ZD :   stabilizace - 0,1 km po následném podbití _x000D_
celkem: 0,11+1,630+0,1=1,830 km</t>
  </si>
  <si>
    <t>5909050040</t>
  </si>
  <si>
    <t>Stabilizace kolejového lože výhybky stávajícího Poznámka: 1. V cenách jsou započteny náklady na stabilizaci v režimu s řízeným (konstantním) poklesem včetně měření a předání tištěných výstupů.</t>
  </si>
  <si>
    <t>Poznámka k položce:_x000D_
dle ZD :   stabilizace neřízená - 150m_x000D_
dle ZD :  stabilizace řízená 1331m_x000D_
dle ZD :   stabilizace - 150 m po následném podbití _x000D_
celkem: 150+1331+150=1631 km</t>
  </si>
  <si>
    <t>Poznámka k položce:_x000D_
dle ZD :  6+6+6+12+6+6+48=90,00 ks</t>
  </si>
  <si>
    <t>5906015140</t>
  </si>
  <si>
    <t>Výměna pražce malou těžící mechanizací v KL otevřeném i zapuštěném pražec betonový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</si>
  <si>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položce:_x000D_
dle ZD : 6+6+8+8+8+6+5+8+5+5+8+6=79,00 ks</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</si>
  <si>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</si>
  <si>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</si>
  <si>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položce:_x000D_
dle ZD : 6*448+8*356+4*312+2*312=7408,00 ks</t>
  </si>
  <si>
    <t>Poznámka k položce:_x000D_
přeprava vyzískaných příčných pražců : 90*0,327=29,43 t_x000D_
přeprava vyzískaných výh. pražců :  301*0,16=48,16 t_x000D_
přeprava vyzískaných pryž.podložek :  7408*0,00018=1,333 t_x000D_
celkem :  48*0,327+193,75*0,16+5136*0,00018=47,636 t</t>
  </si>
  <si>
    <t>Poznámka k položce:_x000D_
dle ZD : 4*4+2*14+2*6+2*4+2*12+2*4+2*4+2*4+2*12+2*6+4*4+2*4+4*10+2*12+2*10+2*14+2*4+4*4+16*4=372,00 m</t>
  </si>
  <si>
    <t>5907015006</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</si>
  <si>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</si>
  <si>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dle ZD :  10+10+10+10+2*10+2*10+10+2*10+10+10+10+10=150,00 m</t>
  </si>
  <si>
    <t>5911060010</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</si>
  <si>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</si>
  <si>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dle ZD :  12,5+12,5+10+10+10+12,5+10+10+10+10+10+12,5=130,00 m</t>
  </si>
  <si>
    <t>5911060110</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</si>
  <si>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</si>
  <si>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dle ZD :  12,5+24+12,5+24+10+17,5+10+17,5+10+2*17,5+12,5+2*24+10+12,6+10+2*17,5+10+12,6+10+12,6+10+17,5+12,5+24=410,30 m</t>
  </si>
  <si>
    <t>5911035010</t>
  </si>
  <si>
    <t>Výměna jazyků a opornic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</si>
  <si>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Poznámka k položce:_x000D_
výměna jazyků ve výhybkách -  celkem : 2*(17,858+1,3)+6*(16,058+1,3)=142,464 m_x000D_
výměna opornic ve výhybkách -  celkem :  2*(18,656+1,4)+6*(16,856+1,4)=149,648 m_x000D_
celkem :  142,464+149,648=292,112 m</t>
  </si>
  <si>
    <t>5911113210</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</si>
  <si>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</si>
  <si>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položce:_x000D_
výměna srdcovky 1:9  -  celkem :  1*1,276=1,276 t_x000D_
výměna srdcovky 1:11  -  celkem :  2*1,734=3,468 t_x000D_
výměna srdcovky 1:12  -  celkem :  5*1,885=9,425 t_x000D_
výměna srdcovky 1:14  -  celkem :  4*2,394=4,796 t_x000D_
celkem :  1,276+3,468+9,425+9,576=23,745 t</t>
  </si>
  <si>
    <t>5910130030</t>
  </si>
  <si>
    <t>Demontáž zádržné opěrky z jazyka i opornice Poznámka: 1. V cenách jsou započteny náklady na demontáž a naložení výzisku na dopravní prostředek.</t>
  </si>
  <si>
    <t>pár</t>
  </si>
  <si>
    <t>Poznámka k položce:_x000D_
dle ZD :  7 párů</t>
  </si>
  <si>
    <t>5910132030</t>
  </si>
  <si>
    <t>Zřízení zádržné opěrky na jazyku i opornici Poznámka: 1. V cenách jsou započteny náklady na vrtání otvorů a montáž. 2. V cenách nejsou obsaženy náklady na dodávku materiálu.</t>
  </si>
  <si>
    <t>5911005010</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</si>
  <si>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</si>
  <si>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Poznámka k položce:_x000D_
dle ZD : 6+3+6+6=21,00 ks</t>
  </si>
  <si>
    <t>5961178000</t>
  </si>
  <si>
    <t>Zařízení pro snížení přestavného odporu výhybky Válečková stolička</t>
  </si>
  <si>
    <t>R1</t>
  </si>
  <si>
    <t>Souprava propojek s oky CEMBRE, dl. 2x0,7 m, 1x4,0 m</t>
  </si>
  <si>
    <t>kpl.</t>
  </si>
  <si>
    <t>Poznámka k položce:_x000D_
válečková stolička 21*0,140=2,940t_x000D_
sada propojek (odhad) 20*0,04=0,800t_x000D_
celkem :  2,940+0,800=3, 740t</t>
  </si>
  <si>
    <t>Poznámka k položce:_x000D_
doprava do 60km tj.  (60-10)/10=5</t>
  </si>
  <si>
    <t>5911215010</t>
  </si>
  <si>
    <t>Výměna opěrky jazykové soustavy UIC60 Poznámka: 1. V cenách jsou započteny náklady na demontáž, výměnu, montáž a ošetření součástí mazivem. 2. V cenách nejsou obsaženy náklady na dodávku materiálu.</t>
  </si>
  <si>
    <t>Poznámka k položce:_x000D_
dle ZD :  2*9+10+2*10+2*10=68,00 ks</t>
  </si>
  <si>
    <t>7594107330</t>
  </si>
  <si>
    <t>Demontáž kolejnicového lanového propojení z betonových pražců</t>
  </si>
  <si>
    <t>Poznámka k položce:_x000D_
celkem :  3*20=60,00 ks</t>
  </si>
  <si>
    <t>7594105330</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</si>
  <si>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</si>
  <si>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Poznámka k položce:_x000D_
celkem :  2*20=40,00 ks</t>
  </si>
  <si>
    <t>7594105334</t>
  </si>
  <si>
    <t>Montáž lanového propojení kolejnicového na betonové pražce do 4,0 m - příčné nebo podélné propojení kolejnic přímých kolejí a na výhybkách; usazení pražců mezi souběžnými kolejemi nebo podél koleje; připevnění lanového propojení na pražce nebo montážní trámky</t>
  </si>
  <si>
    <t>Poznámka k položce:_x000D_
celkem :  1*20=20,00 ks</t>
  </si>
  <si>
    <t>Poznámka k položce:_x000D_
přeprava vyzískaných LIS :  40*0,281+4*0,378+6*0,641+6*0,761+4*0,881=24,688 t_x000D_
přeprava vyzískaných kolejnic :  (150+130+410,3)*0,06=41,418 t_x000D_
přeprava vyzískaných jazyků a opornic :  2*1,224+6*1,098+2*1,199+6*1,091=17,98 t_x000D_
přeprava vyzískaných srdcovek :  1,276+3,468+9,425+9,576=23,745 t_x000D_
celkem :  24,688+41,418+17,98+23,745=107,831 t</t>
  </si>
  <si>
    <t>45</t>
  </si>
  <si>
    <t>90</t>
  </si>
  <si>
    <t>Poznámka k položce:_x000D_
odhad  -  40,00 ks</t>
  </si>
  <si>
    <t>92</t>
  </si>
  <si>
    <t>Poznámka k položce:_x000D_
dle ZD :  200,00 m</t>
  </si>
  <si>
    <t>47</t>
  </si>
  <si>
    <t>94</t>
  </si>
  <si>
    <t>5910050020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</si>
  <si>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</si>
  <si>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96</t>
  </si>
  <si>
    <t>Poznámka k položce:_x000D_
dle ZD :  250+200+150+150+150+150+200+150+150+150+170+150+150+150+150+200=2670,00 m</t>
  </si>
  <si>
    <t>49</t>
  </si>
  <si>
    <t>5910050120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</si>
  <si>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</si>
  <si>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98</t>
  </si>
  <si>
    <t>5910070010</t>
  </si>
  <si>
    <t>Základní reprofilace kolejnicových profilů výhybky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t>
  </si>
  <si>
    <t>100</t>
  </si>
  <si>
    <t>Poznámka k položce:_x000D_
dle ZD :  (2*49,846+4*53,608+8*64,791+6*82,985)*2=2660,724 m</t>
  </si>
  <si>
    <t>51</t>
  </si>
  <si>
    <t>102</t>
  </si>
  <si>
    <t>Poznámka k položce:_x000D_
dle ZD :  2071 m</t>
  </si>
  <si>
    <t>104</t>
  </si>
  <si>
    <t>Poznámka k položce:_x000D_
dle ZD :  30,00 ks</t>
  </si>
  <si>
    <t>53</t>
  </si>
  <si>
    <t>106</t>
  </si>
  <si>
    <t>5913200010</t>
  </si>
  <si>
    <t>Demontáž dřevěné konstrukce přejezdu část vnější a vnitřní Poznámka: 1. V cenách jsou započteny náklady na demontáž a naložení na dopravní prostředek.</t>
  </si>
  <si>
    <t>108</t>
  </si>
  <si>
    <t>Poznámka k položce:_x000D_
dle ZD :  2*2,5*2,6=13,00 m</t>
  </si>
  <si>
    <t>55</t>
  </si>
  <si>
    <t>5913205010</t>
  </si>
  <si>
    <t>Montáž dřevěné konstrukce přejezdu část vnější a vnitřní Poznámka: 1. V cenách jsou započteny náklady na montáž a manipulaci. 2. V cenách nejsou obsaženy náklady na dodávku materiálu.</t>
  </si>
  <si>
    <t>110</t>
  </si>
  <si>
    <t>7591015036</t>
  </si>
  <si>
    <t>Montáž elektromotorického přestavníku na výhybce s kontrolou jazyků s upevněním ve žlabovém pražci - připevnění přestavníku do žlabového pražce a zatažení kabelu s kabelovou formou do kabelového závěru, mechanické přezkoušení chodu</t>
  </si>
  <si>
    <t>výh.</t>
  </si>
  <si>
    <t>112</t>
  </si>
  <si>
    <t>Poznámka k položce:_x000D_
dle ZD :  1*2+8*1=10,00 ks</t>
  </si>
  <si>
    <t>57</t>
  </si>
  <si>
    <t>7591015030</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</si>
  <si>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</si>
  <si>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114</t>
  </si>
  <si>
    <t>Poznámka k položce:_x000D_
dle ZD :  5*2+6*1=16,00 ks</t>
  </si>
  <si>
    <t>7591017030</t>
  </si>
  <si>
    <t>Demontáž elektromotorického přestavníku z výhybky s kontrolou jazyků</t>
  </si>
  <si>
    <t>116</t>
  </si>
  <si>
    <t>Poznámka k položce:_x000D_
dle ZD :  6*2+14*1=26,00 ks</t>
  </si>
  <si>
    <t>59</t>
  </si>
  <si>
    <t>7591035020</t>
  </si>
  <si>
    <t>Montáž kontrolní tyče kloubové krátké</t>
  </si>
  <si>
    <t>118</t>
  </si>
  <si>
    <t>7591035030</t>
  </si>
  <si>
    <t>Montáž kontrolní tyče kloubové dlouhé</t>
  </si>
  <si>
    <t>120</t>
  </si>
  <si>
    <t>61</t>
  </si>
  <si>
    <t>7591037020</t>
  </si>
  <si>
    <t>Demontáž kontrolní tyče kloubové krátké</t>
  </si>
  <si>
    <t>122</t>
  </si>
  <si>
    <t>7591037030</t>
  </si>
  <si>
    <t>Demontáž kontrolní tyče kloubové dlouhé</t>
  </si>
  <si>
    <t>124</t>
  </si>
  <si>
    <t>63</t>
  </si>
  <si>
    <t>7591085020</t>
  </si>
  <si>
    <t>Montáž upevňovací soupravy s upevněním na koleji</t>
  </si>
  <si>
    <t>126</t>
  </si>
  <si>
    <t>7591087020</t>
  </si>
  <si>
    <t>Demontáž upevňovací soupravy s upevněním na koleji</t>
  </si>
  <si>
    <t>128</t>
  </si>
  <si>
    <t>65</t>
  </si>
  <si>
    <t>7594407010</t>
  </si>
  <si>
    <t>Demontáž snímače polohy jazyka SP1, SP2</t>
  </si>
  <si>
    <t>130</t>
  </si>
  <si>
    <t>7594405050</t>
  </si>
  <si>
    <t>Montáž snímače polohy přestavníkového SPP</t>
  </si>
  <si>
    <t>132</t>
  </si>
  <si>
    <t>67</t>
  </si>
  <si>
    <t>7591030020</t>
  </si>
  <si>
    <t>Kontrolní tyče Tyč kontrolní svařovaná krátká (CV030925001)</t>
  </si>
  <si>
    <t>134</t>
  </si>
  <si>
    <t>7591030030</t>
  </si>
  <si>
    <t>Kontrolní tyče Tyč kontrolní svařovaná dlouhá (CV030935001)</t>
  </si>
  <si>
    <t>136</t>
  </si>
  <si>
    <t>69</t>
  </si>
  <si>
    <t>5911525110</t>
  </si>
  <si>
    <t>Výměna čelisťového závěru výhybky jednoduché v žlabovém pražci soustavy UIC60 Poznámka: 1. V cenách jsou započteny náklady na demontáž, výměnu a montáž, přezkoušení chodu výhybky, provedení západkové zkoušky a ošetření kluzných částí závěru mazivem. 2. V cenách nejsou obsaženy náklady na dodávku materiálu.</t>
  </si>
  <si>
    <t>138</t>
  </si>
  <si>
    <t>Poznámka k položce:_x000D_
dle ZD :  6*3+8*2+4*2+2*2=46,00 ks</t>
  </si>
  <si>
    <t>5961176030</t>
  </si>
  <si>
    <t>Čelisťový závěr ČZP třízávěrový pro J60 1:14-760 (žlabový přírubový) pravý/levý</t>
  </si>
  <si>
    <t>140</t>
  </si>
  <si>
    <t>71</t>
  </si>
  <si>
    <t>5961176025</t>
  </si>
  <si>
    <t>Čelisťový závěr ČZP dvouzávěrový pro J60 1:12-500 (žlabový přírubový) pravý/levý</t>
  </si>
  <si>
    <t>142</t>
  </si>
  <si>
    <t>5961176020</t>
  </si>
  <si>
    <t>Čelisťový závěr ČZP pro J60 1:11-300 (žlabový přírubový) pravý/levý</t>
  </si>
  <si>
    <t>144</t>
  </si>
  <si>
    <t>73</t>
  </si>
  <si>
    <t>5961176015</t>
  </si>
  <si>
    <t>Čelisťový závěr ČZP pro J60 1:9-300 (žlabový přírubový) pravý/levý</t>
  </si>
  <si>
    <t>146</t>
  </si>
  <si>
    <t>7493351026</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</si>
  <si>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</si>
  <si>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148</t>
  </si>
  <si>
    <t>Poznámka k položce:_x000D_
dle ZD :  6,00 ks</t>
  </si>
  <si>
    <t>75</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</si>
  <si>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</si>
  <si>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</si>
  <si>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150</t>
  </si>
  <si>
    <t>Poznámka k položce:_x000D_
dle ZD :  8,00 ks</t>
  </si>
  <si>
    <t>7493371014</t>
  </si>
  <si>
    <t>Demontáže zařízení na elektrickém ohřevu výhybek kompletní topné soupravy na výhybku tvaru 1:14-760 - veškeré výstroje EOV na výhybce, topných tyčí, připojovacích skříněk, napájecích kabelů, oddělovacích transformátorů</t>
  </si>
  <si>
    <t>152</t>
  </si>
  <si>
    <t>77</t>
  </si>
  <si>
    <t>7493371012</t>
  </si>
  <si>
    <t>Demontáže zařízení na elektrickém ohřevu výhybek kompletní topné soupravy na výhybku tvaru 1:12-500 - veškeré výstroje EOV na výhybce, topných tyčí, připojovacích skříněk, napájecích kabelů, oddělovacích transformátorů</t>
  </si>
  <si>
    <t>154</t>
  </si>
  <si>
    <t>156</t>
  </si>
  <si>
    <t>Poznámka k položce:_x000D_
dle ZD :  4,00 ks</t>
  </si>
  <si>
    <t>79</t>
  </si>
  <si>
    <t>158</t>
  </si>
  <si>
    <t>160</t>
  </si>
  <si>
    <t>Poznámka k položce:_x000D_
dle ZD :  11,00 ks</t>
  </si>
  <si>
    <t>81</t>
  </si>
  <si>
    <t>162</t>
  </si>
  <si>
    <t>7594105012</t>
  </si>
  <si>
    <t>Odpojení a zpětné připojení lan ke stojánku KSL - včetně odpojení a připevnění lanového propojení na pražce nebo montážní trámky</t>
  </si>
  <si>
    <t>164</t>
  </si>
  <si>
    <t>Poznámka k položce:_x000D_
dle ZD :  24*4=96,00 ks</t>
  </si>
  <si>
    <t>83</t>
  </si>
  <si>
    <t>166</t>
  </si>
  <si>
    <t>168</t>
  </si>
  <si>
    <t>85</t>
  </si>
  <si>
    <t>170</t>
  </si>
  <si>
    <t>172</t>
  </si>
  <si>
    <t>87</t>
  </si>
  <si>
    <t>174</t>
  </si>
  <si>
    <t>Poznámka k položce:_x000D_
2x ASP, 2 x SSP,  2x bruska na výhybky, 2x dynamický stabilizátor_x000D_
pro následné podbití 1xASP, SSP, dynamický stabilizátor</t>
  </si>
  <si>
    <t>So 03 - Práce na žel. svršku v TÚ Přelouč - Řečany nad Labem</t>
  </si>
  <si>
    <t>Poznámka k položce:_x000D_
kol.č. 1 - kolejnice :  km 319,590-320,755  2*(20/5)+2=10 ks_x000D_
kol.č. 1 - KR : km 319,630-319,650; 322,150–322,180; 323,138-323,150; 324,348-324,358 - 10+14+8+6=38 ks_x000D_
kol.č. 2 - KR:  km 322,580-322,630  2*(50/5)+2=22ks_x000D_
LIS v kol.č. 1 a 2 :  40*2=80,00 ks_x000D_
přejezy: 10*4=40 ks_x000D_
celkem :  10+38+22+80+40=190 ks</t>
  </si>
  <si>
    <t>Poznámka k položce:_x000D_
kol.č. 1 :  km 322,935-323,400; 324,178-324,198; 319,560-320,755  - 0,020+0,030+0,012+0,010=0,072 km_x000D_
kol.č. 2 :  km 322,580 - 322,630  = 0,050 km_x000D_
celkem :  0,072+0,050=0,122 km</t>
  </si>
  <si>
    <t>Poznámka k položce:_x000D_
výměna KL pod LIS v k.č. 1 a 2 _x000D_
kol.č. 1 :  72*4*0,55=158,400 +25 oken 25*(3,5*0,3*0,55)=14,437_x000D_
kol.č. 2 :  50*4*0,55=110,000 +20 oken 20*(3,5*0,3*0,55)=11,550_x000D_
celkem: 158,400+14,437+110,000+11,550=294,388</t>
  </si>
  <si>
    <t>Poznámka k položce:_x000D_
odvoz suti pro uložení na mezideponii na pozemku OŘ_x000D_
celkem :  294,388*1,808=532,253 t</t>
  </si>
  <si>
    <t>Poznámka k položce:_x000D_
naložení suti na mezideponii pro odvoz na skládku_x000D_
celkem :  294,388*1,808=532,253 t</t>
  </si>
  <si>
    <t>Poznámka k položce:_x000D_
odvoz suti na skládku_x000D_
celkem :  294,388*1,808=532,253 t</t>
  </si>
  <si>
    <t>Poznámka k položce:_x000D_
odvoz suti na skládku -- cca 20 km_x000D_
celkem :  294,388*1,808=532,253 t</t>
  </si>
  <si>
    <t>Poznámka k položce:_x000D_
poplatek za uložení suti na skládku_x000D_
celkem :  294,388*1,808=532,253 t</t>
  </si>
  <si>
    <t>Poznámka k položce:_x000D_
kol.č. 1 :  km   319,552 - 325,484 - 5,932 km_x000D_
kol.č. 2 :  km  319,552 - 325,484 - 5,932 km_x000D_
celkem :  5,932+5,932=11,864</t>
  </si>
  <si>
    <t>Poznámka k položce:_x000D_
celkem :  11,864*1000*3,4*0,025=1 008,440 m3</t>
  </si>
  <si>
    <t>Poznámka k položce:_x000D_
doplnění KL při výměně KL malou mechanizací : 294,388*2,035=599,079 t_x000D_
doplnění KL při úpravě GPK :  11,864*1000*3,4*0,025*2,035=2052,175 t_x000D_
celkem :  599,079+2 052,175= 2 651,254 t</t>
  </si>
  <si>
    <t>Poznámka k položce:_x000D_
lom Zárubka - 74 km_x000D_
celkem :  599,079+2 052,175= 2 651,254 t</t>
  </si>
  <si>
    <t>Poznámka k položce:_x000D_
lom Zárubka - 74 km : 74-10=64/10 - zaokrouhleno na 7 _x000D_
celkem :  2 651,254*7=18 558,778 t</t>
  </si>
  <si>
    <t>Poznámka k položce:_x000D_
dle ZD :   stabilizace neřízená - 1 km_x000D_
dle ZD :  stabilizace řízená 5,932+5,932=11,864 km_x000D_
dle ZD :   stabilizace - 1 km po následném podbití _x000D_
celkem: 1+11,864+1=13,864 km</t>
  </si>
  <si>
    <t>5914115350</t>
  </si>
  <si>
    <t>Demontáž nástupištních desek Sudop KD 230 Poznámka: 1. V cenách jsou započteny náklady na snesení, uložení nebo naložení na dopravní prostředek a uložení na úložišti.</t>
  </si>
  <si>
    <t>Poznámka k položce:_x000D_
z. Lhota u Př.- 40,00 m</t>
  </si>
  <si>
    <t>5914125050</t>
  </si>
  <si>
    <t>Montáž nástupištních desek Sudop KD 230 Poznámka: 1. V cenách jsou započteny náklady na manipulaci a montáž desek podle vzorového listu. 2. V cenách nejsou obsaženy náklady na dodávku materiálu.</t>
  </si>
  <si>
    <t>5964161035</t>
  </si>
  <si>
    <t>Beton lehce zhutnitelný C 25/30;XA2 vyhovuje i XC4 F5 2 510 3 037</t>
  </si>
  <si>
    <t>Poznámka k položce:_x000D_
cementová malta pod KD 230_x000D_
celkem :  40*0,3*0,05=0,600 m3</t>
  </si>
  <si>
    <t>Poznámka k položce:_x000D_
přeprava cementové malty na stavbu_x000D_
celkem :  0,6*2,5=1,5 t</t>
  </si>
  <si>
    <t>Poznámka k položce:_x000D_
kol.č. 1 :  dle ZD 65,00 ks_x000D_
kol.č. 2 :  dle ZD  148,00 ks_x000D_
celkem :  65+148=213,00 ks</t>
  </si>
  <si>
    <t>Poznámka k položce:_x000D_
přeprava vyzískaných pražců do žel.stanice : 414*0,327=135,378t_x000D_
přeprava nových pražců (201+213)*0,327=135,378 t_x000D_
přeprava nových kolejnic 284*0,06=17,040_x000D_
celkem :  135,378+135,378+17,040=287,796 t</t>
  </si>
  <si>
    <t>Poznámka k položce:_x000D_
celkem v k.č. 1 a 2 :  (11+11)*4+(8+8)*3,6+10*5=195,6,00 m</t>
  </si>
  <si>
    <t>Poznámka k položce:_x000D_
kol. č. 2: km 324,178-324,198  - 2*20=40,00 m</t>
  </si>
  <si>
    <t>Poznámka k položce:_x000D_
přeprava vyzískaných LIS a kolejnic do žel.stanice : 32*0,281+8*0,257+10*0,341+40*0,06=16,858 t</t>
  </si>
  <si>
    <t>Poznámka k položce:_x000D_
výměna KR v kol. č. 1. a 2. -  4+4+4+4+4=20 ks_x000D_
vým. kolejnic v kol. .č 2 : 4 ks_x000D_
LIS v kol.č. 1 a 2 :  40*2=80,00 ks_x000D_
Přejezd: 10*4=40 ks_x000D_
celkem :  20+4+80+40=144,00 ks</t>
  </si>
  <si>
    <t>Poznámka k položce:_x000D_
celkem v k.č. 1 a 2 :  odhad  -  70 ks</t>
  </si>
  <si>
    <t>Poznámka k položce:_x000D_
celkem v k.č. 1 a 2 :  odhad 5 500 m</t>
  </si>
  <si>
    <t>Poznámka k položce:_x000D_
celkem v k.č. 1 a 2 :  +(5932/50)*2= zaokr. 238</t>
  </si>
  <si>
    <t>5913070030</t>
  </si>
  <si>
    <t>Demontáž betonové přejezdové konstrukce část vnější a vnitřní včetně závěrných zídek Poznámka: 1. V cenách jsou započteny náklady na demontáž konstrukce a naložení na dopravní prostředek.</t>
  </si>
  <si>
    <t>Poznámka k položce:_x000D_
kol.č. 1:  v km 320,829;321,440; 322,150; 323,116; 324,232 - 6+4,8+6+4,8+7,2=28,8_x000D_
kol.č. 2:  v km 320,829; 321,440; 322,580; 322,935; 324,227 - 6+4,8+6+4,8+7,2=28,8_x000D_
Celkem: 28,8+28,8=57,6m</t>
  </si>
  <si>
    <t>5913075030</t>
  </si>
  <si>
    <t>Montáž betonové přejezdové konstrukce část vnější a vnitřní včetně závěrných zídek Poznámka: 1. V cenách jsou započteny náklady na montáž konstrukce. 2. V cenách nejsou obsaženy náklady na dodávku materiálu.</t>
  </si>
  <si>
    <t>Poznámka k položce:_x000D_
kol.č. 1:  v km 320,829; 321,440; 322,150; 323,116; 324,232 - 6+4,8+6+4,8+7,2=28,8_x000D_
kol.č. 2:  v km 320,829; 321,440; 322,580; 322,935; 324,227 - 6+4,8+6+4,8+7,2=28,8_x000D_
Celkem: 28,8+28,8=57,6m</t>
  </si>
  <si>
    <t>Poznámka k položce:_x000D_
celkem v k.č. 1 a 2 :  11,00 ks</t>
  </si>
  <si>
    <t>Poznámka k položce:_x000D_
celkem v k.č. 1 a 2 :  28,00 ks</t>
  </si>
  <si>
    <t>Poznámka k položce:_x000D_
celkem v k.č. 1 a 2 :  4,00 ks</t>
  </si>
  <si>
    <t>Poznámka k položce:_x000D_
celkem v k.č. 1 a 2 :  20,00 ks</t>
  </si>
  <si>
    <t>SO 04 - Práce na žel. svršku v žst. Řečany nad Labem</t>
  </si>
  <si>
    <t>Poznámka k položce:_x000D_
dle ZD :  14+14+22+22+14+8+21+8+22+7+24+22+24=222,00 ks</t>
  </si>
  <si>
    <t>Poznámka k položce:_x000D_
dle ZD :  výměna KL v srdcovkové části výhybek, pod LIS a v přípojích_x000D_
2*5*4*0,55+3*4,5*0,55+2*1,5*4,5*0,55+5*4*0,55+4,5*4,5*0,55+2*1,5*4,5*0,55+4,5*4,5*0,55+1,5*4,5*0,55+4,5*4,5*0,55+5*3,5*0,55+1,5*4,5*0,55+9,1*4,5*0,5+1,5*4,5*0,55+4,5*4,5*0,55+1,5*4,5*0,55+9,1*4,5*0,5+1,5*4,5*0,55+4,5*4,5*0,55+1,5*4,5*0,55+9,1*4,5*0,5+5*4*0,55+1,5*4,5*0,55+4,5*4,5*0,35+1,5*4,5*0,55+9,1*4,5*0,5+1,5*4,5*0,55+5*4,5*0,55+9,1*4,5*0,5+1,5*4,5*0,55+4*4*4*0,55=325,750 m3</t>
  </si>
  <si>
    <t>Poznámka k položce:_x000D_
odvoz suti pro uložení na mezideponii na pozemku OŘ_x000D_
celkem :  325,75*1,808=588,956 t</t>
  </si>
  <si>
    <t>Poznámka k položce:_x000D_
naložení suti na mezideponii pro odvoz na skládku 50%_x000D_
celkem :  (325,75*1,808)/2=294 478 t</t>
  </si>
  <si>
    <t>Poznámka k položce:_x000D_
odvoz suti na skládku 50%_x000D_
celkem :  (325,75*1,808)/2=294 478 t</t>
  </si>
  <si>
    <t>Poznámka k položce:_x000D_
odvoz suti na skládku - cca 30 km -  (30-10)/10=2_x000D_
celkem :  2*294,478=588,956 t</t>
  </si>
  <si>
    <t>Poznámka k položce:_x000D_
poplatek za uložení suti na skládku 50%_x000D_
celkem :  (325,75*1,808)/2=294 478 t</t>
  </si>
  <si>
    <t>Poznámka k položce:_x000D_
dle ZD :  626 m</t>
  </si>
  <si>
    <t>Poznámka k položce:_x000D_
dle ZD :  920,00 m</t>
  </si>
  <si>
    <t>Poznámka k položce:_x000D_
celkem :  2*1000*3,4*0,025=170,00 m3</t>
  </si>
  <si>
    <t>Poznámka k položce:_x000D_
celkem :  920*4,4*0,025=101,20 m3</t>
  </si>
  <si>
    <t>Poznámka k položce:_x000D_
doplnění KL při výměně KL malou mechanizací :  325,75*2,035=662,901 t_x000D_
doplnění KL při úpravě GPK kolejí :  2*1000*3,4*0,025*2,035=345,95 t_x000D_
doplnění KL při úpravě GPK výhybek :  920*4,4*0,025*2,035=205,942 t_x000D_
celkem :  662,901+345,95+205,942=1214,793 t</t>
  </si>
  <si>
    <t>Poznámka k položce:_x000D_
celkem :  662,901+345,95+205,942=1214,793 t</t>
  </si>
  <si>
    <t>Poznámka k položce:_x000D_
lom Zárubka - 59 km : 59-10=49/10 - zaokrouhleno na 5 _x000D_
celkem :  5*1214,793=6073,966 t</t>
  </si>
  <si>
    <t>Poznámka k položce:_x000D_
dle ZD :   stabilizace neřízená - 0,1 km_x000D_
dle ZD :  stabilizace řízená  626 m_x000D_
dle ZD :   stabilizace - 0,1 km po následném podbití _x000D_
celkem: 0,1+2+0,1=2,200 km</t>
  </si>
  <si>
    <t>Poznámka k položce:_x000D_
dle ZD :   stabilizace neřízená - 150m_x000D_
dle ZD :  stabilizace řízená 920m_x000D_
dle ZD :   stabilizace - 150 m po následném podbití _x000D_
celkem: 150+920+150=1 220 m</t>
  </si>
  <si>
    <t>Poznámka k položce:_x000D_
dle ZD :  6+6+6+6+4*6=42,00 ks</t>
  </si>
  <si>
    <t>Poznámka k položce:_x000D_
dle ZD : 6+5+8+8+8+8+8=51,00 ks</t>
  </si>
  <si>
    <t>Poznámka k položce:_x000D_
dle ZD :  4*572+8*356=5136,00 ks</t>
  </si>
  <si>
    <t>Poznámka k položce:_x000D_
přeprava vyzískaných příčných pražců : 48*0,327=15,696 t_x000D_
přeprava vyzískaných výh. pražců :  193,85*0,16=31,016 t_x000D_
přeprava vyzískaných pryž.podložek :  5136*0,00018=0,924 t_x000D_
celkem :  48*0,327+193,75*0,16+5136*0,00018=47,636 t</t>
  </si>
  <si>
    <t>Poznámka k položce:_x000D_
dle ZD : 4*4+2*21+4*4+2*4+2*4+2*21+2*14+2*4+2*4+2*4+4*4+2*4+2*14+2*4+2*4+4*4+2*12+2*4+4*4+2*12+4*4+8*4=388,00 m</t>
  </si>
  <si>
    <t>Poznámka k položce:_x000D_
dle ZD :  10+10+2*10+10+10+10=70,00 m</t>
  </si>
  <si>
    <t>Poznámka k položce:_x000D_
dle ZD :  13+13+10+10+10+10+10=76,00 m</t>
  </si>
  <si>
    <t>Poznámka k položce:_x000D_
dle ZD :  13+15+13+15+10+17,5+10+17,5+10+17,5+10+17,5+10+17,5=193,50 m</t>
  </si>
  <si>
    <t>Poznámka k položce:_x000D_
výměna jazyků ve výhybkách -  celkem : 4*(23,236+1,3)+9*(16,058+1,3)=254,366 m_x000D_
výměna opornic ve výhybkách -  celkem :  4*(24,034+1,4)+9*(16,856+1,4)=266,040 m_x000D_
celkem :  254,366+266,04=520,406 m</t>
  </si>
  <si>
    <t>Poznámka k položce:_x000D_
výměna srdcovky 1:12  -  celkem :  5*1,885=9,425 t_x000D_
výměna srdcovky 1:18,5  -  celkem :  2*2,394=4,788 t_x000D_
celkem :  9,425+4,7=14,213 t</t>
  </si>
  <si>
    <t>5910090570</t>
  </si>
  <si>
    <t>Navaření srdcovky jednoduché lité z oceli manganové úhel odbočení 1:11 až 1:14 opotřebení přes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</si>
  <si>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Poznámka k položce:_x000D_
dle ZD :  1,00 ks</t>
  </si>
  <si>
    <t>Poznámka k položce:_x000D_
dle ZD :  1+1+1+1+1+2+1+1+2+2=13,00 párů</t>
  </si>
  <si>
    <t>Poznámka k položce:_x000D_
dle ZD : 3+3+3+3+3+6+3+3+6+6=39,00 ks</t>
  </si>
  <si>
    <t>Poznámka k položce:_x000D_
válečková stolička 39*0,140=5,460t_x000D_
sada propojek (odhad) 12*0,04=0,480t_x000D_
celkem :  2,940+0,480=5,940</t>
  </si>
  <si>
    <t>Poznámka k položce:_x000D_
dle ZD :  14+14+14+14+10+2*10+10+10+2*10+2*10=146,00 ks</t>
  </si>
  <si>
    <t>Poznámka k položce:_x000D_
celkem :  3*12=36,00 ks</t>
  </si>
  <si>
    <t>Poznámka k položce:_x000D_
celkem :  2*12=24,00 ks</t>
  </si>
  <si>
    <t>Poznámka k položce:_x000D_
celkem :  1*12=12,00 ks</t>
  </si>
  <si>
    <t>Poznámka k položce:_x000D_
přeprava vyzískaných LIS :  50*0,281+4*0,761+4*0,881+4*1,301=25,822 t_x000D_
přeprava vyzískaných kolejnic :  (70+76+193,5)*0,06=20,370 t_x000D_
přeprava vyzískaných jazyků a opornic :  4*1,225+9*1,098+4*1,3+9*1,091=29,801 t_x000D_
přeprava vyzískaných srdcovek :  5*1,885+2*2,394=14,213 t_x000D_
celkem :  25,822+20,370+29,801+14,213=90,206 t</t>
  </si>
  <si>
    <t>Poznámka k položce:_x000D_
odhad  -  24,00 ks</t>
  </si>
  <si>
    <t>Poznámka k položce:_x000D_
dle ZD :  150,00 m</t>
  </si>
  <si>
    <t>Poznámka k položce:_x000D_
dle ZD :  150+150+250+250+150+150+190+150+190+150+190+190=2160,00 m</t>
  </si>
  <si>
    <t>Poznámka k položce:_x000D_
dle ZD :  4*99,627*2+8*64,791*2=1833,672 m</t>
  </si>
  <si>
    <t>Poznámka k položce:_x000D_
dle ZD :1 252 m</t>
  </si>
  <si>
    <t>5913070010</t>
  </si>
  <si>
    <t>Demontáž betonové přejezdové konstrukce část vnější a vnitřní bez závěrných zídek Poznámka: 1. V cenách jsou započteny náklady na demontáž konstrukce a naložení na dopravní prostředek.</t>
  </si>
  <si>
    <t>Poznámka k položce:_x000D_
dle ZD :  2*2,4+2*1,2=7,20 m</t>
  </si>
  <si>
    <t>5913075010</t>
  </si>
  <si>
    <t>Montáž betonové přejezdové konstrukce část vnější a vnitřní bez závěrných zídek Poznámka: 1. V cenách jsou započteny náklady na montáž konstrukce. 2. V cenách nejsou obsaženy náklady na dodávku materiálu.</t>
  </si>
  <si>
    <t>Poznámka k položce:_x000D_
dle ZD :  4*2+8*1=16,00 ks</t>
  </si>
  <si>
    <t>Poznámka k položce:_x000D_
dle ZD :  4*3+8*2=28,00 ks</t>
  </si>
  <si>
    <t>5961176035</t>
  </si>
  <si>
    <t>Čelisťový závěr ČZP třízávěrový pro J60 1:18,5-1200 (žlabový přírubový) pravý/levý</t>
  </si>
  <si>
    <t>7493351028</t>
  </si>
  <si>
    <t>Montáž elektrického ohřevu výhybek (EOV) kompletní topné soupravy na jednoduchou výhybku soustavy S49, R65 a UIC60 s poloměrem odbočení 1 200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</si>
  <si>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7493371016</t>
  </si>
  <si>
    <t>Demontáže zařízení na elektrickém ohřevu výhybek kompletní topné soupravy na výhybku tvaru 1:18,5-1200 - veškeré výstroje EOV na výhybce, topných tyčí, připojovacích skříněk, napájecích kabelů, oddělovacích transformátorů</t>
  </si>
  <si>
    <t>Poznámka k položce:_x000D_
dle ZD :  10*4=40,00 ks</t>
  </si>
  <si>
    <t>SO 05 - Práce na žel. svršku v TÚ Řečany nad Labem - Záboří nad Labem</t>
  </si>
  <si>
    <t>Poznámka k položce:_x000D_
kol.č. 1 :  km 335,601 - 30m  2*(30/5)+2=14 ks_x000D_
kol.č. 2 :  km  328,420-328,440; 339,350-339,370; 327,805-327,830; 335,340-335,370) + 1*2935 (327,325-328,300; 330,330-330,830; 332,430-333,890) 2*((20+20+25+30)+2935/5)+6=642 ks_x000D_
LIS v kol.č. 1 a 2 :  42*2=84,00 ks_x000D_
přejezdy: 10*4=40_x000D_
celkem :  14+46+590+84+40=774 ks</t>
  </si>
  <si>
    <t>Poznámka k položce:_x000D_
kol.č. 1 :  331,605-331,635 - 30m_x000D_
kol.č. 2 :  328,420-328,440; 339,350-339,370; 327,805-327,830; 335,340-335,370 - 20+20+25+30=95m_x000D_
pod LIS 1. TK 5* 4m_x000D_
pod LIS 2. TK _x000D_
celkem :  0,030+0,095+5*0,004=0,145 km</t>
  </si>
  <si>
    <t>Poznámka k položce:_x000D_
výměna KL pod LIS v k.č. 1 a 2 _x000D_
kol.č. 1 :  30*4*0,55+5(4*4*0,55)=110 +25 oken 25*(3,5*0,3*0,55)=14,437 _x000D_
kol.č. 2 :  95*4*0,55=209,000 +50 oken 50*(3,5*0,3*0,55)=28,875_x000D_
celkem: 110,000+14,437+209,000+28,875=362,312 m3</t>
  </si>
  <si>
    <t>Poznámka k položce:_x000D_
odvoz suti pro uložení na mezideponii na pozemku OŘ_x000D_
celkem :  362,312*1,808=665,060 t</t>
  </si>
  <si>
    <t>Poznámka k položce:_x000D_
naložení suti na mezideponii pro odvoz na skládku_x000D_
celkem :  362,312*1,808=665,060 t</t>
  </si>
  <si>
    <t>Poznámka k položce:_x000D_
odvoz suti na skládku_x000D_
celkem :  362,312*1,808=665,060 t</t>
  </si>
  <si>
    <t>Poznámka k položce:_x000D_
odvoz suti na skládku -- cca 20 km_x000D_
celkem :  362,312*1,808=665,060 t</t>
  </si>
  <si>
    <t>Poznámka k položce:_x000D_
poplatek za uložení suti na skládku_x000D_
celkem :  362,312*1,808=665,060 t</t>
  </si>
  <si>
    <t>Poznámka k položce:_x000D_
kol.č. 1 :  km  327,078 - 335,836 - 8, 758 km_x000D_
kol.č. 2 :  km  327,078 - 335,836 - 8, 758 km_x000D_
celkem :  8,758+8,758=17,516</t>
  </si>
  <si>
    <t>Poznámka k položce:_x000D_
celkem :  17,516*1000*3,4*0,025=1 488,860 m3</t>
  </si>
  <si>
    <t>Poznámka k položce:_x000D_
doplnění KL při výměně KL malou mechanizací :  362,312*2,035=737,305 t_x000D_
doplnění KL při úpravě GPK : 17,516*1000*3,4*0,025*2,035=3029,830 t_x000D_
celkem :  737,305+3 029,830= 3 767,135 t</t>
  </si>
  <si>
    <t>Poznámka k položce:_x000D_
lom Zárubka - 74 km_x000D_
celkem :  737,305+3 029,830= 3 767,135 t</t>
  </si>
  <si>
    <t>Poznámka k položce:_x000D_
lom Zárubka - 74 km : 74-10=64/10 - zaokrouhleno na 7 _x000D_
celkem :  3 767,135*7=26 369,945t</t>
  </si>
  <si>
    <t>Poznámka k položce:_x000D_
dle ZD :   stabilizace neřízená - 1 km_x000D_
dle ZD :  stabilizace řízená 8,758+8,758=17,516 km_x000D_
dle ZD :   stabilizace - 1 km po následném podbití _x000D_
celkem: 1+17,5164+1=19,516 km</t>
  </si>
  <si>
    <t>Poznámka k položce:_x000D_
kol.č. 2 :  dle ZD  711,00 ks</t>
  </si>
  <si>
    <t>Poznámka k položce:_x000D_
přeprava vyzískaných pražců do žel.stanice : (243+814)*0,327=343,677 t_x000D_
přeprava nových pražců (243+814)*0,327=343,677 t_x000D_
přeprava nových kolejnic 3225*0,06_x000D_
celkem :  343,677*2 +193,500=884,778 t</t>
  </si>
  <si>
    <t>Poznámka k položce:_x000D_
celkem v k.č. 1 a 2 :  30*4+12*5=180 m</t>
  </si>
  <si>
    <t>5907020456</t>
  </si>
  <si>
    <t>Souvislá výměna kolejnic současně s výměnou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</si>
  <si>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kol.č. 2 :  jednopasově km 327,325-328,300; 330,330-330,830; 332,430-333,890; - 975+500+1460)= 2 935 m</t>
  </si>
  <si>
    <t>5958158030</t>
  </si>
  <si>
    <t>Podložka pryžová pod patu kolejnice WU 7 174x152x7</t>
  </si>
  <si>
    <t>Poznámka k položce:_x000D_
kol.č. 2 - 2935*1,68= zaokr. 4930 ks</t>
  </si>
  <si>
    <t>Poznámka k položce:_x000D_
přeprava  pryž.podložek 4930*0,00018=0,887 t</t>
  </si>
  <si>
    <t>9902209200</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</si>
  <si>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</si>
  <si>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Poznámka k položce:_x000D_
70-10=60/10  _x000D_
celkem :  6*0,887=5,324 t</t>
  </si>
  <si>
    <t>Poznámka k položce:_x000D_
přeprava vyzískaných LIS a kolejnic do žel.stanice : 30*0,311+12*0,341+(250+2935)*0,06=201,101 t</t>
  </si>
  <si>
    <t>9902200100.1</t>
  </si>
  <si>
    <t>Poznámka k položce:_x000D_
přeprava vyzískaných pryž.podložek na skládku 4930*0,00018=0,887 t</t>
  </si>
  <si>
    <t>9902209200.1</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</si>
  <si>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</si>
  <si>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</si>
  <si>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výměna KR v kol. č. 1. a 2. -  4+4+4+4+4=20 ks_x000D_
vým. kolejnic v kol. .č 2 : 14+8+21= 43 ks_x000D_
LIS v kol.č. 1 a 2 :  42*2=84,00 ks_x000D_
Přejezd: 10*4=40 ks_x000D_
celkem :  20+43+84+40=187,00 ks</t>
  </si>
  <si>
    <t>Poznámka k položce:_x000D_
celkem v k.č. 1 a 2 : odhad - 6 400 m</t>
  </si>
  <si>
    <t>Poznámka k položce:_x000D_
celkem v k.č. 1 a 2 :  +(8750/50)*2= 350</t>
  </si>
  <si>
    <t>Poznámka k položce:_x000D_
kol.č. 1:  v km 327,256; 328,415; 328,850; 331,086; 332,231 - 6+6+6+6+4,8=28,8_x000D_
kol.č. 2:  v km 327,256; 328,420; 329,350; 331,086; 332,231 - 6+6+6+6+4,8=28,8_x000D_
Celkem: 28,8+28,8=57,6m</t>
  </si>
  <si>
    <t>Poznámka k položce:_x000D_
celkem v k.č. 1 a 2 :  6,00 ks</t>
  </si>
  <si>
    <t>Poznámka k položce:_x000D_
celkem v k.č. 1 a 2 :  44,00 ks</t>
  </si>
  <si>
    <t>SO 06 - Práce na žel. svršku v žst. Záboří nad Labem</t>
  </si>
  <si>
    <t>Poznámka k položce:_x000D_
dle ZD :  22+17+12+20+12+18+16+22+22+14+19+14+24=232,00 ks</t>
  </si>
  <si>
    <t>Poznámka k položce:_x000D_
dle ZD :  výměna KL v srdcovkové části výhybek, pod LIS a v přípojích_x000D_
(9,1*(4,5+1,5)*0,5+2*5*4*0,55+1,5*4,5*0,55)+(9,1*(4,5+1,5)*0,5+5*4*0,55+1,5*4,5*0,55)+(1,5*4,5*0,55)+(5*(4,5+1,5)*0,5+1,5*4,5*0,55)+(9,1*(4,5+1,5)*0,5+1,5*4,5*0,55)+(9,1*(4,5+1,5)*0,5+2*5*4*0,55+1,5*4,5*0,55)+(9,1*(4,5+1,5)*0,5+1,5*4,5*0,55)+(9,1*(4,5+1,5)*0,5+5*4*0,55+1,5*4,5*0,55)+(9,1*(4,5+1,5)*0,5+2,5*5*4*0,55+1,5*4,5*0,55)+(9,1*(4,5+1,5)*0,5+1,5*4,5*0,55)+(9,1*(4,5+1,5)*0,5+5*4*0,55+1,5*4,5*0,55)+(9,1*(4,5+1,5)*0,5+7*4*0,55+1,5*4,5*0,55)+(5*4*0,55)+(12*5*0,5)=493,45 m3</t>
  </si>
  <si>
    <t>Poznámka k položce:_x000D_
odvoz suti pro uložení na mezideponii na pozemku OŘ_x000D_
celkem :  493,45*1,808=892,158 t</t>
  </si>
  <si>
    <t>Poznámka k položce:_x000D_
naložení suti na mezideponii pro odvoz na skládku 50%_x000D_
celkem :  (493,45*1,808)/2=446,079 t</t>
  </si>
  <si>
    <t>Poznámka k položce:_x000D_
odvoz suti na skládku 50%_x000D_
celkem :  (493,45*1,808)/2=446,079 t</t>
  </si>
  <si>
    <t>Poznámka k položce:_x000D_
odvoz suti na skládku - cca 30 km -  (30-10)/10=2_x000D_
celkem :  (2*446,079)=892,158 t</t>
  </si>
  <si>
    <t>Poznámka k položce:_x000D_
poplatek za uložení suti na skládku 50 %_x000D_
celkem :  (493,45*1,808)/2=446,079 t</t>
  </si>
  <si>
    <t>Poznámka k položce:_x000D_
dle ZD :  1,150+1,698 = 2,848 km</t>
  </si>
  <si>
    <t>Poznámka k položce:_x000D_
dle ZD :  1141 m</t>
  </si>
  <si>
    <t>Poznámka k položce:_x000D_
dle ZD :  138,5 m</t>
  </si>
  <si>
    <t>Poznámka k položce:_x000D_
dle ZD :  0,051 km</t>
  </si>
  <si>
    <t>Poznámka k položce:_x000D_
celkem :  1,698*1000*3,4*0,025=144,33 m3</t>
  </si>
  <si>
    <t>Poznámka k položce:_x000D_
celkem :  1141*4,4*0,025=125,51 m3</t>
  </si>
  <si>
    <t>Poznámka k položce:_x000D_
doplnění KL při výměně KL malou mechanizací :  493,45*2,035=1004,171 t_x000D_
doplnění KL při úpravě GPK kolejí :  1,698*1000*3,4*0,025*2,035=293,712 t_x000D_
doplnění KL při úpravě GPK výhybek :  1141,3*4,4*0,025*2,035=255,413 t_x000D_
celkem :  1004,171+293,712+255,413=1553,295 t</t>
  </si>
  <si>
    <t>Poznámka k položce:_x000D_
celkem :  1004,171+293,712+255,413=1553,295 t</t>
  </si>
  <si>
    <t>Poznámka k položce:_x000D_
lom Zárubka - 69 km : 69-10=59/10 - zaokrouhleno na 6 _x000D_
celkem :  6*1553,295=9319,771 t</t>
  </si>
  <si>
    <t>Poznámka k položce:_x000D_
dle ZD :   stabilizace neřízená - 0,051 km_x000D_
dle ZD :  stabilizace řízená 1,150+1,698 = 2,848 km_x000D_
dle ZD :   stabilizace - 0,051 km po následném podbití _x000D_
celkem: 0,051+1,698=1,800 km</t>
  </si>
  <si>
    <t>Poznámka k položce:_x000D_
dle ZD :   stabilizace neřízená - 138,5m_x000D_
dle ZD :  stabilizace řízená 1 141m_x000D_
dle ZD :   stabilizace - 138,5 m po následném podbití _x000D_
celkem: 138,5+1 141+138,5=1 418 m</t>
  </si>
  <si>
    <t>Poznámka k položce:_x000D_
dle ZD :  2+6+6+4+4+4+4+3+4*6=57,00 ks</t>
  </si>
  <si>
    <t>5906015130</t>
  </si>
  <si>
    <t>Výměna pražce malou těžící mechanizací v KL otevřeném i zapuštěném pražec betonový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</si>
  <si>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položce:_x000D_
dle ZD :  4+3=7,00 ks</t>
  </si>
  <si>
    <t>Poznámka k položce:_x000D_
dle ZD :  8+8+5+4+5+8+8+8+8+7+7=76,00 ks</t>
  </si>
  <si>
    <t>5906015150</t>
  </si>
  <si>
    <t>Výměna pražce malou těžící mechanizací v KL otevřeném i zapuštěném pražec betonový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</si>
  <si>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položce:_x000D_
dle ZD :  1+1+13=15,00 ks</t>
  </si>
  <si>
    <t>Poznámka k položce:_x000D_
dle ZD :  11*356+312=4228,00 ks</t>
  </si>
  <si>
    <t>Poznámka k položce:_x000D_
přeprava vyzískaných příčných pražců : 53*0,327=17,331 t_x000D_
přeprava vyzískaných výh. pražců :  381,75*0,16=61,080 t_x000D_
přeprava vyzískaných pryž.podložek :  4228*0,00018=0,761 t_x000D_
celkem :  53*0,327+381,75*0,16+4228*0,00018=79,172 t</t>
  </si>
  <si>
    <t>Poznámka k položce:_x000D_
dle ZD :  8*4+4*4+2*5+2*4+2*4+2*4,2+2*12+2*4+3*4+4*4+5*4+2*12+2*5+2*4+2*4+4*4+2*12+2*4,5+8*4=293,40 m</t>
  </si>
  <si>
    <t>Poznámka k položce:_x000D_
dle ZD :  10+2*34+10+2*17+10+10+10+2*22+2*10+10+42=268,00 m</t>
  </si>
  <si>
    <t>Poznámka k položce:_x000D_
dle ZD :  10+10+10+10+10+10+10+12+10+10+10=112,00 m</t>
  </si>
  <si>
    <t>Poznámka k položce:_x000D_
dle ZD :  10+17,5+10+17,5+13,5+10+12,6+10+17,5+10+17,5+10+17,5+10+17,5+10+10+17,5+10+17,5+10=276,10 m</t>
  </si>
  <si>
    <t>Poznámka k položce:_x000D_
výměna jazyků ve výhybkách -  celkem : 13*(16,058+1,3)+2*(13,058+1,3)=254,37 m_x000D_
výměna opornic ve výhybkách -  celkem :  13*(16,856+1,4)+2*(13,856+1,4)=267,84 m_x000D_
celkem :  254,37+267,84=522,21 m</t>
  </si>
  <si>
    <t>Poznámka k položce:_x000D_
výměna srdcovky 1:11  -  celkem :  1*1,734=1,734 t_x000D_
výměna srdcovky 1:12  -  celkem :  9*1,885=16,965 t_x000D_
celkem :  1,734+16,965=18,699 t</t>
  </si>
  <si>
    <t>Poznámka k položce:_x000D_
dle ZD :  2+2+2+1+1+2+2+1+1+1=15,00 párů</t>
  </si>
  <si>
    <t>Poznámka k položce:_x000D_
dle ZD :  4+4+4+2+2+4+4+2+2+2=30,00 ks</t>
  </si>
  <si>
    <t>Poznámka k položce:_x000D_
válečková stolička 30*0,140=4,200t_x000D_
sada propojek (odhad) 12*0,04=0,480t_x000D_
celkem :  2,940+0,480=4,680</t>
  </si>
  <si>
    <t>Poznámka k položce:_x000D_
dle ZD :  2*10+2*10+2*8+10+10+2*10+2*10+10+10+10=146,00 ks</t>
  </si>
  <si>
    <t>Poznámka k položce:_x000D_
přeprava vyzískaných LIS :  46*0,281+2*0,293+2*0,311+4*0,341+6*0,761=20,064 t_x000D_
přeprava vyzískaných kolejnic :  (268+112+276,1)*0,06=39,366 t_x000D_
přeprava vyzískaných jazyků a opornic :  13*1,098+13*1,091+2*0,905+2*0,916=32,099 t_x000D_
přeprava vyzískaných srdcovek :  2,552+7,54+14,364=24,456 t_x000D_
celkem :  20,064+39,366+32,099+18,699=110,228 t</t>
  </si>
  <si>
    <t>Poznámka k položce:_x000D_
dle ZD :  190+210+100+130+190+220+180+130+100+170+130+180=1930,00 m</t>
  </si>
  <si>
    <t>Poznámka k položce:_x000D_
dle ZD :  11*64,791*2+53,608*2=1532,618 m</t>
  </si>
  <si>
    <t>Poznámka k položce:_x000D_
dle ZD :  5 696 _x000D_
m</t>
  </si>
  <si>
    <t>Poznámka k položce:_x000D_
dle ZD :  2*2,4=4,80 m</t>
  </si>
  <si>
    <t>Poznámka k položce:_x000D_
dle ZD :  12,00 ks</t>
  </si>
  <si>
    <t>Poznámka k položce:_x000D_
dle ZD :  12*2=24,00 ks</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</si>
  <si>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</si>
  <si>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</si>
  <si>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Poznámka k položce:_x000D_
dle ZD :  9,00 ks</t>
  </si>
  <si>
    <t>7493371010</t>
  </si>
  <si>
    <t>Demontáže zařízení na elektrickém ohřevu výhybek kompletní topné soupravy na výhybku tvaru 1:11-300</t>
  </si>
  <si>
    <t>SO 07 - Práce na žel. svršku v TÚ Záboří nad Labem - Kolín</t>
  </si>
  <si>
    <t>Poznámka k položce:_x000D_
kol.č. 1 :  km 338,110-338,130; 340,380-340,405; 341,110-341,155; 341,900-342,410; 343,260-343,310  2*(20+25+45+510+50/5)+70=270 ks_x000D_
kol.č. 2 :  km  338,350-338,380  2*(30/5)+2=14ks_x000D_
LIS v kol.č. 1 a 2 :  26*2=52,00 ks_x000D_
Přejezd: 8*4=32 ks_x000D_
celkem :  270+14+52+32=368ks</t>
  </si>
  <si>
    <t>Poznámka k položce:_x000D_
kol.č. 1 :  km 338,110-338,130; 340,380-340,405; 341,110-341,155; 343,260-343,310  (0,020+0,025+0,045+0,050)=0,140km_x000D_
kol.č. 2 :  km  338,350-338,380 - 0,030 km_x000D_
celkem :  0,140+0,030=0,170 km</t>
  </si>
  <si>
    <t>Poznámka k položce:_x000D_
kol.č. 1 :  140*4*0,55=308,000 +15 oken 15*(3,5*0,3*0,55)=8,655_x000D_
kol.č. 2 :  30*4*0,55=66,000 +25 oken 25*(3,5*0,3*0,55)=14,437 _x000D_
celkem: 308,000+8,655+66,000+14,437=397,100 m3</t>
  </si>
  <si>
    <t>Poznámka k položce:_x000D_
odvoz suti pro uložení na mezideponii na pozemku OŘ_x000D_
celkem :  397,1003*1,808=717,957 t</t>
  </si>
  <si>
    <t>Poznámka k položce:_x000D_
naložení suti na mezideponii pro odvoz na skládku_x000D_
celkem :  397,1003*1,808=717,957 t</t>
  </si>
  <si>
    <t>Poznámka k položce:_x000D_
odvoz suti na skládku_x000D_
celkem :  397,1003*1,808=717,957 t</t>
  </si>
  <si>
    <t>Poznámka k položce:_x000D_
odvoz suti na skládku -- cca 20 km_x000D_
celkem :  397,1003*1,808=717,957 t</t>
  </si>
  <si>
    <t>Poznámka k položce:_x000D_
poplatek za uložení suti na skládku_x000D_
celkem :  397,1003*1,808=717,957 t</t>
  </si>
  <si>
    <t>Poznámka k položce:_x000D_
kol.č. 1 :  km 337,467 - 344,491 - 7,024 km_x000D_
kol.č. 2 :  km 337,467 - 344,491 - 7,024 km_x000D_
celkem :  7,024+7,024=14,048</t>
  </si>
  <si>
    <t>Poznámka k položce:_x000D_
celkem :  14,048*1000*3,4*0,025=1 194,080 m3</t>
  </si>
  <si>
    <t>Poznámka k položce:_x000D_
doplnění KL při výměně KL malou mechanizací :  397,100*2,035=55,235 t_x000D_
doplnění KL při úpravě GPK : 14,048*1000*3,4*0,025*2,035=2 429,953 t_x000D_
celkem : 808,099+2 429,953=3 238,051 t</t>
  </si>
  <si>
    <t>Poznámka k položce:_x000D_
lom Zárubka - 74 km_x000D_
celkem : 808,099+2 429,953=3 238,051 t</t>
  </si>
  <si>
    <t>Poznámka k položce:_x000D_
lom Zárubka - 74 km : 74-10=64/10 - zaokrouhleno na 7 _x000D_
celkem : celkem : 808,099+2 429,953=3 238,051 t</t>
  </si>
  <si>
    <t>Poznámka k položce:_x000D_
dle ZD :   stabilizace neřízená - 1 km_x000D_
dle ZD :  stabilizace řízená 7,024+7,024=14,048 km_x000D_
dle ZD :   stabilizace - 1 km po následném podbití _x000D_
celkem: 1+14,048+1=16,048 km</t>
  </si>
  <si>
    <t>Poznámka k položce:_x000D_
z. St. Kolín.- 40,00 m</t>
  </si>
  <si>
    <t>Poznámka k položce:_x000D_
přeprava cementové malty na stavbu</t>
  </si>
  <si>
    <t>Poznámka k položce:_x000D_
přeprava vyzískaných pražců do žel.stanice : 309+100*0,327=133,749 t_x000D_
přeprava nových pražců 409*0,327=133,749_x000D_
přeprava nových kolejnic 380*0,06=22,800 t</t>
  </si>
  <si>
    <t>Poznámka k položce:_x000D_
celkem v k.č. 1 a 2 :  (18+18)*4+(8+8)*5=224 m</t>
  </si>
  <si>
    <t>Poznámka k položce:_x000D_
přeprava vyzískaných LIS a kolejnic do žel.stanice :36*0,311+16*0,341+340*0,06=37,052  t</t>
  </si>
  <si>
    <t>Poznámka k položce:_x000D_
výměna KR v kol. č. 1. a 2. -  4+4+4+4+4=20 ks_x000D_
LIS v kol.č. 1 a 2 :  52*2=104,00 ks_x000D_
Přejezd: 8*4=32 ks_x000D_
celkem :  20+104+32=156,00 ks</t>
  </si>
  <si>
    <t>Poznámka k položce:_x000D_
celkem v k.č. 1 a 2 :  odhad  -  78 ks</t>
  </si>
  <si>
    <t>Poznámka k položce:_x000D_
celkem v k.č. 1 a 2 :  odhad -  1600+1300=3 900 m</t>
  </si>
  <si>
    <t>Poznámka k položce:_x000D_
celkem v k.č. 1 a 2 :  +(7000/50)*2= 280</t>
  </si>
  <si>
    <t>Poznámka k položce:_x000D_
kol.č. 2:  v km 338,770; 340,380; 341,900 - 3,6+4,8+4,8=13,2_x000D_
kol.č. 2:  v km 338,770; 342,352; 339,320 - 3,6+4,8+4,8=13,2_x000D_
Celkem:13,2+13,2=26,4 m</t>
  </si>
  <si>
    <t>Poznámka k položce:_x000D_
kol.č. 1:  v km 343,260 - 14m_x000D_
kol.č. 2:  v km 343,291 - 14m_x000D_
celkem: 14+14=28</t>
  </si>
  <si>
    <t>Poznámka k položce:_x000D_
kol.č. 1:  v km 343,60 - 14m_x000D_
kol.č. 2:  v km 343,291 - 14m_x000D_
celkem: 14+14=28</t>
  </si>
  <si>
    <t>SO 08 - Rekonstrukce žel. přejezdu P4906 v km 312,103 trati Česká Třebová - Praha</t>
  </si>
  <si>
    <t>Poznámka k položce:_x000D_
celkem :  2*8,4=16,80 m</t>
  </si>
  <si>
    <t>5913235020</t>
  </si>
  <si>
    <t>Dělení AB komunikace řezáním hloubky do 20 cm Poznámka: 1. V cenách jsou započteny náklady na provedení úkolu.</t>
  </si>
  <si>
    <t>Poznámka k položce:_x000D_
celkem :  2*8=16,00 m</t>
  </si>
  <si>
    <t>5913240020</t>
  </si>
  <si>
    <t>Odstranění AB komunikace odtěžením nebo frézováním hloubky do 20 cm Poznámka: 1. V cenách jsou započteny náklady na odtěžení nebo frézování a naložení výzisku na dopravní prostředek.</t>
  </si>
  <si>
    <t>Poznámka k položce:_x000D_
celkem :  32+84=116,00 m2</t>
  </si>
  <si>
    <t>Poznámka k položce:_x000D_
obalovna Chvaletice, _x000D_
celkem :  32*0,2*2,2+84*0,12*2,2=36,256 t</t>
  </si>
  <si>
    <t>Poznámka k položce:_x000D_
odvoz suti na skládku - cca 20 km - (20-10)/10=1_x000D_
celkem :  1*36,256=36,256 t</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</si>
  <si>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</si>
  <si>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</si>
  <si>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odvoz vybouraných zídek a betonu na skládku_x000D_
celkem :  8,4*2/1,2*0,155+8,4*2*0,5*0,3*2,2=7,714 t</t>
  </si>
  <si>
    <t>Poznámka k položce:_x000D_
odvoz suti na skládku - cca 20 km - (20-10)/10=1_x000D_
celkem : 1*7,714=7,714 t</t>
  </si>
  <si>
    <t>Poznámka k položce:_x000D_
poplatek za uložení suti na skládku_x000D_
celkem :  8,4*2/1,2*0,155+8,4*2*0,5*0,3*2,2=7,714 t</t>
  </si>
  <si>
    <t>Poznámka k položce:_x000D_
celkem :  4*2=8,00 ks</t>
  </si>
  <si>
    <t>Poznámka k položce:_x000D_
demontáž kol.roštu v kol.č. 1 a 2 - celkem :  2*0,020=0,040 km</t>
  </si>
  <si>
    <t>5905050055</t>
  </si>
  <si>
    <t>Souvislá výměna KL se snesením KR koleje pražce betonové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</si>
  <si>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Poznámka k položce:_x000D_
celkem :  2*0,020=0,040 km</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</si>
  <si>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</si>
  <si>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</si>
  <si>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Poznámka k položce:_x000D_
celkem :  2*12*0,4*0,6=5,76 m3</t>
  </si>
  <si>
    <t>Poznámka k položce:_x000D_
celkem :  20+20=40,00 m3</t>
  </si>
  <si>
    <t>Poznámka k položce:_x000D_
odvoz suti na skládku_x000D_
celkem :  0,04*1000*2,11*1,808+5,76*1,5+40*1,5=221,235 t</t>
  </si>
  <si>
    <t>Poznámka k položce:_x000D_
odvoz suti na skládku - cca 20 km - (20-10)/10=1_x000D_
celkem :  1*221,235=221,235 t</t>
  </si>
  <si>
    <t>Poznámka k položce:_x000D_
poplatek za uložení suti na skládku_x000D_
celkem :  0,04*1000*2,11*1,808+5,76*1,5+40*1,5=221,235 t</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</si>
  <si>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</si>
  <si>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</si>
  <si>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celkem :  2*12=24,00 m</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</si>
  <si>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</si>
  <si>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</si>
  <si>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celkem :  4*1,5=6,00 m</t>
  </si>
  <si>
    <t>5964103005</t>
  </si>
  <si>
    <t>Drenážní plastové díly trubka celoperforovaná DN 150 mm</t>
  </si>
  <si>
    <t>5964103120</t>
  </si>
  <si>
    <t>Drenážní plastové díly šachta průchozí DN 400/250 1 vtok/1 odtok DN 250 mm</t>
  </si>
  <si>
    <t>Poznámka k položce:_x000D_
celkem :  4,00 ks</t>
  </si>
  <si>
    <t>5964103135</t>
  </si>
  <si>
    <t>Drenážní plastové díly poklop šachty plastový D 400</t>
  </si>
  <si>
    <t>9901000100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</si>
  <si>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</si>
  <si>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Poznámka k položce:_x000D_
celkem :  1,00 ks</t>
  </si>
  <si>
    <t>9901009200</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</si>
  <si>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</si>
  <si>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Poznámka k položce:_x000D_
přeprava materiálu - cca 20 km - (20-10)/10=1_x000D_
celkem :  1*1=1,00 ks</t>
  </si>
  <si>
    <t>5958125000</t>
  </si>
  <si>
    <t>Komplety s antikorozní úpravou Skl 14 (svěrka Skl14, vrtule R1, podložka Uls7)</t>
  </si>
  <si>
    <t>Poznámka k položce:_x000D_
celkem :  50*4=200,00 ks</t>
  </si>
  <si>
    <t>Poznámka k položce:_x000D_
přeprava materiálu - cca 100 km - (100-10)/10=9_x000D_
celkem :  9*1=9,00 ks</t>
  </si>
  <si>
    <t>Poznámka k položce:_x000D_
doplnění KL při souvislé výměně celkem:  2*20*2,11*2,035=171,754 t</t>
  </si>
  <si>
    <t>5955101009</t>
  </si>
  <si>
    <t>Kamenivo drcené štěrk frakce 16/22</t>
  </si>
  <si>
    <t>Poznámka k položce:_x000D_
zásyp trativodu celkem :  2*12*0,4*0,6*1,85=10,656 t</t>
  </si>
  <si>
    <t>Poznámka k položce:_x000D_
celkem:  171,754+10,656=182,410 t</t>
  </si>
  <si>
    <t>Poznámka k položce:_x000D_
lom Zárubka - 52 km : 52-10=42/10 - zaokrouhleno na 5 _x000D_
celkem :  5*182,410=912,050 t</t>
  </si>
  <si>
    <t>5963101003</t>
  </si>
  <si>
    <t>Pryžová přejezdová konstrukce STRAIL pro zatížené komunikace se závěrnou zídkou tv. T</t>
  </si>
  <si>
    <t>5964161010</t>
  </si>
  <si>
    <t>Beton lehce zhutnitelný C 20/25;X0 F5 2 285 2 765</t>
  </si>
  <si>
    <t>Poznámka k položce:_x000D_
podkladní beton pod závěrné zídky_x000D_
celkem :  8,4*2*0,5*0,3=2,52 m3</t>
  </si>
  <si>
    <t>Poznámka k položce:_x000D_
přeprava podkladního betonu na stavbu_x000D_
celkem :  2,52*2,2=5,544 t</t>
  </si>
  <si>
    <t>Poznámka k položce:_x000D_
přeprava podkladního betonu na stavbu - celkem cca 20 km - (20-10)/10=1_x000D_
celkem :  1*5,544=5,544 t</t>
  </si>
  <si>
    <t>Poznámka k položce:_x000D_
přeprava přejezdové konstrukce STRAIL na stavbu_x000D_
celkem :  16,8*0,8=13,440 t</t>
  </si>
  <si>
    <t>Poznámka k položce:_x000D_
přeprava přejezdové konstrukce STRAIL na stavbu  -  cca 450 km - (450-10)/10=44_x000D_
celkem :  44*13,440=591,36 t</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</si>
  <si>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</si>
  <si>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</si>
  <si>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Poznámka k položce:_x000D_
celkem :  120,00 m2</t>
  </si>
  <si>
    <t>5963146020</t>
  </si>
  <si>
    <t>Živičné přejezdové vozovky ACP 16S 50/70 středněznný-podkladní vrstva</t>
  </si>
  <si>
    <t>Poznámka k položce:_x000D_
celkem : 120*0,1*2,5=30,00 t</t>
  </si>
  <si>
    <t>5963146000</t>
  </si>
  <si>
    <t>Živičné přejezdové vozovky ACO 11S 50/70 střednězrnný-obrusná vrstva</t>
  </si>
  <si>
    <t>Poznámka k položce:_x000D_
celkem : 120*0,06*2,5=18,00 t</t>
  </si>
  <si>
    <t>5963146005</t>
  </si>
  <si>
    <t>Živičné přejezdové vozovky ACO 8 50/70 jemnozrnný-obrusná vrstva</t>
  </si>
  <si>
    <t>Poznámka k položce:_x000D_
celkem : 120*0,04*2,5=12,00 t</t>
  </si>
  <si>
    <t>Poznámka k položce:_x000D_
obalovna Chvaletice_x000D_
celkem :  30+18+12=60,00 t</t>
  </si>
  <si>
    <t>Poznámka k položce:_x000D_
přeprava živice - cca 20 km - (20-10)/10=1_x000D_
celkem :  30+18+12=60,00 t</t>
  </si>
  <si>
    <t>Řezání spár pro vytvoření komůrky š 15 mm hl 30 mm pro těsnící zálivku v živičném krytu</t>
  </si>
  <si>
    <t>Poznámka k položce:_x000D_
ceník ÚRS;  celkem :  16+12=28,00 m</t>
  </si>
  <si>
    <t>R2</t>
  </si>
  <si>
    <t>Těsnění spár zálivkou za studena pro komůrky š 15 mm hl 30 mm s těsnicím profilem</t>
  </si>
  <si>
    <t>Poznámka k položce:_x000D_
celkem :  2*2=4,00 ks</t>
  </si>
  <si>
    <t>Poznámka k položce:_x000D_
celkem : (60+20+60)*2*2=560,00 m</t>
  </si>
  <si>
    <t>5913335030</t>
  </si>
  <si>
    <t>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</si>
  <si>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Poznámka k položce:_x000D_
celkem : 40,00 m</t>
  </si>
  <si>
    <t>R3</t>
  </si>
  <si>
    <t>barva akrylátová na vozovky bílá S 2867</t>
  </si>
  <si>
    <t>kg</t>
  </si>
  <si>
    <t>Poznámka k položce:_x000D_
ceník ÚRS, celkem : 4,00 kg</t>
  </si>
  <si>
    <t>So 09 - Rekonstrukce žel. přejezdu P4913 v km 328,440 trati Česká Třebová - Praha</t>
  </si>
  <si>
    <t>Poznámka k položce:_x000D_
celkem :  2*14,4=28,80 m</t>
  </si>
  <si>
    <t>Poznámka k položce:_x000D_
celkem :  6+6=12,00 m</t>
  </si>
  <si>
    <t>Poznámka k položce:_x000D_
celkem :  21+78=99,00 m2</t>
  </si>
  <si>
    <t>5914030550</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</si>
  <si>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</si>
  <si>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Poznámka k položce:_x000D_
celkem :  8,00 m</t>
  </si>
  <si>
    <t>Poznámka k položce:_x000D_
obalovna Chvaletice, _x000D_
celkem :  21*0,2*2,2+78*0,12*2,2=29,832 t</t>
  </si>
  <si>
    <t>Poznámka k položce:_x000D_
odvoz vybouraného odvodnění a přejezdu na skládku_x000D_
příčný odvodňovací žlab celkem : 8*1,123=8,984 t_x000D_
konstrukce BRENS celkem :  2*6*2,4=28,80 t_x000D_
celkem :  8,984+28,8=37,784 t</t>
  </si>
  <si>
    <t>Poznámka k položce:_x000D_
odvoz suti na skládku - cca 20 km - (20-10)/10=1_x000D_
celkem :  1*37,784=37,784 t</t>
  </si>
  <si>
    <t>Poznámka k položce:_x000D_
poplatek za uložení suti na skládku_x000D_
celkem :  8,984+28,8=37,784 t</t>
  </si>
  <si>
    <t>Poznámka k položce:_x000D_
celkem :  2*20*0,4*0,6=9,60 m3</t>
  </si>
  <si>
    <t>Poznámka k položce:_x000D_
celkem :  100,00 m3</t>
  </si>
  <si>
    <t>Poznámka k položce:_x000D_
odvoz suti na skládku_x000D_
celkem :  0,04*1000*2,11*1,808+9,6*1,5+50*1,5=241,995 t</t>
  </si>
  <si>
    <t>Poznámka k položce:_x000D_
odvoz suti na skládku - cca 20 km - (20-10)/10=1_x000D_
celkem :  1*241,995=241,995 t</t>
  </si>
  <si>
    <t>Poznámka k položce:_x000D_
poplatek za uložení suti na skládku_x000D_
celkem :  0,04*1000*2,11*1,808+9,6*1,5+50*1,5=241,995 t</t>
  </si>
  <si>
    <t>Poznámka k položce:_x000D_
celkem :  2*20=40,00 m</t>
  </si>
  <si>
    <t>Poznámka k položce:_x000D_
zásyp trativodu celkem :  2*20*0,4*0,6*1,85=17,76 t</t>
  </si>
  <si>
    <t>Poznámka k položce:_x000D_
celkem :  171,754+17,76=189,514 t</t>
  </si>
  <si>
    <t>Poznámka k položce:_x000D_
lom Zárubka - 52 km : 52-10=42/10 - zaokrouhleno na 5 _x000D_
celkem :  5*189,514=947,57 t</t>
  </si>
  <si>
    <t>Poznámka k položce:_x000D_
celkem :  15,6+16,8=32,40 m</t>
  </si>
  <si>
    <t>Poznámka k položce:_x000D_
podkladní beton pod závěrné zídky_x000D_
celkem :  32,4*2*0,5*0,3=9,72 m3</t>
  </si>
  <si>
    <t>Poznámka k položce:_x000D_
přeprava podkladního betonu na stavbu_x000D_
celkem :  9,72*2,2=21,384 t</t>
  </si>
  <si>
    <t>Poznámka k položce:_x000D_
přeprava podkladního betonu na stavbu - celkem cca 20 km - (20-10)/10=1_x000D_
celkem :  1*21,384=21,384 t</t>
  </si>
  <si>
    <t>Poznámka k položce:_x000D_
přeprava přejezdové konstrukce STRAIL na stavbu_x000D_
celkem :  32,4*0,8=25,920 t</t>
  </si>
  <si>
    <t>Poznámka k položce:_x000D_
přeprava přejezdové konstrukce STRAIL na stavbu  -  cca 450 km - (450-10)/10=44_x000D_
celkem :  44*25,920=1140,48 t</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</si>
  <si>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</si>
  <si>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</si>
  <si>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položce:_x000D_
celkem :  16,50 m2</t>
  </si>
  <si>
    <t>5964121000</t>
  </si>
  <si>
    <t>Prahová vpusť výztužné vč. mříží</t>
  </si>
  <si>
    <t>Poznámka k položce:_x000D_
celkem :  11,00 ks</t>
  </si>
  <si>
    <t>Poznámka k položce:_x000D_
celkem :  11*0,88=9,68 t</t>
  </si>
  <si>
    <t>Poznámka k položce:_x000D_
celkem :  16,5*1*0,3=4,95 m3</t>
  </si>
  <si>
    <t>Poznámka k položce:_x000D_
přeprava podkladního betonu na stavbu_x000D_
celkem :  4,95*2,2=10,89 t</t>
  </si>
  <si>
    <t>Poznámka k položce:_x000D_
přeprava podkladního betonu na stavbu - celkem cca 20 km - (20-10)/10=1_x000D_
celkem :  1*10,89=10,89 t</t>
  </si>
  <si>
    <t>Poznámka k položce:_x000D_
celkem :  350,000 m2</t>
  </si>
  <si>
    <t>Poznámka k položce:_x000D_
celkem : 350*0,1*2,5=87,50 t</t>
  </si>
  <si>
    <t>Poznámka k položce:_x000D_
celkem : 350*0,06*2,5=52,50 t</t>
  </si>
  <si>
    <t>Poznámka k položce:_x000D_
celkem : 350*0,04*2,5=35,00 t</t>
  </si>
  <si>
    <t>Poznámka k položce:_x000D_
obalovna Chvaletice_x000D_
celkem :  87,5+52,5+35=175,00 t</t>
  </si>
  <si>
    <t>Poznámka k položce:_x000D_
ceník ÚRS;  celkem :  33+17=50,00 m</t>
  </si>
  <si>
    <t>Poznámka k položce:_x000D_
celkem : 60,00 m</t>
  </si>
  <si>
    <t>Poznámka k položce:_x000D_
ceník ÚRS, celkem : 6,00 kg</t>
  </si>
  <si>
    <t>SO 10 - Rekonstrukce žel. přejezdu P4920 v km 343,291 trati Česká Třebová - Praha</t>
  </si>
  <si>
    <t>Poznámka k položce:_x000D_
celkem :  10,6+12,1=22,70 m</t>
  </si>
  <si>
    <t>Poznámka k položce:_x000D_
celkem :  110,2+99,5=209,70 m2</t>
  </si>
  <si>
    <t>Poznámka k položce:_x000D_
obalovna Chvaletice, _x000D_
celkem :  110,2*0,2*2,2+99,5*0,12*2,2=74,756 t</t>
  </si>
  <si>
    <t>Poznámka k položce:_x000D_
odvoz suti na skládku - cca 20 km - (20-10)/10=1_x000D_
celkem :  1*74,756=74,756 t</t>
  </si>
  <si>
    <t>Poznámka k položce:_x000D_
odvoz vybouraných zídek a betonu na skládku_x000D_
celkem :  14,4*2/1,2*0,155+14,4*2*0,5*0,3*2,2=13,224 t</t>
  </si>
  <si>
    <t>Poznámka k položce:_x000D_
odvoz suti na skládku - cca 20 km - (20-10)/10=1_x000D_
celkem :  1*13,224=13,224 t</t>
  </si>
  <si>
    <t>Poznámka k položce:_x000D_
poplatek za uložení suti na skládku_x000D_
celkem :  14,4*2/1,2*0,155+14,4*2*0,5*0,3*2,2=13,224 t</t>
  </si>
  <si>
    <t>Poznámka k položce:_x000D_
celkem :  2*15*0,4*0,6=7,20 m3</t>
  </si>
  <si>
    <t>Poznámka k položce:_x000D_
odvoz suti na skládku_x000D_
celkem :  0,04*1000*2,11*1,808+7,2*1,5+10*1,5=178,395 t</t>
  </si>
  <si>
    <t>Poznámka k položce:_x000D_
odvoz suti na skládku - cca 20 km - (20-10)/10=1_x000D_
celkem :  1*178,395=178,395 t</t>
  </si>
  <si>
    <t>Poznámka k položce:_x000D_
poplatek za uložení suti na skládku_x000D_
celkem :  0,04*1000*2,11*1,808+7,2*1,5+10*1,5=178,395 t</t>
  </si>
  <si>
    <t>Poznámka k položce:_x000D_
celkem :  2*15=30,00 m</t>
  </si>
  <si>
    <t>Poznámka k položce:_x000D_
zásyp trativodu celkem :  2*15*0,4*0,6*1,85=13,320 t</t>
  </si>
  <si>
    <t>Poznámka k položce:_x000D_
celkem :  171,754+13,32=185,074 t</t>
  </si>
  <si>
    <t>Poznámka k položce:_x000D_
lom Zárubka - 69 km : 69-10=59/10 - zaokrouhleno na 6 _x000D_
celkem :  6*185,074=1110,444 t</t>
  </si>
  <si>
    <t>Poznámka k položce:_x000D_
podkladní beton pod závěrné zídky_x000D_
celkem :  14,4*2*0,5*0,3=4,32 m3</t>
  </si>
  <si>
    <t>Poznámka k položce:_x000D_
přeprava podkladního betonu na stavbu_x000D_
celkem :  4,32*2,2=9,504 t</t>
  </si>
  <si>
    <t>Poznámka k položce:_x000D_
přeprava podkladního betonu na stavbu - celkem cca 20 km - (20-10)/10=1_x000D_
celkem :  1*9,5042=9,504 t</t>
  </si>
  <si>
    <t>Poznámka k položce:_x000D_
přeprava přejezdové konstrukce STRAIL na stavbu_x000D_
celkem :  28,8*0,8=23,040 t</t>
  </si>
  <si>
    <t>Poznámka k položce:_x000D_
přeprava přejezdové konstrukce STRAIL na stavbu  -  cca 450 km - (450-10)/10=44_x000D_
celkem :  44*23,040=1013,76 t</t>
  </si>
  <si>
    <t>Poznámka k položce:_x000D_
celkem :  209,700 m2</t>
  </si>
  <si>
    <t>Poznámka k položce:_x000D_
celkem : 209,7*0,08*2,5=41,940 t</t>
  </si>
  <si>
    <t>Poznámka k položce:_x000D_
celkem : 209,7*0,07*2,5=36,698 t</t>
  </si>
  <si>
    <t>Živičné přejezdové vozovky SMA 11S mastixový obrusná vrstva</t>
  </si>
  <si>
    <t>Poznámka k položce:_x000D_
celkem : 209,7*0,05*2,5=26,213 t</t>
  </si>
  <si>
    <t>geomříž PP pro asfaltové vozovky s geotextilií</t>
  </si>
  <si>
    <t>Poznámka k položce:_x000D_
celkem :  126,00 m2</t>
  </si>
  <si>
    <t>Poznámka k položce:_x000D_
obalovna Chvaletice_x000D_
celkem :  41,94+36,698+26,213=104,850 t</t>
  </si>
  <si>
    <t>Poznámka k položce:_x000D_
přeprava živice - cca 20 km - (20-10)/10=1_x000D_
celkem :  1*104,85=104,850 t</t>
  </si>
  <si>
    <t>Poznámka k položce:_x000D_
ceník ÚRS;  celkem :  45+14=59,00 m</t>
  </si>
  <si>
    <t>R4</t>
  </si>
  <si>
    <t>R5</t>
  </si>
  <si>
    <t>SO 11 - Materiál objednatele - NEVYPLŇOVAT</t>
  </si>
  <si>
    <t>HSV - Práce a dodávky HSV</t>
  </si>
  <si>
    <t>5 - Komunikace</t>
  </si>
  <si>
    <t>D1 - SO 01</t>
  </si>
  <si>
    <t>D2 - SO 02</t>
  </si>
  <si>
    <t>D3 - SO 03</t>
  </si>
  <si>
    <t>D4 - SO 04</t>
  </si>
  <si>
    <t>D5 - SO 05</t>
  </si>
  <si>
    <t>D6 - SO 06</t>
  </si>
  <si>
    <t>D7 - SO 07</t>
  </si>
  <si>
    <t>HSV</t>
  </si>
  <si>
    <t>Práce a dodávky HSV</t>
  </si>
  <si>
    <t>Komunikace</t>
  </si>
  <si>
    <t>D1</t>
  </si>
  <si>
    <t>5957110000</t>
  </si>
  <si>
    <t>Kolejnice tv. 60 E2, třídy R260</t>
  </si>
  <si>
    <t>5957119030</t>
  </si>
  <si>
    <t>Lepený izolovaný styk tv. UIC60 (60E2) s tepelně zpracovanou hlavou délky 4,00 m</t>
  </si>
  <si>
    <t>Poznámka k položce:_x000D_
dle ZD, včetně přepravy na místo stavby</t>
  </si>
  <si>
    <t>5957119080</t>
  </si>
  <si>
    <t>Lepený izolovaný styk tv. UIC60 (60E2) s tepelně zpracovanou hlavou délky 5,00 m</t>
  </si>
  <si>
    <t>5957116097</t>
  </si>
  <si>
    <t>Lepený izolovaný styk tv. UIC60 (60E2) přirážka za navrtání 4 ks otvorů pr. 19 mm a osazení 4 ks kontaktů typu AR260 dle typu kolejnice</t>
  </si>
  <si>
    <t>ks</t>
  </si>
  <si>
    <t>5956140025</t>
  </si>
  <si>
    <t>Pražec betonový příčný vystrojený včetně kompletů pro pružné bezpodkladnicové upevnění, dl. 2,6 m, upevnění W14, pro kolejnici 60E2 v úklonu 1:40</t>
  </si>
  <si>
    <t>D2</t>
  </si>
  <si>
    <t>5957119084</t>
  </si>
  <si>
    <t>Lepený izolovaný styk tv. UIC60 (60E2) s tepelně zpracovanou hlavou délky 6,00 m</t>
  </si>
  <si>
    <t>5957119093</t>
  </si>
  <si>
    <t>Lepený izolovaný styk tv. UIC60 (60E2) s tepelně zpracovanou hlavou délky 8,00 m</t>
  </si>
  <si>
    <t>5957119096</t>
  </si>
  <si>
    <t>Lepený izolovaný styk tv. UIC60 (60E2) s tepelně zpracovanou hlavou přirážka za započatých každých 50 cm nad 8 m LIS</t>
  </si>
  <si>
    <t>Poznámka k položce:_x000D_
dle ZD, včetně přepravy na místo stavby, dl. 10,00 m</t>
  </si>
  <si>
    <t>Poznámka k položce:_x000D_
dle ZD, včetně přepravy na místo stavby, dl. 12,00 m</t>
  </si>
  <si>
    <t>Poznámka k položce:_x000D_
dle ZD, včetně přepravy na místo stavby, dl. 14,00 m</t>
  </si>
  <si>
    <t>5957119098</t>
  </si>
  <si>
    <t>Lepený izolovaný styk tv. UIC60 (60E2) s tepelně zpracovanou hlavou přirážka za navrtání 4 ks otvorů pr. 23 mm a osazení 4 ks pro kolíkové propojky</t>
  </si>
  <si>
    <t>5956155001</t>
  </si>
  <si>
    <t>Pražec betonový výhybkový nevystrojený</t>
  </si>
  <si>
    <t>5961104280</t>
  </si>
  <si>
    <t>Jazyk prodloužený J60 1:12-500-I přímý pravý 16058 mm+1300mm</t>
  </si>
  <si>
    <t>5961104285</t>
  </si>
  <si>
    <t>Jazyk prodloužený J60 1:12-500-I přímý levý 16058 mm+1300mm</t>
  </si>
  <si>
    <t>5961104290</t>
  </si>
  <si>
    <t>Jazyk prodloužený J60 1:12-500-I ohnutý pravý 16058 mm+1300mm</t>
  </si>
  <si>
    <t>5961104295</t>
  </si>
  <si>
    <t>Jazyk prodloužený J60 1:12-500-I ohnutý levý 16058 mm+1300mm</t>
  </si>
  <si>
    <t>5961104325</t>
  </si>
  <si>
    <t>Jazyk prodloužený J60 1:14-760-I přímý levý 17858 mm+1300mm</t>
  </si>
  <si>
    <t>5961104330</t>
  </si>
  <si>
    <t>Jazyk prodloužený J60 1:14-760-I ohnutý pravý 17858 mm+1300mm</t>
  </si>
  <si>
    <t>5961105280</t>
  </si>
  <si>
    <t>Opornice prodloužená J60 1:12-500 přímá pravá 16856 mm+1400 mm</t>
  </si>
  <si>
    <t>5961105285</t>
  </si>
  <si>
    <t>Opornice prodloužená J60 1:12-500 přímá levá 16856 mm+1400 mm</t>
  </si>
  <si>
    <t>5961105290</t>
  </si>
  <si>
    <t>Opornice prodloužená J60 1:12-500 ohnutá pravá 16856 mm+1400 mm</t>
  </si>
  <si>
    <t>5961105295</t>
  </si>
  <si>
    <t>Opornice prodloužená J60 1:12-500 ohnutá levá 16856 mm+1400 mm</t>
  </si>
  <si>
    <t>5961105320</t>
  </si>
  <si>
    <t>Opornice prodloužená J60 1:14-760-I přímá pravá 18656 mm+1400 mm</t>
  </si>
  <si>
    <t>5961105335</t>
  </si>
  <si>
    <t>Opornice prodloužená J60 1:14-760-I ohnutá levá 18656 mm+1400 mm</t>
  </si>
  <si>
    <t>5961106220</t>
  </si>
  <si>
    <t>Srdcovka prodloužená J60 1:9-300 ZPTZ levá (monoblok) o 1400mm</t>
  </si>
  <si>
    <t>5961106245</t>
  </si>
  <si>
    <t>Srdcovka prodloužená J60 1:11-300 ZPTZ pravá (monoblok) o 1400mm</t>
  </si>
  <si>
    <t>5961106260</t>
  </si>
  <si>
    <t>Srdcovka prodloužená J60 1:12-500-I ZTPZ levá (monoblok) o 1400mm</t>
  </si>
  <si>
    <t>5961106265</t>
  </si>
  <si>
    <t>Srdcovka prodloužená J60 1:12-500-I ZTPZ pravá (monoblok)o 1400mm</t>
  </si>
  <si>
    <t>5961106280</t>
  </si>
  <si>
    <t>Srdcovka prodloužená J60 1:14-760 ZPTZ levá (monoblok) o 1400mm</t>
  </si>
  <si>
    <t>5961106285</t>
  </si>
  <si>
    <t>Srdcovka prodloužená J60 1:14-760 ZPTZ pravá (monoblok) o 1400mm</t>
  </si>
  <si>
    <t>D3</t>
  </si>
  <si>
    <t>SO 03</t>
  </si>
  <si>
    <t>5957119010</t>
  </si>
  <si>
    <t>Lepený izolovaný styk tv. UIC60 (60E2) s tepelně zpracovanou hlavou délky 3,60 m</t>
  </si>
  <si>
    <t>D4</t>
  </si>
  <si>
    <t>Poznámka k položce:_x000D_
dle ZD, včetně přepravy na místo stavby, dl. 21,00 m</t>
  </si>
  <si>
    <t>5961104340</t>
  </si>
  <si>
    <t>Jazyk prodloužený J60 1:18,5-1200-I přímý pravý 23236 mm+1300mm</t>
  </si>
  <si>
    <t>5961104345</t>
  </si>
  <si>
    <t>Jazyk prodloužený J60 1:18,5-1200-I přímý levý 23236 mm+1300mm</t>
  </si>
  <si>
    <t>5961104350</t>
  </si>
  <si>
    <t>Jazyk prodloužený J60 1:18,5-1200-I ohnutý pravý 23236 mm+1300mm</t>
  </si>
  <si>
    <t>5961105340</t>
  </si>
  <si>
    <t>Opornice prodloužená J60 1:18,5-1200-I přímá pravá 24034 mm+1400 mm</t>
  </si>
  <si>
    <t>5961105350</t>
  </si>
  <si>
    <t>Opornice prodloužená J60 1:18,5-1200-I ohnutá pravá 24034 mm+1400 mm</t>
  </si>
  <si>
    <t>5961105355</t>
  </si>
  <si>
    <t>Opornice prodloužená J60 1:18,5-1200-I ohnutá levá 24034 mm+1400 mm</t>
  </si>
  <si>
    <t>5961106320</t>
  </si>
  <si>
    <t>Srdcovka prodloužená J60 1:18,5-1200-I ZPTZ levá (monoblok) o 1400mm</t>
  </si>
  <si>
    <t>D5</t>
  </si>
  <si>
    <t>D6</t>
  </si>
  <si>
    <t>5957119040</t>
  </si>
  <si>
    <t>Lepený izolovaný styk tv. UIC60 (60E2) s tepelně zpracovanou hlavou délky 4,20 m</t>
  </si>
  <si>
    <t>5957119055</t>
  </si>
  <si>
    <t>Lepený izolovaný styk tv. UIC60 (60E2) s tepelně zpracovanou hlavou délky 4,50 m</t>
  </si>
  <si>
    <t>5961104260</t>
  </si>
  <si>
    <t>Jazyk prodloužený J60 1:11-300 přímý pravý 13058 mm+1300mm</t>
  </si>
  <si>
    <t>176</t>
  </si>
  <si>
    <t>89</t>
  </si>
  <si>
    <t>5961104275</t>
  </si>
  <si>
    <t>Jazyk prodloužený J60 1:11-300 ohnutý levý 13058 mm+1300mm</t>
  </si>
  <si>
    <t>178</t>
  </si>
  <si>
    <t>180</t>
  </si>
  <si>
    <t>91</t>
  </si>
  <si>
    <t>182</t>
  </si>
  <si>
    <t>184</t>
  </si>
  <si>
    <t>93</t>
  </si>
  <si>
    <t>186</t>
  </si>
  <si>
    <t>5961105270</t>
  </si>
  <si>
    <t>Opornice prodloužená J60 1:11-300 ohnutá pravá 13856 mm+1400 mm</t>
  </si>
  <si>
    <t>188</t>
  </si>
  <si>
    <t>95</t>
  </si>
  <si>
    <t>5961105265</t>
  </si>
  <si>
    <t>Opornice prodloužená J60 1:11-300 přímá levá 13856 mm+1400 mm</t>
  </si>
  <si>
    <t>190</t>
  </si>
  <si>
    <t>192</t>
  </si>
  <si>
    <t>97</t>
  </si>
  <si>
    <t>194</t>
  </si>
  <si>
    <t>196</t>
  </si>
  <si>
    <t>99</t>
  </si>
  <si>
    <t>198</t>
  </si>
  <si>
    <t>200</t>
  </si>
  <si>
    <t>101</t>
  </si>
  <si>
    <t>202</t>
  </si>
  <si>
    <t>204</t>
  </si>
  <si>
    <t>D7</t>
  </si>
  <si>
    <t>103</t>
  </si>
  <si>
    <t>206</t>
  </si>
  <si>
    <t>208</t>
  </si>
  <si>
    <t>105</t>
  </si>
  <si>
    <t>210</t>
  </si>
  <si>
    <t>212</t>
  </si>
  <si>
    <t>107</t>
  </si>
  <si>
    <t>214</t>
  </si>
  <si>
    <t>VON - VON</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</si>
  <si>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</si>
  <si>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</si>
  <si>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</si>
  <si>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021201001</t>
  </si>
  <si>
    <t>Průzkumné práce pro opravy Průzkum výskytu škodlivin kontaminace kameniva ropnými látkami</t>
  </si>
  <si>
    <t>022101011</t>
  </si>
  <si>
    <t>Geodetické práce Geodetické práce v průběhu opravy</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</si>
  <si>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</si>
  <si>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</si>
  <si>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031101041</t>
  </si>
  <si>
    <t>Zařízení a vybavení staveniště vyjma dále jmenované práce včetně opatření na ochranu sousedních pozemků, informační tabule, dopravního značení na staveništi aj. při velikosti nákladů přes 20 mil. Kč</t>
  </si>
  <si>
    <t>024101401</t>
  </si>
  <si>
    <t>Inženýrská činnost koordinační a kompletační činnost</t>
  </si>
  <si>
    <t>011101001</t>
  </si>
  <si>
    <t>Finanční náklady pojistné</t>
  </si>
  <si>
    <t>Kalkalace</t>
  </si>
  <si>
    <t>Zpracování KSÚ a TP</t>
  </si>
  <si>
    <t>033111001</t>
  </si>
  <si>
    <t>Provozní vlivy Výluka silničního provozu se zajištěním objížďky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</si>
  <si>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</si>
  <si>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</si>
  <si>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</si>
  <si>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</si>
  <si>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family val="2"/>
        <charset val="238"/>
      </rPr>
      <t xml:space="preserve">Rekapitulace stavby </t>
    </r>
    <r>
      <rPr>
        <sz val="8"/>
        <rFont val="Arial CE"/>
        <family val="2"/>
        <charset val="238"/>
      </rPr>
      <t>obsahuje sestavu Rekapitulace stavby a Rekapitulace objektů stavby a soupisů prací.</t>
    </r>
  </si>
  <si>
    <r>
      <t xml:space="preserve">V sestavě </t>
    </r>
    <r>
      <rPr>
        <b/>
        <sz val="8"/>
        <rFont val="Arial CE"/>
        <family val="2"/>
        <charset val="238"/>
      </rPr>
      <t>Rekapitulace stavby</t>
    </r>
    <r>
      <rPr>
        <sz val="8"/>
        <rFont val="Arial CE"/>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</si>
  <si>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</si>
  <si>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</si>
  <si>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family val="2"/>
        <charset val="238"/>
      </rPr>
      <t>Rekapitulace objektů stavby a soupisů prací</t>
    </r>
    <r>
      <rPr>
        <sz val="8"/>
        <rFont val="Arial CE"/>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</si>
  <si>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</si>
  <si>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</si>
  <si>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</si>
  <si>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</si>
  <si>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</si>
  <si>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</si>
  <si>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</si>
  <si>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</si>
  <si>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</si>
  <si>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</si>
  <si>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</si>
  <si>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</si>
  <si>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8"/>
        <rFont val="Arial CE"/>
        <family val="2"/>
        <charset val="238"/>
      </rPr>
      <t xml:space="preserve">Soupis prací </t>
    </r>
    <r>
      <rPr>
        <sz val="8"/>
        <rFont val="Arial CE"/>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</si>
  <si>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</si>
  <si>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family val="2"/>
        <charset val="238"/>
      </rPr>
      <t>Krycí list soupisu</t>
    </r>
    <r>
      <rPr>
        <sz val="8"/>
        <rFont val="Arial CE"/>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</si>
  <si>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</si>
  <si>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family val="2"/>
        <charset val="238"/>
      </rPr>
      <t>Rekapitulace členění soupisu prací</t>
    </r>
    <r>
      <rPr>
        <sz val="8"/>
        <rFont val="Arial CE"/>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</si>
  <si>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</si>
  <si>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family val="2"/>
        <charset val="238"/>
      </rPr>
      <t xml:space="preserve">Soupis prací </t>
    </r>
    <r>
      <rPr>
        <sz val="8"/>
        <rFont val="Arial CE"/>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</si>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</sst>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8"/>
      <color rgb="FF003366"/>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sz val="7"/>
      <color rgb="FF969696"/>
      <name val="Arial CE"/>
      <family val="2"/>
      <charset val="238"/>
    </font>
    <font>
      <i/>
      <sz val="7"/>
      <color rgb="FF969696"/>
      <name val="Arial CE"/>
      <family val="2"/>
      <charset val="238"/>
    </font>
    <font>
      <sz val="8"/>
      <name val="Trebuchet MS"/>
      <family val="2"/>
      <charset val="238"/>
    </font>
    <font>
      <b/>
      <sz val="16"/>
      <name val="Trebuchet MS"/>
      <family val="2"/>
      <charset val="238"/>
    </font>
    <font>
      <b/>
      <sz val="11"/>
      <name val="Trebuchet MS"/>
      <family val="2"/>
      <charset val="238"/>
    </font>
    <font>
      <sz val="8"/>
      <name val="Arial CE"/>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family val="2"/>
      <charset val="238"/>
    </font>
    <font>
      <sz val="9"/>
      <name val="Trebuchet MS"/>
      <family val="2"/>
      <charset val="238"/>
    </font>
    <font>
      <sz val="8"/>
      <name val="Arial CE"/>
      <family val="2"/>
      <charset val="238"/>
    </font>
    <font>
      <u/>
      <sz val="11"/>
      <color theme="10"/>
      <name val="Calibri"/>
      <family val="2"/>
      <charset val="238"/>
      <scheme val="minor"/>
    </font>
    <font>
      <i/>
      <sz val="8"/>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28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xf numFmtId="0" fontId="0" fillId="0" borderId="0" xfId="0" applyAlignment="1">
      <alignment horizontal="center" vertical="center"/>
    </xf>
    <xf numFmtId="0" fontId="8"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9"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3"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3"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6"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17" fillId="4" borderId="9" xfId="0" applyFont="1" applyFill="1" applyBorder="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vertical="center"/>
    </xf>
    <xf numFmtId="0" fontId="4" fillId="0" borderId="0" xfId="0" applyFont="1" applyAlignment="1">
      <alignment horizontal="center" vertical="center"/>
    </xf>
    <xf numFmtId="4" fontId="15" fillId="0" borderId="15" xfId="0" applyNumberFormat="1" applyFont="1" applyBorder="1" applyAlignment="1">
      <alignment vertical="center"/>
    </xf>
    <xf numFmtId="4" fontId="15" fillId="0" borderId="0" xfId="0" applyNumberFormat="1" applyFont="1" applyAlignment="1">
      <alignment vertical="center"/>
    </xf>
    <xf numFmtId="166" fontId="15" fillId="0" borderId="0" xfId="0" applyNumberFormat="1" applyFont="1" applyAlignment="1">
      <alignment vertical="center"/>
    </xf>
    <xf numFmtId="4" fontId="15" fillId="0" borderId="16" xfId="0" applyNumberFormat="1" applyFont="1" applyBorder="1" applyAlignment="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5" fillId="0" borderId="4"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3" fillId="0" borderId="0" xfId="0" applyFont="1" applyAlignment="1">
      <alignment horizontal="center" vertical="center"/>
    </xf>
    <xf numFmtId="4" fontId="24" fillId="0" borderId="15" xfId="0" applyNumberFormat="1" applyFont="1" applyBorder="1" applyAlignment="1">
      <alignment vertical="center"/>
    </xf>
    <xf numFmtId="4" fontId="24" fillId="0" borderId="0" xfId="0" applyNumberFormat="1" applyFont="1" applyAlignment="1">
      <alignment vertical="center"/>
    </xf>
    <xf numFmtId="166" fontId="24" fillId="0" borderId="0" xfId="0" applyNumberFormat="1" applyFont="1" applyAlignment="1">
      <alignment vertical="center"/>
    </xf>
    <xf numFmtId="4" fontId="24" fillId="0" borderId="16" xfId="0" applyNumberFormat="1" applyFont="1" applyBorder="1" applyAlignment="1">
      <alignment vertical="center"/>
    </xf>
    <xf numFmtId="0" fontId="5" fillId="0" borderId="0" xfId="0" applyFont="1" applyAlignment="1">
      <alignment horizontal="left" vertical="center"/>
    </xf>
    <xf numFmtId="4" fontId="24" fillId="0" borderId="20" xfId="0" applyNumberFormat="1" applyFont="1" applyBorder="1" applyAlignment="1">
      <alignment vertical="center"/>
    </xf>
    <xf numFmtId="4" fontId="24" fillId="0" borderId="21" xfId="0" applyNumberFormat="1" applyFont="1" applyBorder="1" applyAlignment="1">
      <alignment vertical="center"/>
    </xf>
    <xf numFmtId="166" fontId="24" fillId="0" borderId="21" xfId="0" applyNumberFormat="1" applyFont="1" applyBorder="1" applyAlignment="1">
      <alignment vertical="center"/>
    </xf>
    <xf numFmtId="4" fontId="24" fillId="0" borderId="22" xfId="0" applyNumberFormat="1" applyFont="1" applyBorder="1" applyAlignment="1">
      <alignment vertical="center"/>
    </xf>
    <xf numFmtId="0" fontId="25" fillId="0" borderId="0" xfId="0" applyFont="1" applyAlignment="1">
      <alignment horizontal="left" vertical="center"/>
    </xf>
    <xf numFmtId="0" fontId="0" fillId="0" borderId="4" xfId="0" applyBorder="1" applyAlignment="1">
      <alignment vertical="center" wrapText="1"/>
    </xf>
    <xf numFmtId="0" fontId="13"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17" fillId="4" borderId="0" xfId="0" applyFont="1" applyFill="1" applyAlignment="1">
      <alignment horizontal="left" vertical="center"/>
    </xf>
    <xf numFmtId="0" fontId="17" fillId="4" borderId="0" xfId="0" applyFont="1" applyFill="1" applyAlignment="1">
      <alignment horizontal="right" vertical="center"/>
    </xf>
    <xf numFmtId="0" fontId="26" fillId="0" borderId="0" xfId="0" applyFont="1" applyAlignment="1">
      <alignment horizontal="left" vertical="center"/>
    </xf>
    <xf numFmtId="0" fontId="0" fillId="0" borderId="4" xfId="0"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4" fontId="19" fillId="0" borderId="0" xfId="0" applyNumberFormat="1" applyFont="1"/>
    <xf numFmtId="166" fontId="27" fillId="0" borderId="13" xfId="0" applyNumberFormat="1" applyFont="1" applyBorder="1"/>
    <xf numFmtId="166" fontId="27" fillId="0" borderId="14" xfId="0" applyNumberFormat="1" applyFont="1" applyBorder="1"/>
    <xf numFmtId="4" fontId="28" fillId="0" borderId="0" xfId="0" applyNumberFormat="1" applyFont="1" applyAlignment="1">
      <alignment vertical="center"/>
    </xf>
    <xf numFmtId="0" fontId="29" fillId="0" borderId="23" xfId="0" applyFont="1" applyBorder="1" applyAlignment="1">
      <alignment horizontal="center" vertical="center"/>
    </xf>
    <xf numFmtId="49" fontId="29" fillId="0" borderId="23" xfId="0" applyNumberFormat="1" applyFont="1" applyBorder="1" applyAlignment="1">
      <alignment horizontal="left" vertical="center" wrapText="1"/>
    </xf>
    <xf numFmtId="0" fontId="29" fillId="0" borderId="23" xfId="0" applyFont="1" applyBorder="1" applyAlignment="1">
      <alignment horizontal="left" vertical="center" wrapText="1"/>
    </xf>
    <xf numFmtId="0" fontId="29" fillId="0" borderId="23" xfId="0" applyFont="1" applyBorder="1" applyAlignment="1">
      <alignment horizontal="center" vertical="center" wrapText="1"/>
    </xf>
    <xf numFmtId="167" fontId="29" fillId="0" borderId="23" xfId="0" applyNumberFormat="1" applyFont="1" applyBorder="1" applyAlignment="1">
      <alignment vertical="center"/>
    </xf>
    <xf numFmtId="4" fontId="29" fillId="2" borderId="23" xfId="0" applyNumberFormat="1" applyFont="1" applyFill="1" applyBorder="1" applyAlignment="1" applyProtection="1">
      <alignment vertical="center"/>
      <protection locked="0"/>
    </xf>
    <xf numFmtId="4" fontId="29" fillId="0" borderId="23" xfId="0" applyNumberFormat="1" applyFont="1" applyBorder="1" applyAlignment="1">
      <alignment vertical="center"/>
    </xf>
    <xf numFmtId="0" fontId="30" fillId="0" borderId="4" xfId="0" applyFont="1" applyBorder="1" applyAlignment="1">
      <alignment vertical="center"/>
    </xf>
    <xf numFmtId="0" fontId="29" fillId="2" borderId="15" xfId="0" applyFont="1" applyFill="1" applyBorder="1" applyAlignment="1" applyProtection="1">
      <alignment horizontal="left" vertical="center"/>
      <protection locked="0"/>
    </xf>
    <xf numFmtId="0" fontId="29" fillId="0" borderId="0" xfId="0" applyFont="1" applyAlignment="1">
      <alignment horizontal="center" vertical="center"/>
    </xf>
    <xf numFmtId="166" fontId="18" fillId="0" borderId="0" xfId="0" applyNumberFormat="1" applyFont="1" applyAlignment="1">
      <alignment vertical="center"/>
    </xf>
    <xf numFmtId="166" fontId="18" fillId="0" borderId="16" xfId="0" applyNumberFormat="1" applyFont="1" applyBorder="1" applyAlignment="1">
      <alignment vertical="center"/>
    </xf>
    <xf numFmtId="0" fontId="17" fillId="0" borderId="0" xfId="0" applyFont="1" applyAlignment="1">
      <alignment horizontal="left" vertical="center"/>
    </xf>
    <xf numFmtId="4" fontId="0" fillId="0" borderId="0" xfId="0" applyNumberFormat="1" applyAlignment="1">
      <alignment vertical="center"/>
    </xf>
    <xf numFmtId="0" fontId="17" fillId="0" borderId="23" xfId="0" applyFont="1" applyBorder="1" applyAlignment="1">
      <alignment horizontal="center" vertical="center"/>
    </xf>
    <xf numFmtId="49" fontId="17" fillId="0" borderId="23" xfId="0" applyNumberFormat="1" applyFont="1" applyBorder="1" applyAlignment="1">
      <alignment horizontal="left" vertical="center" wrapText="1"/>
    </xf>
    <xf numFmtId="0" fontId="17" fillId="0" borderId="23" xfId="0" applyFont="1" applyBorder="1" applyAlignment="1">
      <alignment horizontal="left" vertical="center" wrapText="1"/>
    </xf>
    <xf numFmtId="0" fontId="17" fillId="0" borderId="23" xfId="0" applyFont="1" applyBorder="1" applyAlignment="1">
      <alignment horizontal="center" vertical="center" wrapText="1"/>
    </xf>
    <xf numFmtId="167" fontId="17" fillId="0" borderId="23" xfId="0" applyNumberFormat="1" applyFont="1" applyBorder="1" applyAlignment="1">
      <alignment vertical="center"/>
    </xf>
    <xf numFmtId="4" fontId="17" fillId="2" borderId="23" xfId="0" applyNumberFormat="1" applyFont="1" applyFill="1" applyBorder="1" applyAlignment="1" applyProtection="1">
      <alignment vertical="center"/>
      <protection locked="0"/>
    </xf>
    <xf numFmtId="4" fontId="17" fillId="0" borderId="23" xfId="0" applyNumberFormat="1" applyFont="1" applyBorder="1" applyAlignment="1">
      <alignment vertical="center"/>
    </xf>
    <xf numFmtId="0" fontId="18" fillId="2" borderId="15" xfId="0" applyFont="1" applyFill="1" applyBorder="1" applyAlignment="1" applyProtection="1">
      <alignment horizontal="left" vertical="center"/>
      <protection locked="0"/>
    </xf>
    <xf numFmtId="0" fontId="18" fillId="0" borderId="0" xfId="0" applyFont="1" applyAlignment="1">
      <alignment horizontal="center" vertical="center"/>
    </xf>
    <xf numFmtId="0" fontId="18" fillId="2" borderId="20" xfId="0" applyFont="1" applyFill="1" applyBorder="1" applyAlignment="1" applyProtection="1">
      <alignment horizontal="left" vertical="center"/>
      <protection locked="0"/>
    </xf>
    <xf numFmtId="0" fontId="18" fillId="0" borderId="21" xfId="0" applyFont="1" applyBorder="1" applyAlignment="1">
      <alignment horizontal="center" vertical="center"/>
    </xf>
    <xf numFmtId="0" fontId="0" fillId="0" borderId="21" xfId="0" applyBorder="1" applyAlignment="1">
      <alignment vertical="center"/>
    </xf>
    <xf numFmtId="166" fontId="18" fillId="0" borderId="21" xfId="0" applyNumberFormat="1" applyFont="1" applyBorder="1" applyAlignment="1">
      <alignment vertical="center"/>
    </xf>
    <xf numFmtId="166" fontId="18" fillId="0" borderId="22" xfId="0" applyNumberFormat="1" applyFont="1" applyBorder="1" applyAlignment="1">
      <alignment vertical="center"/>
    </xf>
    <xf numFmtId="0" fontId="31" fillId="0" borderId="0" xfId="0" applyFont="1" applyAlignment="1">
      <alignment horizontal="left" vertical="center"/>
    </xf>
    <xf numFmtId="0" fontId="32" fillId="0" borderId="0" xfId="0" applyFont="1" applyAlignment="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0" fillId="0" borderId="20" xfId="0" applyBorder="1" applyAlignment="1">
      <alignment vertical="center"/>
    </xf>
    <xf numFmtId="0" fontId="0" fillId="0" borderId="22" xfId="0" applyBorder="1" applyAlignment="1">
      <alignmen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xf numFmtId="0" fontId="7" fillId="0" borderId="0" xfId="0" applyFont="1" applyAlignment="1">
      <alignment horizontal="left"/>
    </xf>
    <xf numFmtId="0" fontId="6" fillId="0" borderId="0" xfId="0" applyFont="1" applyAlignment="1">
      <alignment horizontal="left"/>
    </xf>
    <xf numFmtId="0" fontId="7" fillId="0" borderId="0" xfId="0" applyFont="1" applyProtection="1">
      <protection locked="0"/>
    </xf>
    <xf numFmtId="4" fontId="6" fillId="0" borderId="0" xfId="0" applyNumberFormat="1" applyFont="1"/>
    <xf numFmtId="0" fontId="7" fillId="0" borderId="15" xfId="0" applyFont="1" applyBorder="1"/>
    <xf numFmtId="166" fontId="7" fillId="0" borderId="0" xfId="0" applyNumberFormat="1" applyFont="1"/>
    <xf numFmtId="166" fontId="7" fillId="0" borderId="16"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29" fillId="2" borderId="20" xfId="0" applyFont="1" applyFill="1" applyBorder="1" applyAlignment="1" applyProtection="1">
      <alignment horizontal="left" vertical="center"/>
      <protection locked="0"/>
    </xf>
    <xf numFmtId="0" fontId="29" fillId="0" borderId="21" xfId="0" applyFont="1" applyBorder="1" applyAlignment="1">
      <alignment horizontal="center" vertical="center"/>
    </xf>
    <xf numFmtId="167" fontId="17" fillId="2" borderId="23" xfId="0" applyNumberFormat="1" applyFont="1" applyFill="1" applyBorder="1" applyAlignment="1" applyProtection="1">
      <alignment vertical="center"/>
      <protection locked="0"/>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7"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8"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9"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41" fillId="0" borderId="1" xfId="0" applyFont="1" applyBorder="1" applyAlignment="1">
      <alignment horizontal="left" vertical="center"/>
    </xf>
    <xf numFmtId="0" fontId="36" fillId="0" borderId="1" xfId="0" applyFont="1" applyBorder="1" applyAlignment="1">
      <alignment horizontal="center" vertical="center"/>
    </xf>
    <xf numFmtId="0" fontId="36" fillId="0" borderId="0" xfId="0" applyFont="1" applyAlignment="1">
      <alignment horizontal="left" vertical="center"/>
    </xf>
    <xf numFmtId="0" fontId="37" fillId="0" borderId="27" xfId="0" applyFont="1" applyBorder="1" applyAlignment="1">
      <alignment horizontal="left" vertical="center"/>
    </xf>
    <xf numFmtId="0" fontId="33" fillId="0" borderId="30" xfId="0" applyFont="1" applyBorder="1" applyAlignment="1">
      <alignment horizontal="left" vertical="center"/>
    </xf>
    <xf numFmtId="0" fontId="38"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3"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1" xfId="0" applyFont="1" applyBorder="1" applyAlignment="1">
      <alignment horizontal="left" vertical="center"/>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center" vertical="center"/>
    </xf>
    <xf numFmtId="0" fontId="39" fillId="0" borderId="0" xfId="0" applyFont="1" applyAlignment="1">
      <alignment vertical="center"/>
    </xf>
    <xf numFmtId="0" fontId="35" fillId="0" borderId="1" xfId="0" applyFont="1" applyBorder="1" applyAlignment="1">
      <alignment vertical="center"/>
    </xf>
    <xf numFmtId="0" fontId="39" fillId="0" borderId="29" xfId="0" applyFont="1" applyBorder="1" applyAlignment="1">
      <alignment vertical="center"/>
    </xf>
    <xf numFmtId="0" fontId="35" fillId="0" borderId="29" xfId="0" applyFont="1" applyBorder="1" applyAlignment="1">
      <alignment vertical="center"/>
    </xf>
    <xf numFmtId="0" fontId="36" fillId="0" borderId="1" xfId="0" applyFont="1" applyBorder="1" applyAlignment="1">
      <alignment vertical="top"/>
    </xf>
    <xf numFmtId="49" fontId="36" fillId="0" borderId="1" xfId="0" applyNumberFormat="1"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vertical="top"/>
    </xf>
    <xf numFmtId="0" fontId="43" fillId="0" borderId="1" xfId="0" applyFont="1" applyBorder="1" applyAlignment="1">
      <alignment horizontal="left" vertical="center"/>
    </xf>
    <xf numFmtId="0" fontId="43" fillId="0" borderId="1" xfId="0" applyFont="1" applyBorder="1" applyAlignment="1">
      <alignment horizontal="center" vertical="center"/>
    </xf>
    <xf numFmtId="49" fontId="43" fillId="0" borderId="1" xfId="0" applyNumberFormat="1" applyFont="1" applyBorder="1" applyAlignment="1">
      <alignment horizontal="left" vertical="center"/>
    </xf>
    <xf numFmtId="0" fontId="42" fillId="0" borderId="28" xfId="0"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9" fillId="0" borderId="29" xfId="0" applyFont="1" applyBorder="1"/>
    <xf numFmtId="0" fontId="33" fillId="0" borderId="27" xfId="0" applyFont="1" applyBorder="1" applyAlignment="1">
      <alignment vertical="top"/>
    </xf>
    <xf numFmtId="0" fontId="33" fillId="0" borderId="28" xfId="0" applyFont="1" applyBorder="1" applyAlignment="1">
      <alignmen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xf numFmtId="0" fontId="17" fillId="4" borderId="7" xfId="0" applyFont="1" applyFill="1" applyBorder="1" applyAlignment="1">
      <alignment horizontal="center" vertical="center"/>
    </xf>
    <xf numFmtId="0" fontId="17" fillId="4" borderId="8" xfId="0" applyFont="1" applyFill="1" applyBorder="1" applyAlignment="1">
      <alignment horizontal="left" vertical="center"/>
    </xf>
    <xf numFmtId="0" fontId="22" fillId="0" borderId="0" xfId="0" applyFont="1" applyAlignment="1">
      <alignment horizontal="left" vertical="center" wrapText="1"/>
    </xf>
    <xf numFmtId="0" fontId="17" fillId="4" borderId="8"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19" fillId="0" borderId="0" xfId="0" applyNumberFormat="1" applyFont="1" applyAlignment="1">
      <alignment horizontal="right" vertical="center"/>
    </xf>
    <xf numFmtId="0" fontId="12" fillId="0" borderId="0" xfId="0" applyFont="1" applyAlignment="1">
      <alignment horizontal="left" vertical="top" wrapText="1"/>
    </xf>
    <xf numFmtId="0" fontId="12" fillId="0" borderId="0" xfId="0" applyFont="1" applyAlignment="1">
      <alignment horizontal="left" vertical="center"/>
    </xf>
    <xf numFmtId="0" fontId="14"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3"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4"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4" fontId="23" fillId="0" borderId="0" xfId="0" applyNumberFormat="1" applyFont="1" applyAlignment="1">
      <alignment vertical="center"/>
    </xf>
    <xf numFmtId="0" fontId="23" fillId="0" borderId="0" xfId="0" applyFont="1" applyAlignment="1">
      <alignment vertical="center"/>
    </xf>
    <xf numFmtId="0" fontId="17" fillId="4" borderId="8"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5" fillId="0" borderId="12" xfId="0" applyFont="1" applyBorder="1" applyAlignment="1">
      <alignment horizontal="center" vertical="center"/>
    </xf>
    <xf numFmtId="0" fontId="15" fillId="0" borderId="13" xfId="0" applyFont="1" applyBorder="1" applyAlignment="1">
      <alignment horizontal="left" vertical="center"/>
    </xf>
    <xf numFmtId="0" fontId="16" fillId="0" borderId="15" xfId="0" applyFont="1" applyBorder="1" applyAlignment="1">
      <alignment horizontal="left" vertical="center"/>
    </xf>
    <xf numFmtId="0" fontId="16"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36" fillId="0" borderId="1" xfId="0" applyFont="1" applyBorder="1" applyAlignment="1">
      <alignment horizontal="left" vertical="center" wrapText="1"/>
    </xf>
    <xf numFmtId="0" fontId="35" fillId="0" borderId="29" xfId="0" applyFont="1" applyBorder="1" applyAlignment="1">
      <alignment horizontal="left" wrapText="1"/>
    </xf>
    <xf numFmtId="0" fontId="34" fillId="0" borderId="1" xfId="0" applyFont="1" applyBorder="1" applyAlignment="1">
      <alignment horizontal="center" vertical="center" wrapText="1"/>
    </xf>
    <xf numFmtId="49" fontId="36" fillId="0" borderId="1" xfId="0" applyNumberFormat="1" applyFont="1" applyBorder="1" applyAlignment="1">
      <alignment horizontal="left" vertical="center" wrapText="1"/>
    </xf>
    <xf numFmtId="0" fontId="34" fillId="0" borderId="1" xfId="0" applyFont="1" applyBorder="1" applyAlignment="1">
      <alignment horizontal="center" vertical="center"/>
    </xf>
    <xf numFmtId="0" fontId="35" fillId="0" borderId="29" xfId="0" applyFont="1" applyBorder="1" applyAlignment="1">
      <alignment horizontal="left"/>
    </xf>
    <xf numFmtId="0" fontId="36" fillId="0" borderId="1" xfId="0" applyFont="1" applyBorder="1" applyAlignment="1">
      <alignment horizontal="left" vertical="center"/>
    </xf>
    <xf numFmtId="0" fontId="36"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9"/>
  <sheetViews>
    <sheetView showGridLines="0" tabSelected="1" topLeftCell="A45" workbookViewId="0">
      <selection activeCell="BI16" sqref="BI16"/>
    </sheetView>
  </sheetViews>
  <sheetFormatPr defaultRowHeight="12.7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x14ac:dyDescent="0.2">
      <c r="A1" s="12" t="s">
        <v>0</v>
      </c>
      <c r="AZ1" s="12" t="s">
        <v>1</v>
      </c>
      <c r="BA1" s="12" t="s">
        <v>2</v>
      </c>
      <c r="BB1" s="12" t="s">
        <v>3</v>
      </c>
      <c r="BT1" s="12" t="s">
        <v>4</v>
      </c>
      <c r="BU1" s="12" t="s">
        <v>4</v>
      </c>
      <c r="BV1" s="12" t="s">
        <v>5</v>
      </c>
    </row>
    <row r="2" spans="1:74" ht="36.950000000000003" customHeight="1" x14ac:dyDescent="0.2">
      <c r="AR2" s="250"/>
      <c r="AS2" s="250"/>
      <c r="AT2" s="250"/>
      <c r="AU2" s="250"/>
      <c r="AV2" s="250"/>
      <c r="AW2" s="250"/>
      <c r="AX2" s="250"/>
      <c r="AY2" s="250"/>
      <c r="AZ2" s="250"/>
      <c r="BA2" s="250"/>
      <c r="BB2" s="250"/>
      <c r="BC2" s="250"/>
      <c r="BD2" s="250"/>
      <c r="BE2" s="250"/>
      <c r="BS2" s="13" t="s">
        <v>6</v>
      </c>
      <c r="BT2" s="13" t="s">
        <v>7</v>
      </c>
    </row>
    <row r="3" spans="1:74" ht="6.95" customHeight="1" x14ac:dyDescent="0.2">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ht="24.95" customHeight="1" x14ac:dyDescent="0.2">
      <c r="B4" s="16"/>
      <c r="D4" s="17" t="s">
        <v>9</v>
      </c>
      <c r="AR4" s="16"/>
      <c r="AS4" s="18" t="s">
        <v>10</v>
      </c>
      <c r="BE4" s="19" t="s">
        <v>11</v>
      </c>
      <c r="BS4" s="13" t="s">
        <v>12</v>
      </c>
    </row>
    <row r="5" spans="1:74" ht="12" customHeight="1" x14ac:dyDescent="0.2">
      <c r="B5" s="16"/>
      <c r="D5" s="20" t="s">
        <v>13</v>
      </c>
      <c r="K5" s="249" t="s">
        <v>14</v>
      </c>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R5" s="16"/>
      <c r="BE5" s="246" t="s">
        <v>15</v>
      </c>
      <c r="BS5" s="13" t="s">
        <v>6</v>
      </c>
    </row>
    <row r="6" spans="1:74" ht="36.950000000000003" customHeight="1" x14ac:dyDescent="0.2">
      <c r="B6" s="16"/>
      <c r="D6" s="22" t="s">
        <v>16</v>
      </c>
      <c r="K6" s="251" t="s">
        <v>17</v>
      </c>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R6" s="16"/>
      <c r="BE6" s="247"/>
      <c r="BS6" s="13" t="s">
        <v>6</v>
      </c>
    </row>
    <row r="7" spans="1:74" ht="12" customHeight="1" x14ac:dyDescent="0.2">
      <c r="B7" s="16"/>
      <c r="D7" s="23" t="s">
        <v>18</v>
      </c>
      <c r="K7" s="21" t="s">
        <v>19</v>
      </c>
      <c r="AK7" s="23" t="s">
        <v>20</v>
      </c>
      <c r="AN7" s="21" t="s">
        <v>19</v>
      </c>
      <c r="AR7" s="16"/>
      <c r="BE7" s="247"/>
      <c r="BS7" s="13" t="s">
        <v>6</v>
      </c>
    </row>
    <row r="8" spans="1:74" ht="12" customHeight="1" x14ac:dyDescent="0.2">
      <c r="B8" s="16"/>
      <c r="D8" s="23" t="s">
        <v>21</v>
      </c>
      <c r="K8" s="21" t="s">
        <v>22</v>
      </c>
      <c r="AK8" s="23" t="s">
        <v>23</v>
      </c>
      <c r="AN8" s="24" t="s">
        <v>24</v>
      </c>
      <c r="AR8" s="16"/>
      <c r="BE8" s="247"/>
      <c r="BS8" s="13" t="s">
        <v>6</v>
      </c>
    </row>
    <row r="9" spans="1:74" ht="14.45" customHeight="1" x14ac:dyDescent="0.2">
      <c r="B9" s="16"/>
      <c r="AR9" s="16"/>
      <c r="BE9" s="247"/>
      <c r="BS9" s="13" t="s">
        <v>6</v>
      </c>
    </row>
    <row r="10" spans="1:74" ht="12" customHeight="1" x14ac:dyDescent="0.2">
      <c r="B10" s="16"/>
      <c r="D10" s="23" t="s">
        <v>25</v>
      </c>
      <c r="AK10" s="23" t="s">
        <v>26</v>
      </c>
      <c r="AN10" s="21" t="s">
        <v>19</v>
      </c>
      <c r="AR10" s="16"/>
      <c r="BE10" s="247"/>
      <c r="BS10" s="13" t="s">
        <v>6</v>
      </c>
    </row>
    <row r="11" spans="1:74" ht="18.399999999999999" customHeight="1" x14ac:dyDescent="0.2">
      <c r="B11" s="16"/>
      <c r="E11" s="21" t="s">
        <v>22</v>
      </c>
      <c r="AK11" s="23" t="s">
        <v>27</v>
      </c>
      <c r="AN11" s="21" t="s">
        <v>19</v>
      </c>
      <c r="AR11" s="16"/>
      <c r="BE11" s="247"/>
      <c r="BS11" s="13" t="s">
        <v>6</v>
      </c>
    </row>
    <row r="12" spans="1:74" ht="6.95" customHeight="1" x14ac:dyDescent="0.2">
      <c r="B12" s="16"/>
      <c r="AR12" s="16"/>
      <c r="BE12" s="247"/>
      <c r="BS12" s="13" t="s">
        <v>6</v>
      </c>
    </row>
    <row r="13" spans="1:74" ht="12" customHeight="1" x14ac:dyDescent="0.2">
      <c r="B13" s="16"/>
      <c r="D13" s="23" t="s">
        <v>28</v>
      </c>
      <c r="AK13" s="23" t="s">
        <v>26</v>
      </c>
      <c r="AN13" s="25" t="s">
        <v>29</v>
      </c>
      <c r="AR13" s="16"/>
      <c r="BE13" s="247"/>
      <c r="BS13" s="13" t="s">
        <v>6</v>
      </c>
    </row>
    <row r="14" spans="1:74" x14ac:dyDescent="0.2">
      <c r="B14" s="16"/>
      <c r="E14" s="252" t="s">
        <v>29</v>
      </c>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3" t="s">
        <v>27</v>
      </c>
      <c r="AN14" s="25" t="s">
        <v>29</v>
      </c>
      <c r="AR14" s="16"/>
      <c r="BE14" s="247"/>
      <c r="BS14" s="13" t="s">
        <v>6</v>
      </c>
    </row>
    <row r="15" spans="1:74" ht="6.95" customHeight="1" x14ac:dyDescent="0.2">
      <c r="B15" s="16"/>
      <c r="AR15" s="16"/>
      <c r="BE15" s="247"/>
      <c r="BS15" s="13" t="s">
        <v>4</v>
      </c>
    </row>
    <row r="16" spans="1:74" ht="12" customHeight="1" x14ac:dyDescent="0.2">
      <c r="B16" s="16"/>
      <c r="D16" s="23" t="s">
        <v>30</v>
      </c>
      <c r="AK16" s="23" t="s">
        <v>26</v>
      </c>
      <c r="AN16" s="21" t="s">
        <v>19</v>
      </c>
      <c r="AR16" s="16"/>
      <c r="BE16" s="247"/>
      <c r="BS16" s="13" t="s">
        <v>4</v>
      </c>
    </row>
    <row r="17" spans="2:71" ht="18.399999999999999" customHeight="1" x14ac:dyDescent="0.2">
      <c r="B17" s="16"/>
      <c r="E17" s="21" t="s">
        <v>22</v>
      </c>
      <c r="AK17" s="23" t="s">
        <v>27</v>
      </c>
      <c r="AN17" s="21" t="s">
        <v>19</v>
      </c>
      <c r="AR17" s="16"/>
      <c r="BE17" s="247"/>
      <c r="BS17" s="13" t="s">
        <v>31</v>
      </c>
    </row>
    <row r="18" spans="2:71" ht="6.95" customHeight="1" x14ac:dyDescent="0.2">
      <c r="B18" s="16"/>
      <c r="AR18" s="16"/>
      <c r="BE18" s="247"/>
      <c r="BS18" s="13" t="s">
        <v>6</v>
      </c>
    </row>
    <row r="19" spans="2:71" ht="12" customHeight="1" x14ac:dyDescent="0.2">
      <c r="B19" s="16"/>
      <c r="D19" s="23" t="s">
        <v>32</v>
      </c>
      <c r="AK19" s="23" t="s">
        <v>26</v>
      </c>
      <c r="AN19" s="21" t="s">
        <v>19</v>
      </c>
      <c r="AR19" s="16"/>
      <c r="BE19" s="247"/>
      <c r="BS19" s="13" t="s">
        <v>6</v>
      </c>
    </row>
    <row r="20" spans="2:71" ht="18.399999999999999" customHeight="1" x14ac:dyDescent="0.2">
      <c r="B20" s="16"/>
      <c r="E20" s="21" t="s">
        <v>22</v>
      </c>
      <c r="AK20" s="23" t="s">
        <v>27</v>
      </c>
      <c r="AN20" s="21" t="s">
        <v>19</v>
      </c>
      <c r="AR20" s="16"/>
      <c r="BE20" s="247"/>
      <c r="BS20" s="13" t="s">
        <v>4</v>
      </c>
    </row>
    <row r="21" spans="2:71" ht="6.95" customHeight="1" x14ac:dyDescent="0.2">
      <c r="B21" s="16"/>
      <c r="AR21" s="16"/>
      <c r="BE21" s="247"/>
    </row>
    <row r="22" spans="2:71" ht="12" customHeight="1" x14ac:dyDescent="0.2">
      <c r="B22" s="16"/>
      <c r="D22" s="23" t="s">
        <v>33</v>
      </c>
      <c r="AR22" s="16"/>
      <c r="BE22" s="247"/>
    </row>
    <row r="23" spans="2:71" ht="47.25" customHeight="1" x14ac:dyDescent="0.2">
      <c r="B23" s="16"/>
      <c r="E23" s="254" t="s">
        <v>34</v>
      </c>
      <c r="F23" s="254"/>
      <c r="G23" s="254"/>
      <c r="H23" s="254"/>
      <c r="I23" s="254"/>
      <c r="J23" s="254"/>
      <c r="K23" s="254"/>
      <c r="L23" s="254"/>
      <c r="M23" s="254"/>
      <c r="N23" s="254"/>
      <c r="O23" s="254"/>
      <c r="P23" s="254"/>
      <c r="Q23" s="254"/>
      <c r="R23" s="254"/>
      <c r="S23" s="254"/>
      <c r="T23" s="254"/>
      <c r="U23" s="254"/>
      <c r="V23" s="254"/>
      <c r="W23" s="254"/>
      <c r="X23" s="254"/>
      <c r="Y23" s="254"/>
      <c r="Z23" s="254"/>
      <c r="AA23" s="254"/>
      <c r="AB23" s="254"/>
      <c r="AC23" s="254"/>
      <c r="AD23" s="254"/>
      <c r="AE23" s="254"/>
      <c r="AF23" s="254"/>
      <c r="AG23" s="254"/>
      <c r="AH23" s="254"/>
      <c r="AI23" s="254"/>
      <c r="AJ23" s="254"/>
      <c r="AK23" s="254"/>
      <c r="AL23" s="254"/>
      <c r="AM23" s="254"/>
      <c r="AN23" s="254"/>
      <c r="AR23" s="16"/>
      <c r="BE23" s="247"/>
    </row>
    <row r="24" spans="2:71" ht="6.95" customHeight="1" x14ac:dyDescent="0.2">
      <c r="B24" s="16"/>
      <c r="AR24" s="16"/>
      <c r="BE24" s="247"/>
    </row>
    <row r="25" spans="2:71" ht="6.95" customHeight="1" x14ac:dyDescent="0.2">
      <c r="B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6"/>
      <c r="BE25" s="247"/>
    </row>
    <row r="26" spans="2:71" s="1" customFormat="1" ht="25.9" customHeight="1" x14ac:dyDescent="0.2">
      <c r="B26" s="28"/>
      <c r="D26" s="29" t="s">
        <v>35</v>
      </c>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255">
        <f>ROUND(AG54,2)</f>
        <v>0</v>
      </c>
      <c r="AL26" s="256"/>
      <c r="AM26" s="256"/>
      <c r="AN26" s="256"/>
      <c r="AO26" s="256"/>
      <c r="AR26" s="28"/>
      <c r="BE26" s="247"/>
    </row>
    <row r="27" spans="2:71" s="1" customFormat="1" ht="6.95" customHeight="1" x14ac:dyDescent="0.2">
      <c r="B27" s="28"/>
      <c r="AR27" s="28"/>
      <c r="BE27" s="247"/>
    </row>
    <row r="28" spans="2:71" s="1" customFormat="1" x14ac:dyDescent="0.2">
      <c r="B28" s="28"/>
      <c r="L28" s="257" t="s">
        <v>36</v>
      </c>
      <c r="M28" s="257"/>
      <c r="N28" s="257"/>
      <c r="O28" s="257"/>
      <c r="P28" s="257"/>
      <c r="W28" s="257" t="s">
        <v>37</v>
      </c>
      <c r="X28" s="257"/>
      <c r="Y28" s="257"/>
      <c r="Z28" s="257"/>
      <c r="AA28" s="257"/>
      <c r="AB28" s="257"/>
      <c r="AC28" s="257"/>
      <c r="AD28" s="257"/>
      <c r="AE28" s="257"/>
      <c r="AK28" s="257" t="s">
        <v>38</v>
      </c>
      <c r="AL28" s="257"/>
      <c r="AM28" s="257"/>
      <c r="AN28" s="257"/>
      <c r="AO28" s="257"/>
      <c r="AR28" s="28"/>
      <c r="BE28" s="247"/>
    </row>
    <row r="29" spans="2:71" s="2" customFormat="1" ht="14.45" customHeight="1" x14ac:dyDescent="0.2">
      <c r="B29" s="32"/>
      <c r="D29" s="23" t="s">
        <v>39</v>
      </c>
      <c r="F29" s="23" t="s">
        <v>40</v>
      </c>
      <c r="L29" s="260">
        <v>0.21</v>
      </c>
      <c r="M29" s="259"/>
      <c r="N29" s="259"/>
      <c r="O29" s="259"/>
      <c r="P29" s="259"/>
      <c r="W29" s="258">
        <f>ROUND(AZ54, 2)</f>
        <v>0</v>
      </c>
      <c r="X29" s="259"/>
      <c r="Y29" s="259"/>
      <c r="Z29" s="259"/>
      <c r="AA29" s="259"/>
      <c r="AB29" s="259"/>
      <c r="AC29" s="259"/>
      <c r="AD29" s="259"/>
      <c r="AE29" s="259"/>
      <c r="AK29" s="258">
        <f>ROUND(AV54, 2)</f>
        <v>0</v>
      </c>
      <c r="AL29" s="259"/>
      <c r="AM29" s="259"/>
      <c r="AN29" s="259"/>
      <c r="AO29" s="259"/>
      <c r="AR29" s="32"/>
      <c r="BE29" s="248"/>
    </row>
    <row r="30" spans="2:71" s="2" customFormat="1" ht="14.45" customHeight="1" x14ac:dyDescent="0.2">
      <c r="B30" s="32"/>
      <c r="F30" s="23" t="s">
        <v>41</v>
      </c>
      <c r="L30" s="260">
        <v>0.12</v>
      </c>
      <c r="M30" s="259"/>
      <c r="N30" s="259"/>
      <c r="O30" s="259"/>
      <c r="P30" s="259"/>
      <c r="W30" s="258">
        <f>ROUND(BA54, 2)</f>
        <v>0</v>
      </c>
      <c r="X30" s="259"/>
      <c r="Y30" s="259"/>
      <c r="Z30" s="259"/>
      <c r="AA30" s="259"/>
      <c r="AB30" s="259"/>
      <c r="AC30" s="259"/>
      <c r="AD30" s="259"/>
      <c r="AE30" s="259"/>
      <c r="AK30" s="258">
        <f>ROUND(AW54, 2)</f>
        <v>0</v>
      </c>
      <c r="AL30" s="259"/>
      <c r="AM30" s="259"/>
      <c r="AN30" s="259"/>
      <c r="AO30" s="259"/>
      <c r="AR30" s="32"/>
      <c r="BE30" s="248"/>
    </row>
    <row r="31" spans="2:71" s="2" customFormat="1" ht="14.45" hidden="1" customHeight="1" x14ac:dyDescent="0.2">
      <c r="B31" s="32"/>
      <c r="F31" s="23" t="s">
        <v>42</v>
      </c>
      <c r="L31" s="260">
        <v>0.21</v>
      </c>
      <c r="M31" s="259"/>
      <c r="N31" s="259"/>
      <c r="O31" s="259"/>
      <c r="P31" s="259"/>
      <c r="W31" s="258">
        <f>ROUND(BB54, 2)</f>
        <v>0</v>
      </c>
      <c r="X31" s="259"/>
      <c r="Y31" s="259"/>
      <c r="Z31" s="259"/>
      <c r="AA31" s="259"/>
      <c r="AB31" s="259"/>
      <c r="AC31" s="259"/>
      <c r="AD31" s="259"/>
      <c r="AE31" s="259"/>
      <c r="AK31" s="258">
        <v>0</v>
      </c>
      <c r="AL31" s="259"/>
      <c r="AM31" s="259"/>
      <c r="AN31" s="259"/>
      <c r="AO31" s="259"/>
      <c r="AR31" s="32"/>
      <c r="BE31" s="248"/>
    </row>
    <row r="32" spans="2:71" s="2" customFormat="1" ht="14.45" hidden="1" customHeight="1" x14ac:dyDescent="0.2">
      <c r="B32" s="32"/>
      <c r="F32" s="23" t="s">
        <v>43</v>
      </c>
      <c r="L32" s="260">
        <v>0.12</v>
      </c>
      <c r="M32" s="259"/>
      <c r="N32" s="259"/>
      <c r="O32" s="259"/>
      <c r="P32" s="259"/>
      <c r="W32" s="258">
        <f>ROUND(BC54, 2)</f>
        <v>0</v>
      </c>
      <c r="X32" s="259"/>
      <c r="Y32" s="259"/>
      <c r="Z32" s="259"/>
      <c r="AA32" s="259"/>
      <c r="AB32" s="259"/>
      <c r="AC32" s="259"/>
      <c r="AD32" s="259"/>
      <c r="AE32" s="259"/>
      <c r="AK32" s="258">
        <v>0</v>
      </c>
      <c r="AL32" s="259"/>
      <c r="AM32" s="259"/>
      <c r="AN32" s="259"/>
      <c r="AO32" s="259"/>
      <c r="AR32" s="32"/>
      <c r="BE32" s="248"/>
    </row>
    <row r="33" spans="2:44" s="2" customFormat="1" ht="14.45" hidden="1" customHeight="1" x14ac:dyDescent="0.2">
      <c r="B33" s="32"/>
      <c r="F33" s="23" t="s">
        <v>44</v>
      </c>
      <c r="L33" s="260">
        <v>0</v>
      </c>
      <c r="M33" s="259"/>
      <c r="N33" s="259"/>
      <c r="O33" s="259"/>
      <c r="P33" s="259"/>
      <c r="W33" s="258">
        <f>ROUND(BD54, 2)</f>
        <v>0</v>
      </c>
      <c r="X33" s="259"/>
      <c r="Y33" s="259"/>
      <c r="Z33" s="259"/>
      <c r="AA33" s="259"/>
      <c r="AB33" s="259"/>
      <c r="AC33" s="259"/>
      <c r="AD33" s="259"/>
      <c r="AE33" s="259"/>
      <c r="AK33" s="258">
        <v>0</v>
      </c>
      <c r="AL33" s="259"/>
      <c r="AM33" s="259"/>
      <c r="AN33" s="259"/>
      <c r="AO33" s="259"/>
      <c r="AR33" s="32"/>
    </row>
    <row r="34" spans="2:44" s="1" customFormat="1" ht="6.95" customHeight="1" x14ac:dyDescent="0.2">
      <c r="B34" s="28"/>
      <c r="AR34" s="28"/>
    </row>
    <row r="35" spans="2:44" s="1" customFormat="1" ht="25.9" customHeight="1" x14ac:dyDescent="0.2">
      <c r="B35" s="28"/>
      <c r="C35" s="33"/>
      <c r="D35" s="34" t="s">
        <v>45</v>
      </c>
      <c r="E35" s="35"/>
      <c r="F35" s="35"/>
      <c r="G35" s="35"/>
      <c r="H35" s="35"/>
      <c r="I35" s="35"/>
      <c r="J35" s="35"/>
      <c r="K35" s="35"/>
      <c r="L35" s="35"/>
      <c r="M35" s="35"/>
      <c r="N35" s="35"/>
      <c r="O35" s="35"/>
      <c r="P35" s="35"/>
      <c r="Q35" s="35"/>
      <c r="R35" s="35"/>
      <c r="S35" s="35"/>
      <c r="T35" s="36" t="s">
        <v>46</v>
      </c>
      <c r="U35" s="35"/>
      <c r="V35" s="35"/>
      <c r="W35" s="35"/>
      <c r="X35" s="264" t="s">
        <v>47</v>
      </c>
      <c r="Y35" s="262"/>
      <c r="Z35" s="262"/>
      <c r="AA35" s="262"/>
      <c r="AB35" s="262"/>
      <c r="AC35" s="35"/>
      <c r="AD35" s="35"/>
      <c r="AE35" s="35"/>
      <c r="AF35" s="35"/>
      <c r="AG35" s="35"/>
      <c r="AH35" s="35"/>
      <c r="AI35" s="35"/>
      <c r="AJ35" s="35"/>
      <c r="AK35" s="261">
        <f>SUM(AK26:AK33)</f>
        <v>0</v>
      </c>
      <c r="AL35" s="262"/>
      <c r="AM35" s="262"/>
      <c r="AN35" s="262"/>
      <c r="AO35" s="263"/>
      <c r="AP35" s="33"/>
      <c r="AQ35" s="33"/>
      <c r="AR35" s="28"/>
    </row>
    <row r="36" spans="2:44" s="1" customFormat="1" ht="6.95" customHeight="1" x14ac:dyDescent="0.2">
      <c r="B36" s="28"/>
      <c r="AR36" s="28"/>
    </row>
    <row r="37" spans="2:44" s="1" customFormat="1" ht="6.95" customHeight="1" x14ac:dyDescent="0.2">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28"/>
    </row>
    <row r="41" spans="2:44" s="1" customFormat="1" ht="6.95" customHeight="1" x14ac:dyDescent="0.2">
      <c r="B41" s="39"/>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28"/>
    </row>
    <row r="42" spans="2:44" s="1" customFormat="1" ht="24.95" customHeight="1" x14ac:dyDescent="0.2">
      <c r="B42" s="28"/>
      <c r="C42" s="17" t="s">
        <v>48</v>
      </c>
      <c r="AR42" s="28"/>
    </row>
    <row r="43" spans="2:44" s="1" customFormat="1" ht="6.95" customHeight="1" x14ac:dyDescent="0.2">
      <c r="B43" s="28"/>
      <c r="AR43" s="28"/>
    </row>
    <row r="44" spans="2:44" s="3" customFormat="1" ht="12" customHeight="1" x14ac:dyDescent="0.2">
      <c r="B44" s="41"/>
      <c r="C44" s="23" t="s">
        <v>13</v>
      </c>
      <c r="L44" s="3" t="str">
        <f>K5</f>
        <v>64024xxx</v>
      </c>
      <c r="AR44" s="41"/>
    </row>
    <row r="45" spans="2:44" s="4" customFormat="1" ht="36.950000000000003" customHeight="1" x14ac:dyDescent="0.2">
      <c r="B45" s="42"/>
      <c r="C45" s="43" t="s">
        <v>16</v>
      </c>
      <c r="L45" s="243" t="str">
        <f>K6</f>
        <v>Cyklická obnova trati Pardubice (mimo) - Kolín (mimo)</v>
      </c>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R45" s="42"/>
    </row>
    <row r="46" spans="2:44" s="1" customFormat="1" ht="6.95" customHeight="1" x14ac:dyDescent="0.2">
      <c r="B46" s="28"/>
      <c r="AR46" s="28"/>
    </row>
    <row r="47" spans="2:44" s="1" customFormat="1" ht="12" customHeight="1" x14ac:dyDescent="0.2">
      <c r="B47" s="28"/>
      <c r="C47" s="23" t="s">
        <v>21</v>
      </c>
      <c r="L47" s="44" t="str">
        <f>IF(K8="","",K8)</f>
        <v xml:space="preserve"> </v>
      </c>
      <c r="AI47" s="23" t="s">
        <v>23</v>
      </c>
      <c r="AM47" s="268" t="str">
        <f>IF(AN8= "","",AN8)</f>
        <v>8. 7. 2024</v>
      </c>
      <c r="AN47" s="268"/>
      <c r="AR47" s="28"/>
    </row>
    <row r="48" spans="2:44" s="1" customFormat="1" ht="6.95" customHeight="1" x14ac:dyDescent="0.2">
      <c r="B48" s="28"/>
      <c r="AR48" s="28"/>
    </row>
    <row r="49" spans="1:91" s="1" customFormat="1" ht="15.2" customHeight="1" x14ac:dyDescent="0.2">
      <c r="B49" s="28"/>
      <c r="C49" s="23" t="s">
        <v>25</v>
      </c>
      <c r="L49" s="3" t="str">
        <f>IF(E11= "","",E11)</f>
        <v xml:space="preserve"> </v>
      </c>
      <c r="AI49" s="23" t="s">
        <v>30</v>
      </c>
      <c r="AM49" s="269" t="str">
        <f>IF(E17="","",E17)</f>
        <v xml:space="preserve"> </v>
      </c>
      <c r="AN49" s="270"/>
      <c r="AO49" s="270"/>
      <c r="AP49" s="270"/>
      <c r="AR49" s="28"/>
      <c r="AS49" s="271" t="s">
        <v>49</v>
      </c>
      <c r="AT49" s="272"/>
      <c r="AU49" s="46"/>
      <c r="AV49" s="46"/>
      <c r="AW49" s="46"/>
      <c r="AX49" s="46"/>
      <c r="AY49" s="46"/>
      <c r="AZ49" s="46"/>
      <c r="BA49" s="46"/>
      <c r="BB49" s="46"/>
      <c r="BC49" s="46"/>
      <c r="BD49" s="47"/>
    </row>
    <row r="50" spans="1:91" s="1" customFormat="1" ht="15.2" customHeight="1" x14ac:dyDescent="0.2">
      <c r="B50" s="28"/>
      <c r="C50" s="23" t="s">
        <v>28</v>
      </c>
      <c r="L50" s="3" t="str">
        <f>IF(E14= "Vyplň údaj","",E14)</f>
        <v/>
      </c>
      <c r="AI50" s="23" t="s">
        <v>32</v>
      </c>
      <c r="AM50" s="269" t="str">
        <f>IF(E20="","",E20)</f>
        <v xml:space="preserve"> </v>
      </c>
      <c r="AN50" s="270"/>
      <c r="AO50" s="270"/>
      <c r="AP50" s="270"/>
      <c r="AR50" s="28"/>
      <c r="AS50" s="273"/>
      <c r="AT50" s="274"/>
      <c r="BD50" s="49"/>
    </row>
    <row r="51" spans="1:91" s="1" customFormat="1" ht="10.9" customHeight="1" x14ac:dyDescent="0.2">
      <c r="B51" s="28"/>
      <c r="AR51" s="28"/>
      <c r="AS51" s="273"/>
      <c r="AT51" s="274"/>
      <c r="BD51" s="49"/>
    </row>
    <row r="52" spans="1:91" s="1" customFormat="1" ht="29.25" customHeight="1" x14ac:dyDescent="0.2">
      <c r="B52" s="28"/>
      <c r="C52" s="239" t="s">
        <v>50</v>
      </c>
      <c r="D52" s="240"/>
      <c r="E52" s="240"/>
      <c r="F52" s="240"/>
      <c r="G52" s="240"/>
      <c r="H52" s="50"/>
      <c r="I52" s="242" t="s">
        <v>51</v>
      </c>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67" t="s">
        <v>52</v>
      </c>
      <c r="AH52" s="240"/>
      <c r="AI52" s="240"/>
      <c r="AJ52" s="240"/>
      <c r="AK52" s="240"/>
      <c r="AL52" s="240"/>
      <c r="AM52" s="240"/>
      <c r="AN52" s="242" t="s">
        <v>53</v>
      </c>
      <c r="AO52" s="240"/>
      <c r="AP52" s="240"/>
      <c r="AQ52" s="51" t="s">
        <v>54</v>
      </c>
      <c r="AR52" s="28"/>
      <c r="AS52" s="52" t="s">
        <v>55</v>
      </c>
      <c r="AT52" s="53" t="s">
        <v>56</v>
      </c>
      <c r="AU52" s="53" t="s">
        <v>57</v>
      </c>
      <c r="AV52" s="53" t="s">
        <v>58</v>
      </c>
      <c r="AW52" s="53" t="s">
        <v>59</v>
      </c>
      <c r="AX52" s="53" t="s">
        <v>60</v>
      </c>
      <c r="AY52" s="53" t="s">
        <v>61</v>
      </c>
      <c r="AZ52" s="53" t="s">
        <v>62</v>
      </c>
      <c r="BA52" s="53" t="s">
        <v>63</v>
      </c>
      <c r="BB52" s="53" t="s">
        <v>64</v>
      </c>
      <c r="BC52" s="53" t="s">
        <v>65</v>
      </c>
      <c r="BD52" s="54" t="s">
        <v>66</v>
      </c>
    </row>
    <row r="53" spans="1:91" s="1" customFormat="1" ht="10.9" customHeight="1" x14ac:dyDescent="0.2">
      <c r="B53" s="28"/>
      <c r="AR53" s="28"/>
      <c r="AS53" s="55"/>
      <c r="AT53" s="46"/>
      <c r="AU53" s="46"/>
      <c r="AV53" s="46"/>
      <c r="AW53" s="46"/>
      <c r="AX53" s="46"/>
      <c r="AY53" s="46"/>
      <c r="AZ53" s="46"/>
      <c r="BA53" s="46"/>
      <c r="BB53" s="46"/>
      <c r="BC53" s="46"/>
      <c r="BD53" s="47"/>
    </row>
    <row r="54" spans="1:91" s="5" customFormat="1" ht="32.450000000000003" customHeight="1" x14ac:dyDescent="0.2">
      <c r="B54" s="56"/>
      <c r="C54" s="57" t="s">
        <v>67</v>
      </c>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245">
        <f>ROUND(SUM(AG55:AG67),2)</f>
        <v>0</v>
      </c>
      <c r="AH54" s="245"/>
      <c r="AI54" s="245"/>
      <c r="AJ54" s="245"/>
      <c r="AK54" s="245"/>
      <c r="AL54" s="245"/>
      <c r="AM54" s="245"/>
      <c r="AN54" s="275">
        <f t="shared" ref="AN54:AN67" si="0">SUM(AG54,AT54)</f>
        <v>0</v>
      </c>
      <c r="AO54" s="275"/>
      <c r="AP54" s="275"/>
      <c r="AQ54" s="60" t="s">
        <v>19</v>
      </c>
      <c r="AR54" s="56"/>
      <c r="AS54" s="61">
        <f>ROUND(SUM(AS55:AS67),2)</f>
        <v>0</v>
      </c>
      <c r="AT54" s="62">
        <f t="shared" ref="AT54:AT67" si="1">ROUND(SUM(AV54:AW54),2)</f>
        <v>0</v>
      </c>
      <c r="AU54" s="63">
        <f>ROUND(SUM(AU55:AU67),5)</f>
        <v>0</v>
      </c>
      <c r="AV54" s="62">
        <f>ROUND(AZ54*L29,2)</f>
        <v>0</v>
      </c>
      <c r="AW54" s="62">
        <f>ROUND(BA54*L30,2)</f>
        <v>0</v>
      </c>
      <c r="AX54" s="62">
        <f>ROUND(BB54*L29,2)</f>
        <v>0</v>
      </c>
      <c r="AY54" s="62">
        <f>ROUND(BC54*L30,2)</f>
        <v>0</v>
      </c>
      <c r="AZ54" s="62">
        <f>ROUND(SUM(AZ55:AZ67),2)</f>
        <v>0</v>
      </c>
      <c r="BA54" s="62">
        <f>ROUND(SUM(BA55:BA67),2)</f>
        <v>0</v>
      </c>
      <c r="BB54" s="62">
        <f>ROUND(SUM(BB55:BB67),2)</f>
        <v>0</v>
      </c>
      <c r="BC54" s="62">
        <f>ROUND(SUM(BC55:BC67),2)</f>
        <v>0</v>
      </c>
      <c r="BD54" s="64">
        <f>ROUND(SUM(BD55:BD67),2)</f>
        <v>0</v>
      </c>
      <c r="BS54" s="65" t="s">
        <v>68</v>
      </c>
      <c r="BT54" s="65" t="s">
        <v>69</v>
      </c>
      <c r="BU54" s="66" t="s">
        <v>70</v>
      </c>
      <c r="BV54" s="65" t="s">
        <v>71</v>
      </c>
      <c r="BW54" s="65" t="s">
        <v>5</v>
      </c>
      <c r="BX54" s="65" t="s">
        <v>72</v>
      </c>
      <c r="CL54" s="65" t="s">
        <v>19</v>
      </c>
    </row>
    <row r="55" spans="1:91" s="6" customFormat="1" ht="16.5" customHeight="1" x14ac:dyDescent="0.2">
      <c r="A55" s="67" t="s">
        <v>73</v>
      </c>
      <c r="B55" s="68"/>
      <c r="C55" s="69"/>
      <c r="D55" s="241" t="s">
        <v>74</v>
      </c>
      <c r="E55" s="241"/>
      <c r="F55" s="241"/>
      <c r="G55" s="241"/>
      <c r="H55" s="241"/>
      <c r="I55" s="70"/>
      <c r="J55" s="241" t="s">
        <v>75</v>
      </c>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65">
        <f>'PS 01 - Práce na zařízení...'!J30</f>
        <v>0</v>
      </c>
      <c r="AH55" s="266"/>
      <c r="AI55" s="266"/>
      <c r="AJ55" s="266"/>
      <c r="AK55" s="266"/>
      <c r="AL55" s="266"/>
      <c r="AM55" s="266"/>
      <c r="AN55" s="265">
        <f t="shared" si="0"/>
        <v>0</v>
      </c>
      <c r="AO55" s="266"/>
      <c r="AP55" s="266"/>
      <c r="AQ55" s="71" t="s">
        <v>76</v>
      </c>
      <c r="AR55" s="68"/>
      <c r="AS55" s="72">
        <v>0</v>
      </c>
      <c r="AT55" s="73">
        <f t="shared" si="1"/>
        <v>0</v>
      </c>
      <c r="AU55" s="74">
        <f>'PS 01 - Práce na zařízení...'!P79</f>
        <v>0</v>
      </c>
      <c r="AV55" s="73">
        <f>'PS 01 - Práce na zařízení...'!J33</f>
        <v>0</v>
      </c>
      <c r="AW55" s="73">
        <f>'PS 01 - Práce na zařízení...'!J34</f>
        <v>0</v>
      </c>
      <c r="AX55" s="73">
        <f>'PS 01 - Práce na zařízení...'!J35</f>
        <v>0</v>
      </c>
      <c r="AY55" s="73">
        <f>'PS 01 - Práce na zařízení...'!J36</f>
        <v>0</v>
      </c>
      <c r="AZ55" s="73">
        <f>'PS 01 - Práce na zařízení...'!F33</f>
        <v>0</v>
      </c>
      <c r="BA55" s="73">
        <f>'PS 01 - Práce na zařízení...'!F34</f>
        <v>0</v>
      </c>
      <c r="BB55" s="73">
        <f>'PS 01 - Práce na zařízení...'!F35</f>
        <v>0</v>
      </c>
      <c r="BC55" s="73">
        <f>'PS 01 - Práce na zařízení...'!F36</f>
        <v>0</v>
      </c>
      <c r="BD55" s="75">
        <f>'PS 01 - Práce na zařízení...'!F37</f>
        <v>0</v>
      </c>
      <c r="BT55" s="76" t="s">
        <v>77</v>
      </c>
      <c r="BV55" s="76" t="s">
        <v>71</v>
      </c>
      <c r="BW55" s="76" t="s">
        <v>78</v>
      </c>
      <c r="BX55" s="76" t="s">
        <v>5</v>
      </c>
      <c r="CL55" s="76" t="s">
        <v>19</v>
      </c>
      <c r="CM55" s="76" t="s">
        <v>79</v>
      </c>
    </row>
    <row r="56" spans="1:91" s="6" customFormat="1" ht="24.75" customHeight="1" x14ac:dyDescent="0.2">
      <c r="A56" s="67" t="s">
        <v>73</v>
      </c>
      <c r="B56" s="68"/>
      <c r="C56" s="69"/>
      <c r="D56" s="241" t="s">
        <v>80</v>
      </c>
      <c r="E56" s="241"/>
      <c r="F56" s="241"/>
      <c r="G56" s="241"/>
      <c r="H56" s="241"/>
      <c r="I56" s="70"/>
      <c r="J56" s="241" t="s">
        <v>81</v>
      </c>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65">
        <f>'SO 01 - Práce na  žel. sv...'!J30</f>
        <v>0</v>
      </c>
      <c r="AH56" s="266"/>
      <c r="AI56" s="266"/>
      <c r="AJ56" s="266"/>
      <c r="AK56" s="266"/>
      <c r="AL56" s="266"/>
      <c r="AM56" s="266"/>
      <c r="AN56" s="265">
        <f t="shared" si="0"/>
        <v>0</v>
      </c>
      <c r="AO56" s="266"/>
      <c r="AP56" s="266"/>
      <c r="AQ56" s="71" t="s">
        <v>76</v>
      </c>
      <c r="AR56" s="68"/>
      <c r="AS56" s="72">
        <v>0</v>
      </c>
      <c r="AT56" s="73">
        <f t="shared" si="1"/>
        <v>0</v>
      </c>
      <c r="AU56" s="74">
        <f>'SO 01 - Práce na  žel. sv...'!P79</f>
        <v>0</v>
      </c>
      <c r="AV56" s="73">
        <f>'SO 01 - Práce na  žel. sv...'!J33</f>
        <v>0</v>
      </c>
      <c r="AW56" s="73">
        <f>'SO 01 - Práce na  žel. sv...'!J34</f>
        <v>0</v>
      </c>
      <c r="AX56" s="73">
        <f>'SO 01 - Práce na  žel. sv...'!J35</f>
        <v>0</v>
      </c>
      <c r="AY56" s="73">
        <f>'SO 01 - Práce na  žel. sv...'!J36</f>
        <v>0</v>
      </c>
      <c r="AZ56" s="73">
        <f>'SO 01 - Práce na  žel. sv...'!F33</f>
        <v>0</v>
      </c>
      <c r="BA56" s="73">
        <f>'SO 01 - Práce na  žel. sv...'!F34</f>
        <v>0</v>
      </c>
      <c r="BB56" s="73">
        <f>'SO 01 - Práce na  žel. sv...'!F35</f>
        <v>0</v>
      </c>
      <c r="BC56" s="73">
        <f>'SO 01 - Práce na  žel. sv...'!F36</f>
        <v>0</v>
      </c>
      <c r="BD56" s="75">
        <f>'SO 01 - Práce na  žel. sv...'!F37</f>
        <v>0</v>
      </c>
      <c r="BT56" s="76" t="s">
        <v>77</v>
      </c>
      <c r="BV56" s="76" t="s">
        <v>71</v>
      </c>
      <c r="BW56" s="76" t="s">
        <v>82</v>
      </c>
      <c r="BX56" s="76" t="s">
        <v>5</v>
      </c>
      <c r="CL56" s="76" t="s">
        <v>19</v>
      </c>
      <c r="CM56" s="76" t="s">
        <v>79</v>
      </c>
    </row>
    <row r="57" spans="1:91" s="6" customFormat="1" ht="16.5" customHeight="1" x14ac:dyDescent="0.2">
      <c r="A57" s="67" t="s">
        <v>73</v>
      </c>
      <c r="B57" s="68"/>
      <c r="C57" s="69"/>
      <c r="D57" s="241" t="s">
        <v>83</v>
      </c>
      <c r="E57" s="241"/>
      <c r="F57" s="241"/>
      <c r="G57" s="241"/>
      <c r="H57" s="241"/>
      <c r="I57" s="70"/>
      <c r="J57" s="241" t="s">
        <v>84</v>
      </c>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65">
        <f>'SO 02 - Práce na žel. svr...'!J30</f>
        <v>0</v>
      </c>
      <c r="AH57" s="266"/>
      <c r="AI57" s="266"/>
      <c r="AJ57" s="266"/>
      <c r="AK57" s="266"/>
      <c r="AL57" s="266"/>
      <c r="AM57" s="266"/>
      <c r="AN57" s="265">
        <f t="shared" si="0"/>
        <v>0</v>
      </c>
      <c r="AO57" s="266"/>
      <c r="AP57" s="266"/>
      <c r="AQ57" s="71" t="s">
        <v>76</v>
      </c>
      <c r="AR57" s="68"/>
      <c r="AS57" s="72">
        <v>0</v>
      </c>
      <c r="AT57" s="73">
        <f t="shared" si="1"/>
        <v>0</v>
      </c>
      <c r="AU57" s="74">
        <f>'SO 02 - Práce na žel. svr...'!P79</f>
        <v>0</v>
      </c>
      <c r="AV57" s="73">
        <f>'SO 02 - Práce na žel. svr...'!J33</f>
        <v>0</v>
      </c>
      <c r="AW57" s="73">
        <f>'SO 02 - Práce na žel. svr...'!J34</f>
        <v>0</v>
      </c>
      <c r="AX57" s="73">
        <f>'SO 02 - Práce na žel. svr...'!J35</f>
        <v>0</v>
      </c>
      <c r="AY57" s="73">
        <f>'SO 02 - Práce na žel. svr...'!J36</f>
        <v>0</v>
      </c>
      <c r="AZ57" s="73">
        <f>'SO 02 - Práce na žel. svr...'!F33</f>
        <v>0</v>
      </c>
      <c r="BA57" s="73">
        <f>'SO 02 - Práce na žel. svr...'!F34</f>
        <v>0</v>
      </c>
      <c r="BB57" s="73">
        <f>'SO 02 - Práce na žel. svr...'!F35</f>
        <v>0</v>
      </c>
      <c r="BC57" s="73">
        <f>'SO 02 - Práce na žel. svr...'!F36</f>
        <v>0</v>
      </c>
      <c r="BD57" s="75">
        <f>'SO 02 - Práce na žel. svr...'!F37</f>
        <v>0</v>
      </c>
      <c r="BT57" s="76" t="s">
        <v>77</v>
      </c>
      <c r="BV57" s="76" t="s">
        <v>71</v>
      </c>
      <c r="BW57" s="76" t="s">
        <v>85</v>
      </c>
      <c r="BX57" s="76" t="s">
        <v>5</v>
      </c>
      <c r="CL57" s="76" t="s">
        <v>19</v>
      </c>
      <c r="CM57" s="76" t="s">
        <v>79</v>
      </c>
    </row>
    <row r="58" spans="1:91" s="6" customFormat="1" ht="24.75" customHeight="1" x14ac:dyDescent="0.2">
      <c r="A58" s="67" t="s">
        <v>73</v>
      </c>
      <c r="B58" s="68"/>
      <c r="C58" s="69"/>
      <c r="D58" s="241" t="s">
        <v>86</v>
      </c>
      <c r="E58" s="241"/>
      <c r="F58" s="241"/>
      <c r="G58" s="241"/>
      <c r="H58" s="241"/>
      <c r="I58" s="70"/>
      <c r="J58" s="241" t="s">
        <v>87</v>
      </c>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65">
        <f>'So 03 - Práce na žel. svr...'!J30</f>
        <v>0</v>
      </c>
      <c r="AH58" s="266"/>
      <c r="AI58" s="266"/>
      <c r="AJ58" s="266"/>
      <c r="AK58" s="266"/>
      <c r="AL58" s="266"/>
      <c r="AM58" s="266"/>
      <c r="AN58" s="265">
        <f t="shared" si="0"/>
        <v>0</v>
      </c>
      <c r="AO58" s="266"/>
      <c r="AP58" s="266"/>
      <c r="AQ58" s="71" t="s">
        <v>76</v>
      </c>
      <c r="AR58" s="68"/>
      <c r="AS58" s="72">
        <v>0</v>
      </c>
      <c r="AT58" s="73">
        <f t="shared" si="1"/>
        <v>0</v>
      </c>
      <c r="AU58" s="74">
        <f>'So 03 - Práce na žel. svr...'!P79</f>
        <v>0</v>
      </c>
      <c r="AV58" s="73">
        <f>'So 03 - Práce na žel. svr...'!J33</f>
        <v>0</v>
      </c>
      <c r="AW58" s="73">
        <f>'So 03 - Práce na žel. svr...'!J34</f>
        <v>0</v>
      </c>
      <c r="AX58" s="73">
        <f>'So 03 - Práce na žel. svr...'!J35</f>
        <v>0</v>
      </c>
      <c r="AY58" s="73">
        <f>'So 03 - Práce na žel. svr...'!J36</f>
        <v>0</v>
      </c>
      <c r="AZ58" s="73">
        <f>'So 03 - Práce na žel. svr...'!F33</f>
        <v>0</v>
      </c>
      <c r="BA58" s="73">
        <f>'So 03 - Práce na žel. svr...'!F34</f>
        <v>0</v>
      </c>
      <c r="BB58" s="73">
        <f>'So 03 - Práce na žel. svr...'!F35</f>
        <v>0</v>
      </c>
      <c r="BC58" s="73">
        <f>'So 03 - Práce na žel. svr...'!F36</f>
        <v>0</v>
      </c>
      <c r="BD58" s="75">
        <f>'So 03 - Práce na žel. svr...'!F37</f>
        <v>0</v>
      </c>
      <c r="BT58" s="76" t="s">
        <v>77</v>
      </c>
      <c r="BV58" s="76" t="s">
        <v>71</v>
      </c>
      <c r="BW58" s="76" t="s">
        <v>88</v>
      </c>
      <c r="BX58" s="76" t="s">
        <v>5</v>
      </c>
      <c r="CL58" s="76" t="s">
        <v>19</v>
      </c>
      <c r="CM58" s="76" t="s">
        <v>79</v>
      </c>
    </row>
    <row r="59" spans="1:91" s="6" customFormat="1" ht="24.75" customHeight="1" x14ac:dyDescent="0.2">
      <c r="A59" s="67" t="s">
        <v>73</v>
      </c>
      <c r="B59" s="68"/>
      <c r="C59" s="69"/>
      <c r="D59" s="241" t="s">
        <v>89</v>
      </c>
      <c r="E59" s="241"/>
      <c r="F59" s="241"/>
      <c r="G59" s="241"/>
      <c r="H59" s="241"/>
      <c r="I59" s="70"/>
      <c r="J59" s="241" t="s">
        <v>90</v>
      </c>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65">
        <f>'SO 04 - Práce na žel. svr...'!J30</f>
        <v>0</v>
      </c>
      <c r="AH59" s="266"/>
      <c r="AI59" s="266"/>
      <c r="AJ59" s="266"/>
      <c r="AK59" s="266"/>
      <c r="AL59" s="266"/>
      <c r="AM59" s="266"/>
      <c r="AN59" s="265">
        <f t="shared" si="0"/>
        <v>0</v>
      </c>
      <c r="AO59" s="266"/>
      <c r="AP59" s="266"/>
      <c r="AQ59" s="71" t="s">
        <v>76</v>
      </c>
      <c r="AR59" s="68"/>
      <c r="AS59" s="72">
        <v>0</v>
      </c>
      <c r="AT59" s="73">
        <f t="shared" si="1"/>
        <v>0</v>
      </c>
      <c r="AU59" s="74">
        <f>'SO 04 - Práce na žel. svr...'!P79</f>
        <v>0</v>
      </c>
      <c r="AV59" s="73">
        <f>'SO 04 - Práce na žel. svr...'!J33</f>
        <v>0</v>
      </c>
      <c r="AW59" s="73">
        <f>'SO 04 - Práce na žel. svr...'!J34</f>
        <v>0</v>
      </c>
      <c r="AX59" s="73">
        <f>'SO 04 - Práce na žel. svr...'!J35</f>
        <v>0</v>
      </c>
      <c r="AY59" s="73">
        <f>'SO 04 - Práce na žel. svr...'!J36</f>
        <v>0</v>
      </c>
      <c r="AZ59" s="73">
        <f>'SO 04 - Práce na žel. svr...'!F33</f>
        <v>0</v>
      </c>
      <c r="BA59" s="73">
        <f>'SO 04 - Práce na žel. svr...'!F34</f>
        <v>0</v>
      </c>
      <c r="BB59" s="73">
        <f>'SO 04 - Práce na žel. svr...'!F35</f>
        <v>0</v>
      </c>
      <c r="BC59" s="73">
        <f>'SO 04 - Práce na žel. svr...'!F36</f>
        <v>0</v>
      </c>
      <c r="BD59" s="75">
        <f>'SO 04 - Práce na žel. svr...'!F37</f>
        <v>0</v>
      </c>
      <c r="BT59" s="76" t="s">
        <v>77</v>
      </c>
      <c r="BV59" s="76" t="s">
        <v>71</v>
      </c>
      <c r="BW59" s="76" t="s">
        <v>91</v>
      </c>
      <c r="BX59" s="76" t="s">
        <v>5</v>
      </c>
      <c r="CL59" s="76" t="s">
        <v>19</v>
      </c>
      <c r="CM59" s="76" t="s">
        <v>79</v>
      </c>
    </row>
    <row r="60" spans="1:91" s="6" customFormat="1" ht="24.75" customHeight="1" x14ac:dyDescent="0.2">
      <c r="A60" s="67" t="s">
        <v>73</v>
      </c>
      <c r="B60" s="68"/>
      <c r="C60" s="69"/>
      <c r="D60" s="241" t="s">
        <v>92</v>
      </c>
      <c r="E60" s="241"/>
      <c r="F60" s="241"/>
      <c r="G60" s="241"/>
      <c r="H60" s="241"/>
      <c r="I60" s="70"/>
      <c r="J60" s="241" t="s">
        <v>93</v>
      </c>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65">
        <f>'SO 05 - Práce na žel. svr...'!J30</f>
        <v>0</v>
      </c>
      <c r="AH60" s="266"/>
      <c r="AI60" s="266"/>
      <c r="AJ60" s="266"/>
      <c r="AK60" s="266"/>
      <c r="AL60" s="266"/>
      <c r="AM60" s="266"/>
      <c r="AN60" s="265">
        <f t="shared" si="0"/>
        <v>0</v>
      </c>
      <c r="AO60" s="266"/>
      <c r="AP60" s="266"/>
      <c r="AQ60" s="71" t="s">
        <v>76</v>
      </c>
      <c r="AR60" s="68"/>
      <c r="AS60" s="72">
        <v>0</v>
      </c>
      <c r="AT60" s="73">
        <f t="shared" si="1"/>
        <v>0</v>
      </c>
      <c r="AU60" s="74">
        <f>'SO 05 - Práce na žel. svr...'!P79</f>
        <v>0</v>
      </c>
      <c r="AV60" s="73">
        <f>'SO 05 - Práce na žel. svr...'!J33</f>
        <v>0</v>
      </c>
      <c r="AW60" s="73">
        <f>'SO 05 - Práce na žel. svr...'!J34</f>
        <v>0</v>
      </c>
      <c r="AX60" s="73">
        <f>'SO 05 - Práce na žel. svr...'!J35</f>
        <v>0</v>
      </c>
      <c r="AY60" s="73">
        <f>'SO 05 - Práce na žel. svr...'!J36</f>
        <v>0</v>
      </c>
      <c r="AZ60" s="73">
        <f>'SO 05 - Práce na žel. svr...'!F33</f>
        <v>0</v>
      </c>
      <c r="BA60" s="73">
        <f>'SO 05 - Práce na žel. svr...'!F34</f>
        <v>0</v>
      </c>
      <c r="BB60" s="73">
        <f>'SO 05 - Práce na žel. svr...'!F35</f>
        <v>0</v>
      </c>
      <c r="BC60" s="73">
        <f>'SO 05 - Práce na žel. svr...'!F36</f>
        <v>0</v>
      </c>
      <c r="BD60" s="75">
        <f>'SO 05 - Práce na žel. svr...'!F37</f>
        <v>0</v>
      </c>
      <c r="BT60" s="76" t="s">
        <v>77</v>
      </c>
      <c r="BV60" s="76" t="s">
        <v>71</v>
      </c>
      <c r="BW60" s="76" t="s">
        <v>94</v>
      </c>
      <c r="BX60" s="76" t="s">
        <v>5</v>
      </c>
      <c r="CL60" s="76" t="s">
        <v>19</v>
      </c>
      <c r="CM60" s="76" t="s">
        <v>79</v>
      </c>
    </row>
    <row r="61" spans="1:91" s="6" customFormat="1" ht="24.75" customHeight="1" x14ac:dyDescent="0.2">
      <c r="A61" s="67" t="s">
        <v>73</v>
      </c>
      <c r="B61" s="68"/>
      <c r="C61" s="69"/>
      <c r="D61" s="241" t="s">
        <v>95</v>
      </c>
      <c r="E61" s="241"/>
      <c r="F61" s="241"/>
      <c r="G61" s="241"/>
      <c r="H61" s="241"/>
      <c r="I61" s="70"/>
      <c r="J61" s="241" t="s">
        <v>96</v>
      </c>
      <c r="K61" s="241"/>
      <c r="L61" s="241"/>
      <c r="M61" s="241"/>
      <c r="N61" s="241"/>
      <c r="O61" s="241"/>
      <c r="P61" s="241"/>
      <c r="Q61" s="241"/>
      <c r="R61" s="241"/>
      <c r="S61" s="241"/>
      <c r="T61" s="241"/>
      <c r="U61" s="241"/>
      <c r="V61" s="241"/>
      <c r="W61" s="241"/>
      <c r="X61" s="241"/>
      <c r="Y61" s="241"/>
      <c r="Z61" s="241"/>
      <c r="AA61" s="241"/>
      <c r="AB61" s="241"/>
      <c r="AC61" s="241"/>
      <c r="AD61" s="241"/>
      <c r="AE61" s="241"/>
      <c r="AF61" s="241"/>
      <c r="AG61" s="265">
        <f>'SO 06 - Práce na žel. svr...'!J30</f>
        <v>0</v>
      </c>
      <c r="AH61" s="266"/>
      <c r="AI61" s="266"/>
      <c r="AJ61" s="266"/>
      <c r="AK61" s="266"/>
      <c r="AL61" s="266"/>
      <c r="AM61" s="266"/>
      <c r="AN61" s="265">
        <f t="shared" si="0"/>
        <v>0</v>
      </c>
      <c r="AO61" s="266"/>
      <c r="AP61" s="266"/>
      <c r="AQ61" s="71" t="s">
        <v>76</v>
      </c>
      <c r="AR61" s="68"/>
      <c r="AS61" s="72">
        <v>0</v>
      </c>
      <c r="AT61" s="73">
        <f t="shared" si="1"/>
        <v>0</v>
      </c>
      <c r="AU61" s="74">
        <f>'SO 06 - Práce na žel. svr...'!P79</f>
        <v>0</v>
      </c>
      <c r="AV61" s="73">
        <f>'SO 06 - Práce na žel. svr...'!J33</f>
        <v>0</v>
      </c>
      <c r="AW61" s="73">
        <f>'SO 06 - Práce na žel. svr...'!J34</f>
        <v>0</v>
      </c>
      <c r="AX61" s="73">
        <f>'SO 06 - Práce na žel. svr...'!J35</f>
        <v>0</v>
      </c>
      <c r="AY61" s="73">
        <f>'SO 06 - Práce na žel. svr...'!J36</f>
        <v>0</v>
      </c>
      <c r="AZ61" s="73">
        <f>'SO 06 - Práce na žel. svr...'!F33</f>
        <v>0</v>
      </c>
      <c r="BA61" s="73">
        <f>'SO 06 - Práce na žel. svr...'!F34</f>
        <v>0</v>
      </c>
      <c r="BB61" s="73">
        <f>'SO 06 - Práce na žel. svr...'!F35</f>
        <v>0</v>
      </c>
      <c r="BC61" s="73">
        <f>'SO 06 - Práce na žel. svr...'!F36</f>
        <v>0</v>
      </c>
      <c r="BD61" s="75">
        <f>'SO 06 - Práce na žel. svr...'!F37</f>
        <v>0</v>
      </c>
      <c r="BT61" s="76" t="s">
        <v>77</v>
      </c>
      <c r="BV61" s="76" t="s">
        <v>71</v>
      </c>
      <c r="BW61" s="76" t="s">
        <v>97</v>
      </c>
      <c r="BX61" s="76" t="s">
        <v>5</v>
      </c>
      <c r="CL61" s="76" t="s">
        <v>19</v>
      </c>
      <c r="CM61" s="76" t="s">
        <v>79</v>
      </c>
    </row>
    <row r="62" spans="1:91" s="6" customFormat="1" ht="24.75" customHeight="1" x14ac:dyDescent="0.2">
      <c r="A62" s="67" t="s">
        <v>73</v>
      </c>
      <c r="B62" s="68"/>
      <c r="C62" s="69"/>
      <c r="D62" s="241" t="s">
        <v>98</v>
      </c>
      <c r="E62" s="241"/>
      <c r="F62" s="241"/>
      <c r="G62" s="241"/>
      <c r="H62" s="241"/>
      <c r="I62" s="70"/>
      <c r="J62" s="241" t="s">
        <v>99</v>
      </c>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65">
        <f>'SO 07 - Práce na žel. svr...'!J30</f>
        <v>0</v>
      </c>
      <c r="AH62" s="266"/>
      <c r="AI62" s="266"/>
      <c r="AJ62" s="266"/>
      <c r="AK62" s="266"/>
      <c r="AL62" s="266"/>
      <c r="AM62" s="266"/>
      <c r="AN62" s="265">
        <f t="shared" si="0"/>
        <v>0</v>
      </c>
      <c r="AO62" s="266"/>
      <c r="AP62" s="266"/>
      <c r="AQ62" s="71" t="s">
        <v>76</v>
      </c>
      <c r="AR62" s="68"/>
      <c r="AS62" s="72">
        <v>0</v>
      </c>
      <c r="AT62" s="73">
        <f t="shared" si="1"/>
        <v>0</v>
      </c>
      <c r="AU62" s="74">
        <f>'SO 07 - Práce na žel. svr...'!P79</f>
        <v>0</v>
      </c>
      <c r="AV62" s="73">
        <f>'SO 07 - Práce na žel. svr...'!J33</f>
        <v>0</v>
      </c>
      <c r="AW62" s="73">
        <f>'SO 07 - Práce na žel. svr...'!J34</f>
        <v>0</v>
      </c>
      <c r="AX62" s="73">
        <f>'SO 07 - Práce na žel. svr...'!J35</f>
        <v>0</v>
      </c>
      <c r="AY62" s="73">
        <f>'SO 07 - Práce na žel. svr...'!J36</f>
        <v>0</v>
      </c>
      <c r="AZ62" s="73">
        <f>'SO 07 - Práce na žel. svr...'!F33</f>
        <v>0</v>
      </c>
      <c r="BA62" s="73">
        <f>'SO 07 - Práce na žel. svr...'!F34</f>
        <v>0</v>
      </c>
      <c r="BB62" s="73">
        <f>'SO 07 - Práce na žel. svr...'!F35</f>
        <v>0</v>
      </c>
      <c r="BC62" s="73">
        <f>'SO 07 - Práce na žel. svr...'!F36</f>
        <v>0</v>
      </c>
      <c r="BD62" s="75">
        <f>'SO 07 - Práce na žel. svr...'!F37</f>
        <v>0</v>
      </c>
      <c r="BT62" s="76" t="s">
        <v>77</v>
      </c>
      <c r="BV62" s="76" t="s">
        <v>71</v>
      </c>
      <c r="BW62" s="76" t="s">
        <v>100</v>
      </c>
      <c r="BX62" s="76" t="s">
        <v>5</v>
      </c>
      <c r="CL62" s="76" t="s">
        <v>19</v>
      </c>
      <c r="CM62" s="76" t="s">
        <v>79</v>
      </c>
    </row>
    <row r="63" spans="1:91" s="6" customFormat="1" ht="24.75" customHeight="1" x14ac:dyDescent="0.2">
      <c r="A63" s="67" t="s">
        <v>73</v>
      </c>
      <c r="B63" s="68"/>
      <c r="C63" s="69"/>
      <c r="D63" s="241" t="s">
        <v>101</v>
      </c>
      <c r="E63" s="241"/>
      <c r="F63" s="241"/>
      <c r="G63" s="241"/>
      <c r="H63" s="241"/>
      <c r="I63" s="70"/>
      <c r="J63" s="241" t="s">
        <v>102</v>
      </c>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65">
        <f>'SO 08 - Rekonstrukce žel....'!J30</f>
        <v>0</v>
      </c>
      <c r="AH63" s="266"/>
      <c r="AI63" s="266"/>
      <c r="AJ63" s="266"/>
      <c r="AK63" s="266"/>
      <c r="AL63" s="266"/>
      <c r="AM63" s="266"/>
      <c r="AN63" s="265">
        <f t="shared" si="0"/>
        <v>0</v>
      </c>
      <c r="AO63" s="266"/>
      <c r="AP63" s="266"/>
      <c r="AQ63" s="71" t="s">
        <v>76</v>
      </c>
      <c r="AR63" s="68"/>
      <c r="AS63" s="72">
        <v>0</v>
      </c>
      <c r="AT63" s="73">
        <f t="shared" si="1"/>
        <v>0</v>
      </c>
      <c r="AU63" s="74">
        <f>'SO 08 - Rekonstrukce žel....'!P79</f>
        <v>0</v>
      </c>
      <c r="AV63" s="73">
        <f>'SO 08 - Rekonstrukce žel....'!J33</f>
        <v>0</v>
      </c>
      <c r="AW63" s="73">
        <f>'SO 08 - Rekonstrukce žel....'!J34</f>
        <v>0</v>
      </c>
      <c r="AX63" s="73">
        <f>'SO 08 - Rekonstrukce žel....'!J35</f>
        <v>0</v>
      </c>
      <c r="AY63" s="73">
        <f>'SO 08 - Rekonstrukce žel....'!J36</f>
        <v>0</v>
      </c>
      <c r="AZ63" s="73">
        <f>'SO 08 - Rekonstrukce žel....'!F33</f>
        <v>0</v>
      </c>
      <c r="BA63" s="73">
        <f>'SO 08 - Rekonstrukce žel....'!F34</f>
        <v>0</v>
      </c>
      <c r="BB63" s="73">
        <f>'SO 08 - Rekonstrukce žel....'!F35</f>
        <v>0</v>
      </c>
      <c r="BC63" s="73">
        <f>'SO 08 - Rekonstrukce žel....'!F36</f>
        <v>0</v>
      </c>
      <c r="BD63" s="75">
        <f>'SO 08 - Rekonstrukce žel....'!F37</f>
        <v>0</v>
      </c>
      <c r="BT63" s="76" t="s">
        <v>77</v>
      </c>
      <c r="BV63" s="76" t="s">
        <v>71</v>
      </c>
      <c r="BW63" s="76" t="s">
        <v>103</v>
      </c>
      <c r="BX63" s="76" t="s">
        <v>5</v>
      </c>
      <c r="CL63" s="76" t="s">
        <v>19</v>
      </c>
      <c r="CM63" s="76" t="s">
        <v>79</v>
      </c>
    </row>
    <row r="64" spans="1:91" s="6" customFormat="1" ht="24.75" customHeight="1" x14ac:dyDescent="0.2">
      <c r="A64" s="67" t="s">
        <v>73</v>
      </c>
      <c r="B64" s="68"/>
      <c r="C64" s="69"/>
      <c r="D64" s="241" t="s">
        <v>104</v>
      </c>
      <c r="E64" s="241"/>
      <c r="F64" s="241"/>
      <c r="G64" s="241"/>
      <c r="H64" s="241"/>
      <c r="I64" s="70"/>
      <c r="J64" s="241" t="s">
        <v>105</v>
      </c>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65">
        <f>'So 09 - Rekonstrukce žel....'!J30</f>
        <v>0</v>
      </c>
      <c r="AH64" s="266"/>
      <c r="AI64" s="266"/>
      <c r="AJ64" s="266"/>
      <c r="AK64" s="266"/>
      <c r="AL64" s="266"/>
      <c r="AM64" s="266"/>
      <c r="AN64" s="265">
        <f t="shared" si="0"/>
        <v>0</v>
      </c>
      <c r="AO64" s="266"/>
      <c r="AP64" s="266"/>
      <c r="AQ64" s="71" t="s">
        <v>76</v>
      </c>
      <c r="AR64" s="68"/>
      <c r="AS64" s="72">
        <v>0</v>
      </c>
      <c r="AT64" s="73">
        <f t="shared" si="1"/>
        <v>0</v>
      </c>
      <c r="AU64" s="74">
        <f>'So 09 - Rekonstrukce žel....'!P79</f>
        <v>0</v>
      </c>
      <c r="AV64" s="73">
        <f>'So 09 - Rekonstrukce žel....'!J33</f>
        <v>0</v>
      </c>
      <c r="AW64" s="73">
        <f>'So 09 - Rekonstrukce žel....'!J34</f>
        <v>0</v>
      </c>
      <c r="AX64" s="73">
        <f>'So 09 - Rekonstrukce žel....'!J35</f>
        <v>0</v>
      </c>
      <c r="AY64" s="73">
        <f>'So 09 - Rekonstrukce žel....'!J36</f>
        <v>0</v>
      </c>
      <c r="AZ64" s="73">
        <f>'So 09 - Rekonstrukce žel....'!F33</f>
        <v>0</v>
      </c>
      <c r="BA64" s="73">
        <f>'So 09 - Rekonstrukce žel....'!F34</f>
        <v>0</v>
      </c>
      <c r="BB64" s="73">
        <f>'So 09 - Rekonstrukce žel....'!F35</f>
        <v>0</v>
      </c>
      <c r="BC64" s="73">
        <f>'So 09 - Rekonstrukce žel....'!F36</f>
        <v>0</v>
      </c>
      <c r="BD64" s="75">
        <f>'So 09 - Rekonstrukce žel....'!F37</f>
        <v>0</v>
      </c>
      <c r="BT64" s="76" t="s">
        <v>77</v>
      </c>
      <c r="BV64" s="76" t="s">
        <v>71</v>
      </c>
      <c r="BW64" s="76" t="s">
        <v>106</v>
      </c>
      <c r="BX64" s="76" t="s">
        <v>5</v>
      </c>
      <c r="CL64" s="76" t="s">
        <v>19</v>
      </c>
      <c r="CM64" s="76" t="s">
        <v>79</v>
      </c>
    </row>
    <row r="65" spans="1:91" s="6" customFormat="1" ht="24.75" customHeight="1" x14ac:dyDescent="0.2">
      <c r="A65" s="67" t="s">
        <v>73</v>
      </c>
      <c r="B65" s="68"/>
      <c r="C65" s="69"/>
      <c r="D65" s="241" t="s">
        <v>107</v>
      </c>
      <c r="E65" s="241"/>
      <c r="F65" s="241"/>
      <c r="G65" s="241"/>
      <c r="H65" s="241"/>
      <c r="I65" s="70"/>
      <c r="J65" s="241" t="s">
        <v>108</v>
      </c>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65">
        <f>'SO 10 - Rekonstrukce žel....'!J30</f>
        <v>0</v>
      </c>
      <c r="AH65" s="266"/>
      <c r="AI65" s="266"/>
      <c r="AJ65" s="266"/>
      <c r="AK65" s="266"/>
      <c r="AL65" s="266"/>
      <c r="AM65" s="266"/>
      <c r="AN65" s="265">
        <f t="shared" si="0"/>
        <v>0</v>
      </c>
      <c r="AO65" s="266"/>
      <c r="AP65" s="266"/>
      <c r="AQ65" s="71" t="s">
        <v>76</v>
      </c>
      <c r="AR65" s="68"/>
      <c r="AS65" s="72">
        <v>0</v>
      </c>
      <c r="AT65" s="73">
        <f t="shared" si="1"/>
        <v>0</v>
      </c>
      <c r="AU65" s="74">
        <f>'SO 10 - Rekonstrukce žel....'!P79</f>
        <v>0</v>
      </c>
      <c r="AV65" s="73">
        <f>'SO 10 - Rekonstrukce žel....'!J33</f>
        <v>0</v>
      </c>
      <c r="AW65" s="73">
        <f>'SO 10 - Rekonstrukce žel....'!J34</f>
        <v>0</v>
      </c>
      <c r="AX65" s="73">
        <f>'SO 10 - Rekonstrukce žel....'!J35</f>
        <v>0</v>
      </c>
      <c r="AY65" s="73">
        <f>'SO 10 - Rekonstrukce žel....'!J36</f>
        <v>0</v>
      </c>
      <c r="AZ65" s="73">
        <f>'SO 10 - Rekonstrukce žel....'!F33</f>
        <v>0</v>
      </c>
      <c r="BA65" s="73">
        <f>'SO 10 - Rekonstrukce žel....'!F34</f>
        <v>0</v>
      </c>
      <c r="BB65" s="73">
        <f>'SO 10 - Rekonstrukce žel....'!F35</f>
        <v>0</v>
      </c>
      <c r="BC65" s="73">
        <f>'SO 10 - Rekonstrukce žel....'!F36</f>
        <v>0</v>
      </c>
      <c r="BD65" s="75">
        <f>'SO 10 - Rekonstrukce žel....'!F37</f>
        <v>0</v>
      </c>
      <c r="BT65" s="76" t="s">
        <v>77</v>
      </c>
      <c r="BV65" s="76" t="s">
        <v>71</v>
      </c>
      <c r="BW65" s="76" t="s">
        <v>109</v>
      </c>
      <c r="BX65" s="76" t="s">
        <v>5</v>
      </c>
      <c r="CL65" s="76" t="s">
        <v>19</v>
      </c>
      <c r="CM65" s="76" t="s">
        <v>79</v>
      </c>
    </row>
    <row r="66" spans="1:91" s="6" customFormat="1" ht="16.5" customHeight="1" x14ac:dyDescent="0.2">
      <c r="A66" s="67" t="s">
        <v>73</v>
      </c>
      <c r="B66" s="68"/>
      <c r="C66" s="69"/>
      <c r="D66" s="241" t="s">
        <v>110</v>
      </c>
      <c r="E66" s="241"/>
      <c r="F66" s="241"/>
      <c r="G66" s="241"/>
      <c r="H66" s="241"/>
      <c r="I66" s="70"/>
      <c r="J66" s="241" t="s">
        <v>111</v>
      </c>
      <c r="K66" s="241"/>
      <c r="L66" s="241"/>
      <c r="M66" s="241"/>
      <c r="N66" s="241"/>
      <c r="O66" s="241"/>
      <c r="P66" s="241"/>
      <c r="Q66" s="241"/>
      <c r="R66" s="241"/>
      <c r="S66" s="241"/>
      <c r="T66" s="241"/>
      <c r="U66" s="241"/>
      <c r="V66" s="241"/>
      <c r="W66" s="241"/>
      <c r="X66" s="241"/>
      <c r="Y66" s="241"/>
      <c r="Z66" s="241"/>
      <c r="AA66" s="241"/>
      <c r="AB66" s="241"/>
      <c r="AC66" s="241"/>
      <c r="AD66" s="241"/>
      <c r="AE66" s="241"/>
      <c r="AF66" s="241"/>
      <c r="AG66" s="265">
        <f>'SO 11 - Materiál objednat...'!J30</f>
        <v>0</v>
      </c>
      <c r="AH66" s="266"/>
      <c r="AI66" s="266"/>
      <c r="AJ66" s="266"/>
      <c r="AK66" s="266"/>
      <c r="AL66" s="266"/>
      <c r="AM66" s="266"/>
      <c r="AN66" s="265">
        <f t="shared" si="0"/>
        <v>0</v>
      </c>
      <c r="AO66" s="266"/>
      <c r="AP66" s="266"/>
      <c r="AQ66" s="71" t="s">
        <v>76</v>
      </c>
      <c r="AR66" s="68"/>
      <c r="AS66" s="72">
        <v>0</v>
      </c>
      <c r="AT66" s="73">
        <f t="shared" si="1"/>
        <v>0</v>
      </c>
      <c r="AU66" s="74">
        <f>'SO 11 - Materiál objednat...'!P88</f>
        <v>0</v>
      </c>
      <c r="AV66" s="73">
        <f>'SO 11 - Materiál objednat...'!J33</f>
        <v>0</v>
      </c>
      <c r="AW66" s="73">
        <f>'SO 11 - Materiál objednat...'!J34</f>
        <v>0</v>
      </c>
      <c r="AX66" s="73">
        <f>'SO 11 - Materiál objednat...'!J35</f>
        <v>0</v>
      </c>
      <c r="AY66" s="73">
        <f>'SO 11 - Materiál objednat...'!J36</f>
        <v>0</v>
      </c>
      <c r="AZ66" s="73">
        <f>'SO 11 - Materiál objednat...'!F33</f>
        <v>0</v>
      </c>
      <c r="BA66" s="73">
        <f>'SO 11 - Materiál objednat...'!F34</f>
        <v>0</v>
      </c>
      <c r="BB66" s="73">
        <f>'SO 11 - Materiál objednat...'!F35</f>
        <v>0</v>
      </c>
      <c r="BC66" s="73">
        <f>'SO 11 - Materiál objednat...'!F36</f>
        <v>0</v>
      </c>
      <c r="BD66" s="75">
        <f>'SO 11 - Materiál objednat...'!F37</f>
        <v>0</v>
      </c>
      <c r="BT66" s="76" t="s">
        <v>77</v>
      </c>
      <c r="BV66" s="76" t="s">
        <v>71</v>
      </c>
      <c r="BW66" s="76" t="s">
        <v>112</v>
      </c>
      <c r="BX66" s="76" t="s">
        <v>5</v>
      </c>
      <c r="CL66" s="76" t="s">
        <v>19</v>
      </c>
      <c r="CM66" s="76" t="s">
        <v>79</v>
      </c>
    </row>
    <row r="67" spans="1:91" s="6" customFormat="1" ht="16.5" customHeight="1" x14ac:dyDescent="0.2">
      <c r="A67" s="67" t="s">
        <v>73</v>
      </c>
      <c r="B67" s="68"/>
      <c r="C67" s="69"/>
      <c r="D67" s="241" t="s">
        <v>113</v>
      </c>
      <c r="E67" s="241"/>
      <c r="F67" s="241"/>
      <c r="G67" s="241"/>
      <c r="H67" s="241"/>
      <c r="I67" s="70"/>
      <c r="J67" s="241" t="s">
        <v>113</v>
      </c>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65">
        <f>'VON - VON'!J30</f>
        <v>0</v>
      </c>
      <c r="AH67" s="266"/>
      <c r="AI67" s="266"/>
      <c r="AJ67" s="266"/>
      <c r="AK67" s="266"/>
      <c r="AL67" s="266"/>
      <c r="AM67" s="266"/>
      <c r="AN67" s="265">
        <f t="shared" si="0"/>
        <v>0</v>
      </c>
      <c r="AO67" s="266"/>
      <c r="AP67" s="266"/>
      <c r="AQ67" s="71" t="s">
        <v>76</v>
      </c>
      <c r="AR67" s="68"/>
      <c r="AS67" s="77">
        <v>0</v>
      </c>
      <c r="AT67" s="78">
        <f t="shared" si="1"/>
        <v>0</v>
      </c>
      <c r="AU67" s="79">
        <f>'VON - VON'!P79</f>
        <v>0</v>
      </c>
      <c r="AV67" s="78">
        <f>'VON - VON'!J33</f>
        <v>0</v>
      </c>
      <c r="AW67" s="78">
        <f>'VON - VON'!J34</f>
        <v>0</v>
      </c>
      <c r="AX67" s="78">
        <f>'VON - VON'!J35</f>
        <v>0</v>
      </c>
      <c r="AY67" s="78">
        <f>'VON - VON'!J36</f>
        <v>0</v>
      </c>
      <c r="AZ67" s="78">
        <f>'VON - VON'!F33</f>
        <v>0</v>
      </c>
      <c r="BA67" s="78">
        <f>'VON - VON'!F34</f>
        <v>0</v>
      </c>
      <c r="BB67" s="78">
        <f>'VON - VON'!F35</f>
        <v>0</v>
      </c>
      <c r="BC67" s="78">
        <f>'VON - VON'!F36</f>
        <v>0</v>
      </c>
      <c r="BD67" s="80">
        <f>'VON - VON'!F37</f>
        <v>0</v>
      </c>
      <c r="BT67" s="76" t="s">
        <v>77</v>
      </c>
      <c r="BV67" s="76" t="s">
        <v>71</v>
      </c>
      <c r="BW67" s="76" t="s">
        <v>114</v>
      </c>
      <c r="BX67" s="76" t="s">
        <v>5</v>
      </c>
      <c r="CL67" s="76" t="s">
        <v>19</v>
      </c>
      <c r="CM67" s="76" t="s">
        <v>79</v>
      </c>
    </row>
    <row r="68" spans="1:91" s="1" customFormat="1" ht="30" customHeight="1" x14ac:dyDescent="0.2">
      <c r="B68" s="28"/>
      <c r="AR68" s="28"/>
    </row>
    <row r="69" spans="1:91" s="1" customFormat="1" ht="6.95" customHeight="1" x14ac:dyDescent="0.2">
      <c r="B69" s="37"/>
      <c r="C69" s="38"/>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c r="AR69" s="28"/>
    </row>
  </sheetData>
  <sheetProtection algorithmName="SHA-512" hashValue="sTpN1ZycXwlyUVDzuxrJkLIKaHcDwGK7jMZLUFMNdzsg/xv0BWkgoymbND5Tjqrr+6YyjBDffR9bOzyue0As+Q==" saltValue="uN5SmnMz4bU1wVBZtWSq40pdlsdmCFAe3DgaS/TU0cxlbO2MzcB4NWgtt/Wm0wda9CjkNWB2LVFhaJ+dVNEncg==" spinCount="100000" sheet="1" objects="1" scenarios="1" formatColumns="0" formatRows="0"/>
  <mergeCells count="90">
    <mergeCell ref="AN67:AP67"/>
    <mergeCell ref="AG67:AM67"/>
    <mergeCell ref="AN54:AP54"/>
    <mergeCell ref="AN55:AP55"/>
    <mergeCell ref="AS49:AT51"/>
    <mergeCell ref="AN65:AP65"/>
    <mergeCell ref="AG65:AM65"/>
    <mergeCell ref="AN66:AP66"/>
    <mergeCell ref="AG66:AM66"/>
    <mergeCell ref="AK35:AO35"/>
    <mergeCell ref="X35:AB35"/>
    <mergeCell ref="AR2:BE2"/>
    <mergeCell ref="AG63:AM63"/>
    <mergeCell ref="AG62:AM62"/>
    <mergeCell ref="AG52:AM52"/>
    <mergeCell ref="AG60:AM60"/>
    <mergeCell ref="AG55:AM55"/>
    <mergeCell ref="AG59:AM59"/>
    <mergeCell ref="AG61:AM61"/>
    <mergeCell ref="AG57:AM57"/>
    <mergeCell ref="AG56:AM56"/>
    <mergeCell ref="AG58:AM58"/>
    <mergeCell ref="AM47:AN47"/>
    <mergeCell ref="AM49:AP49"/>
    <mergeCell ref="AM50:AP50"/>
    <mergeCell ref="AK32:AO32"/>
    <mergeCell ref="L32:P32"/>
    <mergeCell ref="W32:AE32"/>
    <mergeCell ref="AK33:AO33"/>
    <mergeCell ref="L33:P33"/>
    <mergeCell ref="W33:AE33"/>
    <mergeCell ref="L30:P30"/>
    <mergeCell ref="W30:AE30"/>
    <mergeCell ref="L31:P31"/>
    <mergeCell ref="W31:AE31"/>
    <mergeCell ref="AK31:AO31"/>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45:AO45"/>
    <mergeCell ref="D65:H65"/>
    <mergeCell ref="J65:AF65"/>
    <mergeCell ref="D66:H66"/>
    <mergeCell ref="J66:AF66"/>
    <mergeCell ref="AG64:AM64"/>
    <mergeCell ref="AN64:AP64"/>
    <mergeCell ref="AN63:AP63"/>
    <mergeCell ref="AN57:AP57"/>
    <mergeCell ref="AN52:AP52"/>
    <mergeCell ref="AN62:AP62"/>
    <mergeCell ref="AN61:AP61"/>
    <mergeCell ref="AN56:AP56"/>
    <mergeCell ref="AN60:AP60"/>
    <mergeCell ref="AN58:AP58"/>
    <mergeCell ref="AN59:AP59"/>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C52:G52"/>
    <mergeCell ref="D61:H61"/>
    <mergeCell ref="D58:H58"/>
    <mergeCell ref="D55:H55"/>
    <mergeCell ref="D59:H59"/>
    <mergeCell ref="D60:H60"/>
    <mergeCell ref="D56:H56"/>
    <mergeCell ref="D57:H57"/>
  </mergeCells>
  <hyperlinks>
    <hyperlink ref="A55" location="'PS 01 - Práce na zařízení...'!C2" display="/" xr:uid="{00000000-0004-0000-0000-000000000000}"/>
    <hyperlink ref="A56" location="'SO 01 - Práce na  žel. sv...'!C2" display="/" xr:uid="{00000000-0004-0000-0000-000001000000}"/>
    <hyperlink ref="A57" location="'SO 02 - Práce na žel. svr...'!C2" display="/" xr:uid="{00000000-0004-0000-0000-000002000000}"/>
    <hyperlink ref="A58" location="'So 03 - Práce na žel. svr...'!C2" display="/" xr:uid="{00000000-0004-0000-0000-000003000000}"/>
    <hyperlink ref="A59" location="'SO 04 - Práce na žel. svr...'!C2" display="/" xr:uid="{00000000-0004-0000-0000-000004000000}"/>
    <hyperlink ref="A60" location="'SO 05 - Práce na žel. svr...'!C2" display="/" xr:uid="{00000000-0004-0000-0000-000005000000}"/>
    <hyperlink ref="A61" location="'SO 06 - Práce na žel. svr...'!C2" display="/" xr:uid="{00000000-0004-0000-0000-000006000000}"/>
    <hyperlink ref="A62" location="'SO 07 - Práce na žel. svr...'!C2" display="/" xr:uid="{00000000-0004-0000-0000-000007000000}"/>
    <hyperlink ref="A63" location="'SO 08 - Rekonstrukce žel....'!C2" display="/" xr:uid="{00000000-0004-0000-0000-000008000000}"/>
    <hyperlink ref="A64" location="'So 09 - Rekonstrukce žel....'!C2" display="/" xr:uid="{00000000-0004-0000-0000-000009000000}"/>
    <hyperlink ref="A65" location="'SO 10 - Rekonstrukce žel....'!C2" display="/" xr:uid="{00000000-0004-0000-0000-00000A000000}"/>
    <hyperlink ref="A66" location="'SO 11 - Materiál objednat...'!C2" display="/" xr:uid="{00000000-0004-0000-0000-00000B000000}"/>
    <hyperlink ref="A67" location="'VON - VON'!C2" display="/" xr:uid="{00000000-0004-0000-0000-00000C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86"/>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103</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777</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ROUND((SUM(BE79:BE185)),  2)</f>
        <v>0</v>
      </c>
      <c r="I33" s="85">
        <v>0.21</v>
      </c>
      <c r="J33" s="84">
        <f>ROUND(((SUM(BE79:BE185))*I33),  2)</f>
        <v>0</v>
      </c>
      <c r="L33" s="28"/>
    </row>
    <row r="34" spans="2:12" s="1" customFormat="1" ht="14.45" customHeight="1" x14ac:dyDescent="0.2">
      <c r="B34" s="28"/>
      <c r="E34" s="23" t="s">
        <v>41</v>
      </c>
      <c r="F34" s="84">
        <f>ROUND((SUM(BF79:BF185)),  2)</f>
        <v>0</v>
      </c>
      <c r="I34" s="85">
        <v>0.12</v>
      </c>
      <c r="J34" s="84">
        <f>ROUND(((SUM(BF79:BF185))*I34),  2)</f>
        <v>0</v>
      </c>
      <c r="L34" s="28"/>
    </row>
    <row r="35" spans="2:12" s="1" customFormat="1" ht="14.45" hidden="1" customHeight="1" x14ac:dyDescent="0.2">
      <c r="B35" s="28"/>
      <c r="E35" s="23" t="s">
        <v>42</v>
      </c>
      <c r="F35" s="84">
        <f>ROUND((SUM(BG79:BG185)),  2)</f>
        <v>0</v>
      </c>
      <c r="I35" s="85">
        <v>0.21</v>
      </c>
      <c r="J35" s="84">
        <f>0</f>
        <v>0</v>
      </c>
      <c r="L35" s="28"/>
    </row>
    <row r="36" spans="2:12" s="1" customFormat="1" ht="14.45" hidden="1" customHeight="1" x14ac:dyDescent="0.2">
      <c r="B36" s="28"/>
      <c r="E36" s="23" t="s">
        <v>43</v>
      </c>
      <c r="F36" s="84">
        <f>ROUND((SUM(BH79:BH185)),  2)</f>
        <v>0</v>
      </c>
      <c r="I36" s="85">
        <v>0.12</v>
      </c>
      <c r="J36" s="84">
        <f>0</f>
        <v>0</v>
      </c>
      <c r="L36" s="28"/>
    </row>
    <row r="37" spans="2:12" s="1" customFormat="1" ht="14.45" hidden="1" customHeight="1" x14ac:dyDescent="0.2">
      <c r="B37" s="28"/>
      <c r="E37" s="23" t="s">
        <v>44</v>
      </c>
      <c r="F37" s="84">
        <f>ROUND((SUM(BI79:BI185)),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08 - Rekonstrukce žel. přejezdu P4906 v km 312,103 trati Česká Třebová - Praha</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08 - Rekonstrukce žel. přejezdu P4906 v km 312,103 trati Česká Třebová - Praha</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SUM(P80:P185)</f>
        <v>0</v>
      </c>
      <c r="Q79" s="46"/>
      <c r="R79" s="100">
        <f>SUM(R80:R185)</f>
        <v>0</v>
      </c>
      <c r="S79" s="46"/>
      <c r="T79" s="101">
        <f>SUM(T80:T185)</f>
        <v>0</v>
      </c>
      <c r="AT79" s="13" t="s">
        <v>68</v>
      </c>
      <c r="AU79" s="13" t="s">
        <v>121</v>
      </c>
      <c r="BK79" s="102">
        <f>SUM(BK80:BK185)</f>
        <v>0</v>
      </c>
    </row>
    <row r="80" spans="2:65" s="1" customFormat="1" ht="33" customHeight="1" x14ac:dyDescent="0.2">
      <c r="B80" s="28"/>
      <c r="C80" s="117" t="s">
        <v>77</v>
      </c>
      <c r="D80" s="117" t="s">
        <v>149</v>
      </c>
      <c r="E80" s="118" t="s">
        <v>263</v>
      </c>
      <c r="F80" s="119" t="s">
        <v>264</v>
      </c>
      <c r="G80" s="120" t="s">
        <v>227</v>
      </c>
      <c r="H80" s="121">
        <v>16.8</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19.5" x14ac:dyDescent="0.2">
      <c r="B81" s="28"/>
      <c r="D81" s="131" t="s">
        <v>168</v>
      </c>
      <c r="F81" s="132" t="s">
        <v>778</v>
      </c>
      <c r="I81" s="133"/>
      <c r="L81" s="28"/>
      <c r="M81" s="134"/>
      <c r="T81" s="49"/>
      <c r="AT81" s="13" t="s">
        <v>168</v>
      </c>
      <c r="AU81" s="13" t="s">
        <v>69</v>
      </c>
    </row>
    <row r="82" spans="2:65" s="1" customFormat="1" ht="24.2" customHeight="1" x14ac:dyDescent="0.2">
      <c r="B82" s="28"/>
      <c r="C82" s="117" t="s">
        <v>79</v>
      </c>
      <c r="D82" s="117" t="s">
        <v>149</v>
      </c>
      <c r="E82" s="118" t="s">
        <v>779</v>
      </c>
      <c r="F82" s="119" t="s">
        <v>780</v>
      </c>
      <c r="G82" s="120" t="s">
        <v>227</v>
      </c>
      <c r="H82" s="121">
        <v>16</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19.5" x14ac:dyDescent="0.2">
      <c r="B83" s="28"/>
      <c r="D83" s="131" t="s">
        <v>168</v>
      </c>
      <c r="F83" s="132" t="s">
        <v>781</v>
      </c>
      <c r="I83" s="133"/>
      <c r="L83" s="28"/>
      <c r="M83" s="134"/>
      <c r="T83" s="49"/>
      <c r="AT83" s="13" t="s">
        <v>168</v>
      </c>
      <c r="AU83" s="13" t="s">
        <v>69</v>
      </c>
    </row>
    <row r="84" spans="2:65" s="1" customFormat="1" ht="33" customHeight="1" x14ac:dyDescent="0.2">
      <c r="B84" s="28"/>
      <c r="C84" s="117" t="s">
        <v>145</v>
      </c>
      <c r="D84" s="117" t="s">
        <v>149</v>
      </c>
      <c r="E84" s="118" t="s">
        <v>782</v>
      </c>
      <c r="F84" s="119" t="s">
        <v>783</v>
      </c>
      <c r="G84" s="120" t="s">
        <v>339</v>
      </c>
      <c r="H84" s="121">
        <v>116</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19.5" x14ac:dyDescent="0.2">
      <c r="B85" s="28"/>
      <c r="D85" s="131" t="s">
        <v>168</v>
      </c>
      <c r="F85" s="132" t="s">
        <v>784</v>
      </c>
      <c r="I85" s="133"/>
      <c r="L85" s="28"/>
      <c r="M85" s="134"/>
      <c r="T85" s="49"/>
      <c r="AT85" s="13" t="s">
        <v>168</v>
      </c>
      <c r="AU85" s="13" t="s">
        <v>69</v>
      </c>
    </row>
    <row r="86" spans="2:65" s="1" customFormat="1" ht="44.25" customHeight="1" x14ac:dyDescent="0.2">
      <c r="B86" s="28"/>
      <c r="C86" s="117" t="s">
        <v>142</v>
      </c>
      <c r="D86" s="117" t="s">
        <v>149</v>
      </c>
      <c r="E86" s="118" t="s">
        <v>178</v>
      </c>
      <c r="F86" s="119" t="s">
        <v>179</v>
      </c>
      <c r="G86" s="120" t="s">
        <v>180</v>
      </c>
      <c r="H86" s="121">
        <v>36.256</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29.25" x14ac:dyDescent="0.2">
      <c r="B87" s="28"/>
      <c r="D87" s="131" t="s">
        <v>168</v>
      </c>
      <c r="F87" s="132" t="s">
        <v>785</v>
      </c>
      <c r="I87" s="133"/>
      <c r="L87" s="28"/>
      <c r="M87" s="134"/>
      <c r="T87" s="49"/>
      <c r="AT87" s="13" t="s">
        <v>168</v>
      </c>
      <c r="AU87" s="13" t="s">
        <v>69</v>
      </c>
    </row>
    <row r="88" spans="2:65" s="1" customFormat="1" ht="49.15" customHeight="1" x14ac:dyDescent="0.2">
      <c r="B88" s="28"/>
      <c r="C88" s="117" t="s">
        <v>152</v>
      </c>
      <c r="D88" s="117" t="s">
        <v>149</v>
      </c>
      <c r="E88" s="118" t="s">
        <v>186</v>
      </c>
      <c r="F88" s="119" t="s">
        <v>187</v>
      </c>
      <c r="G88" s="120" t="s">
        <v>180</v>
      </c>
      <c r="H88" s="121">
        <v>36.256</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29.25" x14ac:dyDescent="0.2">
      <c r="B89" s="28"/>
      <c r="D89" s="131" t="s">
        <v>168</v>
      </c>
      <c r="F89" s="132" t="s">
        <v>786</v>
      </c>
      <c r="I89" s="133"/>
      <c r="L89" s="28"/>
      <c r="M89" s="134"/>
      <c r="T89" s="49"/>
      <c r="AT89" s="13" t="s">
        <v>168</v>
      </c>
      <c r="AU89" s="13" t="s">
        <v>69</v>
      </c>
    </row>
    <row r="90" spans="2:65" s="1" customFormat="1" ht="49.15" customHeight="1" x14ac:dyDescent="0.2">
      <c r="B90" s="28"/>
      <c r="C90" s="117" t="s">
        <v>148</v>
      </c>
      <c r="D90" s="117" t="s">
        <v>149</v>
      </c>
      <c r="E90" s="118" t="s">
        <v>787</v>
      </c>
      <c r="F90" s="119" t="s">
        <v>788</v>
      </c>
      <c r="G90" s="120" t="s">
        <v>180</v>
      </c>
      <c r="H90" s="121">
        <v>36.256</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785</v>
      </c>
      <c r="I91" s="133"/>
      <c r="L91" s="28"/>
      <c r="M91" s="134"/>
      <c r="T91" s="49"/>
      <c r="AT91" s="13" t="s">
        <v>168</v>
      </c>
      <c r="AU91" s="13" t="s">
        <v>69</v>
      </c>
    </row>
    <row r="92" spans="2:65" s="1" customFormat="1" ht="44.25" customHeight="1" x14ac:dyDescent="0.2">
      <c r="B92" s="28"/>
      <c r="C92" s="117" t="s">
        <v>158</v>
      </c>
      <c r="D92" s="117" t="s">
        <v>149</v>
      </c>
      <c r="E92" s="118" t="s">
        <v>178</v>
      </c>
      <c r="F92" s="119" t="s">
        <v>179</v>
      </c>
      <c r="G92" s="120" t="s">
        <v>180</v>
      </c>
      <c r="H92" s="121">
        <v>7.7140000000000004</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789</v>
      </c>
      <c r="I93" s="133"/>
      <c r="L93" s="28"/>
      <c r="M93" s="134"/>
      <c r="T93" s="49"/>
      <c r="AT93" s="13" t="s">
        <v>168</v>
      </c>
      <c r="AU93" s="13" t="s">
        <v>69</v>
      </c>
    </row>
    <row r="94" spans="2:65" s="1" customFormat="1" ht="49.15" customHeight="1" x14ac:dyDescent="0.2">
      <c r="B94" s="28"/>
      <c r="C94" s="117" t="s">
        <v>140</v>
      </c>
      <c r="D94" s="117" t="s">
        <v>149</v>
      </c>
      <c r="E94" s="118" t="s">
        <v>186</v>
      </c>
      <c r="F94" s="119" t="s">
        <v>187</v>
      </c>
      <c r="G94" s="120" t="s">
        <v>180</v>
      </c>
      <c r="H94" s="121">
        <v>7.7140000000000004</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790</v>
      </c>
      <c r="I95" s="133"/>
      <c r="L95" s="28"/>
      <c r="M95" s="134"/>
      <c r="T95" s="49"/>
      <c r="AT95" s="13" t="s">
        <v>168</v>
      </c>
      <c r="AU95" s="13" t="s">
        <v>69</v>
      </c>
    </row>
    <row r="96" spans="2:65" s="1" customFormat="1" ht="49.15" customHeight="1" x14ac:dyDescent="0.2">
      <c r="B96" s="28"/>
      <c r="C96" s="117" t="s">
        <v>192</v>
      </c>
      <c r="D96" s="117" t="s">
        <v>149</v>
      </c>
      <c r="E96" s="118" t="s">
        <v>787</v>
      </c>
      <c r="F96" s="119" t="s">
        <v>788</v>
      </c>
      <c r="G96" s="120" t="s">
        <v>180</v>
      </c>
      <c r="H96" s="121">
        <v>7.7140000000000004</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29.25" x14ac:dyDescent="0.2">
      <c r="B97" s="28"/>
      <c r="D97" s="131" t="s">
        <v>168</v>
      </c>
      <c r="F97" s="132" t="s">
        <v>791</v>
      </c>
      <c r="I97" s="133"/>
      <c r="L97" s="28"/>
      <c r="M97" s="134"/>
      <c r="T97" s="49"/>
      <c r="AT97" s="13" t="s">
        <v>168</v>
      </c>
      <c r="AU97" s="13" t="s">
        <v>69</v>
      </c>
    </row>
    <row r="98" spans="2:65" s="1" customFormat="1" ht="24.2" customHeight="1" x14ac:dyDescent="0.2">
      <c r="B98" s="28"/>
      <c r="C98" s="117" t="s">
        <v>155</v>
      </c>
      <c r="D98" s="117" t="s">
        <v>149</v>
      </c>
      <c r="E98" s="118" t="s">
        <v>166</v>
      </c>
      <c r="F98" s="119" t="s">
        <v>167</v>
      </c>
      <c r="G98" s="120" t="s">
        <v>138</v>
      </c>
      <c r="H98" s="121">
        <v>8</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19.5" x14ac:dyDescent="0.2">
      <c r="B99" s="28"/>
      <c r="D99" s="131" t="s">
        <v>168</v>
      </c>
      <c r="F99" s="132" t="s">
        <v>792</v>
      </c>
      <c r="I99" s="133"/>
      <c r="L99" s="28"/>
      <c r="M99" s="134"/>
      <c r="T99" s="49"/>
      <c r="AT99" s="13" t="s">
        <v>168</v>
      </c>
      <c r="AU99" s="13" t="s">
        <v>69</v>
      </c>
    </row>
    <row r="100" spans="2:65" s="1" customFormat="1" ht="44.25" customHeight="1" x14ac:dyDescent="0.2">
      <c r="B100" s="28"/>
      <c r="C100" s="117" t="s">
        <v>201</v>
      </c>
      <c r="D100" s="117" t="s">
        <v>149</v>
      </c>
      <c r="E100" s="118" t="s">
        <v>170</v>
      </c>
      <c r="F100" s="119" t="s">
        <v>171</v>
      </c>
      <c r="G100" s="120" t="s">
        <v>172</v>
      </c>
      <c r="H100" s="121">
        <v>0.04</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19.5" x14ac:dyDescent="0.2">
      <c r="B101" s="28"/>
      <c r="D101" s="131" t="s">
        <v>168</v>
      </c>
      <c r="F101" s="132" t="s">
        <v>793</v>
      </c>
      <c r="I101" s="133"/>
      <c r="L101" s="28"/>
      <c r="M101" s="134"/>
      <c r="T101" s="49"/>
      <c r="AT101" s="13" t="s">
        <v>168</v>
      </c>
      <c r="AU101" s="13" t="s">
        <v>69</v>
      </c>
    </row>
    <row r="102" spans="2:65" s="1" customFormat="1" ht="114.95" customHeight="1" x14ac:dyDescent="0.2">
      <c r="B102" s="28"/>
      <c r="C102" s="117" t="s">
        <v>8</v>
      </c>
      <c r="D102" s="117" t="s">
        <v>149</v>
      </c>
      <c r="E102" s="118" t="s">
        <v>794</v>
      </c>
      <c r="F102" s="119" t="s">
        <v>795</v>
      </c>
      <c r="G102" s="120" t="s">
        <v>172</v>
      </c>
      <c r="H102" s="121">
        <v>0.04</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796</v>
      </c>
      <c r="I103" s="133"/>
      <c r="L103" s="28"/>
      <c r="M103" s="134"/>
      <c r="T103" s="49"/>
      <c r="AT103" s="13" t="s">
        <v>168</v>
      </c>
      <c r="AU103" s="13" t="s">
        <v>69</v>
      </c>
    </row>
    <row r="104" spans="2:65" s="1" customFormat="1" ht="37.9" customHeight="1" x14ac:dyDescent="0.2">
      <c r="B104" s="28"/>
      <c r="C104" s="117" t="s">
        <v>210</v>
      </c>
      <c r="D104" s="117" t="s">
        <v>149</v>
      </c>
      <c r="E104" s="118" t="s">
        <v>797</v>
      </c>
      <c r="F104" s="119" t="s">
        <v>798</v>
      </c>
      <c r="G104" s="120" t="s">
        <v>176</v>
      </c>
      <c r="H104" s="121">
        <v>5.76</v>
      </c>
      <c r="I104" s="122"/>
      <c r="J104" s="123">
        <f>ROUND(I104*H104,2)</f>
        <v>0</v>
      </c>
      <c r="K104" s="119" t="s">
        <v>139</v>
      </c>
      <c r="L104" s="28"/>
      <c r="M104" s="124" t="s">
        <v>19</v>
      </c>
      <c r="N104" s="125" t="s">
        <v>40</v>
      </c>
      <c r="P104" s="113">
        <f>O104*H104</f>
        <v>0</v>
      </c>
      <c r="Q104" s="113">
        <v>0</v>
      </c>
      <c r="R104" s="113">
        <f>Q104*H104</f>
        <v>0</v>
      </c>
      <c r="S104" s="113">
        <v>0</v>
      </c>
      <c r="T104" s="114">
        <f>S104*H104</f>
        <v>0</v>
      </c>
      <c r="AR104" s="115" t="s">
        <v>142</v>
      </c>
      <c r="AT104" s="115" t="s">
        <v>149</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19.5" x14ac:dyDescent="0.2">
      <c r="B105" s="28"/>
      <c r="D105" s="131" t="s">
        <v>168</v>
      </c>
      <c r="F105" s="132" t="s">
        <v>799</v>
      </c>
      <c r="I105" s="133"/>
      <c r="L105" s="28"/>
      <c r="M105" s="134"/>
      <c r="T105" s="49"/>
      <c r="AT105" s="13" t="s">
        <v>168</v>
      </c>
      <c r="AU105" s="13" t="s">
        <v>69</v>
      </c>
    </row>
    <row r="106" spans="2:65" s="1" customFormat="1" ht="37.9" customHeight="1" x14ac:dyDescent="0.2">
      <c r="B106" s="28"/>
      <c r="C106" s="117" t="s">
        <v>161</v>
      </c>
      <c r="D106" s="117" t="s">
        <v>149</v>
      </c>
      <c r="E106" s="118" t="s">
        <v>333</v>
      </c>
      <c r="F106" s="119" t="s">
        <v>334</v>
      </c>
      <c r="G106" s="120" t="s">
        <v>176</v>
      </c>
      <c r="H106" s="121">
        <v>40</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19.5" x14ac:dyDescent="0.2">
      <c r="B107" s="28"/>
      <c r="D107" s="131" t="s">
        <v>168</v>
      </c>
      <c r="F107" s="132" t="s">
        <v>800</v>
      </c>
      <c r="I107" s="133"/>
      <c r="L107" s="28"/>
      <c r="M107" s="134"/>
      <c r="T107" s="49"/>
      <c r="AT107" s="13" t="s">
        <v>168</v>
      </c>
      <c r="AU107" s="13" t="s">
        <v>69</v>
      </c>
    </row>
    <row r="108" spans="2:65" s="1" customFormat="1" ht="44.25" customHeight="1" x14ac:dyDescent="0.2">
      <c r="B108" s="28"/>
      <c r="C108" s="117" t="s">
        <v>217</v>
      </c>
      <c r="D108" s="117" t="s">
        <v>149</v>
      </c>
      <c r="E108" s="118" t="s">
        <v>178</v>
      </c>
      <c r="F108" s="119" t="s">
        <v>179</v>
      </c>
      <c r="G108" s="120" t="s">
        <v>180</v>
      </c>
      <c r="H108" s="121">
        <v>221.23500000000001</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29.25" x14ac:dyDescent="0.2">
      <c r="B109" s="28"/>
      <c r="D109" s="131" t="s">
        <v>168</v>
      </c>
      <c r="F109" s="132" t="s">
        <v>801</v>
      </c>
      <c r="I109" s="133"/>
      <c r="L109" s="28"/>
      <c r="M109" s="134"/>
      <c r="T109" s="49"/>
      <c r="AT109" s="13" t="s">
        <v>168</v>
      </c>
      <c r="AU109" s="13" t="s">
        <v>69</v>
      </c>
    </row>
    <row r="110" spans="2:65" s="1" customFormat="1" ht="49.15" customHeight="1" x14ac:dyDescent="0.2">
      <c r="B110" s="28"/>
      <c r="C110" s="117" t="s">
        <v>164</v>
      </c>
      <c r="D110" s="117" t="s">
        <v>149</v>
      </c>
      <c r="E110" s="118" t="s">
        <v>186</v>
      </c>
      <c r="F110" s="119" t="s">
        <v>187</v>
      </c>
      <c r="G110" s="120" t="s">
        <v>180</v>
      </c>
      <c r="H110" s="121">
        <v>221.23500000000001</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29.25" x14ac:dyDescent="0.2">
      <c r="B111" s="28"/>
      <c r="D111" s="131" t="s">
        <v>168</v>
      </c>
      <c r="F111" s="132" t="s">
        <v>802</v>
      </c>
      <c r="I111" s="133"/>
      <c r="L111" s="28"/>
      <c r="M111" s="134"/>
      <c r="T111" s="49"/>
      <c r="AT111" s="13" t="s">
        <v>168</v>
      </c>
      <c r="AU111" s="13" t="s">
        <v>69</v>
      </c>
    </row>
    <row r="112" spans="2:65" s="1" customFormat="1" ht="49.15" customHeight="1" x14ac:dyDescent="0.2">
      <c r="B112" s="28"/>
      <c r="C112" s="117" t="s">
        <v>224</v>
      </c>
      <c r="D112" s="117" t="s">
        <v>149</v>
      </c>
      <c r="E112" s="118" t="s">
        <v>189</v>
      </c>
      <c r="F112" s="119" t="s">
        <v>190</v>
      </c>
      <c r="G112" s="120" t="s">
        <v>180</v>
      </c>
      <c r="H112" s="121">
        <v>221.23500000000001</v>
      </c>
      <c r="I112" s="122"/>
      <c r="J112" s="123">
        <f>ROUND(I112*H112,2)</f>
        <v>0</v>
      </c>
      <c r="K112" s="119" t="s">
        <v>139</v>
      </c>
      <c r="L112" s="28"/>
      <c r="M112" s="124" t="s">
        <v>19</v>
      </c>
      <c r="N112" s="125" t="s">
        <v>40</v>
      </c>
      <c r="P112" s="113">
        <f>O112*H112</f>
        <v>0</v>
      </c>
      <c r="Q112" s="113">
        <v>0</v>
      </c>
      <c r="R112" s="113">
        <f>Q112*H112</f>
        <v>0</v>
      </c>
      <c r="S112" s="113">
        <v>0</v>
      </c>
      <c r="T112" s="114">
        <f>S112*H112</f>
        <v>0</v>
      </c>
      <c r="AR112" s="115" t="s">
        <v>142</v>
      </c>
      <c r="AT112" s="115" t="s">
        <v>149</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29.25" x14ac:dyDescent="0.2">
      <c r="B113" s="28"/>
      <c r="D113" s="131" t="s">
        <v>168</v>
      </c>
      <c r="F113" s="132" t="s">
        <v>803</v>
      </c>
      <c r="I113" s="133"/>
      <c r="L113" s="28"/>
      <c r="M113" s="134"/>
      <c r="T113" s="49"/>
      <c r="AT113" s="13" t="s">
        <v>168</v>
      </c>
      <c r="AU113" s="13" t="s">
        <v>69</v>
      </c>
    </row>
    <row r="114" spans="2:65" s="1" customFormat="1" ht="49.15" customHeight="1" x14ac:dyDescent="0.2">
      <c r="B114" s="28"/>
      <c r="C114" s="117" t="s">
        <v>195</v>
      </c>
      <c r="D114" s="117" t="s">
        <v>149</v>
      </c>
      <c r="E114" s="118" t="s">
        <v>804</v>
      </c>
      <c r="F114" s="119" t="s">
        <v>805</v>
      </c>
      <c r="G114" s="120" t="s">
        <v>227</v>
      </c>
      <c r="H114" s="121">
        <v>24</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806</v>
      </c>
      <c r="I115" s="133"/>
      <c r="L115" s="28"/>
      <c r="M115" s="134"/>
      <c r="T115" s="49"/>
      <c r="AT115" s="13" t="s">
        <v>168</v>
      </c>
      <c r="AU115" s="13" t="s">
        <v>69</v>
      </c>
    </row>
    <row r="116" spans="2:65" s="1" customFormat="1" ht="49.15" customHeight="1" x14ac:dyDescent="0.2">
      <c r="B116" s="28"/>
      <c r="C116" s="117" t="s">
        <v>233</v>
      </c>
      <c r="D116" s="117" t="s">
        <v>149</v>
      </c>
      <c r="E116" s="118" t="s">
        <v>807</v>
      </c>
      <c r="F116" s="119" t="s">
        <v>808</v>
      </c>
      <c r="G116" s="120" t="s">
        <v>227</v>
      </c>
      <c r="H116" s="121">
        <v>6</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19.5" x14ac:dyDescent="0.2">
      <c r="B117" s="28"/>
      <c r="D117" s="131" t="s">
        <v>168</v>
      </c>
      <c r="F117" s="132" t="s">
        <v>809</v>
      </c>
      <c r="I117" s="133"/>
      <c r="L117" s="28"/>
      <c r="M117" s="134"/>
      <c r="T117" s="49"/>
      <c r="AT117" s="13" t="s">
        <v>168</v>
      </c>
      <c r="AU117" s="13" t="s">
        <v>69</v>
      </c>
    </row>
    <row r="118" spans="2:65" s="1" customFormat="1" ht="16.5" customHeight="1" x14ac:dyDescent="0.2">
      <c r="B118" s="28"/>
      <c r="C118" s="103" t="s">
        <v>199</v>
      </c>
      <c r="D118" s="103" t="s">
        <v>135</v>
      </c>
      <c r="E118" s="104" t="s">
        <v>810</v>
      </c>
      <c r="F118" s="105" t="s">
        <v>811</v>
      </c>
      <c r="G118" s="106" t="s">
        <v>227</v>
      </c>
      <c r="H118" s="107">
        <v>24</v>
      </c>
      <c r="I118" s="108"/>
      <c r="J118" s="109">
        <f>ROUND(I118*H118,2)</f>
        <v>0</v>
      </c>
      <c r="K118" s="105" t="s">
        <v>139</v>
      </c>
      <c r="L118" s="110"/>
      <c r="M118" s="111" t="s">
        <v>19</v>
      </c>
      <c r="N118" s="112" t="s">
        <v>40</v>
      </c>
      <c r="P118" s="113">
        <f>O118*H118</f>
        <v>0</v>
      </c>
      <c r="Q118" s="113">
        <v>0</v>
      </c>
      <c r="R118" s="113">
        <f>Q118*H118</f>
        <v>0</v>
      </c>
      <c r="S118" s="113">
        <v>0</v>
      </c>
      <c r="T118" s="114">
        <f>S118*H118</f>
        <v>0</v>
      </c>
      <c r="AR118" s="115" t="s">
        <v>140</v>
      </c>
      <c r="AT118" s="115" t="s">
        <v>135</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19.5" x14ac:dyDescent="0.2">
      <c r="B119" s="28"/>
      <c r="D119" s="131" t="s">
        <v>168</v>
      </c>
      <c r="F119" s="132" t="s">
        <v>806</v>
      </c>
      <c r="I119" s="133"/>
      <c r="L119" s="28"/>
      <c r="M119" s="134"/>
      <c r="T119" s="49"/>
      <c r="AT119" s="13" t="s">
        <v>168</v>
      </c>
      <c r="AU119" s="13" t="s">
        <v>69</v>
      </c>
    </row>
    <row r="120" spans="2:65" s="1" customFormat="1" ht="16.5" customHeight="1" x14ac:dyDescent="0.2">
      <c r="B120" s="28"/>
      <c r="C120" s="103" t="s">
        <v>7</v>
      </c>
      <c r="D120" s="103" t="s">
        <v>135</v>
      </c>
      <c r="E120" s="104" t="s">
        <v>812</v>
      </c>
      <c r="F120" s="105" t="s">
        <v>813</v>
      </c>
      <c r="G120" s="106" t="s">
        <v>138</v>
      </c>
      <c r="H120" s="107">
        <v>4</v>
      </c>
      <c r="I120" s="108"/>
      <c r="J120" s="109">
        <f>ROUND(I120*H120,2)</f>
        <v>0</v>
      </c>
      <c r="K120" s="105" t="s">
        <v>139</v>
      </c>
      <c r="L120" s="110"/>
      <c r="M120" s="111" t="s">
        <v>19</v>
      </c>
      <c r="N120" s="112" t="s">
        <v>40</v>
      </c>
      <c r="P120" s="113">
        <f>O120*H120</f>
        <v>0</v>
      </c>
      <c r="Q120" s="113">
        <v>0</v>
      </c>
      <c r="R120" s="113">
        <f>Q120*H120</f>
        <v>0</v>
      </c>
      <c r="S120" s="113">
        <v>0</v>
      </c>
      <c r="T120" s="114">
        <f>S120*H120</f>
        <v>0</v>
      </c>
      <c r="AR120" s="115" t="s">
        <v>140</v>
      </c>
      <c r="AT120" s="115" t="s">
        <v>135</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19.5" x14ac:dyDescent="0.2">
      <c r="B121" s="28"/>
      <c r="D121" s="131" t="s">
        <v>168</v>
      </c>
      <c r="F121" s="132" t="s">
        <v>814</v>
      </c>
      <c r="I121" s="133"/>
      <c r="L121" s="28"/>
      <c r="M121" s="134"/>
      <c r="T121" s="49"/>
      <c r="AT121" s="13" t="s">
        <v>168</v>
      </c>
      <c r="AU121" s="13" t="s">
        <v>69</v>
      </c>
    </row>
    <row r="122" spans="2:65" s="1" customFormat="1" ht="16.5" customHeight="1" x14ac:dyDescent="0.2">
      <c r="B122" s="28"/>
      <c r="C122" s="103" t="s">
        <v>204</v>
      </c>
      <c r="D122" s="103" t="s">
        <v>135</v>
      </c>
      <c r="E122" s="104" t="s">
        <v>815</v>
      </c>
      <c r="F122" s="105" t="s">
        <v>816</v>
      </c>
      <c r="G122" s="106" t="s">
        <v>138</v>
      </c>
      <c r="H122" s="107">
        <v>4</v>
      </c>
      <c r="I122" s="108"/>
      <c r="J122" s="109">
        <f>ROUND(I122*H122,2)</f>
        <v>0</v>
      </c>
      <c r="K122" s="105" t="s">
        <v>139</v>
      </c>
      <c r="L122" s="110"/>
      <c r="M122" s="111" t="s">
        <v>19</v>
      </c>
      <c r="N122" s="112" t="s">
        <v>40</v>
      </c>
      <c r="P122" s="113">
        <f>O122*H122</f>
        <v>0</v>
      </c>
      <c r="Q122" s="113">
        <v>0</v>
      </c>
      <c r="R122" s="113">
        <f>Q122*H122</f>
        <v>0</v>
      </c>
      <c r="S122" s="113">
        <v>0</v>
      </c>
      <c r="T122" s="114">
        <f>S122*H122</f>
        <v>0</v>
      </c>
      <c r="AR122" s="115" t="s">
        <v>140</v>
      </c>
      <c r="AT122" s="115" t="s">
        <v>135</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814</v>
      </c>
      <c r="I123" s="133"/>
      <c r="L123" s="28"/>
      <c r="M123" s="134"/>
      <c r="T123" s="49"/>
      <c r="AT123" s="13" t="s">
        <v>168</v>
      </c>
      <c r="AU123" s="13" t="s">
        <v>69</v>
      </c>
    </row>
    <row r="124" spans="2:65" s="1" customFormat="1" ht="49.15" customHeight="1" x14ac:dyDescent="0.2">
      <c r="B124" s="28"/>
      <c r="C124" s="117" t="s">
        <v>249</v>
      </c>
      <c r="D124" s="117" t="s">
        <v>149</v>
      </c>
      <c r="E124" s="118" t="s">
        <v>817</v>
      </c>
      <c r="F124" s="119" t="s">
        <v>818</v>
      </c>
      <c r="G124" s="120" t="s">
        <v>138</v>
      </c>
      <c r="H124" s="121">
        <v>1</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819</v>
      </c>
      <c r="I125" s="133"/>
      <c r="L125" s="28"/>
      <c r="M125" s="134"/>
      <c r="T125" s="49"/>
      <c r="AT125" s="13" t="s">
        <v>168</v>
      </c>
      <c r="AU125" s="13" t="s">
        <v>69</v>
      </c>
    </row>
    <row r="126" spans="2:65" s="1" customFormat="1" ht="55.5" customHeight="1" x14ac:dyDescent="0.2">
      <c r="B126" s="28"/>
      <c r="C126" s="117" t="s">
        <v>208</v>
      </c>
      <c r="D126" s="117" t="s">
        <v>149</v>
      </c>
      <c r="E126" s="118" t="s">
        <v>820</v>
      </c>
      <c r="F126" s="119" t="s">
        <v>821</v>
      </c>
      <c r="G126" s="120" t="s">
        <v>138</v>
      </c>
      <c r="H126" s="121">
        <v>1</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29.25" x14ac:dyDescent="0.2">
      <c r="B127" s="28"/>
      <c r="D127" s="131" t="s">
        <v>168</v>
      </c>
      <c r="F127" s="132" t="s">
        <v>822</v>
      </c>
      <c r="I127" s="133"/>
      <c r="L127" s="28"/>
      <c r="M127" s="134"/>
      <c r="T127" s="49"/>
      <c r="AT127" s="13" t="s">
        <v>168</v>
      </c>
      <c r="AU127" s="13" t="s">
        <v>69</v>
      </c>
    </row>
    <row r="128" spans="2:65" s="1" customFormat="1" ht="37.9" customHeight="1" x14ac:dyDescent="0.2">
      <c r="B128" s="28"/>
      <c r="C128" s="117" t="s">
        <v>258</v>
      </c>
      <c r="D128" s="117" t="s">
        <v>149</v>
      </c>
      <c r="E128" s="118" t="s">
        <v>193</v>
      </c>
      <c r="F128" s="119" t="s">
        <v>194</v>
      </c>
      <c r="G128" s="120" t="s">
        <v>172</v>
      </c>
      <c r="H128" s="121">
        <v>0.04</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796</v>
      </c>
      <c r="I129" s="133"/>
      <c r="L129" s="28"/>
      <c r="M129" s="134"/>
      <c r="T129" s="49"/>
      <c r="AT129" s="13" t="s">
        <v>168</v>
      </c>
      <c r="AU129" s="13" t="s">
        <v>69</v>
      </c>
    </row>
    <row r="130" spans="2:65" s="1" customFormat="1" ht="16.5" customHeight="1" x14ac:dyDescent="0.2">
      <c r="B130" s="28"/>
      <c r="C130" s="103" t="s">
        <v>213</v>
      </c>
      <c r="D130" s="103" t="s">
        <v>135</v>
      </c>
      <c r="E130" s="104" t="s">
        <v>823</v>
      </c>
      <c r="F130" s="105" t="s">
        <v>824</v>
      </c>
      <c r="G130" s="106" t="s">
        <v>138</v>
      </c>
      <c r="H130" s="107">
        <v>200</v>
      </c>
      <c r="I130" s="108"/>
      <c r="J130" s="109">
        <f>ROUND(I130*H130,2)</f>
        <v>0</v>
      </c>
      <c r="K130" s="105" t="s">
        <v>139</v>
      </c>
      <c r="L130" s="110"/>
      <c r="M130" s="111" t="s">
        <v>19</v>
      </c>
      <c r="N130" s="112" t="s">
        <v>40</v>
      </c>
      <c r="P130" s="113">
        <f>O130*H130</f>
        <v>0</v>
      </c>
      <c r="Q130" s="113">
        <v>0</v>
      </c>
      <c r="R130" s="113">
        <f>Q130*H130</f>
        <v>0</v>
      </c>
      <c r="S130" s="113">
        <v>0</v>
      </c>
      <c r="T130" s="114">
        <f>S130*H130</f>
        <v>0</v>
      </c>
      <c r="AR130" s="115" t="s">
        <v>140</v>
      </c>
      <c r="AT130" s="115" t="s">
        <v>135</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825</v>
      </c>
      <c r="I131" s="133"/>
      <c r="L131" s="28"/>
      <c r="M131" s="134"/>
      <c r="T131" s="49"/>
      <c r="AT131" s="13" t="s">
        <v>168</v>
      </c>
      <c r="AU131" s="13" t="s">
        <v>69</v>
      </c>
    </row>
    <row r="132" spans="2:65" s="1" customFormat="1" ht="49.15" customHeight="1" x14ac:dyDescent="0.2">
      <c r="B132" s="28"/>
      <c r="C132" s="117" t="s">
        <v>267</v>
      </c>
      <c r="D132" s="117" t="s">
        <v>149</v>
      </c>
      <c r="E132" s="118" t="s">
        <v>817</v>
      </c>
      <c r="F132" s="119" t="s">
        <v>818</v>
      </c>
      <c r="G132" s="120" t="s">
        <v>138</v>
      </c>
      <c r="H132" s="121">
        <v>1</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19.5" x14ac:dyDescent="0.2">
      <c r="B133" s="28"/>
      <c r="D133" s="131" t="s">
        <v>168</v>
      </c>
      <c r="F133" s="132" t="s">
        <v>819</v>
      </c>
      <c r="I133" s="133"/>
      <c r="L133" s="28"/>
      <c r="M133" s="134"/>
      <c r="T133" s="49"/>
      <c r="AT133" s="13" t="s">
        <v>168</v>
      </c>
      <c r="AU133" s="13" t="s">
        <v>69</v>
      </c>
    </row>
    <row r="134" spans="2:65" s="1" customFormat="1" ht="55.5" customHeight="1" x14ac:dyDescent="0.2">
      <c r="B134" s="28"/>
      <c r="C134" s="117" t="s">
        <v>215</v>
      </c>
      <c r="D134" s="117" t="s">
        <v>149</v>
      </c>
      <c r="E134" s="118" t="s">
        <v>820</v>
      </c>
      <c r="F134" s="119" t="s">
        <v>821</v>
      </c>
      <c r="G134" s="120" t="s">
        <v>138</v>
      </c>
      <c r="H134" s="121">
        <v>9</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29.25" x14ac:dyDescent="0.2">
      <c r="B135" s="28"/>
      <c r="D135" s="131" t="s">
        <v>168</v>
      </c>
      <c r="F135" s="132" t="s">
        <v>826</v>
      </c>
      <c r="I135" s="133"/>
      <c r="L135" s="28"/>
      <c r="M135" s="134"/>
      <c r="T135" s="49"/>
      <c r="AT135" s="13" t="s">
        <v>168</v>
      </c>
      <c r="AU135" s="13" t="s">
        <v>69</v>
      </c>
    </row>
    <row r="136" spans="2:65" s="1" customFormat="1" ht="16.5" customHeight="1" x14ac:dyDescent="0.2">
      <c r="B136" s="28"/>
      <c r="C136" s="103" t="s">
        <v>273</v>
      </c>
      <c r="D136" s="103" t="s">
        <v>135</v>
      </c>
      <c r="E136" s="104" t="s">
        <v>211</v>
      </c>
      <c r="F136" s="105" t="s">
        <v>212</v>
      </c>
      <c r="G136" s="106" t="s">
        <v>180</v>
      </c>
      <c r="H136" s="107">
        <v>171.75399999999999</v>
      </c>
      <c r="I136" s="108"/>
      <c r="J136" s="109">
        <f>ROUND(I136*H136,2)</f>
        <v>0</v>
      </c>
      <c r="K136" s="105" t="s">
        <v>139</v>
      </c>
      <c r="L136" s="110"/>
      <c r="M136" s="111" t="s">
        <v>19</v>
      </c>
      <c r="N136" s="112" t="s">
        <v>40</v>
      </c>
      <c r="P136" s="113">
        <f>O136*H136</f>
        <v>0</v>
      </c>
      <c r="Q136" s="113">
        <v>0</v>
      </c>
      <c r="R136" s="113">
        <f>Q136*H136</f>
        <v>0</v>
      </c>
      <c r="S136" s="113">
        <v>0</v>
      </c>
      <c r="T136" s="114">
        <f>S136*H136</f>
        <v>0</v>
      </c>
      <c r="AR136" s="115" t="s">
        <v>140</v>
      </c>
      <c r="AT136" s="115" t="s">
        <v>135</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827</v>
      </c>
      <c r="I137" s="133"/>
      <c r="L137" s="28"/>
      <c r="M137" s="134"/>
      <c r="T137" s="49"/>
      <c r="AT137" s="13" t="s">
        <v>168</v>
      </c>
      <c r="AU137" s="13" t="s">
        <v>69</v>
      </c>
    </row>
    <row r="138" spans="2:65" s="1" customFormat="1" ht="16.5" customHeight="1" x14ac:dyDescent="0.2">
      <c r="B138" s="28"/>
      <c r="C138" s="103" t="s">
        <v>218</v>
      </c>
      <c r="D138" s="103" t="s">
        <v>135</v>
      </c>
      <c r="E138" s="104" t="s">
        <v>828</v>
      </c>
      <c r="F138" s="105" t="s">
        <v>829</v>
      </c>
      <c r="G138" s="106" t="s">
        <v>180</v>
      </c>
      <c r="H138" s="107">
        <v>10.656000000000001</v>
      </c>
      <c r="I138" s="108"/>
      <c r="J138" s="109">
        <f>ROUND(I138*H138,2)</f>
        <v>0</v>
      </c>
      <c r="K138" s="105" t="s">
        <v>139</v>
      </c>
      <c r="L138" s="110"/>
      <c r="M138" s="111" t="s">
        <v>19</v>
      </c>
      <c r="N138" s="112" t="s">
        <v>40</v>
      </c>
      <c r="P138" s="113">
        <f>O138*H138</f>
        <v>0</v>
      </c>
      <c r="Q138" s="113">
        <v>0</v>
      </c>
      <c r="R138" s="113">
        <f>Q138*H138</f>
        <v>0</v>
      </c>
      <c r="S138" s="113">
        <v>0</v>
      </c>
      <c r="T138" s="114">
        <f>S138*H138</f>
        <v>0</v>
      </c>
      <c r="AR138" s="115" t="s">
        <v>140</v>
      </c>
      <c r="AT138" s="115" t="s">
        <v>135</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19.5" x14ac:dyDescent="0.2">
      <c r="B139" s="28"/>
      <c r="D139" s="131" t="s">
        <v>168</v>
      </c>
      <c r="F139" s="132" t="s">
        <v>830</v>
      </c>
      <c r="I139" s="133"/>
      <c r="L139" s="28"/>
      <c r="M139" s="134"/>
      <c r="T139" s="49"/>
      <c r="AT139" s="13" t="s">
        <v>168</v>
      </c>
      <c r="AU139" s="13" t="s">
        <v>69</v>
      </c>
    </row>
    <row r="140" spans="2:65" s="1" customFormat="1" ht="44.25" customHeight="1" x14ac:dyDescent="0.2">
      <c r="B140" s="28"/>
      <c r="C140" s="117" t="s">
        <v>280</v>
      </c>
      <c r="D140" s="117" t="s">
        <v>149</v>
      </c>
      <c r="E140" s="118" t="s">
        <v>178</v>
      </c>
      <c r="F140" s="119" t="s">
        <v>179</v>
      </c>
      <c r="G140" s="120" t="s">
        <v>180</v>
      </c>
      <c r="H140" s="121">
        <v>182.41</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19.5" x14ac:dyDescent="0.2">
      <c r="B141" s="28"/>
      <c r="D141" s="131" t="s">
        <v>168</v>
      </c>
      <c r="F141" s="132" t="s">
        <v>831</v>
      </c>
      <c r="I141" s="133"/>
      <c r="L141" s="28"/>
      <c r="M141" s="134"/>
      <c r="T141" s="49"/>
      <c r="AT141" s="13" t="s">
        <v>168</v>
      </c>
      <c r="AU141" s="13" t="s">
        <v>69</v>
      </c>
    </row>
    <row r="142" spans="2:65" s="1" customFormat="1" ht="49.15" customHeight="1" x14ac:dyDescent="0.2">
      <c r="B142" s="28"/>
      <c r="C142" s="117" t="s">
        <v>222</v>
      </c>
      <c r="D142" s="117" t="s">
        <v>149</v>
      </c>
      <c r="E142" s="118" t="s">
        <v>186</v>
      </c>
      <c r="F142" s="119" t="s">
        <v>187</v>
      </c>
      <c r="G142" s="120" t="s">
        <v>180</v>
      </c>
      <c r="H142" s="121">
        <v>912.05</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29.25" x14ac:dyDescent="0.2">
      <c r="B143" s="28"/>
      <c r="D143" s="131" t="s">
        <v>168</v>
      </c>
      <c r="F143" s="132" t="s">
        <v>832</v>
      </c>
      <c r="I143" s="133"/>
      <c r="L143" s="28"/>
      <c r="M143" s="134"/>
      <c r="T143" s="49"/>
      <c r="AT143" s="13" t="s">
        <v>168</v>
      </c>
      <c r="AU143" s="13" t="s">
        <v>69</v>
      </c>
    </row>
    <row r="144" spans="2:65" s="1" customFormat="1" ht="37.9" customHeight="1" x14ac:dyDescent="0.2">
      <c r="B144" s="28"/>
      <c r="C144" s="117" t="s">
        <v>289</v>
      </c>
      <c r="D144" s="117" t="s">
        <v>149</v>
      </c>
      <c r="E144" s="118" t="s">
        <v>268</v>
      </c>
      <c r="F144" s="119" t="s">
        <v>269</v>
      </c>
      <c r="G144" s="120" t="s">
        <v>227</v>
      </c>
      <c r="H144" s="121">
        <v>16.8</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19.5" x14ac:dyDescent="0.2">
      <c r="B145" s="28"/>
      <c r="D145" s="131" t="s">
        <v>168</v>
      </c>
      <c r="F145" s="132" t="s">
        <v>778</v>
      </c>
      <c r="I145" s="133"/>
      <c r="L145" s="28"/>
      <c r="M145" s="134"/>
      <c r="T145" s="49"/>
      <c r="AT145" s="13" t="s">
        <v>168</v>
      </c>
      <c r="AU145" s="13" t="s">
        <v>69</v>
      </c>
    </row>
    <row r="146" spans="2:65" s="1" customFormat="1" ht="16.5" customHeight="1" x14ac:dyDescent="0.2">
      <c r="B146" s="28"/>
      <c r="C146" s="103" t="s">
        <v>228</v>
      </c>
      <c r="D146" s="103" t="s">
        <v>135</v>
      </c>
      <c r="E146" s="104" t="s">
        <v>833</v>
      </c>
      <c r="F146" s="105" t="s">
        <v>834</v>
      </c>
      <c r="G146" s="106" t="s">
        <v>227</v>
      </c>
      <c r="H146" s="107">
        <v>16.8</v>
      </c>
      <c r="I146" s="108"/>
      <c r="J146" s="109">
        <f>ROUND(I146*H146,2)</f>
        <v>0</v>
      </c>
      <c r="K146" s="105" t="s">
        <v>139</v>
      </c>
      <c r="L146" s="110"/>
      <c r="M146" s="111" t="s">
        <v>19</v>
      </c>
      <c r="N146" s="112" t="s">
        <v>40</v>
      </c>
      <c r="P146" s="113">
        <f>O146*H146</f>
        <v>0</v>
      </c>
      <c r="Q146" s="113">
        <v>0</v>
      </c>
      <c r="R146" s="113">
        <f>Q146*H146</f>
        <v>0</v>
      </c>
      <c r="S146" s="113">
        <v>0</v>
      </c>
      <c r="T146" s="114">
        <f>S146*H146</f>
        <v>0</v>
      </c>
      <c r="AR146" s="115" t="s">
        <v>140</v>
      </c>
      <c r="AT146" s="115" t="s">
        <v>135</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778</v>
      </c>
      <c r="I147" s="133"/>
      <c r="L147" s="28"/>
      <c r="M147" s="134"/>
      <c r="T147" s="49"/>
      <c r="AT147" s="13" t="s">
        <v>168</v>
      </c>
      <c r="AU147" s="13" t="s">
        <v>69</v>
      </c>
    </row>
    <row r="148" spans="2:65" s="1" customFormat="1" ht="16.5" customHeight="1" x14ac:dyDescent="0.2">
      <c r="B148" s="28"/>
      <c r="C148" s="103" t="s">
        <v>297</v>
      </c>
      <c r="D148" s="103" t="s">
        <v>135</v>
      </c>
      <c r="E148" s="104" t="s">
        <v>835</v>
      </c>
      <c r="F148" s="105" t="s">
        <v>836</v>
      </c>
      <c r="G148" s="106" t="s">
        <v>176</v>
      </c>
      <c r="H148" s="107">
        <v>2.52</v>
      </c>
      <c r="I148" s="108"/>
      <c r="J148" s="109">
        <f>ROUND(I148*H148,2)</f>
        <v>0</v>
      </c>
      <c r="K148" s="105" t="s">
        <v>139</v>
      </c>
      <c r="L148" s="110"/>
      <c r="M148" s="111" t="s">
        <v>19</v>
      </c>
      <c r="N148" s="112" t="s">
        <v>40</v>
      </c>
      <c r="P148" s="113">
        <f>O148*H148</f>
        <v>0</v>
      </c>
      <c r="Q148" s="113">
        <v>0</v>
      </c>
      <c r="R148" s="113">
        <f>Q148*H148</f>
        <v>0</v>
      </c>
      <c r="S148" s="113">
        <v>0</v>
      </c>
      <c r="T148" s="114">
        <f>S148*H148</f>
        <v>0</v>
      </c>
      <c r="AR148" s="115" t="s">
        <v>140</v>
      </c>
      <c r="AT148" s="115" t="s">
        <v>135</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29.25" x14ac:dyDescent="0.2">
      <c r="B149" s="28"/>
      <c r="D149" s="131" t="s">
        <v>168</v>
      </c>
      <c r="F149" s="132" t="s">
        <v>837</v>
      </c>
      <c r="I149" s="133"/>
      <c r="L149" s="28"/>
      <c r="M149" s="134"/>
      <c r="T149" s="49"/>
      <c r="AT149" s="13" t="s">
        <v>168</v>
      </c>
      <c r="AU149" s="13" t="s">
        <v>69</v>
      </c>
    </row>
    <row r="150" spans="2:65" s="1" customFormat="1" ht="44.25" customHeight="1" x14ac:dyDescent="0.2">
      <c r="B150" s="28"/>
      <c r="C150" s="117" t="s">
        <v>231</v>
      </c>
      <c r="D150" s="117" t="s">
        <v>149</v>
      </c>
      <c r="E150" s="118" t="s">
        <v>178</v>
      </c>
      <c r="F150" s="119" t="s">
        <v>179</v>
      </c>
      <c r="G150" s="120" t="s">
        <v>180</v>
      </c>
      <c r="H150" s="121">
        <v>5.5439999999999996</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29.25" x14ac:dyDescent="0.2">
      <c r="B151" s="28"/>
      <c r="D151" s="131" t="s">
        <v>168</v>
      </c>
      <c r="F151" s="132" t="s">
        <v>838</v>
      </c>
      <c r="I151" s="133"/>
      <c r="L151" s="28"/>
      <c r="M151" s="134"/>
      <c r="T151" s="49"/>
      <c r="AT151" s="13" t="s">
        <v>168</v>
      </c>
      <c r="AU151" s="13" t="s">
        <v>69</v>
      </c>
    </row>
    <row r="152" spans="2:65" s="1" customFormat="1" ht="49.15" customHeight="1" x14ac:dyDescent="0.2">
      <c r="B152" s="28"/>
      <c r="C152" s="117" t="s">
        <v>305</v>
      </c>
      <c r="D152" s="117" t="s">
        <v>149</v>
      </c>
      <c r="E152" s="118" t="s">
        <v>186</v>
      </c>
      <c r="F152" s="119" t="s">
        <v>187</v>
      </c>
      <c r="G152" s="120" t="s">
        <v>180</v>
      </c>
      <c r="H152" s="121">
        <v>5.5439999999999996</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308</v>
      </c>
    </row>
    <row r="153" spans="2:65" s="1" customFormat="1" ht="29.25" x14ac:dyDescent="0.2">
      <c r="B153" s="28"/>
      <c r="D153" s="131" t="s">
        <v>168</v>
      </c>
      <c r="F153" s="132" t="s">
        <v>839</v>
      </c>
      <c r="I153" s="133"/>
      <c r="L153" s="28"/>
      <c r="M153" s="134"/>
      <c r="T153" s="49"/>
      <c r="AT153" s="13" t="s">
        <v>168</v>
      </c>
      <c r="AU153" s="13" t="s">
        <v>69</v>
      </c>
    </row>
    <row r="154" spans="2:65" s="1" customFormat="1" ht="55.5" customHeight="1" x14ac:dyDescent="0.2">
      <c r="B154" s="28"/>
      <c r="C154" s="117" t="s">
        <v>236</v>
      </c>
      <c r="D154" s="117" t="s">
        <v>149</v>
      </c>
      <c r="E154" s="118" t="s">
        <v>234</v>
      </c>
      <c r="F154" s="119" t="s">
        <v>235</v>
      </c>
      <c r="G154" s="120" t="s">
        <v>180</v>
      </c>
      <c r="H154" s="121">
        <v>13.44</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309</v>
      </c>
    </row>
    <row r="155" spans="2:65" s="1" customFormat="1" ht="29.25" x14ac:dyDescent="0.2">
      <c r="B155" s="28"/>
      <c r="D155" s="131" t="s">
        <v>168</v>
      </c>
      <c r="F155" s="132" t="s">
        <v>840</v>
      </c>
      <c r="I155" s="133"/>
      <c r="L155" s="28"/>
      <c r="M155" s="134"/>
      <c r="T155" s="49"/>
      <c r="AT155" s="13" t="s">
        <v>168</v>
      </c>
      <c r="AU155" s="13" t="s">
        <v>69</v>
      </c>
    </row>
    <row r="156" spans="2:65" s="1" customFormat="1" ht="55.5" customHeight="1" x14ac:dyDescent="0.2">
      <c r="B156" s="28"/>
      <c r="C156" s="117" t="s">
        <v>311</v>
      </c>
      <c r="D156" s="117" t="s">
        <v>149</v>
      </c>
      <c r="E156" s="118" t="s">
        <v>684</v>
      </c>
      <c r="F156" s="119" t="s">
        <v>685</v>
      </c>
      <c r="G156" s="120" t="s">
        <v>180</v>
      </c>
      <c r="H156" s="121">
        <v>591.36</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313</v>
      </c>
    </row>
    <row r="157" spans="2:65" s="1" customFormat="1" ht="29.25" x14ac:dyDescent="0.2">
      <c r="B157" s="28"/>
      <c r="D157" s="131" t="s">
        <v>168</v>
      </c>
      <c r="F157" s="132" t="s">
        <v>841</v>
      </c>
      <c r="I157" s="133"/>
      <c r="L157" s="28"/>
      <c r="M157" s="134"/>
      <c r="T157" s="49"/>
      <c r="AT157" s="13" t="s">
        <v>168</v>
      </c>
      <c r="AU157" s="13" t="s">
        <v>69</v>
      </c>
    </row>
    <row r="158" spans="2:65" s="1" customFormat="1" ht="44.25" customHeight="1" x14ac:dyDescent="0.2">
      <c r="B158" s="28"/>
      <c r="C158" s="117" t="s">
        <v>240</v>
      </c>
      <c r="D158" s="117" t="s">
        <v>149</v>
      </c>
      <c r="E158" s="118" t="s">
        <v>842</v>
      </c>
      <c r="F158" s="119" t="s">
        <v>843</v>
      </c>
      <c r="G158" s="120" t="s">
        <v>339</v>
      </c>
      <c r="H158" s="121">
        <v>120</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316</v>
      </c>
    </row>
    <row r="159" spans="2:65" s="1" customFormat="1" ht="19.5" x14ac:dyDescent="0.2">
      <c r="B159" s="28"/>
      <c r="D159" s="131" t="s">
        <v>168</v>
      </c>
      <c r="F159" s="132" t="s">
        <v>844</v>
      </c>
      <c r="I159" s="133"/>
      <c r="L159" s="28"/>
      <c r="M159" s="134"/>
      <c r="T159" s="49"/>
      <c r="AT159" s="13" t="s">
        <v>168</v>
      </c>
      <c r="AU159" s="13" t="s">
        <v>69</v>
      </c>
    </row>
    <row r="160" spans="2:65" s="1" customFormat="1" ht="16.5" customHeight="1" x14ac:dyDescent="0.2">
      <c r="B160" s="28"/>
      <c r="C160" s="103" t="s">
        <v>318</v>
      </c>
      <c r="D160" s="103" t="s">
        <v>135</v>
      </c>
      <c r="E160" s="104" t="s">
        <v>845</v>
      </c>
      <c r="F160" s="105" t="s">
        <v>846</v>
      </c>
      <c r="G160" s="106" t="s">
        <v>180</v>
      </c>
      <c r="H160" s="107">
        <v>30</v>
      </c>
      <c r="I160" s="108"/>
      <c r="J160" s="109">
        <f>ROUND(I160*H160,2)</f>
        <v>0</v>
      </c>
      <c r="K160" s="105" t="s">
        <v>139</v>
      </c>
      <c r="L160" s="110"/>
      <c r="M160" s="111" t="s">
        <v>19</v>
      </c>
      <c r="N160" s="112" t="s">
        <v>40</v>
      </c>
      <c r="P160" s="113">
        <f>O160*H160</f>
        <v>0</v>
      </c>
      <c r="Q160" s="113">
        <v>0</v>
      </c>
      <c r="R160" s="113">
        <f>Q160*H160</f>
        <v>0</v>
      </c>
      <c r="S160" s="113">
        <v>0</v>
      </c>
      <c r="T160" s="114">
        <f>S160*H160</f>
        <v>0</v>
      </c>
      <c r="AR160" s="115" t="s">
        <v>140</v>
      </c>
      <c r="AT160" s="115" t="s">
        <v>135</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321</v>
      </c>
    </row>
    <row r="161" spans="2:65" s="1" customFormat="1" ht="19.5" x14ac:dyDescent="0.2">
      <c r="B161" s="28"/>
      <c r="D161" s="131" t="s">
        <v>168</v>
      </c>
      <c r="F161" s="132" t="s">
        <v>847</v>
      </c>
      <c r="I161" s="133"/>
      <c r="L161" s="28"/>
      <c r="M161" s="134"/>
      <c r="T161" s="49"/>
      <c r="AT161" s="13" t="s">
        <v>168</v>
      </c>
      <c r="AU161" s="13" t="s">
        <v>69</v>
      </c>
    </row>
    <row r="162" spans="2:65" s="1" customFormat="1" ht="16.5" customHeight="1" x14ac:dyDescent="0.2">
      <c r="B162" s="28"/>
      <c r="C162" s="103" t="s">
        <v>242</v>
      </c>
      <c r="D162" s="103" t="s">
        <v>135</v>
      </c>
      <c r="E162" s="104" t="s">
        <v>848</v>
      </c>
      <c r="F162" s="105" t="s">
        <v>849</v>
      </c>
      <c r="G162" s="106" t="s">
        <v>180</v>
      </c>
      <c r="H162" s="107">
        <v>18</v>
      </c>
      <c r="I162" s="108"/>
      <c r="J162" s="109">
        <f>ROUND(I162*H162,2)</f>
        <v>0</v>
      </c>
      <c r="K162" s="105" t="s">
        <v>139</v>
      </c>
      <c r="L162" s="110"/>
      <c r="M162" s="111" t="s">
        <v>19</v>
      </c>
      <c r="N162" s="112" t="s">
        <v>40</v>
      </c>
      <c r="P162" s="113">
        <f>O162*H162</f>
        <v>0</v>
      </c>
      <c r="Q162" s="113">
        <v>0</v>
      </c>
      <c r="R162" s="113">
        <f>Q162*H162</f>
        <v>0</v>
      </c>
      <c r="S162" s="113">
        <v>0</v>
      </c>
      <c r="T162" s="114">
        <f>S162*H162</f>
        <v>0</v>
      </c>
      <c r="AR162" s="115" t="s">
        <v>140</v>
      </c>
      <c r="AT162" s="115" t="s">
        <v>135</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322</v>
      </c>
    </row>
    <row r="163" spans="2:65" s="1" customFormat="1" ht="19.5" x14ac:dyDescent="0.2">
      <c r="B163" s="28"/>
      <c r="D163" s="131" t="s">
        <v>168</v>
      </c>
      <c r="F163" s="132" t="s">
        <v>850</v>
      </c>
      <c r="I163" s="133"/>
      <c r="L163" s="28"/>
      <c r="M163" s="134"/>
      <c r="T163" s="49"/>
      <c r="AT163" s="13" t="s">
        <v>168</v>
      </c>
      <c r="AU163" s="13" t="s">
        <v>69</v>
      </c>
    </row>
    <row r="164" spans="2:65" s="1" customFormat="1" ht="16.5" customHeight="1" x14ac:dyDescent="0.2">
      <c r="B164" s="28"/>
      <c r="C164" s="103" t="s">
        <v>323</v>
      </c>
      <c r="D164" s="103" t="s">
        <v>135</v>
      </c>
      <c r="E164" s="104" t="s">
        <v>851</v>
      </c>
      <c r="F164" s="105" t="s">
        <v>852</v>
      </c>
      <c r="G164" s="106" t="s">
        <v>180</v>
      </c>
      <c r="H164" s="107">
        <v>12</v>
      </c>
      <c r="I164" s="108"/>
      <c r="J164" s="109">
        <f>ROUND(I164*H164,2)</f>
        <v>0</v>
      </c>
      <c r="K164" s="105" t="s">
        <v>139</v>
      </c>
      <c r="L164" s="110"/>
      <c r="M164" s="111" t="s">
        <v>19</v>
      </c>
      <c r="N164" s="112" t="s">
        <v>40</v>
      </c>
      <c r="P164" s="113">
        <f>O164*H164</f>
        <v>0</v>
      </c>
      <c r="Q164" s="113">
        <v>0</v>
      </c>
      <c r="R164" s="113">
        <f>Q164*H164</f>
        <v>0</v>
      </c>
      <c r="S164" s="113">
        <v>0</v>
      </c>
      <c r="T164" s="114">
        <f>S164*H164</f>
        <v>0</v>
      </c>
      <c r="AR164" s="115" t="s">
        <v>140</v>
      </c>
      <c r="AT164" s="115" t="s">
        <v>135</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326</v>
      </c>
    </row>
    <row r="165" spans="2:65" s="1" customFormat="1" ht="19.5" x14ac:dyDescent="0.2">
      <c r="B165" s="28"/>
      <c r="D165" s="131" t="s">
        <v>168</v>
      </c>
      <c r="F165" s="132" t="s">
        <v>853</v>
      </c>
      <c r="I165" s="133"/>
      <c r="L165" s="28"/>
      <c r="M165" s="134"/>
      <c r="T165" s="49"/>
      <c r="AT165" s="13" t="s">
        <v>168</v>
      </c>
      <c r="AU165" s="13" t="s">
        <v>69</v>
      </c>
    </row>
    <row r="166" spans="2:65" s="1" customFormat="1" ht="44.25" customHeight="1" x14ac:dyDescent="0.2">
      <c r="B166" s="28"/>
      <c r="C166" s="117" t="s">
        <v>247</v>
      </c>
      <c r="D166" s="117" t="s">
        <v>149</v>
      </c>
      <c r="E166" s="118" t="s">
        <v>178</v>
      </c>
      <c r="F166" s="119" t="s">
        <v>179</v>
      </c>
      <c r="G166" s="120" t="s">
        <v>180</v>
      </c>
      <c r="H166" s="121">
        <v>60</v>
      </c>
      <c r="I166" s="122"/>
      <c r="J166" s="123">
        <f>ROUND(I166*H166,2)</f>
        <v>0</v>
      </c>
      <c r="K166" s="119" t="s">
        <v>139</v>
      </c>
      <c r="L166" s="28"/>
      <c r="M166" s="124" t="s">
        <v>19</v>
      </c>
      <c r="N166" s="125" t="s">
        <v>40</v>
      </c>
      <c r="P166" s="113">
        <f>O166*H166</f>
        <v>0</v>
      </c>
      <c r="Q166" s="113">
        <v>0</v>
      </c>
      <c r="R166" s="113">
        <f>Q166*H166</f>
        <v>0</v>
      </c>
      <c r="S166" s="113">
        <v>0</v>
      </c>
      <c r="T166" s="114">
        <f>S166*H166</f>
        <v>0</v>
      </c>
      <c r="AR166" s="115" t="s">
        <v>142</v>
      </c>
      <c r="AT166" s="115" t="s">
        <v>149</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330</v>
      </c>
    </row>
    <row r="167" spans="2:65" s="1" customFormat="1" ht="29.25" x14ac:dyDescent="0.2">
      <c r="B167" s="28"/>
      <c r="D167" s="131" t="s">
        <v>168</v>
      </c>
      <c r="F167" s="132" t="s">
        <v>854</v>
      </c>
      <c r="I167" s="133"/>
      <c r="L167" s="28"/>
      <c r="M167" s="134"/>
      <c r="T167" s="49"/>
      <c r="AT167" s="13" t="s">
        <v>168</v>
      </c>
      <c r="AU167" s="13" t="s">
        <v>69</v>
      </c>
    </row>
    <row r="168" spans="2:65" s="1" customFormat="1" ht="49.15" customHeight="1" x14ac:dyDescent="0.2">
      <c r="B168" s="28"/>
      <c r="C168" s="117" t="s">
        <v>420</v>
      </c>
      <c r="D168" s="117" t="s">
        <v>149</v>
      </c>
      <c r="E168" s="118" t="s">
        <v>186</v>
      </c>
      <c r="F168" s="119" t="s">
        <v>187</v>
      </c>
      <c r="G168" s="120" t="s">
        <v>180</v>
      </c>
      <c r="H168" s="121">
        <v>60</v>
      </c>
      <c r="I168" s="122"/>
      <c r="J168" s="123">
        <f>ROUND(I168*H168,2)</f>
        <v>0</v>
      </c>
      <c r="K168" s="119" t="s">
        <v>139</v>
      </c>
      <c r="L168" s="28"/>
      <c r="M168" s="124" t="s">
        <v>19</v>
      </c>
      <c r="N168" s="125" t="s">
        <v>40</v>
      </c>
      <c r="P168" s="113">
        <f>O168*H168</f>
        <v>0</v>
      </c>
      <c r="Q168" s="113">
        <v>0</v>
      </c>
      <c r="R168" s="113">
        <f>Q168*H168</f>
        <v>0</v>
      </c>
      <c r="S168" s="113">
        <v>0</v>
      </c>
      <c r="T168" s="114">
        <f>S168*H168</f>
        <v>0</v>
      </c>
      <c r="AR168" s="115" t="s">
        <v>142</v>
      </c>
      <c r="AT168" s="115" t="s">
        <v>149</v>
      </c>
      <c r="AU168" s="115" t="s">
        <v>69</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421</v>
      </c>
    </row>
    <row r="169" spans="2:65" s="1" customFormat="1" ht="29.25" x14ac:dyDescent="0.2">
      <c r="B169" s="28"/>
      <c r="D169" s="131" t="s">
        <v>168</v>
      </c>
      <c r="F169" s="132" t="s">
        <v>855</v>
      </c>
      <c r="I169" s="133"/>
      <c r="L169" s="28"/>
      <c r="M169" s="134"/>
      <c r="T169" s="49"/>
      <c r="AT169" s="13" t="s">
        <v>168</v>
      </c>
      <c r="AU169" s="13" t="s">
        <v>69</v>
      </c>
    </row>
    <row r="170" spans="2:65" s="1" customFormat="1" ht="16.5" customHeight="1" x14ac:dyDescent="0.2">
      <c r="B170" s="28"/>
      <c r="C170" s="117" t="s">
        <v>252</v>
      </c>
      <c r="D170" s="117" t="s">
        <v>149</v>
      </c>
      <c r="E170" s="118" t="s">
        <v>402</v>
      </c>
      <c r="F170" s="119" t="s">
        <v>856</v>
      </c>
      <c r="G170" s="120" t="s">
        <v>227</v>
      </c>
      <c r="H170" s="121">
        <v>28</v>
      </c>
      <c r="I170" s="122"/>
      <c r="J170" s="123">
        <f>ROUND(I170*H170,2)</f>
        <v>0</v>
      </c>
      <c r="K170" s="119" t="s">
        <v>19</v>
      </c>
      <c r="L170" s="28"/>
      <c r="M170" s="124" t="s">
        <v>19</v>
      </c>
      <c r="N170" s="125" t="s">
        <v>40</v>
      </c>
      <c r="P170" s="113">
        <f>O170*H170</f>
        <v>0</v>
      </c>
      <c r="Q170" s="113">
        <v>0</v>
      </c>
      <c r="R170" s="113">
        <f>Q170*H170</f>
        <v>0</v>
      </c>
      <c r="S170" s="113">
        <v>0</v>
      </c>
      <c r="T170" s="114">
        <f>S170*H170</f>
        <v>0</v>
      </c>
      <c r="AR170" s="115" t="s">
        <v>142</v>
      </c>
      <c r="AT170" s="115" t="s">
        <v>149</v>
      </c>
      <c r="AU170" s="115" t="s">
        <v>69</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423</v>
      </c>
    </row>
    <row r="171" spans="2:65" s="1" customFormat="1" ht="19.5" x14ac:dyDescent="0.2">
      <c r="B171" s="28"/>
      <c r="D171" s="131" t="s">
        <v>168</v>
      </c>
      <c r="F171" s="132" t="s">
        <v>857</v>
      </c>
      <c r="I171" s="133"/>
      <c r="L171" s="28"/>
      <c r="M171" s="134"/>
      <c r="T171" s="49"/>
      <c r="AT171" s="13" t="s">
        <v>168</v>
      </c>
      <c r="AU171" s="13" t="s">
        <v>69</v>
      </c>
    </row>
    <row r="172" spans="2:65" s="1" customFormat="1" ht="16.5" customHeight="1" x14ac:dyDescent="0.2">
      <c r="B172" s="28"/>
      <c r="C172" s="117" t="s">
        <v>425</v>
      </c>
      <c r="D172" s="117" t="s">
        <v>149</v>
      </c>
      <c r="E172" s="118" t="s">
        <v>858</v>
      </c>
      <c r="F172" s="119" t="s">
        <v>859</v>
      </c>
      <c r="G172" s="120" t="s">
        <v>227</v>
      </c>
      <c r="H172" s="121">
        <v>28</v>
      </c>
      <c r="I172" s="122"/>
      <c r="J172" s="123">
        <f>ROUND(I172*H172,2)</f>
        <v>0</v>
      </c>
      <c r="K172" s="119" t="s">
        <v>19</v>
      </c>
      <c r="L172" s="28"/>
      <c r="M172" s="124" t="s">
        <v>19</v>
      </c>
      <c r="N172" s="125" t="s">
        <v>40</v>
      </c>
      <c r="P172" s="113">
        <f>O172*H172</f>
        <v>0</v>
      </c>
      <c r="Q172" s="113">
        <v>0</v>
      </c>
      <c r="R172" s="113">
        <f>Q172*H172</f>
        <v>0</v>
      </c>
      <c r="S172" s="113">
        <v>0</v>
      </c>
      <c r="T172" s="114">
        <f>S172*H172</f>
        <v>0</v>
      </c>
      <c r="AR172" s="115" t="s">
        <v>142</v>
      </c>
      <c r="AT172" s="115" t="s">
        <v>149</v>
      </c>
      <c r="AU172" s="115" t="s">
        <v>69</v>
      </c>
      <c r="AY172" s="13" t="s">
        <v>141</v>
      </c>
      <c r="BE172" s="116">
        <f>IF(N172="základní",J172,0)</f>
        <v>0</v>
      </c>
      <c r="BF172" s="116">
        <f>IF(N172="snížená",J172,0)</f>
        <v>0</v>
      </c>
      <c r="BG172" s="116">
        <f>IF(N172="zákl. přenesená",J172,0)</f>
        <v>0</v>
      </c>
      <c r="BH172" s="116">
        <f>IF(N172="sníž. přenesená",J172,0)</f>
        <v>0</v>
      </c>
      <c r="BI172" s="116">
        <f>IF(N172="nulová",J172,0)</f>
        <v>0</v>
      </c>
      <c r="BJ172" s="13" t="s">
        <v>77</v>
      </c>
      <c r="BK172" s="116">
        <f>ROUND(I172*H172,2)</f>
        <v>0</v>
      </c>
      <c r="BL172" s="13" t="s">
        <v>142</v>
      </c>
      <c r="BM172" s="115" t="s">
        <v>426</v>
      </c>
    </row>
    <row r="173" spans="2:65" s="1" customFormat="1" ht="19.5" x14ac:dyDescent="0.2">
      <c r="B173" s="28"/>
      <c r="D173" s="131" t="s">
        <v>168</v>
      </c>
      <c r="F173" s="132" t="s">
        <v>857</v>
      </c>
      <c r="I173" s="133"/>
      <c r="L173" s="28"/>
      <c r="M173" s="134"/>
      <c r="T173" s="49"/>
      <c r="AT173" s="13" t="s">
        <v>168</v>
      </c>
      <c r="AU173" s="13" t="s">
        <v>69</v>
      </c>
    </row>
    <row r="174" spans="2:65" s="1" customFormat="1" ht="55.5" customHeight="1" x14ac:dyDescent="0.2">
      <c r="B174" s="28"/>
      <c r="C174" s="117" t="s">
        <v>256</v>
      </c>
      <c r="D174" s="117" t="s">
        <v>149</v>
      </c>
      <c r="E174" s="118" t="s">
        <v>244</v>
      </c>
      <c r="F174" s="119" t="s">
        <v>245</v>
      </c>
      <c r="G174" s="120" t="s">
        <v>246</v>
      </c>
      <c r="H174" s="121">
        <v>8</v>
      </c>
      <c r="I174" s="122"/>
      <c r="J174" s="123">
        <f>ROUND(I174*H174,2)</f>
        <v>0</v>
      </c>
      <c r="K174" s="119" t="s">
        <v>139</v>
      </c>
      <c r="L174" s="28"/>
      <c r="M174" s="124" t="s">
        <v>19</v>
      </c>
      <c r="N174" s="125" t="s">
        <v>40</v>
      </c>
      <c r="P174" s="113">
        <f>O174*H174</f>
        <v>0</v>
      </c>
      <c r="Q174" s="113">
        <v>0</v>
      </c>
      <c r="R174" s="113">
        <f>Q174*H174</f>
        <v>0</v>
      </c>
      <c r="S174" s="113">
        <v>0</v>
      </c>
      <c r="T174" s="114">
        <f>S174*H174</f>
        <v>0</v>
      </c>
      <c r="AR174" s="115" t="s">
        <v>142</v>
      </c>
      <c r="AT174" s="115" t="s">
        <v>149</v>
      </c>
      <c r="AU174" s="115" t="s">
        <v>69</v>
      </c>
      <c r="AY174" s="13" t="s">
        <v>141</v>
      </c>
      <c r="BE174" s="116">
        <f>IF(N174="základní",J174,0)</f>
        <v>0</v>
      </c>
      <c r="BF174" s="116">
        <f>IF(N174="snížená",J174,0)</f>
        <v>0</v>
      </c>
      <c r="BG174" s="116">
        <f>IF(N174="zákl. přenesená",J174,0)</f>
        <v>0</v>
      </c>
      <c r="BH174" s="116">
        <f>IF(N174="sníž. přenesená",J174,0)</f>
        <v>0</v>
      </c>
      <c r="BI174" s="116">
        <f>IF(N174="nulová",J174,0)</f>
        <v>0</v>
      </c>
      <c r="BJ174" s="13" t="s">
        <v>77</v>
      </c>
      <c r="BK174" s="116">
        <f>ROUND(I174*H174,2)</f>
        <v>0</v>
      </c>
      <c r="BL174" s="13" t="s">
        <v>142</v>
      </c>
      <c r="BM174" s="115" t="s">
        <v>429</v>
      </c>
    </row>
    <row r="175" spans="2:65" s="1" customFormat="1" ht="19.5" x14ac:dyDescent="0.2">
      <c r="B175" s="28"/>
      <c r="D175" s="131" t="s">
        <v>168</v>
      </c>
      <c r="F175" s="132" t="s">
        <v>792</v>
      </c>
      <c r="I175" s="133"/>
      <c r="L175" s="28"/>
      <c r="M175" s="134"/>
      <c r="T175" s="49"/>
      <c r="AT175" s="13" t="s">
        <v>168</v>
      </c>
      <c r="AU175" s="13" t="s">
        <v>69</v>
      </c>
    </row>
    <row r="176" spans="2:65" s="1" customFormat="1" ht="49.15" customHeight="1" x14ac:dyDescent="0.2">
      <c r="B176" s="28"/>
      <c r="C176" s="117" t="s">
        <v>431</v>
      </c>
      <c r="D176" s="117" t="s">
        <v>149</v>
      </c>
      <c r="E176" s="118" t="s">
        <v>250</v>
      </c>
      <c r="F176" s="119" t="s">
        <v>251</v>
      </c>
      <c r="G176" s="120" t="s">
        <v>246</v>
      </c>
      <c r="H176" s="121">
        <v>4</v>
      </c>
      <c r="I176" s="122"/>
      <c r="J176" s="123">
        <f>ROUND(I176*H176,2)</f>
        <v>0</v>
      </c>
      <c r="K176" s="119" t="s">
        <v>139</v>
      </c>
      <c r="L176" s="28"/>
      <c r="M176" s="124" t="s">
        <v>19</v>
      </c>
      <c r="N176" s="125" t="s">
        <v>40</v>
      </c>
      <c r="P176" s="113">
        <f>O176*H176</f>
        <v>0</v>
      </c>
      <c r="Q176" s="113">
        <v>0</v>
      </c>
      <c r="R176" s="113">
        <f>Q176*H176</f>
        <v>0</v>
      </c>
      <c r="S176" s="113">
        <v>0</v>
      </c>
      <c r="T176" s="114">
        <f>S176*H176</f>
        <v>0</v>
      </c>
      <c r="AR176" s="115" t="s">
        <v>142</v>
      </c>
      <c r="AT176" s="115" t="s">
        <v>149</v>
      </c>
      <c r="AU176" s="115" t="s">
        <v>69</v>
      </c>
      <c r="AY176" s="13" t="s">
        <v>141</v>
      </c>
      <c r="BE176" s="116">
        <f>IF(N176="základní",J176,0)</f>
        <v>0</v>
      </c>
      <c r="BF176" s="116">
        <f>IF(N176="snížená",J176,0)</f>
        <v>0</v>
      </c>
      <c r="BG176" s="116">
        <f>IF(N176="zákl. přenesená",J176,0)</f>
        <v>0</v>
      </c>
      <c r="BH176" s="116">
        <f>IF(N176="sníž. přenesená",J176,0)</f>
        <v>0</v>
      </c>
      <c r="BI176" s="116">
        <f>IF(N176="nulová",J176,0)</f>
        <v>0</v>
      </c>
      <c r="BJ176" s="13" t="s">
        <v>77</v>
      </c>
      <c r="BK176" s="116">
        <f>ROUND(I176*H176,2)</f>
        <v>0</v>
      </c>
      <c r="BL176" s="13" t="s">
        <v>142</v>
      </c>
      <c r="BM176" s="115" t="s">
        <v>434</v>
      </c>
    </row>
    <row r="177" spans="2:65" s="1" customFormat="1" ht="19.5" x14ac:dyDescent="0.2">
      <c r="B177" s="28"/>
      <c r="D177" s="131" t="s">
        <v>168</v>
      </c>
      <c r="F177" s="132" t="s">
        <v>860</v>
      </c>
      <c r="I177" s="133"/>
      <c r="L177" s="28"/>
      <c r="M177" s="134"/>
      <c r="T177" s="49"/>
      <c r="AT177" s="13" t="s">
        <v>168</v>
      </c>
      <c r="AU177" s="13" t="s">
        <v>69</v>
      </c>
    </row>
    <row r="178" spans="2:65" s="1" customFormat="1" ht="49.15" customHeight="1" x14ac:dyDescent="0.2">
      <c r="B178" s="28"/>
      <c r="C178" s="117" t="s">
        <v>261</v>
      </c>
      <c r="D178" s="117" t="s">
        <v>149</v>
      </c>
      <c r="E178" s="118" t="s">
        <v>254</v>
      </c>
      <c r="F178" s="119" t="s">
        <v>255</v>
      </c>
      <c r="G178" s="120" t="s">
        <v>227</v>
      </c>
      <c r="H178" s="121">
        <v>560</v>
      </c>
      <c r="I178" s="122"/>
      <c r="J178" s="123">
        <f>ROUND(I178*H178,2)</f>
        <v>0</v>
      </c>
      <c r="K178" s="119" t="s">
        <v>139</v>
      </c>
      <c r="L178" s="28"/>
      <c r="M178" s="124" t="s">
        <v>19</v>
      </c>
      <c r="N178" s="125" t="s">
        <v>40</v>
      </c>
      <c r="P178" s="113">
        <f>O178*H178</f>
        <v>0</v>
      </c>
      <c r="Q178" s="113">
        <v>0</v>
      </c>
      <c r="R178" s="113">
        <f>Q178*H178</f>
        <v>0</v>
      </c>
      <c r="S178" s="113">
        <v>0</v>
      </c>
      <c r="T178" s="114">
        <f>S178*H178</f>
        <v>0</v>
      </c>
      <c r="AR178" s="115" t="s">
        <v>142</v>
      </c>
      <c r="AT178" s="115" t="s">
        <v>149</v>
      </c>
      <c r="AU178" s="115" t="s">
        <v>69</v>
      </c>
      <c r="AY178" s="13" t="s">
        <v>141</v>
      </c>
      <c r="BE178" s="116">
        <f>IF(N178="základní",J178,0)</f>
        <v>0</v>
      </c>
      <c r="BF178" s="116">
        <f>IF(N178="snížená",J178,0)</f>
        <v>0</v>
      </c>
      <c r="BG178" s="116">
        <f>IF(N178="zákl. přenesená",J178,0)</f>
        <v>0</v>
      </c>
      <c r="BH178" s="116">
        <f>IF(N178="sníž. přenesená",J178,0)</f>
        <v>0</v>
      </c>
      <c r="BI178" s="116">
        <f>IF(N178="nulová",J178,0)</f>
        <v>0</v>
      </c>
      <c r="BJ178" s="13" t="s">
        <v>77</v>
      </c>
      <c r="BK178" s="116">
        <f>ROUND(I178*H178,2)</f>
        <v>0</v>
      </c>
      <c r="BL178" s="13" t="s">
        <v>142</v>
      </c>
      <c r="BM178" s="115" t="s">
        <v>437</v>
      </c>
    </row>
    <row r="179" spans="2:65" s="1" customFormat="1" ht="19.5" x14ac:dyDescent="0.2">
      <c r="B179" s="28"/>
      <c r="D179" s="131" t="s">
        <v>168</v>
      </c>
      <c r="F179" s="132" t="s">
        <v>861</v>
      </c>
      <c r="I179" s="133"/>
      <c r="L179" s="28"/>
      <c r="M179" s="134"/>
      <c r="T179" s="49"/>
      <c r="AT179" s="13" t="s">
        <v>168</v>
      </c>
      <c r="AU179" s="13" t="s">
        <v>69</v>
      </c>
    </row>
    <row r="180" spans="2:65" s="1" customFormat="1" ht="49.15" customHeight="1" x14ac:dyDescent="0.2">
      <c r="B180" s="28"/>
      <c r="C180" s="117" t="s">
        <v>439</v>
      </c>
      <c r="D180" s="117" t="s">
        <v>149</v>
      </c>
      <c r="E180" s="118" t="s">
        <v>259</v>
      </c>
      <c r="F180" s="119" t="s">
        <v>260</v>
      </c>
      <c r="G180" s="120" t="s">
        <v>227</v>
      </c>
      <c r="H180" s="121">
        <v>560</v>
      </c>
      <c r="I180" s="122"/>
      <c r="J180" s="123">
        <f>ROUND(I180*H180,2)</f>
        <v>0</v>
      </c>
      <c r="K180" s="119" t="s">
        <v>139</v>
      </c>
      <c r="L180" s="28"/>
      <c r="M180" s="124" t="s">
        <v>19</v>
      </c>
      <c r="N180" s="125" t="s">
        <v>40</v>
      </c>
      <c r="P180" s="113">
        <f>O180*H180</f>
        <v>0</v>
      </c>
      <c r="Q180" s="113">
        <v>0</v>
      </c>
      <c r="R180" s="113">
        <f>Q180*H180</f>
        <v>0</v>
      </c>
      <c r="S180" s="113">
        <v>0</v>
      </c>
      <c r="T180" s="114">
        <f>S180*H180</f>
        <v>0</v>
      </c>
      <c r="AR180" s="115" t="s">
        <v>142</v>
      </c>
      <c r="AT180" s="115" t="s">
        <v>149</v>
      </c>
      <c r="AU180" s="115" t="s">
        <v>69</v>
      </c>
      <c r="AY180" s="13" t="s">
        <v>141</v>
      </c>
      <c r="BE180" s="116">
        <f>IF(N180="základní",J180,0)</f>
        <v>0</v>
      </c>
      <c r="BF180" s="116">
        <f>IF(N180="snížená",J180,0)</f>
        <v>0</v>
      </c>
      <c r="BG180" s="116">
        <f>IF(N180="zákl. přenesená",J180,0)</f>
        <v>0</v>
      </c>
      <c r="BH180" s="116">
        <f>IF(N180="sníž. přenesená",J180,0)</f>
        <v>0</v>
      </c>
      <c r="BI180" s="116">
        <f>IF(N180="nulová",J180,0)</f>
        <v>0</v>
      </c>
      <c r="BJ180" s="13" t="s">
        <v>77</v>
      </c>
      <c r="BK180" s="116">
        <f>ROUND(I180*H180,2)</f>
        <v>0</v>
      </c>
      <c r="BL180" s="13" t="s">
        <v>142</v>
      </c>
      <c r="BM180" s="115" t="s">
        <v>440</v>
      </c>
    </row>
    <row r="181" spans="2:65" s="1" customFormat="1" ht="19.5" x14ac:dyDescent="0.2">
      <c r="B181" s="28"/>
      <c r="D181" s="131" t="s">
        <v>168</v>
      </c>
      <c r="F181" s="132" t="s">
        <v>861</v>
      </c>
      <c r="I181" s="133"/>
      <c r="L181" s="28"/>
      <c r="M181" s="134"/>
      <c r="T181" s="49"/>
      <c r="AT181" s="13" t="s">
        <v>168</v>
      </c>
      <c r="AU181" s="13" t="s">
        <v>69</v>
      </c>
    </row>
    <row r="182" spans="2:65" s="1" customFormat="1" ht="44.25" customHeight="1" x14ac:dyDescent="0.2">
      <c r="B182" s="28"/>
      <c r="C182" s="117" t="s">
        <v>265</v>
      </c>
      <c r="D182" s="117" t="s">
        <v>149</v>
      </c>
      <c r="E182" s="118" t="s">
        <v>862</v>
      </c>
      <c r="F182" s="119" t="s">
        <v>863</v>
      </c>
      <c r="G182" s="120" t="s">
        <v>227</v>
      </c>
      <c r="H182" s="121">
        <v>40</v>
      </c>
      <c r="I182" s="122"/>
      <c r="J182" s="123">
        <f>ROUND(I182*H182,2)</f>
        <v>0</v>
      </c>
      <c r="K182" s="119" t="s">
        <v>139</v>
      </c>
      <c r="L182" s="28"/>
      <c r="M182" s="124" t="s">
        <v>19</v>
      </c>
      <c r="N182" s="125" t="s">
        <v>40</v>
      </c>
      <c r="P182" s="113">
        <f>O182*H182</f>
        <v>0</v>
      </c>
      <c r="Q182" s="113">
        <v>0</v>
      </c>
      <c r="R182" s="113">
        <f>Q182*H182</f>
        <v>0</v>
      </c>
      <c r="S182" s="113">
        <v>0</v>
      </c>
      <c r="T182" s="114">
        <f>S182*H182</f>
        <v>0</v>
      </c>
      <c r="AR182" s="115" t="s">
        <v>142</v>
      </c>
      <c r="AT182" s="115" t="s">
        <v>149</v>
      </c>
      <c r="AU182" s="115" t="s">
        <v>69</v>
      </c>
      <c r="AY182" s="13" t="s">
        <v>141</v>
      </c>
      <c r="BE182" s="116">
        <f>IF(N182="základní",J182,0)</f>
        <v>0</v>
      </c>
      <c r="BF182" s="116">
        <f>IF(N182="snížená",J182,0)</f>
        <v>0</v>
      </c>
      <c r="BG182" s="116">
        <f>IF(N182="zákl. přenesená",J182,0)</f>
        <v>0</v>
      </c>
      <c r="BH182" s="116">
        <f>IF(N182="sníž. přenesená",J182,0)</f>
        <v>0</v>
      </c>
      <c r="BI182" s="116">
        <f>IF(N182="nulová",J182,0)</f>
        <v>0</v>
      </c>
      <c r="BJ182" s="13" t="s">
        <v>77</v>
      </c>
      <c r="BK182" s="116">
        <f>ROUND(I182*H182,2)</f>
        <v>0</v>
      </c>
      <c r="BL182" s="13" t="s">
        <v>142</v>
      </c>
      <c r="BM182" s="115" t="s">
        <v>442</v>
      </c>
    </row>
    <row r="183" spans="2:65" s="1" customFormat="1" ht="19.5" x14ac:dyDescent="0.2">
      <c r="B183" s="28"/>
      <c r="D183" s="131" t="s">
        <v>168</v>
      </c>
      <c r="F183" s="132" t="s">
        <v>864</v>
      </c>
      <c r="I183" s="133"/>
      <c r="L183" s="28"/>
      <c r="M183" s="134"/>
      <c r="T183" s="49"/>
      <c r="AT183" s="13" t="s">
        <v>168</v>
      </c>
      <c r="AU183" s="13" t="s">
        <v>69</v>
      </c>
    </row>
    <row r="184" spans="2:65" s="1" customFormat="1" ht="16.5" customHeight="1" x14ac:dyDescent="0.2">
      <c r="B184" s="28"/>
      <c r="C184" s="103" t="s">
        <v>444</v>
      </c>
      <c r="D184" s="103" t="s">
        <v>135</v>
      </c>
      <c r="E184" s="104" t="s">
        <v>865</v>
      </c>
      <c r="F184" s="105" t="s">
        <v>866</v>
      </c>
      <c r="G184" s="106" t="s">
        <v>867</v>
      </c>
      <c r="H184" s="107">
        <v>4</v>
      </c>
      <c r="I184" s="108"/>
      <c r="J184" s="109">
        <f>ROUND(I184*H184,2)</f>
        <v>0</v>
      </c>
      <c r="K184" s="105" t="s">
        <v>19</v>
      </c>
      <c r="L184" s="110"/>
      <c r="M184" s="111" t="s">
        <v>19</v>
      </c>
      <c r="N184" s="112" t="s">
        <v>40</v>
      </c>
      <c r="P184" s="113">
        <f>O184*H184</f>
        <v>0</v>
      </c>
      <c r="Q184" s="113">
        <v>0</v>
      </c>
      <c r="R184" s="113">
        <f>Q184*H184</f>
        <v>0</v>
      </c>
      <c r="S184" s="113">
        <v>0</v>
      </c>
      <c r="T184" s="114">
        <f>S184*H184</f>
        <v>0</v>
      </c>
      <c r="AR184" s="115" t="s">
        <v>140</v>
      </c>
      <c r="AT184" s="115" t="s">
        <v>135</v>
      </c>
      <c r="AU184" s="115" t="s">
        <v>69</v>
      </c>
      <c r="AY184" s="13" t="s">
        <v>141</v>
      </c>
      <c r="BE184" s="116">
        <f>IF(N184="základní",J184,0)</f>
        <v>0</v>
      </c>
      <c r="BF184" s="116">
        <f>IF(N184="snížená",J184,0)</f>
        <v>0</v>
      </c>
      <c r="BG184" s="116">
        <f>IF(N184="zákl. přenesená",J184,0)</f>
        <v>0</v>
      </c>
      <c r="BH184" s="116">
        <f>IF(N184="sníž. přenesená",J184,0)</f>
        <v>0</v>
      </c>
      <c r="BI184" s="116">
        <f>IF(N184="nulová",J184,0)</f>
        <v>0</v>
      </c>
      <c r="BJ184" s="13" t="s">
        <v>77</v>
      </c>
      <c r="BK184" s="116">
        <f>ROUND(I184*H184,2)</f>
        <v>0</v>
      </c>
      <c r="BL184" s="13" t="s">
        <v>142</v>
      </c>
      <c r="BM184" s="115" t="s">
        <v>445</v>
      </c>
    </row>
    <row r="185" spans="2:65" s="1" customFormat="1" ht="19.5" x14ac:dyDescent="0.2">
      <c r="B185" s="28"/>
      <c r="D185" s="131" t="s">
        <v>168</v>
      </c>
      <c r="F185" s="132" t="s">
        <v>868</v>
      </c>
      <c r="I185" s="133"/>
      <c r="L185" s="28"/>
      <c r="M185" s="135"/>
      <c r="N185" s="128"/>
      <c r="O185" s="128"/>
      <c r="P185" s="128"/>
      <c r="Q185" s="128"/>
      <c r="R185" s="128"/>
      <c r="S185" s="128"/>
      <c r="T185" s="136"/>
      <c r="AT185" s="13" t="s">
        <v>168</v>
      </c>
      <c r="AU185" s="13" t="s">
        <v>69</v>
      </c>
    </row>
    <row r="186" spans="2:65" s="1" customFormat="1" ht="6.95" customHeight="1" x14ac:dyDescent="0.2">
      <c r="B186" s="37"/>
      <c r="C186" s="38"/>
      <c r="D186" s="38"/>
      <c r="E186" s="38"/>
      <c r="F186" s="38"/>
      <c r="G186" s="38"/>
      <c r="H186" s="38"/>
      <c r="I186" s="38"/>
      <c r="J186" s="38"/>
      <c r="K186" s="38"/>
      <c r="L186" s="28"/>
    </row>
  </sheetData>
  <sheetProtection algorithmName="SHA-512" hashValue="MCk+i9l57IyUg8fm2xmgaJ8RjyPVERLOueWhqrztSQXmeTNPZEmAvMWNuc0Lb6K3vf2zkRpDHbCRVuT/O++n8A==" saltValue="n1Tgk2EgjagwHsVWdXzAqG1S2LUnw5U92pKEMoj6Zj8kPbCPJoWzMi+tU5FaWOE12HiZOaodLrJxzTqukyT3JA==" spinCount="100000" sheet="1" objects="1" scenarios="1" formatColumns="0" formatRows="0" autoFilter="0"/>
  <autoFilter ref="C78:K185" xr:uid="{00000000-0009-0000-0000-000009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96"/>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106</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869</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ROUND((SUM(BE79:BE195)),  2)</f>
        <v>0</v>
      </c>
      <c r="I33" s="85">
        <v>0.21</v>
      </c>
      <c r="J33" s="84">
        <f>ROUND(((SUM(BE79:BE195))*I33),  2)</f>
        <v>0</v>
      </c>
      <c r="L33" s="28"/>
    </row>
    <row r="34" spans="2:12" s="1" customFormat="1" ht="14.45" customHeight="1" x14ac:dyDescent="0.2">
      <c r="B34" s="28"/>
      <c r="E34" s="23" t="s">
        <v>41</v>
      </c>
      <c r="F34" s="84">
        <f>ROUND((SUM(BF79:BF195)),  2)</f>
        <v>0</v>
      </c>
      <c r="I34" s="85">
        <v>0.12</v>
      </c>
      <c r="J34" s="84">
        <f>ROUND(((SUM(BF79:BF195))*I34),  2)</f>
        <v>0</v>
      </c>
      <c r="L34" s="28"/>
    </row>
    <row r="35" spans="2:12" s="1" customFormat="1" ht="14.45" hidden="1" customHeight="1" x14ac:dyDescent="0.2">
      <c r="B35" s="28"/>
      <c r="E35" s="23" t="s">
        <v>42</v>
      </c>
      <c r="F35" s="84">
        <f>ROUND((SUM(BG79:BG195)),  2)</f>
        <v>0</v>
      </c>
      <c r="I35" s="85">
        <v>0.21</v>
      </c>
      <c r="J35" s="84">
        <f>0</f>
        <v>0</v>
      </c>
      <c r="L35" s="28"/>
    </row>
    <row r="36" spans="2:12" s="1" customFormat="1" ht="14.45" hidden="1" customHeight="1" x14ac:dyDescent="0.2">
      <c r="B36" s="28"/>
      <c r="E36" s="23" t="s">
        <v>43</v>
      </c>
      <c r="F36" s="84">
        <f>ROUND((SUM(BH79:BH195)),  2)</f>
        <v>0</v>
      </c>
      <c r="I36" s="85">
        <v>0.12</v>
      </c>
      <c r="J36" s="84">
        <f>0</f>
        <v>0</v>
      </c>
      <c r="L36" s="28"/>
    </row>
    <row r="37" spans="2:12" s="1" customFormat="1" ht="14.45" hidden="1" customHeight="1" x14ac:dyDescent="0.2">
      <c r="B37" s="28"/>
      <c r="E37" s="23" t="s">
        <v>44</v>
      </c>
      <c r="F37" s="84">
        <f>ROUND((SUM(BI79:BI195)),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09 - Rekonstrukce žel. přejezdu P4913 v km 328,440 trati Česká Třebová - Praha</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09 - Rekonstrukce žel. přejezdu P4913 v km 328,440 trati Česká Třebová - Praha</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SUM(P80:P195)</f>
        <v>0</v>
      </c>
      <c r="Q79" s="46"/>
      <c r="R79" s="100">
        <f>SUM(R80:R195)</f>
        <v>0</v>
      </c>
      <c r="S79" s="46"/>
      <c r="T79" s="101">
        <f>SUM(T80:T195)</f>
        <v>0</v>
      </c>
      <c r="AT79" s="13" t="s">
        <v>68</v>
      </c>
      <c r="AU79" s="13" t="s">
        <v>121</v>
      </c>
      <c r="BK79" s="102">
        <f>SUM(BK80:BK195)</f>
        <v>0</v>
      </c>
    </row>
    <row r="80" spans="2:65" s="1" customFormat="1" ht="24.2" customHeight="1" x14ac:dyDescent="0.2">
      <c r="B80" s="28"/>
      <c r="C80" s="117" t="s">
        <v>77</v>
      </c>
      <c r="D80" s="117" t="s">
        <v>149</v>
      </c>
      <c r="E80" s="118" t="s">
        <v>592</v>
      </c>
      <c r="F80" s="119" t="s">
        <v>593</v>
      </c>
      <c r="G80" s="120" t="s">
        <v>227</v>
      </c>
      <c r="H80" s="121">
        <v>12</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19.5" x14ac:dyDescent="0.2">
      <c r="B81" s="28"/>
      <c r="D81" s="131" t="s">
        <v>168</v>
      </c>
      <c r="F81" s="132" t="s">
        <v>870</v>
      </c>
      <c r="I81" s="133"/>
      <c r="L81" s="28"/>
      <c r="M81" s="134"/>
      <c r="T81" s="49"/>
      <c r="AT81" s="13" t="s">
        <v>168</v>
      </c>
      <c r="AU81" s="13" t="s">
        <v>69</v>
      </c>
    </row>
    <row r="82" spans="2:65" s="1" customFormat="1" ht="24.2" customHeight="1" x14ac:dyDescent="0.2">
      <c r="B82" s="28"/>
      <c r="C82" s="117" t="s">
        <v>79</v>
      </c>
      <c r="D82" s="117" t="s">
        <v>149</v>
      </c>
      <c r="E82" s="118" t="s">
        <v>779</v>
      </c>
      <c r="F82" s="119" t="s">
        <v>780</v>
      </c>
      <c r="G82" s="120" t="s">
        <v>227</v>
      </c>
      <c r="H82" s="121">
        <v>12</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19.5" x14ac:dyDescent="0.2">
      <c r="B83" s="28"/>
      <c r="D83" s="131" t="s">
        <v>168</v>
      </c>
      <c r="F83" s="132" t="s">
        <v>871</v>
      </c>
      <c r="I83" s="133"/>
      <c r="L83" s="28"/>
      <c r="M83" s="134"/>
      <c r="T83" s="49"/>
      <c r="AT83" s="13" t="s">
        <v>168</v>
      </c>
      <c r="AU83" s="13" t="s">
        <v>69</v>
      </c>
    </row>
    <row r="84" spans="2:65" s="1" customFormat="1" ht="33" customHeight="1" x14ac:dyDescent="0.2">
      <c r="B84" s="28"/>
      <c r="C84" s="117" t="s">
        <v>145</v>
      </c>
      <c r="D84" s="117" t="s">
        <v>149</v>
      </c>
      <c r="E84" s="118" t="s">
        <v>782</v>
      </c>
      <c r="F84" s="119" t="s">
        <v>783</v>
      </c>
      <c r="G84" s="120" t="s">
        <v>339</v>
      </c>
      <c r="H84" s="121">
        <v>99</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19.5" x14ac:dyDescent="0.2">
      <c r="B85" s="28"/>
      <c r="D85" s="131" t="s">
        <v>168</v>
      </c>
      <c r="F85" s="132" t="s">
        <v>872</v>
      </c>
      <c r="I85" s="133"/>
      <c r="L85" s="28"/>
      <c r="M85" s="134"/>
      <c r="T85" s="49"/>
      <c r="AT85" s="13" t="s">
        <v>168</v>
      </c>
      <c r="AU85" s="13" t="s">
        <v>69</v>
      </c>
    </row>
    <row r="86" spans="2:65" s="1" customFormat="1" ht="44.25" customHeight="1" x14ac:dyDescent="0.2">
      <c r="B86" s="28"/>
      <c r="C86" s="117" t="s">
        <v>142</v>
      </c>
      <c r="D86" s="117" t="s">
        <v>149</v>
      </c>
      <c r="E86" s="118" t="s">
        <v>873</v>
      </c>
      <c r="F86" s="119" t="s">
        <v>874</v>
      </c>
      <c r="G86" s="120" t="s">
        <v>227</v>
      </c>
      <c r="H86" s="121">
        <v>8</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19.5" x14ac:dyDescent="0.2">
      <c r="B87" s="28"/>
      <c r="D87" s="131" t="s">
        <v>168</v>
      </c>
      <c r="F87" s="132" t="s">
        <v>875</v>
      </c>
      <c r="I87" s="133"/>
      <c r="L87" s="28"/>
      <c r="M87" s="134"/>
      <c r="T87" s="49"/>
      <c r="AT87" s="13" t="s">
        <v>168</v>
      </c>
      <c r="AU87" s="13" t="s">
        <v>69</v>
      </c>
    </row>
    <row r="88" spans="2:65" s="1" customFormat="1" ht="44.25" customHeight="1" x14ac:dyDescent="0.2">
      <c r="B88" s="28"/>
      <c r="C88" s="117" t="s">
        <v>152</v>
      </c>
      <c r="D88" s="117" t="s">
        <v>149</v>
      </c>
      <c r="E88" s="118" t="s">
        <v>178</v>
      </c>
      <c r="F88" s="119" t="s">
        <v>179</v>
      </c>
      <c r="G88" s="120" t="s">
        <v>180</v>
      </c>
      <c r="H88" s="121">
        <v>29.832000000000001</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29.25" x14ac:dyDescent="0.2">
      <c r="B89" s="28"/>
      <c r="D89" s="131" t="s">
        <v>168</v>
      </c>
      <c r="F89" s="132" t="s">
        <v>876</v>
      </c>
      <c r="I89" s="133"/>
      <c r="L89" s="28"/>
      <c r="M89" s="134"/>
      <c r="T89" s="49"/>
      <c r="AT89" s="13" t="s">
        <v>168</v>
      </c>
      <c r="AU89" s="13" t="s">
        <v>69</v>
      </c>
    </row>
    <row r="90" spans="2:65" s="1" customFormat="1" ht="49.15" customHeight="1" x14ac:dyDescent="0.2">
      <c r="B90" s="28"/>
      <c r="C90" s="117" t="s">
        <v>148</v>
      </c>
      <c r="D90" s="117" t="s">
        <v>149</v>
      </c>
      <c r="E90" s="118" t="s">
        <v>787</v>
      </c>
      <c r="F90" s="119" t="s">
        <v>788</v>
      </c>
      <c r="G90" s="120" t="s">
        <v>180</v>
      </c>
      <c r="H90" s="121">
        <v>29.832000000000001</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876</v>
      </c>
      <c r="I91" s="133"/>
      <c r="L91" s="28"/>
      <c r="M91" s="134"/>
      <c r="T91" s="49"/>
      <c r="AT91" s="13" t="s">
        <v>168</v>
      </c>
      <c r="AU91" s="13" t="s">
        <v>69</v>
      </c>
    </row>
    <row r="92" spans="2:65" s="1" customFormat="1" ht="44.25" customHeight="1" x14ac:dyDescent="0.2">
      <c r="B92" s="28"/>
      <c r="C92" s="117" t="s">
        <v>158</v>
      </c>
      <c r="D92" s="117" t="s">
        <v>149</v>
      </c>
      <c r="E92" s="118" t="s">
        <v>178</v>
      </c>
      <c r="F92" s="119" t="s">
        <v>179</v>
      </c>
      <c r="G92" s="120" t="s">
        <v>180</v>
      </c>
      <c r="H92" s="121">
        <v>37.783999999999999</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48.75" x14ac:dyDescent="0.2">
      <c r="B93" s="28"/>
      <c r="D93" s="131" t="s">
        <v>168</v>
      </c>
      <c r="F93" s="132" t="s">
        <v>877</v>
      </c>
      <c r="I93" s="133"/>
      <c r="L93" s="28"/>
      <c r="M93" s="134"/>
      <c r="T93" s="49"/>
      <c r="AT93" s="13" t="s">
        <v>168</v>
      </c>
      <c r="AU93" s="13" t="s">
        <v>69</v>
      </c>
    </row>
    <row r="94" spans="2:65" s="1" customFormat="1" ht="49.15" customHeight="1" x14ac:dyDescent="0.2">
      <c r="B94" s="28"/>
      <c r="C94" s="117" t="s">
        <v>140</v>
      </c>
      <c r="D94" s="117" t="s">
        <v>149</v>
      </c>
      <c r="E94" s="118" t="s">
        <v>186</v>
      </c>
      <c r="F94" s="119" t="s">
        <v>187</v>
      </c>
      <c r="G94" s="120" t="s">
        <v>180</v>
      </c>
      <c r="H94" s="121">
        <v>37.783999999999999</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878</v>
      </c>
      <c r="I95" s="133"/>
      <c r="L95" s="28"/>
      <c r="M95" s="134"/>
      <c r="T95" s="49"/>
      <c r="AT95" s="13" t="s">
        <v>168</v>
      </c>
      <c r="AU95" s="13" t="s">
        <v>69</v>
      </c>
    </row>
    <row r="96" spans="2:65" s="1" customFormat="1" ht="49.15" customHeight="1" x14ac:dyDescent="0.2">
      <c r="B96" s="28"/>
      <c r="C96" s="117" t="s">
        <v>192</v>
      </c>
      <c r="D96" s="117" t="s">
        <v>149</v>
      </c>
      <c r="E96" s="118" t="s">
        <v>787</v>
      </c>
      <c r="F96" s="119" t="s">
        <v>788</v>
      </c>
      <c r="G96" s="120" t="s">
        <v>180</v>
      </c>
      <c r="H96" s="121">
        <v>37.783999999999999</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29.25" x14ac:dyDescent="0.2">
      <c r="B97" s="28"/>
      <c r="D97" s="131" t="s">
        <v>168</v>
      </c>
      <c r="F97" s="132" t="s">
        <v>879</v>
      </c>
      <c r="I97" s="133"/>
      <c r="L97" s="28"/>
      <c r="M97" s="134"/>
      <c r="T97" s="49"/>
      <c r="AT97" s="13" t="s">
        <v>168</v>
      </c>
      <c r="AU97" s="13" t="s">
        <v>69</v>
      </c>
    </row>
    <row r="98" spans="2:65" s="1" customFormat="1" ht="24.2" customHeight="1" x14ac:dyDescent="0.2">
      <c r="B98" s="28"/>
      <c r="C98" s="117" t="s">
        <v>155</v>
      </c>
      <c r="D98" s="117" t="s">
        <v>149</v>
      </c>
      <c r="E98" s="118" t="s">
        <v>166</v>
      </c>
      <c r="F98" s="119" t="s">
        <v>167</v>
      </c>
      <c r="G98" s="120" t="s">
        <v>138</v>
      </c>
      <c r="H98" s="121">
        <v>8</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19.5" x14ac:dyDescent="0.2">
      <c r="B99" s="28"/>
      <c r="D99" s="131" t="s">
        <v>168</v>
      </c>
      <c r="F99" s="132" t="s">
        <v>792</v>
      </c>
      <c r="I99" s="133"/>
      <c r="L99" s="28"/>
      <c r="M99" s="134"/>
      <c r="T99" s="49"/>
      <c r="AT99" s="13" t="s">
        <v>168</v>
      </c>
      <c r="AU99" s="13" t="s">
        <v>69</v>
      </c>
    </row>
    <row r="100" spans="2:65" s="1" customFormat="1" ht="44.25" customHeight="1" x14ac:dyDescent="0.2">
      <c r="B100" s="28"/>
      <c r="C100" s="117" t="s">
        <v>201</v>
      </c>
      <c r="D100" s="117" t="s">
        <v>149</v>
      </c>
      <c r="E100" s="118" t="s">
        <v>170</v>
      </c>
      <c r="F100" s="119" t="s">
        <v>171</v>
      </c>
      <c r="G100" s="120" t="s">
        <v>172</v>
      </c>
      <c r="H100" s="121">
        <v>0.04</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19.5" x14ac:dyDescent="0.2">
      <c r="B101" s="28"/>
      <c r="D101" s="131" t="s">
        <v>168</v>
      </c>
      <c r="F101" s="132" t="s">
        <v>793</v>
      </c>
      <c r="I101" s="133"/>
      <c r="L101" s="28"/>
      <c r="M101" s="134"/>
      <c r="T101" s="49"/>
      <c r="AT101" s="13" t="s">
        <v>168</v>
      </c>
      <c r="AU101" s="13" t="s">
        <v>69</v>
      </c>
    </row>
    <row r="102" spans="2:65" s="1" customFormat="1" ht="114.95" customHeight="1" x14ac:dyDescent="0.2">
      <c r="B102" s="28"/>
      <c r="C102" s="117" t="s">
        <v>8</v>
      </c>
      <c r="D102" s="117" t="s">
        <v>149</v>
      </c>
      <c r="E102" s="118" t="s">
        <v>794</v>
      </c>
      <c r="F102" s="119" t="s">
        <v>795</v>
      </c>
      <c r="G102" s="120" t="s">
        <v>172</v>
      </c>
      <c r="H102" s="121">
        <v>0.04</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796</v>
      </c>
      <c r="I103" s="133"/>
      <c r="L103" s="28"/>
      <c r="M103" s="134"/>
      <c r="T103" s="49"/>
      <c r="AT103" s="13" t="s">
        <v>168</v>
      </c>
      <c r="AU103" s="13" t="s">
        <v>69</v>
      </c>
    </row>
    <row r="104" spans="2:65" s="1" customFormat="1" ht="37.9" customHeight="1" x14ac:dyDescent="0.2">
      <c r="B104" s="28"/>
      <c r="C104" s="117" t="s">
        <v>210</v>
      </c>
      <c r="D104" s="117" t="s">
        <v>149</v>
      </c>
      <c r="E104" s="118" t="s">
        <v>797</v>
      </c>
      <c r="F104" s="119" t="s">
        <v>798</v>
      </c>
      <c r="G104" s="120" t="s">
        <v>176</v>
      </c>
      <c r="H104" s="121">
        <v>9.6</v>
      </c>
      <c r="I104" s="122"/>
      <c r="J104" s="123">
        <f>ROUND(I104*H104,2)</f>
        <v>0</v>
      </c>
      <c r="K104" s="119" t="s">
        <v>139</v>
      </c>
      <c r="L104" s="28"/>
      <c r="M104" s="124" t="s">
        <v>19</v>
      </c>
      <c r="N104" s="125" t="s">
        <v>40</v>
      </c>
      <c r="P104" s="113">
        <f>O104*H104</f>
        <v>0</v>
      </c>
      <c r="Q104" s="113">
        <v>0</v>
      </c>
      <c r="R104" s="113">
        <f>Q104*H104</f>
        <v>0</v>
      </c>
      <c r="S104" s="113">
        <v>0</v>
      </c>
      <c r="T104" s="114">
        <f>S104*H104</f>
        <v>0</v>
      </c>
      <c r="AR104" s="115" t="s">
        <v>142</v>
      </c>
      <c r="AT104" s="115" t="s">
        <v>149</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19.5" x14ac:dyDescent="0.2">
      <c r="B105" s="28"/>
      <c r="D105" s="131" t="s">
        <v>168</v>
      </c>
      <c r="F105" s="132" t="s">
        <v>880</v>
      </c>
      <c r="I105" s="133"/>
      <c r="L105" s="28"/>
      <c r="M105" s="134"/>
      <c r="T105" s="49"/>
      <c r="AT105" s="13" t="s">
        <v>168</v>
      </c>
      <c r="AU105" s="13" t="s">
        <v>69</v>
      </c>
    </row>
    <row r="106" spans="2:65" s="1" customFormat="1" ht="37.9" customHeight="1" x14ac:dyDescent="0.2">
      <c r="B106" s="28"/>
      <c r="C106" s="117" t="s">
        <v>161</v>
      </c>
      <c r="D106" s="117" t="s">
        <v>149</v>
      </c>
      <c r="E106" s="118" t="s">
        <v>333</v>
      </c>
      <c r="F106" s="119" t="s">
        <v>334</v>
      </c>
      <c r="G106" s="120" t="s">
        <v>176</v>
      </c>
      <c r="H106" s="121">
        <v>50</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19.5" x14ac:dyDescent="0.2">
      <c r="B107" s="28"/>
      <c r="D107" s="131" t="s">
        <v>168</v>
      </c>
      <c r="F107" s="132" t="s">
        <v>881</v>
      </c>
      <c r="I107" s="133"/>
      <c r="L107" s="28"/>
      <c r="M107" s="134"/>
      <c r="T107" s="49"/>
      <c r="AT107" s="13" t="s">
        <v>168</v>
      </c>
      <c r="AU107" s="13" t="s">
        <v>69</v>
      </c>
    </row>
    <row r="108" spans="2:65" s="1" customFormat="1" ht="44.25" customHeight="1" x14ac:dyDescent="0.2">
      <c r="B108" s="28"/>
      <c r="C108" s="117" t="s">
        <v>217</v>
      </c>
      <c r="D108" s="117" t="s">
        <v>149</v>
      </c>
      <c r="E108" s="118" t="s">
        <v>178</v>
      </c>
      <c r="F108" s="119" t="s">
        <v>179</v>
      </c>
      <c r="G108" s="120" t="s">
        <v>180</v>
      </c>
      <c r="H108" s="121">
        <v>241.995</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29.25" x14ac:dyDescent="0.2">
      <c r="B109" s="28"/>
      <c r="D109" s="131" t="s">
        <v>168</v>
      </c>
      <c r="F109" s="132" t="s">
        <v>882</v>
      </c>
      <c r="I109" s="133"/>
      <c r="L109" s="28"/>
      <c r="M109" s="134"/>
      <c r="T109" s="49"/>
      <c r="AT109" s="13" t="s">
        <v>168</v>
      </c>
      <c r="AU109" s="13" t="s">
        <v>69</v>
      </c>
    </row>
    <row r="110" spans="2:65" s="1" customFormat="1" ht="49.15" customHeight="1" x14ac:dyDescent="0.2">
      <c r="B110" s="28"/>
      <c r="C110" s="117" t="s">
        <v>164</v>
      </c>
      <c r="D110" s="117" t="s">
        <v>149</v>
      </c>
      <c r="E110" s="118" t="s">
        <v>186</v>
      </c>
      <c r="F110" s="119" t="s">
        <v>187</v>
      </c>
      <c r="G110" s="120" t="s">
        <v>180</v>
      </c>
      <c r="H110" s="121">
        <v>241.995</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29.25" x14ac:dyDescent="0.2">
      <c r="B111" s="28"/>
      <c r="D111" s="131" t="s">
        <v>168</v>
      </c>
      <c r="F111" s="132" t="s">
        <v>883</v>
      </c>
      <c r="I111" s="133"/>
      <c r="L111" s="28"/>
      <c r="M111" s="134"/>
      <c r="T111" s="49"/>
      <c r="AT111" s="13" t="s">
        <v>168</v>
      </c>
      <c r="AU111" s="13" t="s">
        <v>69</v>
      </c>
    </row>
    <row r="112" spans="2:65" s="1" customFormat="1" ht="49.15" customHeight="1" x14ac:dyDescent="0.2">
      <c r="B112" s="28"/>
      <c r="C112" s="117" t="s">
        <v>224</v>
      </c>
      <c r="D112" s="117" t="s">
        <v>149</v>
      </c>
      <c r="E112" s="118" t="s">
        <v>189</v>
      </c>
      <c r="F112" s="119" t="s">
        <v>190</v>
      </c>
      <c r="G112" s="120" t="s">
        <v>180</v>
      </c>
      <c r="H112" s="121">
        <v>241.995</v>
      </c>
      <c r="I112" s="122"/>
      <c r="J112" s="123">
        <f>ROUND(I112*H112,2)</f>
        <v>0</v>
      </c>
      <c r="K112" s="119" t="s">
        <v>139</v>
      </c>
      <c r="L112" s="28"/>
      <c r="M112" s="124" t="s">
        <v>19</v>
      </c>
      <c r="N112" s="125" t="s">
        <v>40</v>
      </c>
      <c r="P112" s="113">
        <f>O112*H112</f>
        <v>0</v>
      </c>
      <c r="Q112" s="113">
        <v>0</v>
      </c>
      <c r="R112" s="113">
        <f>Q112*H112</f>
        <v>0</v>
      </c>
      <c r="S112" s="113">
        <v>0</v>
      </c>
      <c r="T112" s="114">
        <f>S112*H112</f>
        <v>0</v>
      </c>
      <c r="AR112" s="115" t="s">
        <v>142</v>
      </c>
      <c r="AT112" s="115" t="s">
        <v>149</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29.25" x14ac:dyDescent="0.2">
      <c r="B113" s="28"/>
      <c r="D113" s="131" t="s">
        <v>168</v>
      </c>
      <c r="F113" s="132" t="s">
        <v>884</v>
      </c>
      <c r="I113" s="133"/>
      <c r="L113" s="28"/>
      <c r="M113" s="134"/>
      <c r="T113" s="49"/>
      <c r="AT113" s="13" t="s">
        <v>168</v>
      </c>
      <c r="AU113" s="13" t="s">
        <v>69</v>
      </c>
    </row>
    <row r="114" spans="2:65" s="1" customFormat="1" ht="49.15" customHeight="1" x14ac:dyDescent="0.2">
      <c r="B114" s="28"/>
      <c r="C114" s="117" t="s">
        <v>195</v>
      </c>
      <c r="D114" s="117" t="s">
        <v>149</v>
      </c>
      <c r="E114" s="118" t="s">
        <v>804</v>
      </c>
      <c r="F114" s="119" t="s">
        <v>805</v>
      </c>
      <c r="G114" s="120" t="s">
        <v>227</v>
      </c>
      <c r="H114" s="121">
        <v>40</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885</v>
      </c>
      <c r="I115" s="133"/>
      <c r="L115" s="28"/>
      <c r="M115" s="134"/>
      <c r="T115" s="49"/>
      <c r="AT115" s="13" t="s">
        <v>168</v>
      </c>
      <c r="AU115" s="13" t="s">
        <v>69</v>
      </c>
    </row>
    <row r="116" spans="2:65" s="1" customFormat="1" ht="49.15" customHeight="1" x14ac:dyDescent="0.2">
      <c r="B116" s="28"/>
      <c r="C116" s="117" t="s">
        <v>233</v>
      </c>
      <c r="D116" s="117" t="s">
        <v>149</v>
      </c>
      <c r="E116" s="118" t="s">
        <v>807</v>
      </c>
      <c r="F116" s="119" t="s">
        <v>808</v>
      </c>
      <c r="G116" s="120" t="s">
        <v>227</v>
      </c>
      <c r="H116" s="121">
        <v>6</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19.5" x14ac:dyDescent="0.2">
      <c r="B117" s="28"/>
      <c r="D117" s="131" t="s">
        <v>168</v>
      </c>
      <c r="F117" s="132" t="s">
        <v>809</v>
      </c>
      <c r="I117" s="133"/>
      <c r="L117" s="28"/>
      <c r="M117" s="134"/>
      <c r="T117" s="49"/>
      <c r="AT117" s="13" t="s">
        <v>168</v>
      </c>
      <c r="AU117" s="13" t="s">
        <v>69</v>
      </c>
    </row>
    <row r="118" spans="2:65" s="1" customFormat="1" ht="16.5" customHeight="1" x14ac:dyDescent="0.2">
      <c r="B118" s="28"/>
      <c r="C118" s="103" t="s">
        <v>199</v>
      </c>
      <c r="D118" s="103" t="s">
        <v>135</v>
      </c>
      <c r="E118" s="104" t="s">
        <v>810</v>
      </c>
      <c r="F118" s="105" t="s">
        <v>811</v>
      </c>
      <c r="G118" s="106" t="s">
        <v>227</v>
      </c>
      <c r="H118" s="107">
        <v>40</v>
      </c>
      <c r="I118" s="108"/>
      <c r="J118" s="109">
        <f>ROUND(I118*H118,2)</f>
        <v>0</v>
      </c>
      <c r="K118" s="105" t="s">
        <v>139</v>
      </c>
      <c r="L118" s="110"/>
      <c r="M118" s="111" t="s">
        <v>19</v>
      </c>
      <c r="N118" s="112" t="s">
        <v>40</v>
      </c>
      <c r="P118" s="113">
        <f>O118*H118</f>
        <v>0</v>
      </c>
      <c r="Q118" s="113">
        <v>0</v>
      </c>
      <c r="R118" s="113">
        <f>Q118*H118</f>
        <v>0</v>
      </c>
      <c r="S118" s="113">
        <v>0</v>
      </c>
      <c r="T118" s="114">
        <f>S118*H118</f>
        <v>0</v>
      </c>
      <c r="AR118" s="115" t="s">
        <v>140</v>
      </c>
      <c r="AT118" s="115" t="s">
        <v>135</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19.5" x14ac:dyDescent="0.2">
      <c r="B119" s="28"/>
      <c r="D119" s="131" t="s">
        <v>168</v>
      </c>
      <c r="F119" s="132" t="s">
        <v>885</v>
      </c>
      <c r="I119" s="133"/>
      <c r="L119" s="28"/>
      <c r="M119" s="134"/>
      <c r="T119" s="49"/>
      <c r="AT119" s="13" t="s">
        <v>168</v>
      </c>
      <c r="AU119" s="13" t="s">
        <v>69</v>
      </c>
    </row>
    <row r="120" spans="2:65" s="1" customFormat="1" ht="16.5" customHeight="1" x14ac:dyDescent="0.2">
      <c r="B120" s="28"/>
      <c r="C120" s="103" t="s">
        <v>7</v>
      </c>
      <c r="D120" s="103" t="s">
        <v>135</v>
      </c>
      <c r="E120" s="104" t="s">
        <v>812</v>
      </c>
      <c r="F120" s="105" t="s">
        <v>813</v>
      </c>
      <c r="G120" s="106" t="s">
        <v>138</v>
      </c>
      <c r="H120" s="107">
        <v>4</v>
      </c>
      <c r="I120" s="108"/>
      <c r="J120" s="109">
        <f>ROUND(I120*H120,2)</f>
        <v>0</v>
      </c>
      <c r="K120" s="105" t="s">
        <v>139</v>
      </c>
      <c r="L120" s="110"/>
      <c r="M120" s="111" t="s">
        <v>19</v>
      </c>
      <c r="N120" s="112" t="s">
        <v>40</v>
      </c>
      <c r="P120" s="113">
        <f>O120*H120</f>
        <v>0</v>
      </c>
      <c r="Q120" s="113">
        <v>0</v>
      </c>
      <c r="R120" s="113">
        <f>Q120*H120</f>
        <v>0</v>
      </c>
      <c r="S120" s="113">
        <v>0</v>
      </c>
      <c r="T120" s="114">
        <f>S120*H120</f>
        <v>0</v>
      </c>
      <c r="AR120" s="115" t="s">
        <v>140</v>
      </c>
      <c r="AT120" s="115" t="s">
        <v>135</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19.5" x14ac:dyDescent="0.2">
      <c r="B121" s="28"/>
      <c r="D121" s="131" t="s">
        <v>168</v>
      </c>
      <c r="F121" s="132" t="s">
        <v>814</v>
      </c>
      <c r="I121" s="133"/>
      <c r="L121" s="28"/>
      <c r="M121" s="134"/>
      <c r="T121" s="49"/>
      <c r="AT121" s="13" t="s">
        <v>168</v>
      </c>
      <c r="AU121" s="13" t="s">
        <v>69</v>
      </c>
    </row>
    <row r="122" spans="2:65" s="1" customFormat="1" ht="16.5" customHeight="1" x14ac:dyDescent="0.2">
      <c r="B122" s="28"/>
      <c r="C122" s="103" t="s">
        <v>204</v>
      </c>
      <c r="D122" s="103" t="s">
        <v>135</v>
      </c>
      <c r="E122" s="104" t="s">
        <v>815</v>
      </c>
      <c r="F122" s="105" t="s">
        <v>816</v>
      </c>
      <c r="G122" s="106" t="s">
        <v>138</v>
      </c>
      <c r="H122" s="107">
        <v>4</v>
      </c>
      <c r="I122" s="108"/>
      <c r="J122" s="109">
        <f>ROUND(I122*H122,2)</f>
        <v>0</v>
      </c>
      <c r="K122" s="105" t="s">
        <v>139</v>
      </c>
      <c r="L122" s="110"/>
      <c r="M122" s="111" t="s">
        <v>19</v>
      </c>
      <c r="N122" s="112" t="s">
        <v>40</v>
      </c>
      <c r="P122" s="113">
        <f>O122*H122</f>
        <v>0</v>
      </c>
      <c r="Q122" s="113">
        <v>0</v>
      </c>
      <c r="R122" s="113">
        <f>Q122*H122</f>
        <v>0</v>
      </c>
      <c r="S122" s="113">
        <v>0</v>
      </c>
      <c r="T122" s="114">
        <f>S122*H122</f>
        <v>0</v>
      </c>
      <c r="AR122" s="115" t="s">
        <v>140</v>
      </c>
      <c r="AT122" s="115" t="s">
        <v>135</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814</v>
      </c>
      <c r="I123" s="133"/>
      <c r="L123" s="28"/>
      <c r="M123" s="134"/>
      <c r="T123" s="49"/>
      <c r="AT123" s="13" t="s">
        <v>168</v>
      </c>
      <c r="AU123" s="13" t="s">
        <v>69</v>
      </c>
    </row>
    <row r="124" spans="2:65" s="1" customFormat="1" ht="49.15" customHeight="1" x14ac:dyDescent="0.2">
      <c r="B124" s="28"/>
      <c r="C124" s="117" t="s">
        <v>249</v>
      </c>
      <c r="D124" s="117" t="s">
        <v>149</v>
      </c>
      <c r="E124" s="118" t="s">
        <v>817</v>
      </c>
      <c r="F124" s="119" t="s">
        <v>818</v>
      </c>
      <c r="G124" s="120" t="s">
        <v>138</v>
      </c>
      <c r="H124" s="121">
        <v>1</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819</v>
      </c>
      <c r="I125" s="133"/>
      <c r="L125" s="28"/>
      <c r="M125" s="134"/>
      <c r="T125" s="49"/>
      <c r="AT125" s="13" t="s">
        <v>168</v>
      </c>
      <c r="AU125" s="13" t="s">
        <v>69</v>
      </c>
    </row>
    <row r="126" spans="2:65" s="1" customFormat="1" ht="55.5" customHeight="1" x14ac:dyDescent="0.2">
      <c r="B126" s="28"/>
      <c r="C126" s="117" t="s">
        <v>208</v>
      </c>
      <c r="D126" s="117" t="s">
        <v>149</v>
      </c>
      <c r="E126" s="118" t="s">
        <v>820</v>
      </c>
      <c r="F126" s="119" t="s">
        <v>821</v>
      </c>
      <c r="G126" s="120" t="s">
        <v>138</v>
      </c>
      <c r="H126" s="121">
        <v>1</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29.25" x14ac:dyDescent="0.2">
      <c r="B127" s="28"/>
      <c r="D127" s="131" t="s">
        <v>168</v>
      </c>
      <c r="F127" s="132" t="s">
        <v>822</v>
      </c>
      <c r="I127" s="133"/>
      <c r="L127" s="28"/>
      <c r="M127" s="134"/>
      <c r="T127" s="49"/>
      <c r="AT127" s="13" t="s">
        <v>168</v>
      </c>
      <c r="AU127" s="13" t="s">
        <v>69</v>
      </c>
    </row>
    <row r="128" spans="2:65" s="1" customFormat="1" ht="37.9" customHeight="1" x14ac:dyDescent="0.2">
      <c r="B128" s="28"/>
      <c r="C128" s="117" t="s">
        <v>258</v>
      </c>
      <c r="D128" s="117" t="s">
        <v>149</v>
      </c>
      <c r="E128" s="118" t="s">
        <v>193</v>
      </c>
      <c r="F128" s="119" t="s">
        <v>194</v>
      </c>
      <c r="G128" s="120" t="s">
        <v>172</v>
      </c>
      <c r="H128" s="121">
        <v>0.04</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796</v>
      </c>
      <c r="I129" s="133"/>
      <c r="L129" s="28"/>
      <c r="M129" s="134"/>
      <c r="T129" s="49"/>
      <c r="AT129" s="13" t="s">
        <v>168</v>
      </c>
      <c r="AU129" s="13" t="s">
        <v>69</v>
      </c>
    </row>
    <row r="130" spans="2:65" s="1" customFormat="1" ht="16.5" customHeight="1" x14ac:dyDescent="0.2">
      <c r="B130" s="28"/>
      <c r="C130" s="103" t="s">
        <v>213</v>
      </c>
      <c r="D130" s="103" t="s">
        <v>135</v>
      </c>
      <c r="E130" s="104" t="s">
        <v>823</v>
      </c>
      <c r="F130" s="105" t="s">
        <v>824</v>
      </c>
      <c r="G130" s="106" t="s">
        <v>138</v>
      </c>
      <c r="H130" s="107">
        <v>200</v>
      </c>
      <c r="I130" s="108"/>
      <c r="J130" s="109">
        <f>ROUND(I130*H130,2)</f>
        <v>0</v>
      </c>
      <c r="K130" s="105" t="s">
        <v>139</v>
      </c>
      <c r="L130" s="110"/>
      <c r="M130" s="111" t="s">
        <v>19</v>
      </c>
      <c r="N130" s="112" t="s">
        <v>40</v>
      </c>
      <c r="P130" s="113">
        <f>O130*H130</f>
        <v>0</v>
      </c>
      <c r="Q130" s="113">
        <v>0</v>
      </c>
      <c r="R130" s="113">
        <f>Q130*H130</f>
        <v>0</v>
      </c>
      <c r="S130" s="113">
        <v>0</v>
      </c>
      <c r="T130" s="114">
        <f>S130*H130</f>
        <v>0</v>
      </c>
      <c r="AR130" s="115" t="s">
        <v>140</v>
      </c>
      <c r="AT130" s="115" t="s">
        <v>135</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825</v>
      </c>
      <c r="I131" s="133"/>
      <c r="L131" s="28"/>
      <c r="M131" s="134"/>
      <c r="T131" s="49"/>
      <c r="AT131" s="13" t="s">
        <v>168</v>
      </c>
      <c r="AU131" s="13" t="s">
        <v>69</v>
      </c>
    </row>
    <row r="132" spans="2:65" s="1" customFormat="1" ht="49.15" customHeight="1" x14ac:dyDescent="0.2">
      <c r="B132" s="28"/>
      <c r="C132" s="117" t="s">
        <v>267</v>
      </c>
      <c r="D132" s="117" t="s">
        <v>149</v>
      </c>
      <c r="E132" s="118" t="s">
        <v>817</v>
      </c>
      <c r="F132" s="119" t="s">
        <v>818</v>
      </c>
      <c r="G132" s="120" t="s">
        <v>138</v>
      </c>
      <c r="H132" s="121">
        <v>1</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19.5" x14ac:dyDescent="0.2">
      <c r="B133" s="28"/>
      <c r="D133" s="131" t="s">
        <v>168</v>
      </c>
      <c r="F133" s="132" t="s">
        <v>819</v>
      </c>
      <c r="I133" s="133"/>
      <c r="L133" s="28"/>
      <c r="M133" s="134"/>
      <c r="T133" s="49"/>
      <c r="AT133" s="13" t="s">
        <v>168</v>
      </c>
      <c r="AU133" s="13" t="s">
        <v>69</v>
      </c>
    </row>
    <row r="134" spans="2:65" s="1" customFormat="1" ht="55.5" customHeight="1" x14ac:dyDescent="0.2">
      <c r="B134" s="28"/>
      <c r="C134" s="117" t="s">
        <v>215</v>
      </c>
      <c r="D134" s="117" t="s">
        <v>149</v>
      </c>
      <c r="E134" s="118" t="s">
        <v>820</v>
      </c>
      <c r="F134" s="119" t="s">
        <v>821</v>
      </c>
      <c r="G134" s="120" t="s">
        <v>138</v>
      </c>
      <c r="H134" s="121">
        <v>9</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29.25" x14ac:dyDescent="0.2">
      <c r="B135" s="28"/>
      <c r="D135" s="131" t="s">
        <v>168</v>
      </c>
      <c r="F135" s="132" t="s">
        <v>826</v>
      </c>
      <c r="I135" s="133"/>
      <c r="L135" s="28"/>
      <c r="M135" s="134"/>
      <c r="T135" s="49"/>
      <c r="AT135" s="13" t="s">
        <v>168</v>
      </c>
      <c r="AU135" s="13" t="s">
        <v>69</v>
      </c>
    </row>
    <row r="136" spans="2:65" s="1" customFormat="1" ht="16.5" customHeight="1" x14ac:dyDescent="0.2">
      <c r="B136" s="28"/>
      <c r="C136" s="103" t="s">
        <v>273</v>
      </c>
      <c r="D136" s="103" t="s">
        <v>135</v>
      </c>
      <c r="E136" s="104" t="s">
        <v>211</v>
      </c>
      <c r="F136" s="105" t="s">
        <v>212</v>
      </c>
      <c r="G136" s="106" t="s">
        <v>180</v>
      </c>
      <c r="H136" s="107">
        <v>171.75399999999999</v>
      </c>
      <c r="I136" s="108"/>
      <c r="J136" s="109">
        <f>ROUND(I136*H136,2)</f>
        <v>0</v>
      </c>
      <c r="K136" s="105" t="s">
        <v>139</v>
      </c>
      <c r="L136" s="110"/>
      <c r="M136" s="111" t="s">
        <v>19</v>
      </c>
      <c r="N136" s="112" t="s">
        <v>40</v>
      </c>
      <c r="P136" s="113">
        <f>O136*H136</f>
        <v>0</v>
      </c>
      <c r="Q136" s="113">
        <v>0</v>
      </c>
      <c r="R136" s="113">
        <f>Q136*H136</f>
        <v>0</v>
      </c>
      <c r="S136" s="113">
        <v>0</v>
      </c>
      <c r="T136" s="114">
        <f>S136*H136</f>
        <v>0</v>
      </c>
      <c r="AR136" s="115" t="s">
        <v>140</v>
      </c>
      <c r="AT136" s="115" t="s">
        <v>135</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827</v>
      </c>
      <c r="I137" s="133"/>
      <c r="L137" s="28"/>
      <c r="M137" s="134"/>
      <c r="T137" s="49"/>
      <c r="AT137" s="13" t="s">
        <v>168</v>
      </c>
      <c r="AU137" s="13" t="s">
        <v>69</v>
      </c>
    </row>
    <row r="138" spans="2:65" s="1" customFormat="1" ht="16.5" customHeight="1" x14ac:dyDescent="0.2">
      <c r="B138" s="28"/>
      <c r="C138" s="103" t="s">
        <v>218</v>
      </c>
      <c r="D138" s="103" t="s">
        <v>135</v>
      </c>
      <c r="E138" s="104" t="s">
        <v>828</v>
      </c>
      <c r="F138" s="105" t="s">
        <v>829</v>
      </c>
      <c r="G138" s="106" t="s">
        <v>180</v>
      </c>
      <c r="H138" s="107">
        <v>17.760000000000002</v>
      </c>
      <c r="I138" s="108"/>
      <c r="J138" s="109">
        <f>ROUND(I138*H138,2)</f>
        <v>0</v>
      </c>
      <c r="K138" s="105" t="s">
        <v>139</v>
      </c>
      <c r="L138" s="110"/>
      <c r="M138" s="111" t="s">
        <v>19</v>
      </c>
      <c r="N138" s="112" t="s">
        <v>40</v>
      </c>
      <c r="P138" s="113">
        <f>O138*H138</f>
        <v>0</v>
      </c>
      <c r="Q138" s="113">
        <v>0</v>
      </c>
      <c r="R138" s="113">
        <f>Q138*H138</f>
        <v>0</v>
      </c>
      <c r="S138" s="113">
        <v>0</v>
      </c>
      <c r="T138" s="114">
        <f>S138*H138</f>
        <v>0</v>
      </c>
      <c r="AR138" s="115" t="s">
        <v>140</v>
      </c>
      <c r="AT138" s="115" t="s">
        <v>135</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19.5" x14ac:dyDescent="0.2">
      <c r="B139" s="28"/>
      <c r="D139" s="131" t="s">
        <v>168</v>
      </c>
      <c r="F139" s="132" t="s">
        <v>886</v>
      </c>
      <c r="I139" s="133"/>
      <c r="L139" s="28"/>
      <c r="M139" s="134"/>
      <c r="T139" s="49"/>
      <c r="AT139" s="13" t="s">
        <v>168</v>
      </c>
      <c r="AU139" s="13" t="s">
        <v>69</v>
      </c>
    </row>
    <row r="140" spans="2:65" s="1" customFormat="1" ht="44.25" customHeight="1" x14ac:dyDescent="0.2">
      <c r="B140" s="28"/>
      <c r="C140" s="117" t="s">
        <v>280</v>
      </c>
      <c r="D140" s="117" t="s">
        <v>149</v>
      </c>
      <c r="E140" s="118" t="s">
        <v>178</v>
      </c>
      <c r="F140" s="119" t="s">
        <v>179</v>
      </c>
      <c r="G140" s="120" t="s">
        <v>180</v>
      </c>
      <c r="H140" s="121">
        <v>189.51400000000001</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19.5" x14ac:dyDescent="0.2">
      <c r="B141" s="28"/>
      <c r="D141" s="131" t="s">
        <v>168</v>
      </c>
      <c r="F141" s="132" t="s">
        <v>887</v>
      </c>
      <c r="I141" s="133"/>
      <c r="L141" s="28"/>
      <c r="M141" s="134"/>
      <c r="T141" s="49"/>
      <c r="AT141" s="13" t="s">
        <v>168</v>
      </c>
      <c r="AU141" s="13" t="s">
        <v>69</v>
      </c>
    </row>
    <row r="142" spans="2:65" s="1" customFormat="1" ht="49.15" customHeight="1" x14ac:dyDescent="0.2">
      <c r="B142" s="28"/>
      <c r="C142" s="117" t="s">
        <v>222</v>
      </c>
      <c r="D142" s="117" t="s">
        <v>149</v>
      </c>
      <c r="E142" s="118" t="s">
        <v>186</v>
      </c>
      <c r="F142" s="119" t="s">
        <v>187</v>
      </c>
      <c r="G142" s="120" t="s">
        <v>180</v>
      </c>
      <c r="H142" s="121">
        <v>947.57</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29.25" x14ac:dyDescent="0.2">
      <c r="B143" s="28"/>
      <c r="D143" s="131" t="s">
        <v>168</v>
      </c>
      <c r="F143" s="132" t="s">
        <v>888</v>
      </c>
      <c r="I143" s="133"/>
      <c r="L143" s="28"/>
      <c r="M143" s="134"/>
      <c r="T143" s="49"/>
      <c r="AT143" s="13" t="s">
        <v>168</v>
      </c>
      <c r="AU143" s="13" t="s">
        <v>69</v>
      </c>
    </row>
    <row r="144" spans="2:65" s="1" customFormat="1" ht="37.9" customHeight="1" x14ac:dyDescent="0.2">
      <c r="B144" s="28"/>
      <c r="C144" s="117" t="s">
        <v>289</v>
      </c>
      <c r="D144" s="117" t="s">
        <v>149</v>
      </c>
      <c r="E144" s="118" t="s">
        <v>268</v>
      </c>
      <c r="F144" s="119" t="s">
        <v>269</v>
      </c>
      <c r="G144" s="120" t="s">
        <v>227</v>
      </c>
      <c r="H144" s="121">
        <v>32.4</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19.5" x14ac:dyDescent="0.2">
      <c r="B145" s="28"/>
      <c r="D145" s="131" t="s">
        <v>168</v>
      </c>
      <c r="F145" s="132" t="s">
        <v>889</v>
      </c>
      <c r="I145" s="133"/>
      <c r="L145" s="28"/>
      <c r="M145" s="134"/>
      <c r="T145" s="49"/>
      <c r="AT145" s="13" t="s">
        <v>168</v>
      </c>
      <c r="AU145" s="13" t="s">
        <v>69</v>
      </c>
    </row>
    <row r="146" spans="2:65" s="1" customFormat="1" ht="16.5" customHeight="1" x14ac:dyDescent="0.2">
      <c r="B146" s="28"/>
      <c r="C146" s="103" t="s">
        <v>228</v>
      </c>
      <c r="D146" s="103" t="s">
        <v>135</v>
      </c>
      <c r="E146" s="104" t="s">
        <v>833</v>
      </c>
      <c r="F146" s="105" t="s">
        <v>834</v>
      </c>
      <c r="G146" s="106" t="s">
        <v>227</v>
      </c>
      <c r="H146" s="107">
        <v>32.4</v>
      </c>
      <c r="I146" s="108"/>
      <c r="J146" s="109">
        <f>ROUND(I146*H146,2)</f>
        <v>0</v>
      </c>
      <c r="K146" s="105" t="s">
        <v>139</v>
      </c>
      <c r="L146" s="110"/>
      <c r="M146" s="111" t="s">
        <v>19</v>
      </c>
      <c r="N146" s="112" t="s">
        <v>40</v>
      </c>
      <c r="P146" s="113">
        <f>O146*H146</f>
        <v>0</v>
      </c>
      <c r="Q146" s="113">
        <v>0</v>
      </c>
      <c r="R146" s="113">
        <f>Q146*H146</f>
        <v>0</v>
      </c>
      <c r="S146" s="113">
        <v>0</v>
      </c>
      <c r="T146" s="114">
        <f>S146*H146</f>
        <v>0</v>
      </c>
      <c r="AR146" s="115" t="s">
        <v>140</v>
      </c>
      <c r="AT146" s="115" t="s">
        <v>135</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889</v>
      </c>
      <c r="I147" s="133"/>
      <c r="L147" s="28"/>
      <c r="M147" s="134"/>
      <c r="T147" s="49"/>
      <c r="AT147" s="13" t="s">
        <v>168</v>
      </c>
      <c r="AU147" s="13" t="s">
        <v>69</v>
      </c>
    </row>
    <row r="148" spans="2:65" s="1" customFormat="1" ht="16.5" customHeight="1" x14ac:dyDescent="0.2">
      <c r="B148" s="28"/>
      <c r="C148" s="103" t="s">
        <v>297</v>
      </c>
      <c r="D148" s="103" t="s">
        <v>135</v>
      </c>
      <c r="E148" s="104" t="s">
        <v>835</v>
      </c>
      <c r="F148" s="105" t="s">
        <v>836</v>
      </c>
      <c r="G148" s="106" t="s">
        <v>176</v>
      </c>
      <c r="H148" s="107">
        <v>9.7200000000000006</v>
      </c>
      <c r="I148" s="108"/>
      <c r="J148" s="109">
        <f>ROUND(I148*H148,2)</f>
        <v>0</v>
      </c>
      <c r="K148" s="105" t="s">
        <v>139</v>
      </c>
      <c r="L148" s="110"/>
      <c r="M148" s="111" t="s">
        <v>19</v>
      </c>
      <c r="N148" s="112" t="s">
        <v>40</v>
      </c>
      <c r="P148" s="113">
        <f>O148*H148</f>
        <v>0</v>
      </c>
      <c r="Q148" s="113">
        <v>0</v>
      </c>
      <c r="R148" s="113">
        <f>Q148*H148</f>
        <v>0</v>
      </c>
      <c r="S148" s="113">
        <v>0</v>
      </c>
      <c r="T148" s="114">
        <f>S148*H148</f>
        <v>0</v>
      </c>
      <c r="AR148" s="115" t="s">
        <v>140</v>
      </c>
      <c r="AT148" s="115" t="s">
        <v>135</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29.25" x14ac:dyDescent="0.2">
      <c r="B149" s="28"/>
      <c r="D149" s="131" t="s">
        <v>168</v>
      </c>
      <c r="F149" s="132" t="s">
        <v>890</v>
      </c>
      <c r="I149" s="133"/>
      <c r="L149" s="28"/>
      <c r="M149" s="134"/>
      <c r="T149" s="49"/>
      <c r="AT149" s="13" t="s">
        <v>168</v>
      </c>
      <c r="AU149" s="13" t="s">
        <v>69</v>
      </c>
    </row>
    <row r="150" spans="2:65" s="1" customFormat="1" ht="44.25" customHeight="1" x14ac:dyDescent="0.2">
      <c r="B150" s="28"/>
      <c r="C150" s="117" t="s">
        <v>231</v>
      </c>
      <c r="D150" s="117" t="s">
        <v>149</v>
      </c>
      <c r="E150" s="118" t="s">
        <v>178</v>
      </c>
      <c r="F150" s="119" t="s">
        <v>179</v>
      </c>
      <c r="G150" s="120" t="s">
        <v>180</v>
      </c>
      <c r="H150" s="121">
        <v>21.384</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29.25" x14ac:dyDescent="0.2">
      <c r="B151" s="28"/>
      <c r="D151" s="131" t="s">
        <v>168</v>
      </c>
      <c r="F151" s="132" t="s">
        <v>891</v>
      </c>
      <c r="I151" s="133"/>
      <c r="L151" s="28"/>
      <c r="M151" s="134"/>
      <c r="T151" s="49"/>
      <c r="AT151" s="13" t="s">
        <v>168</v>
      </c>
      <c r="AU151" s="13" t="s">
        <v>69</v>
      </c>
    </row>
    <row r="152" spans="2:65" s="1" customFormat="1" ht="49.15" customHeight="1" x14ac:dyDescent="0.2">
      <c r="B152" s="28"/>
      <c r="C152" s="117" t="s">
        <v>305</v>
      </c>
      <c r="D152" s="117" t="s">
        <v>149</v>
      </c>
      <c r="E152" s="118" t="s">
        <v>186</v>
      </c>
      <c r="F152" s="119" t="s">
        <v>187</v>
      </c>
      <c r="G152" s="120" t="s">
        <v>180</v>
      </c>
      <c r="H152" s="121">
        <v>21.384</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308</v>
      </c>
    </row>
    <row r="153" spans="2:65" s="1" customFormat="1" ht="29.25" x14ac:dyDescent="0.2">
      <c r="B153" s="28"/>
      <c r="D153" s="131" t="s">
        <v>168</v>
      </c>
      <c r="F153" s="132" t="s">
        <v>892</v>
      </c>
      <c r="I153" s="133"/>
      <c r="L153" s="28"/>
      <c r="M153" s="134"/>
      <c r="T153" s="49"/>
      <c r="AT153" s="13" t="s">
        <v>168</v>
      </c>
      <c r="AU153" s="13" t="s">
        <v>69</v>
      </c>
    </row>
    <row r="154" spans="2:65" s="1" customFormat="1" ht="55.5" customHeight="1" x14ac:dyDescent="0.2">
      <c r="B154" s="28"/>
      <c r="C154" s="117" t="s">
        <v>236</v>
      </c>
      <c r="D154" s="117" t="s">
        <v>149</v>
      </c>
      <c r="E154" s="118" t="s">
        <v>234</v>
      </c>
      <c r="F154" s="119" t="s">
        <v>235</v>
      </c>
      <c r="G154" s="120" t="s">
        <v>180</v>
      </c>
      <c r="H154" s="121">
        <v>25.92</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309</v>
      </c>
    </row>
    <row r="155" spans="2:65" s="1" customFormat="1" ht="29.25" x14ac:dyDescent="0.2">
      <c r="B155" s="28"/>
      <c r="D155" s="131" t="s">
        <v>168</v>
      </c>
      <c r="F155" s="132" t="s">
        <v>893</v>
      </c>
      <c r="I155" s="133"/>
      <c r="L155" s="28"/>
      <c r="M155" s="134"/>
      <c r="T155" s="49"/>
      <c r="AT155" s="13" t="s">
        <v>168</v>
      </c>
      <c r="AU155" s="13" t="s">
        <v>69</v>
      </c>
    </row>
    <row r="156" spans="2:65" s="1" customFormat="1" ht="55.5" customHeight="1" x14ac:dyDescent="0.2">
      <c r="B156" s="28"/>
      <c r="C156" s="117" t="s">
        <v>311</v>
      </c>
      <c r="D156" s="117" t="s">
        <v>149</v>
      </c>
      <c r="E156" s="118" t="s">
        <v>684</v>
      </c>
      <c r="F156" s="119" t="s">
        <v>685</v>
      </c>
      <c r="G156" s="120" t="s">
        <v>180</v>
      </c>
      <c r="H156" s="121">
        <v>1140.48</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313</v>
      </c>
    </row>
    <row r="157" spans="2:65" s="1" customFormat="1" ht="29.25" x14ac:dyDescent="0.2">
      <c r="B157" s="28"/>
      <c r="D157" s="131" t="s">
        <v>168</v>
      </c>
      <c r="F157" s="132" t="s">
        <v>894</v>
      </c>
      <c r="I157" s="133"/>
      <c r="L157" s="28"/>
      <c r="M157" s="134"/>
      <c r="T157" s="49"/>
      <c r="AT157" s="13" t="s">
        <v>168</v>
      </c>
      <c r="AU157" s="13" t="s">
        <v>69</v>
      </c>
    </row>
    <row r="158" spans="2:65" s="1" customFormat="1" ht="49.15" customHeight="1" x14ac:dyDescent="0.2">
      <c r="B158" s="28"/>
      <c r="C158" s="117" t="s">
        <v>240</v>
      </c>
      <c r="D158" s="117" t="s">
        <v>149</v>
      </c>
      <c r="E158" s="118" t="s">
        <v>895</v>
      </c>
      <c r="F158" s="119" t="s">
        <v>896</v>
      </c>
      <c r="G158" s="120" t="s">
        <v>227</v>
      </c>
      <c r="H158" s="121">
        <v>16.5</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316</v>
      </c>
    </row>
    <row r="159" spans="2:65" s="1" customFormat="1" ht="19.5" x14ac:dyDescent="0.2">
      <c r="B159" s="28"/>
      <c r="D159" s="131" t="s">
        <v>168</v>
      </c>
      <c r="F159" s="132" t="s">
        <v>897</v>
      </c>
      <c r="I159" s="133"/>
      <c r="L159" s="28"/>
      <c r="M159" s="134"/>
      <c r="T159" s="49"/>
      <c r="AT159" s="13" t="s">
        <v>168</v>
      </c>
      <c r="AU159" s="13" t="s">
        <v>69</v>
      </c>
    </row>
    <row r="160" spans="2:65" s="1" customFormat="1" ht="16.5" customHeight="1" x14ac:dyDescent="0.2">
      <c r="B160" s="28"/>
      <c r="C160" s="103" t="s">
        <v>318</v>
      </c>
      <c r="D160" s="103" t="s">
        <v>135</v>
      </c>
      <c r="E160" s="104" t="s">
        <v>898</v>
      </c>
      <c r="F160" s="105" t="s">
        <v>899</v>
      </c>
      <c r="G160" s="106" t="s">
        <v>138</v>
      </c>
      <c r="H160" s="107">
        <v>11</v>
      </c>
      <c r="I160" s="108"/>
      <c r="J160" s="109">
        <f>ROUND(I160*H160,2)</f>
        <v>0</v>
      </c>
      <c r="K160" s="105" t="s">
        <v>139</v>
      </c>
      <c r="L160" s="110"/>
      <c r="M160" s="111" t="s">
        <v>19</v>
      </c>
      <c r="N160" s="112" t="s">
        <v>40</v>
      </c>
      <c r="P160" s="113">
        <f>O160*H160</f>
        <v>0</v>
      </c>
      <c r="Q160" s="113">
        <v>0</v>
      </c>
      <c r="R160" s="113">
        <f>Q160*H160</f>
        <v>0</v>
      </c>
      <c r="S160" s="113">
        <v>0</v>
      </c>
      <c r="T160" s="114">
        <f>S160*H160</f>
        <v>0</v>
      </c>
      <c r="AR160" s="115" t="s">
        <v>140</v>
      </c>
      <c r="AT160" s="115" t="s">
        <v>135</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321</v>
      </c>
    </row>
    <row r="161" spans="2:65" s="1" customFormat="1" ht="19.5" x14ac:dyDescent="0.2">
      <c r="B161" s="28"/>
      <c r="D161" s="131" t="s">
        <v>168</v>
      </c>
      <c r="F161" s="132" t="s">
        <v>900</v>
      </c>
      <c r="I161" s="133"/>
      <c r="L161" s="28"/>
      <c r="M161" s="134"/>
      <c r="T161" s="49"/>
      <c r="AT161" s="13" t="s">
        <v>168</v>
      </c>
      <c r="AU161" s="13" t="s">
        <v>69</v>
      </c>
    </row>
    <row r="162" spans="2:65" s="1" customFormat="1" ht="55.5" customHeight="1" x14ac:dyDescent="0.2">
      <c r="B162" s="28"/>
      <c r="C162" s="117" t="s">
        <v>242</v>
      </c>
      <c r="D162" s="117" t="s">
        <v>149</v>
      </c>
      <c r="E162" s="118" t="s">
        <v>234</v>
      </c>
      <c r="F162" s="119" t="s">
        <v>235</v>
      </c>
      <c r="G162" s="120" t="s">
        <v>180</v>
      </c>
      <c r="H162" s="121">
        <v>9.68</v>
      </c>
      <c r="I162" s="122"/>
      <c r="J162" s="123">
        <f>ROUND(I162*H162,2)</f>
        <v>0</v>
      </c>
      <c r="K162" s="119" t="s">
        <v>139</v>
      </c>
      <c r="L162" s="28"/>
      <c r="M162" s="124" t="s">
        <v>19</v>
      </c>
      <c r="N162" s="125" t="s">
        <v>40</v>
      </c>
      <c r="P162" s="113">
        <f>O162*H162</f>
        <v>0</v>
      </c>
      <c r="Q162" s="113">
        <v>0</v>
      </c>
      <c r="R162" s="113">
        <f>Q162*H162</f>
        <v>0</v>
      </c>
      <c r="S162" s="113">
        <v>0</v>
      </c>
      <c r="T162" s="114">
        <f>S162*H162</f>
        <v>0</v>
      </c>
      <c r="AR162" s="115" t="s">
        <v>142</v>
      </c>
      <c r="AT162" s="115" t="s">
        <v>149</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322</v>
      </c>
    </row>
    <row r="163" spans="2:65" s="1" customFormat="1" ht="19.5" x14ac:dyDescent="0.2">
      <c r="B163" s="28"/>
      <c r="D163" s="131" t="s">
        <v>168</v>
      </c>
      <c r="F163" s="132" t="s">
        <v>901</v>
      </c>
      <c r="I163" s="133"/>
      <c r="L163" s="28"/>
      <c r="M163" s="134"/>
      <c r="T163" s="49"/>
      <c r="AT163" s="13" t="s">
        <v>168</v>
      </c>
      <c r="AU163" s="13" t="s">
        <v>69</v>
      </c>
    </row>
    <row r="164" spans="2:65" s="1" customFormat="1" ht="16.5" customHeight="1" x14ac:dyDescent="0.2">
      <c r="B164" s="28"/>
      <c r="C164" s="103" t="s">
        <v>323</v>
      </c>
      <c r="D164" s="103" t="s">
        <v>135</v>
      </c>
      <c r="E164" s="104" t="s">
        <v>835</v>
      </c>
      <c r="F164" s="105" t="s">
        <v>836</v>
      </c>
      <c r="G164" s="106" t="s">
        <v>176</v>
      </c>
      <c r="H164" s="107">
        <v>4.95</v>
      </c>
      <c r="I164" s="108"/>
      <c r="J164" s="109">
        <f>ROUND(I164*H164,2)</f>
        <v>0</v>
      </c>
      <c r="K164" s="105" t="s">
        <v>139</v>
      </c>
      <c r="L164" s="110"/>
      <c r="M164" s="111" t="s">
        <v>19</v>
      </c>
      <c r="N164" s="112" t="s">
        <v>40</v>
      </c>
      <c r="P164" s="113">
        <f>O164*H164</f>
        <v>0</v>
      </c>
      <c r="Q164" s="113">
        <v>0</v>
      </c>
      <c r="R164" s="113">
        <f>Q164*H164</f>
        <v>0</v>
      </c>
      <c r="S164" s="113">
        <v>0</v>
      </c>
      <c r="T164" s="114">
        <f>S164*H164</f>
        <v>0</v>
      </c>
      <c r="AR164" s="115" t="s">
        <v>140</v>
      </c>
      <c r="AT164" s="115" t="s">
        <v>135</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326</v>
      </c>
    </row>
    <row r="165" spans="2:65" s="1" customFormat="1" ht="19.5" x14ac:dyDescent="0.2">
      <c r="B165" s="28"/>
      <c r="D165" s="131" t="s">
        <v>168</v>
      </c>
      <c r="F165" s="132" t="s">
        <v>902</v>
      </c>
      <c r="I165" s="133"/>
      <c r="L165" s="28"/>
      <c r="M165" s="134"/>
      <c r="T165" s="49"/>
      <c r="AT165" s="13" t="s">
        <v>168</v>
      </c>
      <c r="AU165" s="13" t="s">
        <v>69</v>
      </c>
    </row>
    <row r="166" spans="2:65" s="1" customFormat="1" ht="44.25" customHeight="1" x14ac:dyDescent="0.2">
      <c r="B166" s="28"/>
      <c r="C166" s="117" t="s">
        <v>247</v>
      </c>
      <c r="D166" s="117" t="s">
        <v>149</v>
      </c>
      <c r="E166" s="118" t="s">
        <v>178</v>
      </c>
      <c r="F166" s="119" t="s">
        <v>179</v>
      </c>
      <c r="G166" s="120" t="s">
        <v>180</v>
      </c>
      <c r="H166" s="121">
        <v>10.89</v>
      </c>
      <c r="I166" s="122"/>
      <c r="J166" s="123">
        <f>ROUND(I166*H166,2)</f>
        <v>0</v>
      </c>
      <c r="K166" s="119" t="s">
        <v>139</v>
      </c>
      <c r="L166" s="28"/>
      <c r="M166" s="124" t="s">
        <v>19</v>
      </c>
      <c r="N166" s="125" t="s">
        <v>40</v>
      </c>
      <c r="P166" s="113">
        <f>O166*H166</f>
        <v>0</v>
      </c>
      <c r="Q166" s="113">
        <v>0</v>
      </c>
      <c r="R166" s="113">
        <f>Q166*H166</f>
        <v>0</v>
      </c>
      <c r="S166" s="113">
        <v>0</v>
      </c>
      <c r="T166" s="114">
        <f>S166*H166</f>
        <v>0</v>
      </c>
      <c r="AR166" s="115" t="s">
        <v>142</v>
      </c>
      <c r="AT166" s="115" t="s">
        <v>149</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330</v>
      </c>
    </row>
    <row r="167" spans="2:65" s="1" customFormat="1" ht="29.25" x14ac:dyDescent="0.2">
      <c r="B167" s="28"/>
      <c r="D167" s="131" t="s">
        <v>168</v>
      </c>
      <c r="F167" s="132" t="s">
        <v>903</v>
      </c>
      <c r="I167" s="133"/>
      <c r="L167" s="28"/>
      <c r="M167" s="134"/>
      <c r="T167" s="49"/>
      <c r="AT167" s="13" t="s">
        <v>168</v>
      </c>
      <c r="AU167" s="13" t="s">
        <v>69</v>
      </c>
    </row>
    <row r="168" spans="2:65" s="1" customFormat="1" ht="49.15" customHeight="1" x14ac:dyDescent="0.2">
      <c r="B168" s="28"/>
      <c r="C168" s="117" t="s">
        <v>420</v>
      </c>
      <c r="D168" s="117" t="s">
        <v>149</v>
      </c>
      <c r="E168" s="118" t="s">
        <v>186</v>
      </c>
      <c r="F168" s="119" t="s">
        <v>187</v>
      </c>
      <c r="G168" s="120" t="s">
        <v>180</v>
      </c>
      <c r="H168" s="121">
        <v>10.89</v>
      </c>
      <c r="I168" s="122"/>
      <c r="J168" s="123">
        <f>ROUND(I168*H168,2)</f>
        <v>0</v>
      </c>
      <c r="K168" s="119" t="s">
        <v>139</v>
      </c>
      <c r="L168" s="28"/>
      <c r="M168" s="124" t="s">
        <v>19</v>
      </c>
      <c r="N168" s="125" t="s">
        <v>40</v>
      </c>
      <c r="P168" s="113">
        <f>O168*H168</f>
        <v>0</v>
      </c>
      <c r="Q168" s="113">
        <v>0</v>
      </c>
      <c r="R168" s="113">
        <f>Q168*H168</f>
        <v>0</v>
      </c>
      <c r="S168" s="113">
        <v>0</v>
      </c>
      <c r="T168" s="114">
        <f>S168*H168</f>
        <v>0</v>
      </c>
      <c r="AR168" s="115" t="s">
        <v>142</v>
      </c>
      <c r="AT168" s="115" t="s">
        <v>149</v>
      </c>
      <c r="AU168" s="115" t="s">
        <v>69</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421</v>
      </c>
    </row>
    <row r="169" spans="2:65" s="1" customFormat="1" ht="29.25" x14ac:dyDescent="0.2">
      <c r="B169" s="28"/>
      <c r="D169" s="131" t="s">
        <v>168</v>
      </c>
      <c r="F169" s="132" t="s">
        <v>904</v>
      </c>
      <c r="I169" s="133"/>
      <c r="L169" s="28"/>
      <c r="M169" s="134"/>
      <c r="T169" s="49"/>
      <c r="AT169" s="13" t="s">
        <v>168</v>
      </c>
      <c r="AU169" s="13" t="s">
        <v>69</v>
      </c>
    </row>
    <row r="170" spans="2:65" s="1" customFormat="1" ht="44.25" customHeight="1" x14ac:dyDescent="0.2">
      <c r="B170" s="28"/>
      <c r="C170" s="117" t="s">
        <v>252</v>
      </c>
      <c r="D170" s="117" t="s">
        <v>149</v>
      </c>
      <c r="E170" s="118" t="s">
        <v>842</v>
      </c>
      <c r="F170" s="119" t="s">
        <v>843</v>
      </c>
      <c r="G170" s="120" t="s">
        <v>339</v>
      </c>
      <c r="H170" s="121">
        <v>350</v>
      </c>
      <c r="I170" s="122"/>
      <c r="J170" s="123">
        <f>ROUND(I170*H170,2)</f>
        <v>0</v>
      </c>
      <c r="K170" s="119" t="s">
        <v>139</v>
      </c>
      <c r="L170" s="28"/>
      <c r="M170" s="124" t="s">
        <v>19</v>
      </c>
      <c r="N170" s="125" t="s">
        <v>40</v>
      </c>
      <c r="P170" s="113">
        <f>O170*H170</f>
        <v>0</v>
      </c>
      <c r="Q170" s="113">
        <v>0</v>
      </c>
      <c r="R170" s="113">
        <f>Q170*H170</f>
        <v>0</v>
      </c>
      <c r="S170" s="113">
        <v>0</v>
      </c>
      <c r="T170" s="114">
        <f>S170*H170</f>
        <v>0</v>
      </c>
      <c r="AR170" s="115" t="s">
        <v>142</v>
      </c>
      <c r="AT170" s="115" t="s">
        <v>149</v>
      </c>
      <c r="AU170" s="115" t="s">
        <v>69</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423</v>
      </c>
    </row>
    <row r="171" spans="2:65" s="1" customFormat="1" ht="19.5" x14ac:dyDescent="0.2">
      <c r="B171" s="28"/>
      <c r="D171" s="131" t="s">
        <v>168</v>
      </c>
      <c r="F171" s="132" t="s">
        <v>905</v>
      </c>
      <c r="I171" s="133"/>
      <c r="L171" s="28"/>
      <c r="M171" s="134"/>
      <c r="T171" s="49"/>
      <c r="AT171" s="13" t="s">
        <v>168</v>
      </c>
      <c r="AU171" s="13" t="s">
        <v>69</v>
      </c>
    </row>
    <row r="172" spans="2:65" s="1" customFormat="1" ht="16.5" customHeight="1" x14ac:dyDescent="0.2">
      <c r="B172" s="28"/>
      <c r="C172" s="103" t="s">
        <v>425</v>
      </c>
      <c r="D172" s="103" t="s">
        <v>135</v>
      </c>
      <c r="E172" s="104" t="s">
        <v>845</v>
      </c>
      <c r="F172" s="105" t="s">
        <v>846</v>
      </c>
      <c r="G172" s="106" t="s">
        <v>180</v>
      </c>
      <c r="H172" s="107">
        <v>87.5</v>
      </c>
      <c r="I172" s="108"/>
      <c r="J172" s="109">
        <f>ROUND(I172*H172,2)</f>
        <v>0</v>
      </c>
      <c r="K172" s="105" t="s">
        <v>139</v>
      </c>
      <c r="L172" s="110"/>
      <c r="M172" s="111" t="s">
        <v>19</v>
      </c>
      <c r="N172" s="112" t="s">
        <v>40</v>
      </c>
      <c r="P172" s="113">
        <f>O172*H172</f>
        <v>0</v>
      </c>
      <c r="Q172" s="113">
        <v>0</v>
      </c>
      <c r="R172" s="113">
        <f>Q172*H172</f>
        <v>0</v>
      </c>
      <c r="S172" s="113">
        <v>0</v>
      </c>
      <c r="T172" s="114">
        <f>S172*H172</f>
        <v>0</v>
      </c>
      <c r="AR172" s="115" t="s">
        <v>140</v>
      </c>
      <c r="AT172" s="115" t="s">
        <v>135</v>
      </c>
      <c r="AU172" s="115" t="s">
        <v>69</v>
      </c>
      <c r="AY172" s="13" t="s">
        <v>141</v>
      </c>
      <c r="BE172" s="116">
        <f>IF(N172="základní",J172,0)</f>
        <v>0</v>
      </c>
      <c r="BF172" s="116">
        <f>IF(N172="snížená",J172,0)</f>
        <v>0</v>
      </c>
      <c r="BG172" s="116">
        <f>IF(N172="zákl. přenesená",J172,0)</f>
        <v>0</v>
      </c>
      <c r="BH172" s="116">
        <f>IF(N172="sníž. přenesená",J172,0)</f>
        <v>0</v>
      </c>
      <c r="BI172" s="116">
        <f>IF(N172="nulová",J172,0)</f>
        <v>0</v>
      </c>
      <c r="BJ172" s="13" t="s">
        <v>77</v>
      </c>
      <c r="BK172" s="116">
        <f>ROUND(I172*H172,2)</f>
        <v>0</v>
      </c>
      <c r="BL172" s="13" t="s">
        <v>142</v>
      </c>
      <c r="BM172" s="115" t="s">
        <v>426</v>
      </c>
    </row>
    <row r="173" spans="2:65" s="1" customFormat="1" ht="19.5" x14ac:dyDescent="0.2">
      <c r="B173" s="28"/>
      <c r="D173" s="131" t="s">
        <v>168</v>
      </c>
      <c r="F173" s="132" t="s">
        <v>906</v>
      </c>
      <c r="I173" s="133"/>
      <c r="L173" s="28"/>
      <c r="M173" s="134"/>
      <c r="T173" s="49"/>
      <c r="AT173" s="13" t="s">
        <v>168</v>
      </c>
      <c r="AU173" s="13" t="s">
        <v>69</v>
      </c>
    </row>
    <row r="174" spans="2:65" s="1" customFormat="1" ht="16.5" customHeight="1" x14ac:dyDescent="0.2">
      <c r="B174" s="28"/>
      <c r="C174" s="103" t="s">
        <v>256</v>
      </c>
      <c r="D174" s="103" t="s">
        <v>135</v>
      </c>
      <c r="E174" s="104" t="s">
        <v>848</v>
      </c>
      <c r="F174" s="105" t="s">
        <v>849</v>
      </c>
      <c r="G174" s="106" t="s">
        <v>180</v>
      </c>
      <c r="H174" s="107">
        <v>52.5</v>
      </c>
      <c r="I174" s="108"/>
      <c r="J174" s="109">
        <f>ROUND(I174*H174,2)</f>
        <v>0</v>
      </c>
      <c r="K174" s="105" t="s">
        <v>139</v>
      </c>
      <c r="L174" s="110"/>
      <c r="M174" s="111" t="s">
        <v>19</v>
      </c>
      <c r="N174" s="112" t="s">
        <v>40</v>
      </c>
      <c r="P174" s="113">
        <f>O174*H174</f>
        <v>0</v>
      </c>
      <c r="Q174" s="113">
        <v>0</v>
      </c>
      <c r="R174" s="113">
        <f>Q174*H174</f>
        <v>0</v>
      </c>
      <c r="S174" s="113">
        <v>0</v>
      </c>
      <c r="T174" s="114">
        <f>S174*H174</f>
        <v>0</v>
      </c>
      <c r="AR174" s="115" t="s">
        <v>140</v>
      </c>
      <c r="AT174" s="115" t="s">
        <v>135</v>
      </c>
      <c r="AU174" s="115" t="s">
        <v>69</v>
      </c>
      <c r="AY174" s="13" t="s">
        <v>141</v>
      </c>
      <c r="BE174" s="116">
        <f>IF(N174="základní",J174,0)</f>
        <v>0</v>
      </c>
      <c r="BF174" s="116">
        <f>IF(N174="snížená",J174,0)</f>
        <v>0</v>
      </c>
      <c r="BG174" s="116">
        <f>IF(N174="zákl. přenesená",J174,0)</f>
        <v>0</v>
      </c>
      <c r="BH174" s="116">
        <f>IF(N174="sníž. přenesená",J174,0)</f>
        <v>0</v>
      </c>
      <c r="BI174" s="116">
        <f>IF(N174="nulová",J174,0)</f>
        <v>0</v>
      </c>
      <c r="BJ174" s="13" t="s">
        <v>77</v>
      </c>
      <c r="BK174" s="116">
        <f>ROUND(I174*H174,2)</f>
        <v>0</v>
      </c>
      <c r="BL174" s="13" t="s">
        <v>142</v>
      </c>
      <c r="BM174" s="115" t="s">
        <v>429</v>
      </c>
    </row>
    <row r="175" spans="2:65" s="1" customFormat="1" ht="19.5" x14ac:dyDescent="0.2">
      <c r="B175" s="28"/>
      <c r="D175" s="131" t="s">
        <v>168</v>
      </c>
      <c r="F175" s="132" t="s">
        <v>907</v>
      </c>
      <c r="I175" s="133"/>
      <c r="L175" s="28"/>
      <c r="M175" s="134"/>
      <c r="T175" s="49"/>
      <c r="AT175" s="13" t="s">
        <v>168</v>
      </c>
      <c r="AU175" s="13" t="s">
        <v>69</v>
      </c>
    </row>
    <row r="176" spans="2:65" s="1" customFormat="1" ht="16.5" customHeight="1" x14ac:dyDescent="0.2">
      <c r="B176" s="28"/>
      <c r="C176" s="103" t="s">
        <v>431</v>
      </c>
      <c r="D176" s="103" t="s">
        <v>135</v>
      </c>
      <c r="E176" s="104" t="s">
        <v>851</v>
      </c>
      <c r="F176" s="105" t="s">
        <v>852</v>
      </c>
      <c r="G176" s="106" t="s">
        <v>180</v>
      </c>
      <c r="H176" s="107">
        <v>35</v>
      </c>
      <c r="I176" s="108"/>
      <c r="J176" s="109">
        <f>ROUND(I176*H176,2)</f>
        <v>0</v>
      </c>
      <c r="K176" s="105" t="s">
        <v>139</v>
      </c>
      <c r="L176" s="110"/>
      <c r="M176" s="111" t="s">
        <v>19</v>
      </c>
      <c r="N176" s="112" t="s">
        <v>40</v>
      </c>
      <c r="P176" s="113">
        <f>O176*H176</f>
        <v>0</v>
      </c>
      <c r="Q176" s="113">
        <v>0</v>
      </c>
      <c r="R176" s="113">
        <f>Q176*H176</f>
        <v>0</v>
      </c>
      <c r="S176" s="113">
        <v>0</v>
      </c>
      <c r="T176" s="114">
        <f>S176*H176</f>
        <v>0</v>
      </c>
      <c r="AR176" s="115" t="s">
        <v>140</v>
      </c>
      <c r="AT176" s="115" t="s">
        <v>135</v>
      </c>
      <c r="AU176" s="115" t="s">
        <v>69</v>
      </c>
      <c r="AY176" s="13" t="s">
        <v>141</v>
      </c>
      <c r="BE176" s="116">
        <f>IF(N176="základní",J176,0)</f>
        <v>0</v>
      </c>
      <c r="BF176" s="116">
        <f>IF(N176="snížená",J176,0)</f>
        <v>0</v>
      </c>
      <c r="BG176" s="116">
        <f>IF(N176="zákl. přenesená",J176,0)</f>
        <v>0</v>
      </c>
      <c r="BH176" s="116">
        <f>IF(N176="sníž. přenesená",J176,0)</f>
        <v>0</v>
      </c>
      <c r="BI176" s="116">
        <f>IF(N176="nulová",J176,0)</f>
        <v>0</v>
      </c>
      <c r="BJ176" s="13" t="s">
        <v>77</v>
      </c>
      <c r="BK176" s="116">
        <f>ROUND(I176*H176,2)</f>
        <v>0</v>
      </c>
      <c r="BL176" s="13" t="s">
        <v>142</v>
      </c>
      <c r="BM176" s="115" t="s">
        <v>434</v>
      </c>
    </row>
    <row r="177" spans="2:65" s="1" customFormat="1" ht="19.5" x14ac:dyDescent="0.2">
      <c r="B177" s="28"/>
      <c r="D177" s="131" t="s">
        <v>168</v>
      </c>
      <c r="F177" s="132" t="s">
        <v>908</v>
      </c>
      <c r="I177" s="133"/>
      <c r="L177" s="28"/>
      <c r="M177" s="134"/>
      <c r="T177" s="49"/>
      <c r="AT177" s="13" t="s">
        <v>168</v>
      </c>
      <c r="AU177" s="13" t="s">
        <v>69</v>
      </c>
    </row>
    <row r="178" spans="2:65" s="1" customFormat="1" ht="44.25" customHeight="1" x14ac:dyDescent="0.2">
      <c r="B178" s="28"/>
      <c r="C178" s="117" t="s">
        <v>261</v>
      </c>
      <c r="D178" s="117" t="s">
        <v>149</v>
      </c>
      <c r="E178" s="118" t="s">
        <v>178</v>
      </c>
      <c r="F178" s="119" t="s">
        <v>179</v>
      </c>
      <c r="G178" s="120" t="s">
        <v>180</v>
      </c>
      <c r="H178" s="121">
        <v>175</v>
      </c>
      <c r="I178" s="122"/>
      <c r="J178" s="123">
        <f>ROUND(I178*H178,2)</f>
        <v>0</v>
      </c>
      <c r="K178" s="119" t="s">
        <v>139</v>
      </c>
      <c r="L178" s="28"/>
      <c r="M178" s="124" t="s">
        <v>19</v>
      </c>
      <c r="N178" s="125" t="s">
        <v>40</v>
      </c>
      <c r="P178" s="113">
        <f>O178*H178</f>
        <v>0</v>
      </c>
      <c r="Q178" s="113">
        <v>0</v>
      </c>
      <c r="R178" s="113">
        <f>Q178*H178</f>
        <v>0</v>
      </c>
      <c r="S178" s="113">
        <v>0</v>
      </c>
      <c r="T178" s="114">
        <f>S178*H178</f>
        <v>0</v>
      </c>
      <c r="AR178" s="115" t="s">
        <v>142</v>
      </c>
      <c r="AT178" s="115" t="s">
        <v>149</v>
      </c>
      <c r="AU178" s="115" t="s">
        <v>69</v>
      </c>
      <c r="AY178" s="13" t="s">
        <v>141</v>
      </c>
      <c r="BE178" s="116">
        <f>IF(N178="základní",J178,0)</f>
        <v>0</v>
      </c>
      <c r="BF178" s="116">
        <f>IF(N178="snížená",J178,0)</f>
        <v>0</v>
      </c>
      <c r="BG178" s="116">
        <f>IF(N178="zákl. přenesená",J178,0)</f>
        <v>0</v>
      </c>
      <c r="BH178" s="116">
        <f>IF(N178="sníž. přenesená",J178,0)</f>
        <v>0</v>
      </c>
      <c r="BI178" s="116">
        <f>IF(N178="nulová",J178,0)</f>
        <v>0</v>
      </c>
      <c r="BJ178" s="13" t="s">
        <v>77</v>
      </c>
      <c r="BK178" s="116">
        <f>ROUND(I178*H178,2)</f>
        <v>0</v>
      </c>
      <c r="BL178" s="13" t="s">
        <v>142</v>
      </c>
      <c r="BM178" s="115" t="s">
        <v>437</v>
      </c>
    </row>
    <row r="179" spans="2:65" s="1" customFormat="1" ht="29.25" x14ac:dyDescent="0.2">
      <c r="B179" s="28"/>
      <c r="D179" s="131" t="s">
        <v>168</v>
      </c>
      <c r="F179" s="132" t="s">
        <v>909</v>
      </c>
      <c r="I179" s="133"/>
      <c r="L179" s="28"/>
      <c r="M179" s="134"/>
      <c r="T179" s="49"/>
      <c r="AT179" s="13" t="s">
        <v>168</v>
      </c>
      <c r="AU179" s="13" t="s">
        <v>69</v>
      </c>
    </row>
    <row r="180" spans="2:65" s="1" customFormat="1" ht="16.5" customHeight="1" x14ac:dyDescent="0.2">
      <c r="B180" s="28"/>
      <c r="C180" s="117" t="s">
        <v>439</v>
      </c>
      <c r="D180" s="117" t="s">
        <v>149</v>
      </c>
      <c r="E180" s="118" t="s">
        <v>402</v>
      </c>
      <c r="F180" s="119" t="s">
        <v>856</v>
      </c>
      <c r="G180" s="120" t="s">
        <v>227</v>
      </c>
      <c r="H180" s="121">
        <v>50</v>
      </c>
      <c r="I180" s="122"/>
      <c r="J180" s="123">
        <f>ROUND(I180*H180,2)</f>
        <v>0</v>
      </c>
      <c r="K180" s="119" t="s">
        <v>19</v>
      </c>
      <c r="L180" s="28"/>
      <c r="M180" s="124" t="s">
        <v>19</v>
      </c>
      <c r="N180" s="125" t="s">
        <v>40</v>
      </c>
      <c r="P180" s="113">
        <f>O180*H180</f>
        <v>0</v>
      </c>
      <c r="Q180" s="113">
        <v>0</v>
      </c>
      <c r="R180" s="113">
        <f>Q180*H180</f>
        <v>0</v>
      </c>
      <c r="S180" s="113">
        <v>0</v>
      </c>
      <c r="T180" s="114">
        <f>S180*H180</f>
        <v>0</v>
      </c>
      <c r="AR180" s="115" t="s">
        <v>142</v>
      </c>
      <c r="AT180" s="115" t="s">
        <v>149</v>
      </c>
      <c r="AU180" s="115" t="s">
        <v>69</v>
      </c>
      <c r="AY180" s="13" t="s">
        <v>141</v>
      </c>
      <c r="BE180" s="116">
        <f>IF(N180="základní",J180,0)</f>
        <v>0</v>
      </c>
      <c r="BF180" s="116">
        <f>IF(N180="snížená",J180,0)</f>
        <v>0</v>
      </c>
      <c r="BG180" s="116">
        <f>IF(N180="zákl. přenesená",J180,0)</f>
        <v>0</v>
      </c>
      <c r="BH180" s="116">
        <f>IF(N180="sníž. přenesená",J180,0)</f>
        <v>0</v>
      </c>
      <c r="BI180" s="116">
        <f>IF(N180="nulová",J180,0)</f>
        <v>0</v>
      </c>
      <c r="BJ180" s="13" t="s">
        <v>77</v>
      </c>
      <c r="BK180" s="116">
        <f>ROUND(I180*H180,2)</f>
        <v>0</v>
      </c>
      <c r="BL180" s="13" t="s">
        <v>142</v>
      </c>
      <c r="BM180" s="115" t="s">
        <v>440</v>
      </c>
    </row>
    <row r="181" spans="2:65" s="1" customFormat="1" ht="19.5" x14ac:dyDescent="0.2">
      <c r="B181" s="28"/>
      <c r="D181" s="131" t="s">
        <v>168</v>
      </c>
      <c r="F181" s="132" t="s">
        <v>910</v>
      </c>
      <c r="I181" s="133"/>
      <c r="L181" s="28"/>
      <c r="M181" s="134"/>
      <c r="T181" s="49"/>
      <c r="AT181" s="13" t="s">
        <v>168</v>
      </c>
      <c r="AU181" s="13" t="s">
        <v>69</v>
      </c>
    </row>
    <row r="182" spans="2:65" s="1" customFormat="1" ht="16.5" customHeight="1" x14ac:dyDescent="0.2">
      <c r="B182" s="28"/>
      <c r="C182" s="117" t="s">
        <v>265</v>
      </c>
      <c r="D182" s="117" t="s">
        <v>149</v>
      </c>
      <c r="E182" s="118" t="s">
        <v>858</v>
      </c>
      <c r="F182" s="119" t="s">
        <v>859</v>
      </c>
      <c r="G182" s="120" t="s">
        <v>227</v>
      </c>
      <c r="H182" s="121">
        <v>50</v>
      </c>
      <c r="I182" s="122"/>
      <c r="J182" s="123">
        <f>ROUND(I182*H182,2)</f>
        <v>0</v>
      </c>
      <c r="K182" s="119" t="s">
        <v>19</v>
      </c>
      <c r="L182" s="28"/>
      <c r="M182" s="124" t="s">
        <v>19</v>
      </c>
      <c r="N182" s="125" t="s">
        <v>40</v>
      </c>
      <c r="P182" s="113">
        <f>O182*H182</f>
        <v>0</v>
      </c>
      <c r="Q182" s="113">
        <v>0</v>
      </c>
      <c r="R182" s="113">
        <f>Q182*H182</f>
        <v>0</v>
      </c>
      <c r="S182" s="113">
        <v>0</v>
      </c>
      <c r="T182" s="114">
        <f>S182*H182</f>
        <v>0</v>
      </c>
      <c r="AR182" s="115" t="s">
        <v>142</v>
      </c>
      <c r="AT182" s="115" t="s">
        <v>149</v>
      </c>
      <c r="AU182" s="115" t="s">
        <v>69</v>
      </c>
      <c r="AY182" s="13" t="s">
        <v>141</v>
      </c>
      <c r="BE182" s="116">
        <f>IF(N182="základní",J182,0)</f>
        <v>0</v>
      </c>
      <c r="BF182" s="116">
        <f>IF(N182="snížená",J182,0)</f>
        <v>0</v>
      </c>
      <c r="BG182" s="116">
        <f>IF(N182="zákl. přenesená",J182,0)</f>
        <v>0</v>
      </c>
      <c r="BH182" s="116">
        <f>IF(N182="sníž. přenesená",J182,0)</f>
        <v>0</v>
      </c>
      <c r="BI182" s="116">
        <f>IF(N182="nulová",J182,0)</f>
        <v>0</v>
      </c>
      <c r="BJ182" s="13" t="s">
        <v>77</v>
      </c>
      <c r="BK182" s="116">
        <f>ROUND(I182*H182,2)</f>
        <v>0</v>
      </c>
      <c r="BL182" s="13" t="s">
        <v>142</v>
      </c>
      <c r="BM182" s="115" t="s">
        <v>442</v>
      </c>
    </row>
    <row r="183" spans="2:65" s="1" customFormat="1" ht="19.5" x14ac:dyDescent="0.2">
      <c r="B183" s="28"/>
      <c r="D183" s="131" t="s">
        <v>168</v>
      </c>
      <c r="F183" s="132" t="s">
        <v>910</v>
      </c>
      <c r="I183" s="133"/>
      <c r="L183" s="28"/>
      <c r="M183" s="134"/>
      <c r="T183" s="49"/>
      <c r="AT183" s="13" t="s">
        <v>168</v>
      </c>
      <c r="AU183" s="13" t="s">
        <v>69</v>
      </c>
    </row>
    <row r="184" spans="2:65" s="1" customFormat="1" ht="55.5" customHeight="1" x14ac:dyDescent="0.2">
      <c r="B184" s="28"/>
      <c r="C184" s="117" t="s">
        <v>444</v>
      </c>
      <c r="D184" s="117" t="s">
        <v>149</v>
      </c>
      <c r="E184" s="118" t="s">
        <v>244</v>
      </c>
      <c r="F184" s="119" t="s">
        <v>245</v>
      </c>
      <c r="G184" s="120" t="s">
        <v>246</v>
      </c>
      <c r="H184" s="121">
        <v>8</v>
      </c>
      <c r="I184" s="122"/>
      <c r="J184" s="123">
        <f>ROUND(I184*H184,2)</f>
        <v>0</v>
      </c>
      <c r="K184" s="119" t="s">
        <v>139</v>
      </c>
      <c r="L184" s="28"/>
      <c r="M184" s="124" t="s">
        <v>19</v>
      </c>
      <c r="N184" s="125" t="s">
        <v>40</v>
      </c>
      <c r="P184" s="113">
        <f>O184*H184</f>
        <v>0</v>
      </c>
      <c r="Q184" s="113">
        <v>0</v>
      </c>
      <c r="R184" s="113">
        <f>Q184*H184</f>
        <v>0</v>
      </c>
      <c r="S184" s="113">
        <v>0</v>
      </c>
      <c r="T184" s="114">
        <f>S184*H184</f>
        <v>0</v>
      </c>
      <c r="AR184" s="115" t="s">
        <v>142</v>
      </c>
      <c r="AT184" s="115" t="s">
        <v>149</v>
      </c>
      <c r="AU184" s="115" t="s">
        <v>69</v>
      </c>
      <c r="AY184" s="13" t="s">
        <v>141</v>
      </c>
      <c r="BE184" s="116">
        <f>IF(N184="základní",J184,0)</f>
        <v>0</v>
      </c>
      <c r="BF184" s="116">
        <f>IF(N184="snížená",J184,0)</f>
        <v>0</v>
      </c>
      <c r="BG184" s="116">
        <f>IF(N184="zákl. přenesená",J184,0)</f>
        <v>0</v>
      </c>
      <c r="BH184" s="116">
        <f>IF(N184="sníž. přenesená",J184,0)</f>
        <v>0</v>
      </c>
      <c r="BI184" s="116">
        <f>IF(N184="nulová",J184,0)</f>
        <v>0</v>
      </c>
      <c r="BJ184" s="13" t="s">
        <v>77</v>
      </c>
      <c r="BK184" s="116">
        <f>ROUND(I184*H184,2)</f>
        <v>0</v>
      </c>
      <c r="BL184" s="13" t="s">
        <v>142</v>
      </c>
      <c r="BM184" s="115" t="s">
        <v>445</v>
      </c>
    </row>
    <row r="185" spans="2:65" s="1" customFormat="1" ht="19.5" x14ac:dyDescent="0.2">
      <c r="B185" s="28"/>
      <c r="D185" s="131" t="s">
        <v>168</v>
      </c>
      <c r="F185" s="132" t="s">
        <v>792</v>
      </c>
      <c r="I185" s="133"/>
      <c r="L185" s="28"/>
      <c r="M185" s="134"/>
      <c r="T185" s="49"/>
      <c r="AT185" s="13" t="s">
        <v>168</v>
      </c>
      <c r="AU185" s="13" t="s">
        <v>69</v>
      </c>
    </row>
    <row r="186" spans="2:65" s="1" customFormat="1" ht="49.15" customHeight="1" x14ac:dyDescent="0.2">
      <c r="B186" s="28"/>
      <c r="C186" s="117" t="s">
        <v>270</v>
      </c>
      <c r="D186" s="117" t="s">
        <v>149</v>
      </c>
      <c r="E186" s="118" t="s">
        <v>250</v>
      </c>
      <c r="F186" s="119" t="s">
        <v>251</v>
      </c>
      <c r="G186" s="120" t="s">
        <v>246</v>
      </c>
      <c r="H186" s="121">
        <v>4</v>
      </c>
      <c r="I186" s="122"/>
      <c r="J186" s="123">
        <f>ROUND(I186*H186,2)</f>
        <v>0</v>
      </c>
      <c r="K186" s="119" t="s">
        <v>139</v>
      </c>
      <c r="L186" s="28"/>
      <c r="M186" s="124" t="s">
        <v>19</v>
      </c>
      <c r="N186" s="125" t="s">
        <v>40</v>
      </c>
      <c r="P186" s="113">
        <f>O186*H186</f>
        <v>0</v>
      </c>
      <c r="Q186" s="113">
        <v>0</v>
      </c>
      <c r="R186" s="113">
        <f>Q186*H186</f>
        <v>0</v>
      </c>
      <c r="S186" s="113">
        <v>0</v>
      </c>
      <c r="T186" s="114">
        <f>S186*H186</f>
        <v>0</v>
      </c>
      <c r="AR186" s="115" t="s">
        <v>142</v>
      </c>
      <c r="AT186" s="115" t="s">
        <v>149</v>
      </c>
      <c r="AU186" s="115" t="s">
        <v>69</v>
      </c>
      <c r="AY186" s="13" t="s">
        <v>141</v>
      </c>
      <c r="BE186" s="116">
        <f>IF(N186="základní",J186,0)</f>
        <v>0</v>
      </c>
      <c r="BF186" s="116">
        <f>IF(N186="snížená",J186,0)</f>
        <v>0</v>
      </c>
      <c r="BG186" s="116">
        <f>IF(N186="zákl. přenesená",J186,0)</f>
        <v>0</v>
      </c>
      <c r="BH186" s="116">
        <f>IF(N186="sníž. přenesená",J186,0)</f>
        <v>0</v>
      </c>
      <c r="BI186" s="116">
        <f>IF(N186="nulová",J186,0)</f>
        <v>0</v>
      </c>
      <c r="BJ186" s="13" t="s">
        <v>77</v>
      </c>
      <c r="BK186" s="116">
        <f>ROUND(I186*H186,2)</f>
        <v>0</v>
      </c>
      <c r="BL186" s="13" t="s">
        <v>142</v>
      </c>
      <c r="BM186" s="115" t="s">
        <v>448</v>
      </c>
    </row>
    <row r="187" spans="2:65" s="1" customFormat="1" ht="19.5" x14ac:dyDescent="0.2">
      <c r="B187" s="28"/>
      <c r="D187" s="131" t="s">
        <v>168</v>
      </c>
      <c r="F187" s="132" t="s">
        <v>860</v>
      </c>
      <c r="I187" s="133"/>
      <c r="L187" s="28"/>
      <c r="M187" s="134"/>
      <c r="T187" s="49"/>
      <c r="AT187" s="13" t="s">
        <v>168</v>
      </c>
      <c r="AU187" s="13" t="s">
        <v>69</v>
      </c>
    </row>
    <row r="188" spans="2:65" s="1" customFormat="1" ht="49.15" customHeight="1" x14ac:dyDescent="0.2">
      <c r="B188" s="28"/>
      <c r="C188" s="117" t="s">
        <v>450</v>
      </c>
      <c r="D188" s="117" t="s">
        <v>149</v>
      </c>
      <c r="E188" s="118" t="s">
        <v>254</v>
      </c>
      <c r="F188" s="119" t="s">
        <v>255</v>
      </c>
      <c r="G188" s="120" t="s">
        <v>227</v>
      </c>
      <c r="H188" s="121">
        <v>560</v>
      </c>
      <c r="I188" s="122"/>
      <c r="J188" s="123">
        <f>ROUND(I188*H188,2)</f>
        <v>0</v>
      </c>
      <c r="K188" s="119" t="s">
        <v>139</v>
      </c>
      <c r="L188" s="28"/>
      <c r="M188" s="124" t="s">
        <v>19</v>
      </c>
      <c r="N188" s="125" t="s">
        <v>40</v>
      </c>
      <c r="P188" s="113">
        <f>O188*H188</f>
        <v>0</v>
      </c>
      <c r="Q188" s="113">
        <v>0</v>
      </c>
      <c r="R188" s="113">
        <f>Q188*H188</f>
        <v>0</v>
      </c>
      <c r="S188" s="113">
        <v>0</v>
      </c>
      <c r="T188" s="114">
        <f>S188*H188</f>
        <v>0</v>
      </c>
      <c r="AR188" s="115" t="s">
        <v>142</v>
      </c>
      <c r="AT188" s="115" t="s">
        <v>149</v>
      </c>
      <c r="AU188" s="115" t="s">
        <v>69</v>
      </c>
      <c r="AY188" s="13" t="s">
        <v>141</v>
      </c>
      <c r="BE188" s="116">
        <f>IF(N188="základní",J188,0)</f>
        <v>0</v>
      </c>
      <c r="BF188" s="116">
        <f>IF(N188="snížená",J188,0)</f>
        <v>0</v>
      </c>
      <c r="BG188" s="116">
        <f>IF(N188="zákl. přenesená",J188,0)</f>
        <v>0</v>
      </c>
      <c r="BH188" s="116">
        <f>IF(N188="sníž. přenesená",J188,0)</f>
        <v>0</v>
      </c>
      <c r="BI188" s="116">
        <f>IF(N188="nulová",J188,0)</f>
        <v>0</v>
      </c>
      <c r="BJ188" s="13" t="s">
        <v>77</v>
      </c>
      <c r="BK188" s="116">
        <f>ROUND(I188*H188,2)</f>
        <v>0</v>
      </c>
      <c r="BL188" s="13" t="s">
        <v>142</v>
      </c>
      <c r="BM188" s="115" t="s">
        <v>453</v>
      </c>
    </row>
    <row r="189" spans="2:65" s="1" customFormat="1" ht="19.5" x14ac:dyDescent="0.2">
      <c r="B189" s="28"/>
      <c r="D189" s="131" t="s">
        <v>168</v>
      </c>
      <c r="F189" s="132" t="s">
        <v>861</v>
      </c>
      <c r="I189" s="133"/>
      <c r="L189" s="28"/>
      <c r="M189" s="134"/>
      <c r="T189" s="49"/>
      <c r="AT189" s="13" t="s">
        <v>168</v>
      </c>
      <c r="AU189" s="13" t="s">
        <v>69</v>
      </c>
    </row>
    <row r="190" spans="2:65" s="1" customFormat="1" ht="49.15" customHeight="1" x14ac:dyDescent="0.2">
      <c r="B190" s="28"/>
      <c r="C190" s="117" t="s">
        <v>271</v>
      </c>
      <c r="D190" s="117" t="s">
        <v>149</v>
      </c>
      <c r="E190" s="118" t="s">
        <v>259</v>
      </c>
      <c r="F190" s="119" t="s">
        <v>260</v>
      </c>
      <c r="G190" s="120" t="s">
        <v>227</v>
      </c>
      <c r="H190" s="121">
        <v>560</v>
      </c>
      <c r="I190" s="122"/>
      <c r="J190" s="123">
        <f>ROUND(I190*H190,2)</f>
        <v>0</v>
      </c>
      <c r="K190" s="119" t="s">
        <v>139</v>
      </c>
      <c r="L190" s="28"/>
      <c r="M190" s="124" t="s">
        <v>19</v>
      </c>
      <c r="N190" s="125" t="s">
        <v>40</v>
      </c>
      <c r="P190" s="113">
        <f>O190*H190</f>
        <v>0</v>
      </c>
      <c r="Q190" s="113">
        <v>0</v>
      </c>
      <c r="R190" s="113">
        <f>Q190*H190</f>
        <v>0</v>
      </c>
      <c r="S190" s="113">
        <v>0</v>
      </c>
      <c r="T190" s="114">
        <f>S190*H190</f>
        <v>0</v>
      </c>
      <c r="AR190" s="115" t="s">
        <v>142</v>
      </c>
      <c r="AT190" s="115" t="s">
        <v>149</v>
      </c>
      <c r="AU190" s="115" t="s">
        <v>69</v>
      </c>
      <c r="AY190" s="13" t="s">
        <v>141</v>
      </c>
      <c r="BE190" s="116">
        <f>IF(N190="základní",J190,0)</f>
        <v>0</v>
      </c>
      <c r="BF190" s="116">
        <f>IF(N190="snížená",J190,0)</f>
        <v>0</v>
      </c>
      <c r="BG190" s="116">
        <f>IF(N190="zákl. přenesená",J190,0)</f>
        <v>0</v>
      </c>
      <c r="BH190" s="116">
        <f>IF(N190="sníž. přenesená",J190,0)</f>
        <v>0</v>
      </c>
      <c r="BI190" s="116">
        <f>IF(N190="nulová",J190,0)</f>
        <v>0</v>
      </c>
      <c r="BJ190" s="13" t="s">
        <v>77</v>
      </c>
      <c r="BK190" s="116">
        <f>ROUND(I190*H190,2)</f>
        <v>0</v>
      </c>
      <c r="BL190" s="13" t="s">
        <v>142</v>
      </c>
      <c r="BM190" s="115" t="s">
        <v>457</v>
      </c>
    </row>
    <row r="191" spans="2:65" s="1" customFormat="1" ht="19.5" x14ac:dyDescent="0.2">
      <c r="B191" s="28"/>
      <c r="D191" s="131" t="s">
        <v>168</v>
      </c>
      <c r="F191" s="132" t="s">
        <v>861</v>
      </c>
      <c r="I191" s="133"/>
      <c r="L191" s="28"/>
      <c r="M191" s="134"/>
      <c r="T191" s="49"/>
      <c r="AT191" s="13" t="s">
        <v>168</v>
      </c>
      <c r="AU191" s="13" t="s">
        <v>69</v>
      </c>
    </row>
    <row r="192" spans="2:65" s="1" customFormat="1" ht="44.25" customHeight="1" x14ac:dyDescent="0.2">
      <c r="B192" s="28"/>
      <c r="C192" s="117" t="s">
        <v>459</v>
      </c>
      <c r="D192" s="117" t="s">
        <v>149</v>
      </c>
      <c r="E192" s="118" t="s">
        <v>862</v>
      </c>
      <c r="F192" s="119" t="s">
        <v>863</v>
      </c>
      <c r="G192" s="120" t="s">
        <v>227</v>
      </c>
      <c r="H192" s="121">
        <v>60</v>
      </c>
      <c r="I192" s="122"/>
      <c r="J192" s="123">
        <f>ROUND(I192*H192,2)</f>
        <v>0</v>
      </c>
      <c r="K192" s="119" t="s">
        <v>139</v>
      </c>
      <c r="L192" s="28"/>
      <c r="M192" s="124" t="s">
        <v>19</v>
      </c>
      <c r="N192" s="125" t="s">
        <v>40</v>
      </c>
      <c r="P192" s="113">
        <f>O192*H192</f>
        <v>0</v>
      </c>
      <c r="Q192" s="113">
        <v>0</v>
      </c>
      <c r="R192" s="113">
        <f>Q192*H192</f>
        <v>0</v>
      </c>
      <c r="S192" s="113">
        <v>0</v>
      </c>
      <c r="T192" s="114">
        <f>S192*H192</f>
        <v>0</v>
      </c>
      <c r="AR192" s="115" t="s">
        <v>142</v>
      </c>
      <c r="AT192" s="115" t="s">
        <v>149</v>
      </c>
      <c r="AU192" s="115" t="s">
        <v>69</v>
      </c>
      <c r="AY192" s="13" t="s">
        <v>141</v>
      </c>
      <c r="BE192" s="116">
        <f>IF(N192="základní",J192,0)</f>
        <v>0</v>
      </c>
      <c r="BF192" s="116">
        <f>IF(N192="snížená",J192,0)</f>
        <v>0</v>
      </c>
      <c r="BG192" s="116">
        <f>IF(N192="zákl. přenesená",J192,0)</f>
        <v>0</v>
      </c>
      <c r="BH192" s="116">
        <f>IF(N192="sníž. přenesená",J192,0)</f>
        <v>0</v>
      </c>
      <c r="BI192" s="116">
        <f>IF(N192="nulová",J192,0)</f>
        <v>0</v>
      </c>
      <c r="BJ192" s="13" t="s">
        <v>77</v>
      </c>
      <c r="BK192" s="116">
        <f>ROUND(I192*H192,2)</f>
        <v>0</v>
      </c>
      <c r="BL192" s="13" t="s">
        <v>142</v>
      </c>
      <c r="BM192" s="115" t="s">
        <v>462</v>
      </c>
    </row>
    <row r="193" spans="2:65" s="1" customFormat="1" ht="19.5" x14ac:dyDescent="0.2">
      <c r="B193" s="28"/>
      <c r="D193" s="131" t="s">
        <v>168</v>
      </c>
      <c r="F193" s="132" t="s">
        <v>911</v>
      </c>
      <c r="I193" s="133"/>
      <c r="L193" s="28"/>
      <c r="M193" s="134"/>
      <c r="T193" s="49"/>
      <c r="AT193" s="13" t="s">
        <v>168</v>
      </c>
      <c r="AU193" s="13" t="s">
        <v>69</v>
      </c>
    </row>
    <row r="194" spans="2:65" s="1" customFormat="1" ht="16.5" customHeight="1" x14ac:dyDescent="0.2">
      <c r="B194" s="28"/>
      <c r="C194" s="103" t="s">
        <v>274</v>
      </c>
      <c r="D194" s="103" t="s">
        <v>135</v>
      </c>
      <c r="E194" s="104" t="s">
        <v>865</v>
      </c>
      <c r="F194" s="105" t="s">
        <v>866</v>
      </c>
      <c r="G194" s="106" t="s">
        <v>867</v>
      </c>
      <c r="H194" s="107">
        <v>6</v>
      </c>
      <c r="I194" s="108"/>
      <c r="J194" s="109">
        <f>ROUND(I194*H194,2)</f>
        <v>0</v>
      </c>
      <c r="K194" s="105" t="s">
        <v>19</v>
      </c>
      <c r="L194" s="110"/>
      <c r="M194" s="111" t="s">
        <v>19</v>
      </c>
      <c r="N194" s="112" t="s">
        <v>40</v>
      </c>
      <c r="P194" s="113">
        <f>O194*H194</f>
        <v>0</v>
      </c>
      <c r="Q194" s="113">
        <v>0</v>
      </c>
      <c r="R194" s="113">
        <f>Q194*H194</f>
        <v>0</v>
      </c>
      <c r="S194" s="113">
        <v>0</v>
      </c>
      <c r="T194" s="114">
        <f>S194*H194</f>
        <v>0</v>
      </c>
      <c r="AR194" s="115" t="s">
        <v>140</v>
      </c>
      <c r="AT194" s="115" t="s">
        <v>135</v>
      </c>
      <c r="AU194" s="115" t="s">
        <v>69</v>
      </c>
      <c r="AY194" s="13" t="s">
        <v>141</v>
      </c>
      <c r="BE194" s="116">
        <f>IF(N194="základní",J194,0)</f>
        <v>0</v>
      </c>
      <c r="BF194" s="116">
        <f>IF(N194="snížená",J194,0)</f>
        <v>0</v>
      </c>
      <c r="BG194" s="116">
        <f>IF(N194="zákl. přenesená",J194,0)</f>
        <v>0</v>
      </c>
      <c r="BH194" s="116">
        <f>IF(N194="sníž. přenesená",J194,0)</f>
        <v>0</v>
      </c>
      <c r="BI194" s="116">
        <f>IF(N194="nulová",J194,0)</f>
        <v>0</v>
      </c>
      <c r="BJ194" s="13" t="s">
        <v>77</v>
      </c>
      <c r="BK194" s="116">
        <f>ROUND(I194*H194,2)</f>
        <v>0</v>
      </c>
      <c r="BL194" s="13" t="s">
        <v>142</v>
      </c>
      <c r="BM194" s="115" t="s">
        <v>466</v>
      </c>
    </row>
    <row r="195" spans="2:65" s="1" customFormat="1" ht="19.5" x14ac:dyDescent="0.2">
      <c r="B195" s="28"/>
      <c r="D195" s="131" t="s">
        <v>168</v>
      </c>
      <c r="F195" s="132" t="s">
        <v>912</v>
      </c>
      <c r="I195" s="133"/>
      <c r="L195" s="28"/>
      <c r="M195" s="135"/>
      <c r="N195" s="128"/>
      <c r="O195" s="128"/>
      <c r="P195" s="128"/>
      <c r="Q195" s="128"/>
      <c r="R195" s="128"/>
      <c r="S195" s="128"/>
      <c r="T195" s="136"/>
      <c r="AT195" s="13" t="s">
        <v>168</v>
      </c>
      <c r="AU195" s="13" t="s">
        <v>69</v>
      </c>
    </row>
    <row r="196" spans="2:65" s="1" customFormat="1" ht="6.95" customHeight="1" x14ac:dyDescent="0.2">
      <c r="B196" s="37"/>
      <c r="C196" s="38"/>
      <c r="D196" s="38"/>
      <c r="E196" s="38"/>
      <c r="F196" s="38"/>
      <c r="G196" s="38"/>
      <c r="H196" s="38"/>
      <c r="I196" s="38"/>
      <c r="J196" s="38"/>
      <c r="K196" s="38"/>
      <c r="L196" s="28"/>
    </row>
  </sheetData>
  <sheetProtection algorithmName="SHA-512" hashValue="qwhhTkskuHN19wpFfvvmJ7TRJC9lg0OzkcBFQgFbjcmmFlIJuRm0sQ/LZ3ztyrMaOjueg+VPJMFojbu16tCKSQ==" saltValue="Awt28DDScDERDetx6qSxMMAV8NOmhPIdOYJfXfaAUyjhdz3x55v1T/ODnld3xw1ZNQ2ynal16M0lPGkzRCoiZw==" spinCount="100000" sheet="1" objects="1" scenarios="1" formatColumns="0" formatRows="0" autoFilter="0"/>
  <autoFilter ref="C78:K195" xr:uid="{00000000-0009-0000-0000-00000A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88"/>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109</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913</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ROUND((SUM(BE79:BE187)),  2)</f>
        <v>0</v>
      </c>
      <c r="I33" s="85">
        <v>0.21</v>
      </c>
      <c r="J33" s="84">
        <f>ROUND(((SUM(BE79:BE187))*I33),  2)</f>
        <v>0</v>
      </c>
      <c r="L33" s="28"/>
    </row>
    <row r="34" spans="2:12" s="1" customFormat="1" ht="14.45" customHeight="1" x14ac:dyDescent="0.2">
      <c r="B34" s="28"/>
      <c r="E34" s="23" t="s">
        <v>41</v>
      </c>
      <c r="F34" s="84">
        <f>ROUND((SUM(BF79:BF187)),  2)</f>
        <v>0</v>
      </c>
      <c r="I34" s="85">
        <v>0.12</v>
      </c>
      <c r="J34" s="84">
        <f>ROUND(((SUM(BF79:BF187))*I34),  2)</f>
        <v>0</v>
      </c>
      <c r="L34" s="28"/>
    </row>
    <row r="35" spans="2:12" s="1" customFormat="1" ht="14.45" hidden="1" customHeight="1" x14ac:dyDescent="0.2">
      <c r="B35" s="28"/>
      <c r="E35" s="23" t="s">
        <v>42</v>
      </c>
      <c r="F35" s="84">
        <f>ROUND((SUM(BG79:BG187)),  2)</f>
        <v>0</v>
      </c>
      <c r="I35" s="85">
        <v>0.21</v>
      </c>
      <c r="J35" s="84">
        <f>0</f>
        <v>0</v>
      </c>
      <c r="L35" s="28"/>
    </row>
    <row r="36" spans="2:12" s="1" customFormat="1" ht="14.45" hidden="1" customHeight="1" x14ac:dyDescent="0.2">
      <c r="B36" s="28"/>
      <c r="E36" s="23" t="s">
        <v>43</v>
      </c>
      <c r="F36" s="84">
        <f>ROUND((SUM(BH79:BH187)),  2)</f>
        <v>0</v>
      </c>
      <c r="I36" s="85">
        <v>0.12</v>
      </c>
      <c r="J36" s="84">
        <f>0</f>
        <v>0</v>
      </c>
      <c r="L36" s="28"/>
    </row>
    <row r="37" spans="2:12" s="1" customFormat="1" ht="14.45" hidden="1" customHeight="1" x14ac:dyDescent="0.2">
      <c r="B37" s="28"/>
      <c r="E37" s="23" t="s">
        <v>44</v>
      </c>
      <c r="F37" s="84">
        <f>ROUND((SUM(BI79:BI187)),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10 - Rekonstrukce žel. přejezdu P4920 v km 343,291 trati Česká Třebová - Praha</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10 - Rekonstrukce žel. přejezdu P4920 v km 343,291 trati Česká Třebová - Praha</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SUM(P80:P187)</f>
        <v>0</v>
      </c>
      <c r="Q79" s="46"/>
      <c r="R79" s="100">
        <f>SUM(R80:R187)</f>
        <v>0</v>
      </c>
      <c r="S79" s="46"/>
      <c r="T79" s="101">
        <f>SUM(T80:T187)</f>
        <v>0</v>
      </c>
      <c r="AT79" s="13" t="s">
        <v>68</v>
      </c>
      <c r="AU79" s="13" t="s">
        <v>121</v>
      </c>
      <c r="BK79" s="102">
        <f>SUM(BK80:BK187)</f>
        <v>0</v>
      </c>
    </row>
    <row r="80" spans="2:65" s="1" customFormat="1" ht="33" customHeight="1" x14ac:dyDescent="0.2">
      <c r="B80" s="28"/>
      <c r="C80" s="117" t="s">
        <v>77</v>
      </c>
      <c r="D80" s="117" t="s">
        <v>149</v>
      </c>
      <c r="E80" s="118" t="s">
        <v>263</v>
      </c>
      <c r="F80" s="119" t="s">
        <v>264</v>
      </c>
      <c r="G80" s="120" t="s">
        <v>227</v>
      </c>
      <c r="H80" s="121">
        <v>28.8</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19.5" x14ac:dyDescent="0.2">
      <c r="B81" s="28"/>
      <c r="D81" s="131" t="s">
        <v>168</v>
      </c>
      <c r="F81" s="132" t="s">
        <v>870</v>
      </c>
      <c r="I81" s="133"/>
      <c r="L81" s="28"/>
      <c r="M81" s="134"/>
      <c r="T81" s="49"/>
      <c r="AT81" s="13" t="s">
        <v>168</v>
      </c>
      <c r="AU81" s="13" t="s">
        <v>69</v>
      </c>
    </row>
    <row r="82" spans="2:65" s="1" customFormat="1" ht="24.2" customHeight="1" x14ac:dyDescent="0.2">
      <c r="B82" s="28"/>
      <c r="C82" s="117" t="s">
        <v>79</v>
      </c>
      <c r="D82" s="117" t="s">
        <v>149</v>
      </c>
      <c r="E82" s="118" t="s">
        <v>779</v>
      </c>
      <c r="F82" s="119" t="s">
        <v>780</v>
      </c>
      <c r="G82" s="120" t="s">
        <v>227</v>
      </c>
      <c r="H82" s="121">
        <v>22.7</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19.5" x14ac:dyDescent="0.2">
      <c r="B83" s="28"/>
      <c r="D83" s="131" t="s">
        <v>168</v>
      </c>
      <c r="F83" s="132" t="s">
        <v>914</v>
      </c>
      <c r="I83" s="133"/>
      <c r="L83" s="28"/>
      <c r="M83" s="134"/>
      <c r="T83" s="49"/>
      <c r="AT83" s="13" t="s">
        <v>168</v>
      </c>
      <c r="AU83" s="13" t="s">
        <v>69</v>
      </c>
    </row>
    <row r="84" spans="2:65" s="1" customFormat="1" ht="33" customHeight="1" x14ac:dyDescent="0.2">
      <c r="B84" s="28"/>
      <c r="C84" s="117" t="s">
        <v>145</v>
      </c>
      <c r="D84" s="117" t="s">
        <v>149</v>
      </c>
      <c r="E84" s="118" t="s">
        <v>782</v>
      </c>
      <c r="F84" s="119" t="s">
        <v>783</v>
      </c>
      <c r="G84" s="120" t="s">
        <v>339</v>
      </c>
      <c r="H84" s="121">
        <v>209.7</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19.5" x14ac:dyDescent="0.2">
      <c r="B85" s="28"/>
      <c r="D85" s="131" t="s">
        <v>168</v>
      </c>
      <c r="F85" s="132" t="s">
        <v>915</v>
      </c>
      <c r="I85" s="133"/>
      <c r="L85" s="28"/>
      <c r="M85" s="134"/>
      <c r="T85" s="49"/>
      <c r="AT85" s="13" t="s">
        <v>168</v>
      </c>
      <c r="AU85" s="13" t="s">
        <v>69</v>
      </c>
    </row>
    <row r="86" spans="2:65" s="1" customFormat="1" ht="44.25" customHeight="1" x14ac:dyDescent="0.2">
      <c r="B86" s="28"/>
      <c r="C86" s="117" t="s">
        <v>142</v>
      </c>
      <c r="D86" s="117" t="s">
        <v>149</v>
      </c>
      <c r="E86" s="118" t="s">
        <v>178</v>
      </c>
      <c r="F86" s="119" t="s">
        <v>179</v>
      </c>
      <c r="G86" s="120" t="s">
        <v>180</v>
      </c>
      <c r="H86" s="121">
        <v>74.756</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29.25" x14ac:dyDescent="0.2">
      <c r="B87" s="28"/>
      <c r="D87" s="131" t="s">
        <v>168</v>
      </c>
      <c r="F87" s="132" t="s">
        <v>916</v>
      </c>
      <c r="I87" s="133"/>
      <c r="L87" s="28"/>
      <c r="M87" s="134"/>
      <c r="T87" s="49"/>
      <c r="AT87" s="13" t="s">
        <v>168</v>
      </c>
      <c r="AU87" s="13" t="s">
        <v>69</v>
      </c>
    </row>
    <row r="88" spans="2:65" s="1" customFormat="1" ht="49.15" customHeight="1" x14ac:dyDescent="0.2">
      <c r="B88" s="28"/>
      <c r="C88" s="117" t="s">
        <v>152</v>
      </c>
      <c r="D88" s="117" t="s">
        <v>149</v>
      </c>
      <c r="E88" s="118" t="s">
        <v>186</v>
      </c>
      <c r="F88" s="119" t="s">
        <v>187</v>
      </c>
      <c r="G88" s="120" t="s">
        <v>180</v>
      </c>
      <c r="H88" s="121">
        <v>74.756</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29.25" x14ac:dyDescent="0.2">
      <c r="B89" s="28"/>
      <c r="D89" s="131" t="s">
        <v>168</v>
      </c>
      <c r="F89" s="132" t="s">
        <v>917</v>
      </c>
      <c r="I89" s="133"/>
      <c r="L89" s="28"/>
      <c r="M89" s="134"/>
      <c r="T89" s="49"/>
      <c r="AT89" s="13" t="s">
        <v>168</v>
      </c>
      <c r="AU89" s="13" t="s">
        <v>69</v>
      </c>
    </row>
    <row r="90" spans="2:65" s="1" customFormat="1" ht="49.15" customHeight="1" x14ac:dyDescent="0.2">
      <c r="B90" s="28"/>
      <c r="C90" s="117" t="s">
        <v>148</v>
      </c>
      <c r="D90" s="117" t="s">
        <v>149</v>
      </c>
      <c r="E90" s="118" t="s">
        <v>787</v>
      </c>
      <c r="F90" s="119" t="s">
        <v>788</v>
      </c>
      <c r="G90" s="120" t="s">
        <v>180</v>
      </c>
      <c r="H90" s="121">
        <v>74.756</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916</v>
      </c>
      <c r="I91" s="133"/>
      <c r="L91" s="28"/>
      <c r="M91" s="134"/>
      <c r="T91" s="49"/>
      <c r="AT91" s="13" t="s">
        <v>168</v>
      </c>
      <c r="AU91" s="13" t="s">
        <v>69</v>
      </c>
    </row>
    <row r="92" spans="2:65" s="1" customFormat="1" ht="44.25" customHeight="1" x14ac:dyDescent="0.2">
      <c r="B92" s="28"/>
      <c r="C92" s="117" t="s">
        <v>158</v>
      </c>
      <c r="D92" s="117" t="s">
        <v>149</v>
      </c>
      <c r="E92" s="118" t="s">
        <v>178</v>
      </c>
      <c r="F92" s="119" t="s">
        <v>179</v>
      </c>
      <c r="G92" s="120" t="s">
        <v>180</v>
      </c>
      <c r="H92" s="121">
        <v>13.224</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918</v>
      </c>
      <c r="I93" s="133"/>
      <c r="L93" s="28"/>
      <c r="M93" s="134"/>
      <c r="T93" s="49"/>
      <c r="AT93" s="13" t="s">
        <v>168</v>
      </c>
      <c r="AU93" s="13" t="s">
        <v>69</v>
      </c>
    </row>
    <row r="94" spans="2:65" s="1" customFormat="1" ht="49.15" customHeight="1" x14ac:dyDescent="0.2">
      <c r="B94" s="28"/>
      <c r="C94" s="117" t="s">
        <v>140</v>
      </c>
      <c r="D94" s="117" t="s">
        <v>149</v>
      </c>
      <c r="E94" s="118" t="s">
        <v>186</v>
      </c>
      <c r="F94" s="119" t="s">
        <v>187</v>
      </c>
      <c r="G94" s="120" t="s">
        <v>180</v>
      </c>
      <c r="H94" s="121">
        <v>13.224</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919</v>
      </c>
      <c r="I95" s="133"/>
      <c r="L95" s="28"/>
      <c r="M95" s="134"/>
      <c r="T95" s="49"/>
      <c r="AT95" s="13" t="s">
        <v>168</v>
      </c>
      <c r="AU95" s="13" t="s">
        <v>69</v>
      </c>
    </row>
    <row r="96" spans="2:65" s="1" customFormat="1" ht="49.15" customHeight="1" x14ac:dyDescent="0.2">
      <c r="B96" s="28"/>
      <c r="C96" s="117" t="s">
        <v>192</v>
      </c>
      <c r="D96" s="117" t="s">
        <v>149</v>
      </c>
      <c r="E96" s="118" t="s">
        <v>787</v>
      </c>
      <c r="F96" s="119" t="s">
        <v>788</v>
      </c>
      <c r="G96" s="120" t="s">
        <v>180</v>
      </c>
      <c r="H96" s="121">
        <v>13.224</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29.25" x14ac:dyDescent="0.2">
      <c r="B97" s="28"/>
      <c r="D97" s="131" t="s">
        <v>168</v>
      </c>
      <c r="F97" s="132" t="s">
        <v>920</v>
      </c>
      <c r="I97" s="133"/>
      <c r="L97" s="28"/>
      <c r="M97" s="134"/>
      <c r="T97" s="49"/>
      <c r="AT97" s="13" t="s">
        <v>168</v>
      </c>
      <c r="AU97" s="13" t="s">
        <v>69</v>
      </c>
    </row>
    <row r="98" spans="2:65" s="1" customFormat="1" ht="24.2" customHeight="1" x14ac:dyDescent="0.2">
      <c r="B98" s="28"/>
      <c r="C98" s="117" t="s">
        <v>155</v>
      </c>
      <c r="D98" s="117" t="s">
        <v>149</v>
      </c>
      <c r="E98" s="118" t="s">
        <v>166</v>
      </c>
      <c r="F98" s="119" t="s">
        <v>167</v>
      </c>
      <c r="G98" s="120" t="s">
        <v>138</v>
      </c>
      <c r="H98" s="121">
        <v>8</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19.5" x14ac:dyDescent="0.2">
      <c r="B99" s="28"/>
      <c r="D99" s="131" t="s">
        <v>168</v>
      </c>
      <c r="F99" s="132" t="s">
        <v>792</v>
      </c>
      <c r="I99" s="133"/>
      <c r="L99" s="28"/>
      <c r="M99" s="134"/>
      <c r="T99" s="49"/>
      <c r="AT99" s="13" t="s">
        <v>168</v>
      </c>
      <c r="AU99" s="13" t="s">
        <v>69</v>
      </c>
    </row>
    <row r="100" spans="2:65" s="1" customFormat="1" ht="44.25" customHeight="1" x14ac:dyDescent="0.2">
      <c r="B100" s="28"/>
      <c r="C100" s="117" t="s">
        <v>201</v>
      </c>
      <c r="D100" s="117" t="s">
        <v>149</v>
      </c>
      <c r="E100" s="118" t="s">
        <v>170</v>
      </c>
      <c r="F100" s="119" t="s">
        <v>171</v>
      </c>
      <c r="G100" s="120" t="s">
        <v>172</v>
      </c>
      <c r="H100" s="121">
        <v>0.04</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19.5" x14ac:dyDescent="0.2">
      <c r="B101" s="28"/>
      <c r="D101" s="131" t="s">
        <v>168</v>
      </c>
      <c r="F101" s="132" t="s">
        <v>793</v>
      </c>
      <c r="I101" s="133"/>
      <c r="L101" s="28"/>
      <c r="M101" s="134"/>
      <c r="T101" s="49"/>
      <c r="AT101" s="13" t="s">
        <v>168</v>
      </c>
      <c r="AU101" s="13" t="s">
        <v>69</v>
      </c>
    </row>
    <row r="102" spans="2:65" s="1" customFormat="1" ht="114.95" customHeight="1" x14ac:dyDescent="0.2">
      <c r="B102" s="28"/>
      <c r="C102" s="117" t="s">
        <v>8</v>
      </c>
      <c r="D102" s="117" t="s">
        <v>149</v>
      </c>
      <c r="E102" s="118" t="s">
        <v>794</v>
      </c>
      <c r="F102" s="119" t="s">
        <v>795</v>
      </c>
      <c r="G102" s="120" t="s">
        <v>172</v>
      </c>
      <c r="H102" s="121">
        <v>0.04</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796</v>
      </c>
      <c r="I103" s="133"/>
      <c r="L103" s="28"/>
      <c r="M103" s="134"/>
      <c r="T103" s="49"/>
      <c r="AT103" s="13" t="s">
        <v>168</v>
      </c>
      <c r="AU103" s="13" t="s">
        <v>69</v>
      </c>
    </row>
    <row r="104" spans="2:65" s="1" customFormat="1" ht="37.9" customHeight="1" x14ac:dyDescent="0.2">
      <c r="B104" s="28"/>
      <c r="C104" s="117" t="s">
        <v>210</v>
      </c>
      <c r="D104" s="117" t="s">
        <v>149</v>
      </c>
      <c r="E104" s="118" t="s">
        <v>797</v>
      </c>
      <c r="F104" s="119" t="s">
        <v>798</v>
      </c>
      <c r="G104" s="120" t="s">
        <v>176</v>
      </c>
      <c r="H104" s="121">
        <v>7.2</v>
      </c>
      <c r="I104" s="122"/>
      <c r="J104" s="123">
        <f>ROUND(I104*H104,2)</f>
        <v>0</v>
      </c>
      <c r="K104" s="119" t="s">
        <v>139</v>
      </c>
      <c r="L104" s="28"/>
      <c r="M104" s="124" t="s">
        <v>19</v>
      </c>
      <c r="N104" s="125" t="s">
        <v>40</v>
      </c>
      <c r="P104" s="113">
        <f>O104*H104</f>
        <v>0</v>
      </c>
      <c r="Q104" s="113">
        <v>0</v>
      </c>
      <c r="R104" s="113">
        <f>Q104*H104</f>
        <v>0</v>
      </c>
      <c r="S104" s="113">
        <v>0</v>
      </c>
      <c r="T104" s="114">
        <f>S104*H104</f>
        <v>0</v>
      </c>
      <c r="AR104" s="115" t="s">
        <v>142</v>
      </c>
      <c r="AT104" s="115" t="s">
        <v>149</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19.5" x14ac:dyDescent="0.2">
      <c r="B105" s="28"/>
      <c r="D105" s="131" t="s">
        <v>168</v>
      </c>
      <c r="F105" s="132" t="s">
        <v>921</v>
      </c>
      <c r="I105" s="133"/>
      <c r="L105" s="28"/>
      <c r="M105" s="134"/>
      <c r="T105" s="49"/>
      <c r="AT105" s="13" t="s">
        <v>168</v>
      </c>
      <c r="AU105" s="13" t="s">
        <v>69</v>
      </c>
    </row>
    <row r="106" spans="2:65" s="1" customFormat="1" ht="37.9" customHeight="1" x14ac:dyDescent="0.2">
      <c r="B106" s="28"/>
      <c r="C106" s="117" t="s">
        <v>161</v>
      </c>
      <c r="D106" s="117" t="s">
        <v>149</v>
      </c>
      <c r="E106" s="118" t="s">
        <v>333</v>
      </c>
      <c r="F106" s="119" t="s">
        <v>334</v>
      </c>
      <c r="G106" s="120" t="s">
        <v>176</v>
      </c>
      <c r="H106" s="121">
        <v>10</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19.5" x14ac:dyDescent="0.2">
      <c r="B107" s="28"/>
      <c r="D107" s="131" t="s">
        <v>168</v>
      </c>
      <c r="F107" s="132" t="s">
        <v>881</v>
      </c>
      <c r="I107" s="133"/>
      <c r="L107" s="28"/>
      <c r="M107" s="134"/>
      <c r="T107" s="49"/>
      <c r="AT107" s="13" t="s">
        <v>168</v>
      </c>
      <c r="AU107" s="13" t="s">
        <v>69</v>
      </c>
    </row>
    <row r="108" spans="2:65" s="1" customFormat="1" ht="44.25" customHeight="1" x14ac:dyDescent="0.2">
      <c r="B108" s="28"/>
      <c r="C108" s="117" t="s">
        <v>217</v>
      </c>
      <c r="D108" s="117" t="s">
        <v>149</v>
      </c>
      <c r="E108" s="118" t="s">
        <v>178</v>
      </c>
      <c r="F108" s="119" t="s">
        <v>179</v>
      </c>
      <c r="G108" s="120" t="s">
        <v>180</v>
      </c>
      <c r="H108" s="121">
        <v>178.39500000000001</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29.25" x14ac:dyDescent="0.2">
      <c r="B109" s="28"/>
      <c r="D109" s="131" t="s">
        <v>168</v>
      </c>
      <c r="F109" s="132" t="s">
        <v>922</v>
      </c>
      <c r="I109" s="133"/>
      <c r="L109" s="28"/>
      <c r="M109" s="134"/>
      <c r="T109" s="49"/>
      <c r="AT109" s="13" t="s">
        <v>168</v>
      </c>
      <c r="AU109" s="13" t="s">
        <v>69</v>
      </c>
    </row>
    <row r="110" spans="2:65" s="1" customFormat="1" ht="49.15" customHeight="1" x14ac:dyDescent="0.2">
      <c r="B110" s="28"/>
      <c r="C110" s="117" t="s">
        <v>164</v>
      </c>
      <c r="D110" s="117" t="s">
        <v>149</v>
      </c>
      <c r="E110" s="118" t="s">
        <v>186</v>
      </c>
      <c r="F110" s="119" t="s">
        <v>187</v>
      </c>
      <c r="G110" s="120" t="s">
        <v>180</v>
      </c>
      <c r="H110" s="121">
        <v>178.39500000000001</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29.25" x14ac:dyDescent="0.2">
      <c r="B111" s="28"/>
      <c r="D111" s="131" t="s">
        <v>168</v>
      </c>
      <c r="F111" s="132" t="s">
        <v>923</v>
      </c>
      <c r="I111" s="133"/>
      <c r="L111" s="28"/>
      <c r="M111" s="134"/>
      <c r="T111" s="49"/>
      <c r="AT111" s="13" t="s">
        <v>168</v>
      </c>
      <c r="AU111" s="13" t="s">
        <v>69</v>
      </c>
    </row>
    <row r="112" spans="2:65" s="1" customFormat="1" ht="49.15" customHeight="1" x14ac:dyDescent="0.2">
      <c r="B112" s="28"/>
      <c r="C112" s="117" t="s">
        <v>224</v>
      </c>
      <c r="D112" s="117" t="s">
        <v>149</v>
      </c>
      <c r="E112" s="118" t="s">
        <v>189</v>
      </c>
      <c r="F112" s="119" t="s">
        <v>190</v>
      </c>
      <c r="G112" s="120" t="s">
        <v>180</v>
      </c>
      <c r="H112" s="121">
        <v>178.39500000000001</v>
      </c>
      <c r="I112" s="122"/>
      <c r="J112" s="123">
        <f>ROUND(I112*H112,2)</f>
        <v>0</v>
      </c>
      <c r="K112" s="119" t="s">
        <v>139</v>
      </c>
      <c r="L112" s="28"/>
      <c r="M112" s="124" t="s">
        <v>19</v>
      </c>
      <c r="N112" s="125" t="s">
        <v>40</v>
      </c>
      <c r="P112" s="113">
        <f>O112*H112</f>
        <v>0</v>
      </c>
      <c r="Q112" s="113">
        <v>0</v>
      </c>
      <c r="R112" s="113">
        <f>Q112*H112</f>
        <v>0</v>
      </c>
      <c r="S112" s="113">
        <v>0</v>
      </c>
      <c r="T112" s="114">
        <f>S112*H112</f>
        <v>0</v>
      </c>
      <c r="AR112" s="115" t="s">
        <v>142</v>
      </c>
      <c r="AT112" s="115" t="s">
        <v>149</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29.25" x14ac:dyDescent="0.2">
      <c r="B113" s="28"/>
      <c r="D113" s="131" t="s">
        <v>168</v>
      </c>
      <c r="F113" s="132" t="s">
        <v>924</v>
      </c>
      <c r="I113" s="133"/>
      <c r="L113" s="28"/>
      <c r="M113" s="134"/>
      <c r="T113" s="49"/>
      <c r="AT113" s="13" t="s">
        <v>168</v>
      </c>
      <c r="AU113" s="13" t="s">
        <v>69</v>
      </c>
    </row>
    <row r="114" spans="2:65" s="1" customFormat="1" ht="49.15" customHeight="1" x14ac:dyDescent="0.2">
      <c r="B114" s="28"/>
      <c r="C114" s="117" t="s">
        <v>195</v>
      </c>
      <c r="D114" s="117" t="s">
        <v>149</v>
      </c>
      <c r="E114" s="118" t="s">
        <v>804</v>
      </c>
      <c r="F114" s="119" t="s">
        <v>805</v>
      </c>
      <c r="G114" s="120" t="s">
        <v>227</v>
      </c>
      <c r="H114" s="121">
        <v>30</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925</v>
      </c>
      <c r="I115" s="133"/>
      <c r="L115" s="28"/>
      <c r="M115" s="134"/>
      <c r="T115" s="49"/>
      <c r="AT115" s="13" t="s">
        <v>168</v>
      </c>
      <c r="AU115" s="13" t="s">
        <v>69</v>
      </c>
    </row>
    <row r="116" spans="2:65" s="1" customFormat="1" ht="49.15" customHeight="1" x14ac:dyDescent="0.2">
      <c r="B116" s="28"/>
      <c r="C116" s="117" t="s">
        <v>233</v>
      </c>
      <c r="D116" s="117" t="s">
        <v>149</v>
      </c>
      <c r="E116" s="118" t="s">
        <v>807</v>
      </c>
      <c r="F116" s="119" t="s">
        <v>808</v>
      </c>
      <c r="G116" s="120" t="s">
        <v>227</v>
      </c>
      <c r="H116" s="121">
        <v>6</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19.5" x14ac:dyDescent="0.2">
      <c r="B117" s="28"/>
      <c r="D117" s="131" t="s">
        <v>168</v>
      </c>
      <c r="F117" s="132" t="s">
        <v>809</v>
      </c>
      <c r="I117" s="133"/>
      <c r="L117" s="28"/>
      <c r="M117" s="134"/>
      <c r="T117" s="49"/>
      <c r="AT117" s="13" t="s">
        <v>168</v>
      </c>
      <c r="AU117" s="13" t="s">
        <v>69</v>
      </c>
    </row>
    <row r="118" spans="2:65" s="1" customFormat="1" ht="16.5" customHeight="1" x14ac:dyDescent="0.2">
      <c r="B118" s="28"/>
      <c r="C118" s="103" t="s">
        <v>199</v>
      </c>
      <c r="D118" s="103" t="s">
        <v>135</v>
      </c>
      <c r="E118" s="104" t="s">
        <v>810</v>
      </c>
      <c r="F118" s="105" t="s">
        <v>811</v>
      </c>
      <c r="G118" s="106" t="s">
        <v>227</v>
      </c>
      <c r="H118" s="107">
        <v>30</v>
      </c>
      <c r="I118" s="108"/>
      <c r="J118" s="109">
        <f>ROUND(I118*H118,2)</f>
        <v>0</v>
      </c>
      <c r="K118" s="105" t="s">
        <v>139</v>
      </c>
      <c r="L118" s="110"/>
      <c r="M118" s="111" t="s">
        <v>19</v>
      </c>
      <c r="N118" s="112" t="s">
        <v>40</v>
      </c>
      <c r="P118" s="113">
        <f>O118*H118</f>
        <v>0</v>
      </c>
      <c r="Q118" s="113">
        <v>0</v>
      </c>
      <c r="R118" s="113">
        <f>Q118*H118</f>
        <v>0</v>
      </c>
      <c r="S118" s="113">
        <v>0</v>
      </c>
      <c r="T118" s="114">
        <f>S118*H118</f>
        <v>0</v>
      </c>
      <c r="AR118" s="115" t="s">
        <v>140</v>
      </c>
      <c r="AT118" s="115" t="s">
        <v>135</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19.5" x14ac:dyDescent="0.2">
      <c r="B119" s="28"/>
      <c r="D119" s="131" t="s">
        <v>168</v>
      </c>
      <c r="F119" s="132" t="s">
        <v>925</v>
      </c>
      <c r="I119" s="133"/>
      <c r="L119" s="28"/>
      <c r="M119" s="134"/>
      <c r="T119" s="49"/>
      <c r="AT119" s="13" t="s">
        <v>168</v>
      </c>
      <c r="AU119" s="13" t="s">
        <v>69</v>
      </c>
    </row>
    <row r="120" spans="2:65" s="1" customFormat="1" ht="16.5" customHeight="1" x14ac:dyDescent="0.2">
      <c r="B120" s="28"/>
      <c r="C120" s="103" t="s">
        <v>7</v>
      </c>
      <c r="D120" s="103" t="s">
        <v>135</v>
      </c>
      <c r="E120" s="104" t="s">
        <v>812</v>
      </c>
      <c r="F120" s="105" t="s">
        <v>813</v>
      </c>
      <c r="G120" s="106" t="s">
        <v>138</v>
      </c>
      <c r="H120" s="107">
        <v>4</v>
      </c>
      <c r="I120" s="108"/>
      <c r="J120" s="109">
        <f>ROUND(I120*H120,2)</f>
        <v>0</v>
      </c>
      <c r="K120" s="105" t="s">
        <v>139</v>
      </c>
      <c r="L120" s="110"/>
      <c r="M120" s="111" t="s">
        <v>19</v>
      </c>
      <c r="N120" s="112" t="s">
        <v>40</v>
      </c>
      <c r="P120" s="113">
        <f>O120*H120</f>
        <v>0</v>
      </c>
      <c r="Q120" s="113">
        <v>0</v>
      </c>
      <c r="R120" s="113">
        <f>Q120*H120</f>
        <v>0</v>
      </c>
      <c r="S120" s="113">
        <v>0</v>
      </c>
      <c r="T120" s="114">
        <f>S120*H120</f>
        <v>0</v>
      </c>
      <c r="AR120" s="115" t="s">
        <v>140</v>
      </c>
      <c r="AT120" s="115" t="s">
        <v>135</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19.5" x14ac:dyDescent="0.2">
      <c r="B121" s="28"/>
      <c r="D121" s="131" t="s">
        <v>168</v>
      </c>
      <c r="F121" s="132" t="s">
        <v>814</v>
      </c>
      <c r="I121" s="133"/>
      <c r="L121" s="28"/>
      <c r="M121" s="134"/>
      <c r="T121" s="49"/>
      <c r="AT121" s="13" t="s">
        <v>168</v>
      </c>
      <c r="AU121" s="13" t="s">
        <v>69</v>
      </c>
    </row>
    <row r="122" spans="2:65" s="1" customFormat="1" ht="16.5" customHeight="1" x14ac:dyDescent="0.2">
      <c r="B122" s="28"/>
      <c r="C122" s="103" t="s">
        <v>204</v>
      </c>
      <c r="D122" s="103" t="s">
        <v>135</v>
      </c>
      <c r="E122" s="104" t="s">
        <v>815</v>
      </c>
      <c r="F122" s="105" t="s">
        <v>816</v>
      </c>
      <c r="G122" s="106" t="s">
        <v>138</v>
      </c>
      <c r="H122" s="107">
        <v>4</v>
      </c>
      <c r="I122" s="108"/>
      <c r="J122" s="109">
        <f>ROUND(I122*H122,2)</f>
        <v>0</v>
      </c>
      <c r="K122" s="105" t="s">
        <v>139</v>
      </c>
      <c r="L122" s="110"/>
      <c r="M122" s="111" t="s">
        <v>19</v>
      </c>
      <c r="N122" s="112" t="s">
        <v>40</v>
      </c>
      <c r="P122" s="113">
        <f>O122*H122</f>
        <v>0</v>
      </c>
      <c r="Q122" s="113">
        <v>0</v>
      </c>
      <c r="R122" s="113">
        <f>Q122*H122</f>
        <v>0</v>
      </c>
      <c r="S122" s="113">
        <v>0</v>
      </c>
      <c r="T122" s="114">
        <f>S122*H122</f>
        <v>0</v>
      </c>
      <c r="AR122" s="115" t="s">
        <v>140</v>
      </c>
      <c r="AT122" s="115" t="s">
        <v>135</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814</v>
      </c>
      <c r="I123" s="133"/>
      <c r="L123" s="28"/>
      <c r="M123" s="134"/>
      <c r="T123" s="49"/>
      <c r="AT123" s="13" t="s">
        <v>168</v>
      </c>
      <c r="AU123" s="13" t="s">
        <v>69</v>
      </c>
    </row>
    <row r="124" spans="2:65" s="1" customFormat="1" ht="49.15" customHeight="1" x14ac:dyDescent="0.2">
      <c r="B124" s="28"/>
      <c r="C124" s="117" t="s">
        <v>249</v>
      </c>
      <c r="D124" s="117" t="s">
        <v>149</v>
      </c>
      <c r="E124" s="118" t="s">
        <v>817</v>
      </c>
      <c r="F124" s="119" t="s">
        <v>818</v>
      </c>
      <c r="G124" s="120" t="s">
        <v>138</v>
      </c>
      <c r="H124" s="121">
        <v>1</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819</v>
      </c>
      <c r="I125" s="133"/>
      <c r="L125" s="28"/>
      <c r="M125" s="134"/>
      <c r="T125" s="49"/>
      <c r="AT125" s="13" t="s">
        <v>168</v>
      </c>
      <c r="AU125" s="13" t="s">
        <v>69</v>
      </c>
    </row>
    <row r="126" spans="2:65" s="1" customFormat="1" ht="55.5" customHeight="1" x14ac:dyDescent="0.2">
      <c r="B126" s="28"/>
      <c r="C126" s="117" t="s">
        <v>208</v>
      </c>
      <c r="D126" s="117" t="s">
        <v>149</v>
      </c>
      <c r="E126" s="118" t="s">
        <v>820</v>
      </c>
      <c r="F126" s="119" t="s">
        <v>821</v>
      </c>
      <c r="G126" s="120" t="s">
        <v>138</v>
      </c>
      <c r="H126" s="121">
        <v>1</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29.25" x14ac:dyDescent="0.2">
      <c r="B127" s="28"/>
      <c r="D127" s="131" t="s">
        <v>168</v>
      </c>
      <c r="F127" s="132" t="s">
        <v>822</v>
      </c>
      <c r="I127" s="133"/>
      <c r="L127" s="28"/>
      <c r="M127" s="134"/>
      <c r="T127" s="49"/>
      <c r="AT127" s="13" t="s">
        <v>168</v>
      </c>
      <c r="AU127" s="13" t="s">
        <v>69</v>
      </c>
    </row>
    <row r="128" spans="2:65" s="1" customFormat="1" ht="37.9" customHeight="1" x14ac:dyDescent="0.2">
      <c r="B128" s="28"/>
      <c r="C128" s="117" t="s">
        <v>258</v>
      </c>
      <c r="D128" s="117" t="s">
        <v>149</v>
      </c>
      <c r="E128" s="118" t="s">
        <v>193</v>
      </c>
      <c r="F128" s="119" t="s">
        <v>194</v>
      </c>
      <c r="G128" s="120" t="s">
        <v>172</v>
      </c>
      <c r="H128" s="121">
        <v>0.04</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796</v>
      </c>
      <c r="I129" s="133"/>
      <c r="L129" s="28"/>
      <c r="M129" s="134"/>
      <c r="T129" s="49"/>
      <c r="AT129" s="13" t="s">
        <v>168</v>
      </c>
      <c r="AU129" s="13" t="s">
        <v>69</v>
      </c>
    </row>
    <row r="130" spans="2:65" s="1" customFormat="1" ht="16.5" customHeight="1" x14ac:dyDescent="0.2">
      <c r="B130" s="28"/>
      <c r="C130" s="103" t="s">
        <v>213</v>
      </c>
      <c r="D130" s="103" t="s">
        <v>135</v>
      </c>
      <c r="E130" s="104" t="s">
        <v>823</v>
      </c>
      <c r="F130" s="105" t="s">
        <v>824</v>
      </c>
      <c r="G130" s="106" t="s">
        <v>138</v>
      </c>
      <c r="H130" s="107">
        <v>200</v>
      </c>
      <c r="I130" s="108"/>
      <c r="J130" s="109">
        <f>ROUND(I130*H130,2)</f>
        <v>0</v>
      </c>
      <c r="K130" s="105" t="s">
        <v>139</v>
      </c>
      <c r="L130" s="110"/>
      <c r="M130" s="111" t="s">
        <v>19</v>
      </c>
      <c r="N130" s="112" t="s">
        <v>40</v>
      </c>
      <c r="P130" s="113">
        <f>O130*H130</f>
        <v>0</v>
      </c>
      <c r="Q130" s="113">
        <v>0</v>
      </c>
      <c r="R130" s="113">
        <f>Q130*H130</f>
        <v>0</v>
      </c>
      <c r="S130" s="113">
        <v>0</v>
      </c>
      <c r="T130" s="114">
        <f>S130*H130</f>
        <v>0</v>
      </c>
      <c r="AR130" s="115" t="s">
        <v>140</v>
      </c>
      <c r="AT130" s="115" t="s">
        <v>135</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825</v>
      </c>
      <c r="I131" s="133"/>
      <c r="L131" s="28"/>
      <c r="M131" s="134"/>
      <c r="T131" s="49"/>
      <c r="AT131" s="13" t="s">
        <v>168</v>
      </c>
      <c r="AU131" s="13" t="s">
        <v>69</v>
      </c>
    </row>
    <row r="132" spans="2:65" s="1" customFormat="1" ht="49.15" customHeight="1" x14ac:dyDescent="0.2">
      <c r="B132" s="28"/>
      <c r="C132" s="117" t="s">
        <v>267</v>
      </c>
      <c r="D132" s="117" t="s">
        <v>149</v>
      </c>
      <c r="E132" s="118" t="s">
        <v>817</v>
      </c>
      <c r="F132" s="119" t="s">
        <v>818</v>
      </c>
      <c r="G132" s="120" t="s">
        <v>138</v>
      </c>
      <c r="H132" s="121">
        <v>1</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19.5" x14ac:dyDescent="0.2">
      <c r="B133" s="28"/>
      <c r="D133" s="131" t="s">
        <v>168</v>
      </c>
      <c r="F133" s="132" t="s">
        <v>819</v>
      </c>
      <c r="I133" s="133"/>
      <c r="L133" s="28"/>
      <c r="M133" s="134"/>
      <c r="T133" s="49"/>
      <c r="AT133" s="13" t="s">
        <v>168</v>
      </c>
      <c r="AU133" s="13" t="s">
        <v>69</v>
      </c>
    </row>
    <row r="134" spans="2:65" s="1" customFormat="1" ht="55.5" customHeight="1" x14ac:dyDescent="0.2">
      <c r="B134" s="28"/>
      <c r="C134" s="117" t="s">
        <v>215</v>
      </c>
      <c r="D134" s="117" t="s">
        <v>149</v>
      </c>
      <c r="E134" s="118" t="s">
        <v>820</v>
      </c>
      <c r="F134" s="119" t="s">
        <v>821</v>
      </c>
      <c r="G134" s="120" t="s">
        <v>138</v>
      </c>
      <c r="H134" s="121">
        <v>9</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29.25" x14ac:dyDescent="0.2">
      <c r="B135" s="28"/>
      <c r="D135" s="131" t="s">
        <v>168</v>
      </c>
      <c r="F135" s="132" t="s">
        <v>826</v>
      </c>
      <c r="I135" s="133"/>
      <c r="L135" s="28"/>
      <c r="M135" s="134"/>
      <c r="T135" s="49"/>
      <c r="AT135" s="13" t="s">
        <v>168</v>
      </c>
      <c r="AU135" s="13" t="s">
        <v>69</v>
      </c>
    </row>
    <row r="136" spans="2:65" s="1" customFormat="1" ht="16.5" customHeight="1" x14ac:dyDescent="0.2">
      <c r="B136" s="28"/>
      <c r="C136" s="103" t="s">
        <v>273</v>
      </c>
      <c r="D136" s="103" t="s">
        <v>135</v>
      </c>
      <c r="E136" s="104" t="s">
        <v>211</v>
      </c>
      <c r="F136" s="105" t="s">
        <v>212</v>
      </c>
      <c r="G136" s="106" t="s">
        <v>180</v>
      </c>
      <c r="H136" s="107">
        <v>171.75399999999999</v>
      </c>
      <c r="I136" s="108"/>
      <c r="J136" s="109">
        <f>ROUND(I136*H136,2)</f>
        <v>0</v>
      </c>
      <c r="K136" s="105" t="s">
        <v>139</v>
      </c>
      <c r="L136" s="110"/>
      <c r="M136" s="111" t="s">
        <v>19</v>
      </c>
      <c r="N136" s="112" t="s">
        <v>40</v>
      </c>
      <c r="P136" s="113">
        <f>O136*H136</f>
        <v>0</v>
      </c>
      <c r="Q136" s="113">
        <v>0</v>
      </c>
      <c r="R136" s="113">
        <f>Q136*H136</f>
        <v>0</v>
      </c>
      <c r="S136" s="113">
        <v>0</v>
      </c>
      <c r="T136" s="114">
        <f>S136*H136</f>
        <v>0</v>
      </c>
      <c r="AR136" s="115" t="s">
        <v>140</v>
      </c>
      <c r="AT136" s="115" t="s">
        <v>135</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827</v>
      </c>
      <c r="I137" s="133"/>
      <c r="L137" s="28"/>
      <c r="M137" s="134"/>
      <c r="T137" s="49"/>
      <c r="AT137" s="13" t="s">
        <v>168</v>
      </c>
      <c r="AU137" s="13" t="s">
        <v>69</v>
      </c>
    </row>
    <row r="138" spans="2:65" s="1" customFormat="1" ht="16.5" customHeight="1" x14ac:dyDescent="0.2">
      <c r="B138" s="28"/>
      <c r="C138" s="103" t="s">
        <v>218</v>
      </c>
      <c r="D138" s="103" t="s">
        <v>135</v>
      </c>
      <c r="E138" s="104" t="s">
        <v>828</v>
      </c>
      <c r="F138" s="105" t="s">
        <v>829</v>
      </c>
      <c r="G138" s="106" t="s">
        <v>180</v>
      </c>
      <c r="H138" s="107">
        <v>13.32</v>
      </c>
      <c r="I138" s="108"/>
      <c r="J138" s="109">
        <f>ROUND(I138*H138,2)</f>
        <v>0</v>
      </c>
      <c r="K138" s="105" t="s">
        <v>139</v>
      </c>
      <c r="L138" s="110"/>
      <c r="M138" s="111" t="s">
        <v>19</v>
      </c>
      <c r="N138" s="112" t="s">
        <v>40</v>
      </c>
      <c r="P138" s="113">
        <f>O138*H138</f>
        <v>0</v>
      </c>
      <c r="Q138" s="113">
        <v>0</v>
      </c>
      <c r="R138" s="113">
        <f>Q138*H138</f>
        <v>0</v>
      </c>
      <c r="S138" s="113">
        <v>0</v>
      </c>
      <c r="T138" s="114">
        <f>S138*H138</f>
        <v>0</v>
      </c>
      <c r="AR138" s="115" t="s">
        <v>140</v>
      </c>
      <c r="AT138" s="115" t="s">
        <v>135</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19.5" x14ac:dyDescent="0.2">
      <c r="B139" s="28"/>
      <c r="D139" s="131" t="s">
        <v>168</v>
      </c>
      <c r="F139" s="132" t="s">
        <v>926</v>
      </c>
      <c r="I139" s="133"/>
      <c r="L139" s="28"/>
      <c r="M139" s="134"/>
      <c r="T139" s="49"/>
      <c r="AT139" s="13" t="s">
        <v>168</v>
      </c>
      <c r="AU139" s="13" t="s">
        <v>69</v>
      </c>
    </row>
    <row r="140" spans="2:65" s="1" customFormat="1" ht="44.25" customHeight="1" x14ac:dyDescent="0.2">
      <c r="B140" s="28"/>
      <c r="C140" s="117" t="s">
        <v>280</v>
      </c>
      <c r="D140" s="117" t="s">
        <v>149</v>
      </c>
      <c r="E140" s="118" t="s">
        <v>178</v>
      </c>
      <c r="F140" s="119" t="s">
        <v>179</v>
      </c>
      <c r="G140" s="120" t="s">
        <v>180</v>
      </c>
      <c r="H140" s="121">
        <v>185.07400000000001</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19.5" x14ac:dyDescent="0.2">
      <c r="B141" s="28"/>
      <c r="D141" s="131" t="s">
        <v>168</v>
      </c>
      <c r="F141" s="132" t="s">
        <v>927</v>
      </c>
      <c r="I141" s="133"/>
      <c r="L141" s="28"/>
      <c r="M141" s="134"/>
      <c r="T141" s="49"/>
      <c r="AT141" s="13" t="s">
        <v>168</v>
      </c>
      <c r="AU141" s="13" t="s">
        <v>69</v>
      </c>
    </row>
    <row r="142" spans="2:65" s="1" customFormat="1" ht="49.15" customHeight="1" x14ac:dyDescent="0.2">
      <c r="B142" s="28"/>
      <c r="C142" s="117" t="s">
        <v>222</v>
      </c>
      <c r="D142" s="117" t="s">
        <v>149</v>
      </c>
      <c r="E142" s="118" t="s">
        <v>186</v>
      </c>
      <c r="F142" s="119" t="s">
        <v>187</v>
      </c>
      <c r="G142" s="120" t="s">
        <v>180</v>
      </c>
      <c r="H142" s="121">
        <v>1110.444</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29.25" x14ac:dyDescent="0.2">
      <c r="B143" s="28"/>
      <c r="D143" s="131" t="s">
        <v>168</v>
      </c>
      <c r="F143" s="132" t="s">
        <v>928</v>
      </c>
      <c r="I143" s="133"/>
      <c r="L143" s="28"/>
      <c r="M143" s="134"/>
      <c r="T143" s="49"/>
      <c r="AT143" s="13" t="s">
        <v>168</v>
      </c>
      <c r="AU143" s="13" t="s">
        <v>69</v>
      </c>
    </row>
    <row r="144" spans="2:65" s="1" customFormat="1" ht="37.9" customHeight="1" x14ac:dyDescent="0.2">
      <c r="B144" s="28"/>
      <c r="C144" s="117" t="s">
        <v>289</v>
      </c>
      <c r="D144" s="117" t="s">
        <v>149</v>
      </c>
      <c r="E144" s="118" t="s">
        <v>268</v>
      </c>
      <c r="F144" s="119" t="s">
        <v>269</v>
      </c>
      <c r="G144" s="120" t="s">
        <v>227</v>
      </c>
      <c r="H144" s="121">
        <v>28.8</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19.5" x14ac:dyDescent="0.2">
      <c r="B145" s="28"/>
      <c r="D145" s="131" t="s">
        <v>168</v>
      </c>
      <c r="F145" s="132" t="s">
        <v>870</v>
      </c>
      <c r="I145" s="133"/>
      <c r="L145" s="28"/>
      <c r="M145" s="134"/>
      <c r="T145" s="49"/>
      <c r="AT145" s="13" t="s">
        <v>168</v>
      </c>
      <c r="AU145" s="13" t="s">
        <v>69</v>
      </c>
    </row>
    <row r="146" spans="2:65" s="1" customFormat="1" ht="16.5" customHeight="1" x14ac:dyDescent="0.2">
      <c r="B146" s="28"/>
      <c r="C146" s="103" t="s">
        <v>228</v>
      </c>
      <c r="D146" s="103" t="s">
        <v>135</v>
      </c>
      <c r="E146" s="104" t="s">
        <v>833</v>
      </c>
      <c r="F146" s="105" t="s">
        <v>834</v>
      </c>
      <c r="G146" s="106" t="s">
        <v>227</v>
      </c>
      <c r="H146" s="107">
        <v>28.8</v>
      </c>
      <c r="I146" s="108"/>
      <c r="J146" s="109">
        <f>ROUND(I146*H146,2)</f>
        <v>0</v>
      </c>
      <c r="K146" s="105" t="s">
        <v>139</v>
      </c>
      <c r="L146" s="110"/>
      <c r="M146" s="111" t="s">
        <v>19</v>
      </c>
      <c r="N146" s="112" t="s">
        <v>40</v>
      </c>
      <c r="P146" s="113">
        <f>O146*H146</f>
        <v>0</v>
      </c>
      <c r="Q146" s="113">
        <v>0</v>
      </c>
      <c r="R146" s="113">
        <f>Q146*H146</f>
        <v>0</v>
      </c>
      <c r="S146" s="113">
        <v>0</v>
      </c>
      <c r="T146" s="114">
        <f>S146*H146</f>
        <v>0</v>
      </c>
      <c r="AR146" s="115" t="s">
        <v>140</v>
      </c>
      <c r="AT146" s="115" t="s">
        <v>135</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870</v>
      </c>
      <c r="I147" s="133"/>
      <c r="L147" s="28"/>
      <c r="M147" s="134"/>
      <c r="T147" s="49"/>
      <c r="AT147" s="13" t="s">
        <v>168</v>
      </c>
      <c r="AU147" s="13" t="s">
        <v>69</v>
      </c>
    </row>
    <row r="148" spans="2:65" s="1" customFormat="1" ht="16.5" customHeight="1" x14ac:dyDescent="0.2">
      <c r="B148" s="28"/>
      <c r="C148" s="103" t="s">
        <v>297</v>
      </c>
      <c r="D148" s="103" t="s">
        <v>135</v>
      </c>
      <c r="E148" s="104" t="s">
        <v>835</v>
      </c>
      <c r="F148" s="105" t="s">
        <v>836</v>
      </c>
      <c r="G148" s="106" t="s">
        <v>176</v>
      </c>
      <c r="H148" s="107">
        <v>4.32</v>
      </c>
      <c r="I148" s="108"/>
      <c r="J148" s="109">
        <f>ROUND(I148*H148,2)</f>
        <v>0</v>
      </c>
      <c r="K148" s="105" t="s">
        <v>139</v>
      </c>
      <c r="L148" s="110"/>
      <c r="M148" s="111" t="s">
        <v>19</v>
      </c>
      <c r="N148" s="112" t="s">
        <v>40</v>
      </c>
      <c r="P148" s="113">
        <f>O148*H148</f>
        <v>0</v>
      </c>
      <c r="Q148" s="113">
        <v>0</v>
      </c>
      <c r="R148" s="113">
        <f>Q148*H148</f>
        <v>0</v>
      </c>
      <c r="S148" s="113">
        <v>0</v>
      </c>
      <c r="T148" s="114">
        <f>S148*H148</f>
        <v>0</v>
      </c>
      <c r="AR148" s="115" t="s">
        <v>140</v>
      </c>
      <c r="AT148" s="115" t="s">
        <v>135</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29.25" x14ac:dyDescent="0.2">
      <c r="B149" s="28"/>
      <c r="D149" s="131" t="s">
        <v>168</v>
      </c>
      <c r="F149" s="132" t="s">
        <v>929</v>
      </c>
      <c r="I149" s="133"/>
      <c r="L149" s="28"/>
      <c r="M149" s="134"/>
      <c r="T149" s="49"/>
      <c r="AT149" s="13" t="s">
        <v>168</v>
      </c>
      <c r="AU149" s="13" t="s">
        <v>69</v>
      </c>
    </row>
    <row r="150" spans="2:65" s="1" customFormat="1" ht="44.25" customHeight="1" x14ac:dyDescent="0.2">
      <c r="B150" s="28"/>
      <c r="C150" s="117" t="s">
        <v>231</v>
      </c>
      <c r="D150" s="117" t="s">
        <v>149</v>
      </c>
      <c r="E150" s="118" t="s">
        <v>178</v>
      </c>
      <c r="F150" s="119" t="s">
        <v>179</v>
      </c>
      <c r="G150" s="120" t="s">
        <v>180</v>
      </c>
      <c r="H150" s="121">
        <v>9.5039999999999996</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29.25" x14ac:dyDescent="0.2">
      <c r="B151" s="28"/>
      <c r="D151" s="131" t="s">
        <v>168</v>
      </c>
      <c r="F151" s="132" t="s">
        <v>930</v>
      </c>
      <c r="I151" s="133"/>
      <c r="L151" s="28"/>
      <c r="M151" s="134"/>
      <c r="T151" s="49"/>
      <c r="AT151" s="13" t="s">
        <v>168</v>
      </c>
      <c r="AU151" s="13" t="s">
        <v>69</v>
      </c>
    </row>
    <row r="152" spans="2:65" s="1" customFormat="1" ht="49.15" customHeight="1" x14ac:dyDescent="0.2">
      <c r="B152" s="28"/>
      <c r="C152" s="117" t="s">
        <v>305</v>
      </c>
      <c r="D152" s="117" t="s">
        <v>149</v>
      </c>
      <c r="E152" s="118" t="s">
        <v>186</v>
      </c>
      <c r="F152" s="119" t="s">
        <v>187</v>
      </c>
      <c r="G152" s="120" t="s">
        <v>180</v>
      </c>
      <c r="H152" s="121">
        <v>9.5039999999999996</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308</v>
      </c>
    </row>
    <row r="153" spans="2:65" s="1" customFormat="1" ht="29.25" x14ac:dyDescent="0.2">
      <c r="B153" s="28"/>
      <c r="D153" s="131" t="s">
        <v>168</v>
      </c>
      <c r="F153" s="132" t="s">
        <v>931</v>
      </c>
      <c r="I153" s="133"/>
      <c r="L153" s="28"/>
      <c r="M153" s="134"/>
      <c r="T153" s="49"/>
      <c r="AT153" s="13" t="s">
        <v>168</v>
      </c>
      <c r="AU153" s="13" t="s">
        <v>69</v>
      </c>
    </row>
    <row r="154" spans="2:65" s="1" customFormat="1" ht="55.5" customHeight="1" x14ac:dyDescent="0.2">
      <c r="B154" s="28"/>
      <c r="C154" s="117" t="s">
        <v>236</v>
      </c>
      <c r="D154" s="117" t="s">
        <v>149</v>
      </c>
      <c r="E154" s="118" t="s">
        <v>234</v>
      </c>
      <c r="F154" s="119" t="s">
        <v>235</v>
      </c>
      <c r="G154" s="120" t="s">
        <v>180</v>
      </c>
      <c r="H154" s="121">
        <v>23.04</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309</v>
      </c>
    </row>
    <row r="155" spans="2:65" s="1" customFormat="1" ht="29.25" x14ac:dyDescent="0.2">
      <c r="B155" s="28"/>
      <c r="D155" s="131" t="s">
        <v>168</v>
      </c>
      <c r="F155" s="132" t="s">
        <v>932</v>
      </c>
      <c r="I155" s="133"/>
      <c r="L155" s="28"/>
      <c r="M155" s="134"/>
      <c r="T155" s="49"/>
      <c r="AT155" s="13" t="s">
        <v>168</v>
      </c>
      <c r="AU155" s="13" t="s">
        <v>69</v>
      </c>
    </row>
    <row r="156" spans="2:65" s="1" customFormat="1" ht="55.5" customHeight="1" x14ac:dyDescent="0.2">
      <c r="B156" s="28"/>
      <c r="C156" s="117" t="s">
        <v>311</v>
      </c>
      <c r="D156" s="117" t="s">
        <v>149</v>
      </c>
      <c r="E156" s="118" t="s">
        <v>684</v>
      </c>
      <c r="F156" s="119" t="s">
        <v>685</v>
      </c>
      <c r="G156" s="120" t="s">
        <v>180</v>
      </c>
      <c r="H156" s="121">
        <v>1013.76</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313</v>
      </c>
    </row>
    <row r="157" spans="2:65" s="1" customFormat="1" ht="29.25" x14ac:dyDescent="0.2">
      <c r="B157" s="28"/>
      <c r="D157" s="131" t="s">
        <v>168</v>
      </c>
      <c r="F157" s="132" t="s">
        <v>933</v>
      </c>
      <c r="I157" s="133"/>
      <c r="L157" s="28"/>
      <c r="M157" s="134"/>
      <c r="T157" s="49"/>
      <c r="AT157" s="13" t="s">
        <v>168</v>
      </c>
      <c r="AU157" s="13" t="s">
        <v>69</v>
      </c>
    </row>
    <row r="158" spans="2:65" s="1" customFormat="1" ht="44.25" customHeight="1" x14ac:dyDescent="0.2">
      <c r="B158" s="28"/>
      <c r="C158" s="117" t="s">
        <v>240</v>
      </c>
      <c r="D158" s="117" t="s">
        <v>149</v>
      </c>
      <c r="E158" s="118" t="s">
        <v>842</v>
      </c>
      <c r="F158" s="119" t="s">
        <v>843</v>
      </c>
      <c r="G158" s="120" t="s">
        <v>339</v>
      </c>
      <c r="H158" s="121">
        <v>209.7</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316</v>
      </c>
    </row>
    <row r="159" spans="2:65" s="1" customFormat="1" ht="19.5" x14ac:dyDescent="0.2">
      <c r="B159" s="28"/>
      <c r="D159" s="131" t="s">
        <v>168</v>
      </c>
      <c r="F159" s="132" t="s">
        <v>934</v>
      </c>
      <c r="I159" s="133"/>
      <c r="L159" s="28"/>
      <c r="M159" s="134"/>
      <c r="T159" s="49"/>
      <c r="AT159" s="13" t="s">
        <v>168</v>
      </c>
      <c r="AU159" s="13" t="s">
        <v>69</v>
      </c>
    </row>
    <row r="160" spans="2:65" s="1" customFormat="1" ht="16.5" customHeight="1" x14ac:dyDescent="0.2">
      <c r="B160" s="28"/>
      <c r="C160" s="103" t="s">
        <v>318</v>
      </c>
      <c r="D160" s="103" t="s">
        <v>135</v>
      </c>
      <c r="E160" s="104" t="s">
        <v>845</v>
      </c>
      <c r="F160" s="105" t="s">
        <v>846</v>
      </c>
      <c r="G160" s="106" t="s">
        <v>180</v>
      </c>
      <c r="H160" s="107">
        <v>41.94</v>
      </c>
      <c r="I160" s="108"/>
      <c r="J160" s="109">
        <f>ROUND(I160*H160,2)</f>
        <v>0</v>
      </c>
      <c r="K160" s="105" t="s">
        <v>139</v>
      </c>
      <c r="L160" s="110"/>
      <c r="M160" s="111" t="s">
        <v>19</v>
      </c>
      <c r="N160" s="112" t="s">
        <v>40</v>
      </c>
      <c r="P160" s="113">
        <f>O160*H160</f>
        <v>0</v>
      </c>
      <c r="Q160" s="113">
        <v>0</v>
      </c>
      <c r="R160" s="113">
        <f>Q160*H160</f>
        <v>0</v>
      </c>
      <c r="S160" s="113">
        <v>0</v>
      </c>
      <c r="T160" s="114">
        <f>S160*H160</f>
        <v>0</v>
      </c>
      <c r="AR160" s="115" t="s">
        <v>140</v>
      </c>
      <c r="AT160" s="115" t="s">
        <v>135</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321</v>
      </c>
    </row>
    <row r="161" spans="2:65" s="1" customFormat="1" ht="19.5" x14ac:dyDescent="0.2">
      <c r="B161" s="28"/>
      <c r="D161" s="131" t="s">
        <v>168</v>
      </c>
      <c r="F161" s="132" t="s">
        <v>935</v>
      </c>
      <c r="I161" s="133"/>
      <c r="L161" s="28"/>
      <c r="M161" s="134"/>
      <c r="T161" s="49"/>
      <c r="AT161" s="13" t="s">
        <v>168</v>
      </c>
      <c r="AU161" s="13" t="s">
        <v>69</v>
      </c>
    </row>
    <row r="162" spans="2:65" s="1" customFormat="1" ht="16.5" customHeight="1" x14ac:dyDescent="0.2">
      <c r="B162" s="28"/>
      <c r="C162" s="103" t="s">
        <v>242</v>
      </c>
      <c r="D162" s="103" t="s">
        <v>135</v>
      </c>
      <c r="E162" s="104" t="s">
        <v>848</v>
      </c>
      <c r="F162" s="105" t="s">
        <v>849</v>
      </c>
      <c r="G162" s="106" t="s">
        <v>180</v>
      </c>
      <c r="H162" s="107">
        <v>36.698</v>
      </c>
      <c r="I162" s="108"/>
      <c r="J162" s="109">
        <f>ROUND(I162*H162,2)</f>
        <v>0</v>
      </c>
      <c r="K162" s="105" t="s">
        <v>139</v>
      </c>
      <c r="L162" s="110"/>
      <c r="M162" s="111" t="s">
        <v>19</v>
      </c>
      <c r="N162" s="112" t="s">
        <v>40</v>
      </c>
      <c r="P162" s="113">
        <f>O162*H162</f>
        <v>0</v>
      </c>
      <c r="Q162" s="113">
        <v>0</v>
      </c>
      <c r="R162" s="113">
        <f>Q162*H162</f>
        <v>0</v>
      </c>
      <c r="S162" s="113">
        <v>0</v>
      </c>
      <c r="T162" s="114">
        <f>S162*H162</f>
        <v>0</v>
      </c>
      <c r="AR162" s="115" t="s">
        <v>140</v>
      </c>
      <c r="AT162" s="115" t="s">
        <v>135</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322</v>
      </c>
    </row>
    <row r="163" spans="2:65" s="1" customFormat="1" ht="19.5" x14ac:dyDescent="0.2">
      <c r="B163" s="28"/>
      <c r="D163" s="131" t="s">
        <v>168</v>
      </c>
      <c r="F163" s="132" t="s">
        <v>936</v>
      </c>
      <c r="I163" s="133"/>
      <c r="L163" s="28"/>
      <c r="M163" s="134"/>
      <c r="T163" s="49"/>
      <c r="AT163" s="13" t="s">
        <v>168</v>
      </c>
      <c r="AU163" s="13" t="s">
        <v>69</v>
      </c>
    </row>
    <row r="164" spans="2:65" s="1" customFormat="1" ht="16.5" customHeight="1" x14ac:dyDescent="0.2">
      <c r="B164" s="28"/>
      <c r="C164" s="103" t="s">
        <v>323</v>
      </c>
      <c r="D164" s="103" t="s">
        <v>135</v>
      </c>
      <c r="E164" s="104" t="s">
        <v>402</v>
      </c>
      <c r="F164" s="105" t="s">
        <v>937</v>
      </c>
      <c r="G164" s="106" t="s">
        <v>180</v>
      </c>
      <c r="H164" s="107">
        <v>26.213000000000001</v>
      </c>
      <c r="I164" s="108"/>
      <c r="J164" s="109">
        <f>ROUND(I164*H164,2)</f>
        <v>0</v>
      </c>
      <c r="K164" s="105" t="s">
        <v>19</v>
      </c>
      <c r="L164" s="110"/>
      <c r="M164" s="111" t="s">
        <v>19</v>
      </c>
      <c r="N164" s="112" t="s">
        <v>40</v>
      </c>
      <c r="P164" s="113">
        <f>O164*H164</f>
        <v>0</v>
      </c>
      <c r="Q164" s="113">
        <v>0</v>
      </c>
      <c r="R164" s="113">
        <f>Q164*H164</f>
        <v>0</v>
      </c>
      <c r="S164" s="113">
        <v>0</v>
      </c>
      <c r="T164" s="114">
        <f>S164*H164</f>
        <v>0</v>
      </c>
      <c r="AR164" s="115" t="s">
        <v>140</v>
      </c>
      <c r="AT164" s="115" t="s">
        <v>135</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326</v>
      </c>
    </row>
    <row r="165" spans="2:65" s="1" customFormat="1" ht="19.5" x14ac:dyDescent="0.2">
      <c r="B165" s="28"/>
      <c r="D165" s="131" t="s">
        <v>168</v>
      </c>
      <c r="F165" s="132" t="s">
        <v>938</v>
      </c>
      <c r="I165" s="133"/>
      <c r="L165" s="28"/>
      <c r="M165" s="134"/>
      <c r="T165" s="49"/>
      <c r="AT165" s="13" t="s">
        <v>168</v>
      </c>
      <c r="AU165" s="13" t="s">
        <v>69</v>
      </c>
    </row>
    <row r="166" spans="2:65" s="1" customFormat="1" ht="16.5" customHeight="1" x14ac:dyDescent="0.2">
      <c r="B166" s="28"/>
      <c r="C166" s="103" t="s">
        <v>247</v>
      </c>
      <c r="D166" s="103" t="s">
        <v>135</v>
      </c>
      <c r="E166" s="104" t="s">
        <v>858</v>
      </c>
      <c r="F166" s="105" t="s">
        <v>939</v>
      </c>
      <c r="G166" s="106" t="s">
        <v>339</v>
      </c>
      <c r="H166" s="107">
        <v>126</v>
      </c>
      <c r="I166" s="108"/>
      <c r="J166" s="109">
        <f>ROUND(I166*H166,2)</f>
        <v>0</v>
      </c>
      <c r="K166" s="105" t="s">
        <v>19</v>
      </c>
      <c r="L166" s="110"/>
      <c r="M166" s="111" t="s">
        <v>19</v>
      </c>
      <c r="N166" s="112" t="s">
        <v>40</v>
      </c>
      <c r="P166" s="113">
        <f>O166*H166</f>
        <v>0</v>
      </c>
      <c r="Q166" s="113">
        <v>0</v>
      </c>
      <c r="R166" s="113">
        <f>Q166*H166</f>
        <v>0</v>
      </c>
      <c r="S166" s="113">
        <v>0</v>
      </c>
      <c r="T166" s="114">
        <f>S166*H166</f>
        <v>0</v>
      </c>
      <c r="AR166" s="115" t="s">
        <v>140</v>
      </c>
      <c r="AT166" s="115" t="s">
        <v>135</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330</v>
      </c>
    </row>
    <row r="167" spans="2:65" s="1" customFormat="1" ht="19.5" x14ac:dyDescent="0.2">
      <c r="B167" s="28"/>
      <c r="D167" s="131" t="s">
        <v>168</v>
      </c>
      <c r="F167" s="132" t="s">
        <v>940</v>
      </c>
      <c r="I167" s="133"/>
      <c r="L167" s="28"/>
      <c r="M167" s="134"/>
      <c r="T167" s="49"/>
      <c r="AT167" s="13" t="s">
        <v>168</v>
      </c>
      <c r="AU167" s="13" t="s">
        <v>69</v>
      </c>
    </row>
    <row r="168" spans="2:65" s="1" customFormat="1" ht="44.25" customHeight="1" x14ac:dyDescent="0.2">
      <c r="B168" s="28"/>
      <c r="C168" s="117" t="s">
        <v>420</v>
      </c>
      <c r="D168" s="117" t="s">
        <v>149</v>
      </c>
      <c r="E168" s="118" t="s">
        <v>178</v>
      </c>
      <c r="F168" s="119" t="s">
        <v>179</v>
      </c>
      <c r="G168" s="120" t="s">
        <v>180</v>
      </c>
      <c r="H168" s="121">
        <v>104.85</v>
      </c>
      <c r="I168" s="122"/>
      <c r="J168" s="123">
        <f>ROUND(I168*H168,2)</f>
        <v>0</v>
      </c>
      <c r="K168" s="119" t="s">
        <v>139</v>
      </c>
      <c r="L168" s="28"/>
      <c r="M168" s="124" t="s">
        <v>19</v>
      </c>
      <c r="N168" s="125" t="s">
        <v>40</v>
      </c>
      <c r="P168" s="113">
        <f>O168*H168</f>
        <v>0</v>
      </c>
      <c r="Q168" s="113">
        <v>0</v>
      </c>
      <c r="R168" s="113">
        <f>Q168*H168</f>
        <v>0</v>
      </c>
      <c r="S168" s="113">
        <v>0</v>
      </c>
      <c r="T168" s="114">
        <f>S168*H168</f>
        <v>0</v>
      </c>
      <c r="AR168" s="115" t="s">
        <v>142</v>
      </c>
      <c r="AT168" s="115" t="s">
        <v>149</v>
      </c>
      <c r="AU168" s="115" t="s">
        <v>69</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421</v>
      </c>
    </row>
    <row r="169" spans="2:65" s="1" customFormat="1" ht="29.25" x14ac:dyDescent="0.2">
      <c r="B169" s="28"/>
      <c r="D169" s="131" t="s">
        <v>168</v>
      </c>
      <c r="F169" s="132" t="s">
        <v>941</v>
      </c>
      <c r="I169" s="133"/>
      <c r="L169" s="28"/>
      <c r="M169" s="134"/>
      <c r="T169" s="49"/>
      <c r="AT169" s="13" t="s">
        <v>168</v>
      </c>
      <c r="AU169" s="13" t="s">
        <v>69</v>
      </c>
    </row>
    <row r="170" spans="2:65" s="1" customFormat="1" ht="49.15" customHeight="1" x14ac:dyDescent="0.2">
      <c r="B170" s="28"/>
      <c r="C170" s="117" t="s">
        <v>252</v>
      </c>
      <c r="D170" s="117" t="s">
        <v>149</v>
      </c>
      <c r="E170" s="118" t="s">
        <v>186</v>
      </c>
      <c r="F170" s="119" t="s">
        <v>187</v>
      </c>
      <c r="G170" s="120" t="s">
        <v>180</v>
      </c>
      <c r="H170" s="121">
        <v>104.85</v>
      </c>
      <c r="I170" s="122"/>
      <c r="J170" s="123">
        <f>ROUND(I170*H170,2)</f>
        <v>0</v>
      </c>
      <c r="K170" s="119" t="s">
        <v>139</v>
      </c>
      <c r="L170" s="28"/>
      <c r="M170" s="124" t="s">
        <v>19</v>
      </c>
      <c r="N170" s="125" t="s">
        <v>40</v>
      </c>
      <c r="P170" s="113">
        <f>O170*H170</f>
        <v>0</v>
      </c>
      <c r="Q170" s="113">
        <v>0</v>
      </c>
      <c r="R170" s="113">
        <f>Q170*H170</f>
        <v>0</v>
      </c>
      <c r="S170" s="113">
        <v>0</v>
      </c>
      <c r="T170" s="114">
        <f>S170*H170</f>
        <v>0</v>
      </c>
      <c r="AR170" s="115" t="s">
        <v>142</v>
      </c>
      <c r="AT170" s="115" t="s">
        <v>149</v>
      </c>
      <c r="AU170" s="115" t="s">
        <v>69</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423</v>
      </c>
    </row>
    <row r="171" spans="2:65" s="1" customFormat="1" ht="29.25" x14ac:dyDescent="0.2">
      <c r="B171" s="28"/>
      <c r="D171" s="131" t="s">
        <v>168</v>
      </c>
      <c r="F171" s="132" t="s">
        <v>942</v>
      </c>
      <c r="I171" s="133"/>
      <c r="L171" s="28"/>
      <c r="M171" s="134"/>
      <c r="T171" s="49"/>
      <c r="AT171" s="13" t="s">
        <v>168</v>
      </c>
      <c r="AU171" s="13" t="s">
        <v>69</v>
      </c>
    </row>
    <row r="172" spans="2:65" s="1" customFormat="1" ht="16.5" customHeight="1" x14ac:dyDescent="0.2">
      <c r="B172" s="28"/>
      <c r="C172" s="117" t="s">
        <v>425</v>
      </c>
      <c r="D172" s="117" t="s">
        <v>149</v>
      </c>
      <c r="E172" s="118" t="s">
        <v>865</v>
      </c>
      <c r="F172" s="119" t="s">
        <v>856</v>
      </c>
      <c r="G172" s="120" t="s">
        <v>227</v>
      </c>
      <c r="H172" s="121">
        <v>59</v>
      </c>
      <c r="I172" s="122"/>
      <c r="J172" s="123">
        <f>ROUND(I172*H172,2)</f>
        <v>0</v>
      </c>
      <c r="K172" s="119" t="s">
        <v>19</v>
      </c>
      <c r="L172" s="28"/>
      <c r="M172" s="124" t="s">
        <v>19</v>
      </c>
      <c r="N172" s="125" t="s">
        <v>40</v>
      </c>
      <c r="P172" s="113">
        <f>O172*H172</f>
        <v>0</v>
      </c>
      <c r="Q172" s="113">
        <v>0</v>
      </c>
      <c r="R172" s="113">
        <f>Q172*H172</f>
        <v>0</v>
      </c>
      <c r="S172" s="113">
        <v>0</v>
      </c>
      <c r="T172" s="114">
        <f>S172*H172</f>
        <v>0</v>
      </c>
      <c r="AR172" s="115" t="s">
        <v>142</v>
      </c>
      <c r="AT172" s="115" t="s">
        <v>149</v>
      </c>
      <c r="AU172" s="115" t="s">
        <v>69</v>
      </c>
      <c r="AY172" s="13" t="s">
        <v>141</v>
      </c>
      <c r="BE172" s="116">
        <f>IF(N172="základní",J172,0)</f>
        <v>0</v>
      </c>
      <c r="BF172" s="116">
        <f>IF(N172="snížená",J172,0)</f>
        <v>0</v>
      </c>
      <c r="BG172" s="116">
        <f>IF(N172="zákl. přenesená",J172,0)</f>
        <v>0</v>
      </c>
      <c r="BH172" s="116">
        <f>IF(N172="sníž. přenesená",J172,0)</f>
        <v>0</v>
      </c>
      <c r="BI172" s="116">
        <f>IF(N172="nulová",J172,0)</f>
        <v>0</v>
      </c>
      <c r="BJ172" s="13" t="s">
        <v>77</v>
      </c>
      <c r="BK172" s="116">
        <f>ROUND(I172*H172,2)</f>
        <v>0</v>
      </c>
      <c r="BL172" s="13" t="s">
        <v>142</v>
      </c>
      <c r="BM172" s="115" t="s">
        <v>426</v>
      </c>
    </row>
    <row r="173" spans="2:65" s="1" customFormat="1" ht="19.5" x14ac:dyDescent="0.2">
      <c r="B173" s="28"/>
      <c r="D173" s="131" t="s">
        <v>168</v>
      </c>
      <c r="F173" s="132" t="s">
        <v>943</v>
      </c>
      <c r="I173" s="133"/>
      <c r="L173" s="28"/>
      <c r="M173" s="134"/>
      <c r="T173" s="49"/>
      <c r="AT173" s="13" t="s">
        <v>168</v>
      </c>
      <c r="AU173" s="13" t="s">
        <v>69</v>
      </c>
    </row>
    <row r="174" spans="2:65" s="1" customFormat="1" ht="16.5" customHeight="1" x14ac:dyDescent="0.2">
      <c r="B174" s="28"/>
      <c r="C174" s="117" t="s">
        <v>256</v>
      </c>
      <c r="D174" s="117" t="s">
        <v>149</v>
      </c>
      <c r="E174" s="118" t="s">
        <v>944</v>
      </c>
      <c r="F174" s="119" t="s">
        <v>859</v>
      </c>
      <c r="G174" s="120" t="s">
        <v>227</v>
      </c>
      <c r="H174" s="121">
        <v>59</v>
      </c>
      <c r="I174" s="122"/>
      <c r="J174" s="123">
        <f>ROUND(I174*H174,2)</f>
        <v>0</v>
      </c>
      <c r="K174" s="119" t="s">
        <v>19</v>
      </c>
      <c r="L174" s="28"/>
      <c r="M174" s="124" t="s">
        <v>19</v>
      </c>
      <c r="N174" s="125" t="s">
        <v>40</v>
      </c>
      <c r="P174" s="113">
        <f>O174*H174</f>
        <v>0</v>
      </c>
      <c r="Q174" s="113">
        <v>0</v>
      </c>
      <c r="R174" s="113">
        <f>Q174*H174</f>
        <v>0</v>
      </c>
      <c r="S174" s="113">
        <v>0</v>
      </c>
      <c r="T174" s="114">
        <f>S174*H174</f>
        <v>0</v>
      </c>
      <c r="AR174" s="115" t="s">
        <v>142</v>
      </c>
      <c r="AT174" s="115" t="s">
        <v>149</v>
      </c>
      <c r="AU174" s="115" t="s">
        <v>69</v>
      </c>
      <c r="AY174" s="13" t="s">
        <v>141</v>
      </c>
      <c r="BE174" s="116">
        <f>IF(N174="základní",J174,0)</f>
        <v>0</v>
      </c>
      <c r="BF174" s="116">
        <f>IF(N174="snížená",J174,0)</f>
        <v>0</v>
      </c>
      <c r="BG174" s="116">
        <f>IF(N174="zákl. přenesená",J174,0)</f>
        <v>0</v>
      </c>
      <c r="BH174" s="116">
        <f>IF(N174="sníž. přenesená",J174,0)</f>
        <v>0</v>
      </c>
      <c r="BI174" s="116">
        <f>IF(N174="nulová",J174,0)</f>
        <v>0</v>
      </c>
      <c r="BJ174" s="13" t="s">
        <v>77</v>
      </c>
      <c r="BK174" s="116">
        <f>ROUND(I174*H174,2)</f>
        <v>0</v>
      </c>
      <c r="BL174" s="13" t="s">
        <v>142</v>
      </c>
      <c r="BM174" s="115" t="s">
        <v>429</v>
      </c>
    </row>
    <row r="175" spans="2:65" s="1" customFormat="1" ht="19.5" x14ac:dyDescent="0.2">
      <c r="B175" s="28"/>
      <c r="D175" s="131" t="s">
        <v>168</v>
      </c>
      <c r="F175" s="132" t="s">
        <v>943</v>
      </c>
      <c r="I175" s="133"/>
      <c r="L175" s="28"/>
      <c r="M175" s="134"/>
      <c r="T175" s="49"/>
      <c r="AT175" s="13" t="s">
        <v>168</v>
      </c>
      <c r="AU175" s="13" t="s">
        <v>69</v>
      </c>
    </row>
    <row r="176" spans="2:65" s="1" customFormat="1" ht="55.5" customHeight="1" x14ac:dyDescent="0.2">
      <c r="B176" s="28"/>
      <c r="C176" s="117" t="s">
        <v>431</v>
      </c>
      <c r="D176" s="117" t="s">
        <v>149</v>
      </c>
      <c r="E176" s="118" t="s">
        <v>244</v>
      </c>
      <c r="F176" s="119" t="s">
        <v>245</v>
      </c>
      <c r="G176" s="120" t="s">
        <v>246</v>
      </c>
      <c r="H176" s="121">
        <v>8</v>
      </c>
      <c r="I176" s="122"/>
      <c r="J176" s="123">
        <f>ROUND(I176*H176,2)</f>
        <v>0</v>
      </c>
      <c r="K176" s="119" t="s">
        <v>139</v>
      </c>
      <c r="L176" s="28"/>
      <c r="M176" s="124" t="s">
        <v>19</v>
      </c>
      <c r="N176" s="125" t="s">
        <v>40</v>
      </c>
      <c r="P176" s="113">
        <f>O176*H176</f>
        <v>0</v>
      </c>
      <c r="Q176" s="113">
        <v>0</v>
      </c>
      <c r="R176" s="113">
        <f>Q176*H176</f>
        <v>0</v>
      </c>
      <c r="S176" s="113">
        <v>0</v>
      </c>
      <c r="T176" s="114">
        <f>S176*H176</f>
        <v>0</v>
      </c>
      <c r="AR176" s="115" t="s">
        <v>142</v>
      </c>
      <c r="AT176" s="115" t="s">
        <v>149</v>
      </c>
      <c r="AU176" s="115" t="s">
        <v>69</v>
      </c>
      <c r="AY176" s="13" t="s">
        <v>141</v>
      </c>
      <c r="BE176" s="116">
        <f>IF(N176="základní",J176,0)</f>
        <v>0</v>
      </c>
      <c r="BF176" s="116">
        <f>IF(N176="snížená",J176,0)</f>
        <v>0</v>
      </c>
      <c r="BG176" s="116">
        <f>IF(N176="zákl. přenesená",J176,0)</f>
        <v>0</v>
      </c>
      <c r="BH176" s="116">
        <f>IF(N176="sníž. přenesená",J176,0)</f>
        <v>0</v>
      </c>
      <c r="BI176" s="116">
        <f>IF(N176="nulová",J176,0)</f>
        <v>0</v>
      </c>
      <c r="BJ176" s="13" t="s">
        <v>77</v>
      </c>
      <c r="BK176" s="116">
        <f>ROUND(I176*H176,2)</f>
        <v>0</v>
      </c>
      <c r="BL176" s="13" t="s">
        <v>142</v>
      </c>
      <c r="BM176" s="115" t="s">
        <v>434</v>
      </c>
    </row>
    <row r="177" spans="2:65" s="1" customFormat="1" ht="19.5" x14ac:dyDescent="0.2">
      <c r="B177" s="28"/>
      <c r="D177" s="131" t="s">
        <v>168</v>
      </c>
      <c r="F177" s="132" t="s">
        <v>792</v>
      </c>
      <c r="I177" s="133"/>
      <c r="L177" s="28"/>
      <c r="M177" s="134"/>
      <c r="T177" s="49"/>
      <c r="AT177" s="13" t="s">
        <v>168</v>
      </c>
      <c r="AU177" s="13" t="s">
        <v>69</v>
      </c>
    </row>
    <row r="178" spans="2:65" s="1" customFormat="1" ht="49.15" customHeight="1" x14ac:dyDescent="0.2">
      <c r="B178" s="28"/>
      <c r="C178" s="117" t="s">
        <v>261</v>
      </c>
      <c r="D178" s="117" t="s">
        <v>149</v>
      </c>
      <c r="E178" s="118" t="s">
        <v>250</v>
      </c>
      <c r="F178" s="119" t="s">
        <v>251</v>
      </c>
      <c r="G178" s="120" t="s">
        <v>246</v>
      </c>
      <c r="H178" s="121">
        <v>4</v>
      </c>
      <c r="I178" s="122"/>
      <c r="J178" s="123">
        <f>ROUND(I178*H178,2)</f>
        <v>0</v>
      </c>
      <c r="K178" s="119" t="s">
        <v>139</v>
      </c>
      <c r="L178" s="28"/>
      <c r="M178" s="124" t="s">
        <v>19</v>
      </c>
      <c r="N178" s="125" t="s">
        <v>40</v>
      </c>
      <c r="P178" s="113">
        <f>O178*H178</f>
        <v>0</v>
      </c>
      <c r="Q178" s="113">
        <v>0</v>
      </c>
      <c r="R178" s="113">
        <f>Q178*H178</f>
        <v>0</v>
      </c>
      <c r="S178" s="113">
        <v>0</v>
      </c>
      <c r="T178" s="114">
        <f>S178*H178</f>
        <v>0</v>
      </c>
      <c r="AR178" s="115" t="s">
        <v>142</v>
      </c>
      <c r="AT178" s="115" t="s">
        <v>149</v>
      </c>
      <c r="AU178" s="115" t="s">
        <v>69</v>
      </c>
      <c r="AY178" s="13" t="s">
        <v>141</v>
      </c>
      <c r="BE178" s="116">
        <f>IF(N178="základní",J178,0)</f>
        <v>0</v>
      </c>
      <c r="BF178" s="116">
        <f>IF(N178="snížená",J178,0)</f>
        <v>0</v>
      </c>
      <c r="BG178" s="116">
        <f>IF(N178="zákl. přenesená",J178,0)</f>
        <v>0</v>
      </c>
      <c r="BH178" s="116">
        <f>IF(N178="sníž. přenesená",J178,0)</f>
        <v>0</v>
      </c>
      <c r="BI178" s="116">
        <f>IF(N178="nulová",J178,0)</f>
        <v>0</v>
      </c>
      <c r="BJ178" s="13" t="s">
        <v>77</v>
      </c>
      <c r="BK178" s="116">
        <f>ROUND(I178*H178,2)</f>
        <v>0</v>
      </c>
      <c r="BL178" s="13" t="s">
        <v>142</v>
      </c>
      <c r="BM178" s="115" t="s">
        <v>437</v>
      </c>
    </row>
    <row r="179" spans="2:65" s="1" customFormat="1" ht="19.5" x14ac:dyDescent="0.2">
      <c r="B179" s="28"/>
      <c r="D179" s="131" t="s">
        <v>168</v>
      </c>
      <c r="F179" s="132" t="s">
        <v>860</v>
      </c>
      <c r="I179" s="133"/>
      <c r="L179" s="28"/>
      <c r="M179" s="134"/>
      <c r="T179" s="49"/>
      <c r="AT179" s="13" t="s">
        <v>168</v>
      </c>
      <c r="AU179" s="13" t="s">
        <v>69</v>
      </c>
    </row>
    <row r="180" spans="2:65" s="1" customFormat="1" ht="49.15" customHeight="1" x14ac:dyDescent="0.2">
      <c r="B180" s="28"/>
      <c r="C180" s="117" t="s">
        <v>439</v>
      </c>
      <c r="D180" s="117" t="s">
        <v>149</v>
      </c>
      <c r="E180" s="118" t="s">
        <v>254</v>
      </c>
      <c r="F180" s="119" t="s">
        <v>255</v>
      </c>
      <c r="G180" s="120" t="s">
        <v>227</v>
      </c>
      <c r="H180" s="121">
        <v>560</v>
      </c>
      <c r="I180" s="122"/>
      <c r="J180" s="123">
        <f>ROUND(I180*H180,2)</f>
        <v>0</v>
      </c>
      <c r="K180" s="119" t="s">
        <v>139</v>
      </c>
      <c r="L180" s="28"/>
      <c r="M180" s="124" t="s">
        <v>19</v>
      </c>
      <c r="N180" s="125" t="s">
        <v>40</v>
      </c>
      <c r="P180" s="113">
        <f>O180*H180</f>
        <v>0</v>
      </c>
      <c r="Q180" s="113">
        <v>0</v>
      </c>
      <c r="R180" s="113">
        <f>Q180*H180</f>
        <v>0</v>
      </c>
      <c r="S180" s="113">
        <v>0</v>
      </c>
      <c r="T180" s="114">
        <f>S180*H180</f>
        <v>0</v>
      </c>
      <c r="AR180" s="115" t="s">
        <v>142</v>
      </c>
      <c r="AT180" s="115" t="s">
        <v>149</v>
      </c>
      <c r="AU180" s="115" t="s">
        <v>69</v>
      </c>
      <c r="AY180" s="13" t="s">
        <v>141</v>
      </c>
      <c r="BE180" s="116">
        <f>IF(N180="základní",J180,0)</f>
        <v>0</v>
      </c>
      <c r="BF180" s="116">
        <f>IF(N180="snížená",J180,0)</f>
        <v>0</v>
      </c>
      <c r="BG180" s="116">
        <f>IF(N180="zákl. přenesená",J180,0)</f>
        <v>0</v>
      </c>
      <c r="BH180" s="116">
        <f>IF(N180="sníž. přenesená",J180,0)</f>
        <v>0</v>
      </c>
      <c r="BI180" s="116">
        <f>IF(N180="nulová",J180,0)</f>
        <v>0</v>
      </c>
      <c r="BJ180" s="13" t="s">
        <v>77</v>
      </c>
      <c r="BK180" s="116">
        <f>ROUND(I180*H180,2)</f>
        <v>0</v>
      </c>
      <c r="BL180" s="13" t="s">
        <v>142</v>
      </c>
      <c r="BM180" s="115" t="s">
        <v>440</v>
      </c>
    </row>
    <row r="181" spans="2:65" s="1" customFormat="1" ht="19.5" x14ac:dyDescent="0.2">
      <c r="B181" s="28"/>
      <c r="D181" s="131" t="s">
        <v>168</v>
      </c>
      <c r="F181" s="132" t="s">
        <v>861</v>
      </c>
      <c r="I181" s="133"/>
      <c r="L181" s="28"/>
      <c r="M181" s="134"/>
      <c r="T181" s="49"/>
      <c r="AT181" s="13" t="s">
        <v>168</v>
      </c>
      <c r="AU181" s="13" t="s">
        <v>69</v>
      </c>
    </row>
    <row r="182" spans="2:65" s="1" customFormat="1" ht="49.15" customHeight="1" x14ac:dyDescent="0.2">
      <c r="B182" s="28"/>
      <c r="C182" s="117" t="s">
        <v>265</v>
      </c>
      <c r="D182" s="117" t="s">
        <v>149</v>
      </c>
      <c r="E182" s="118" t="s">
        <v>259</v>
      </c>
      <c r="F182" s="119" t="s">
        <v>260</v>
      </c>
      <c r="G182" s="120" t="s">
        <v>227</v>
      </c>
      <c r="H182" s="121">
        <v>560</v>
      </c>
      <c r="I182" s="122"/>
      <c r="J182" s="123">
        <f>ROUND(I182*H182,2)</f>
        <v>0</v>
      </c>
      <c r="K182" s="119" t="s">
        <v>139</v>
      </c>
      <c r="L182" s="28"/>
      <c r="M182" s="124" t="s">
        <v>19</v>
      </c>
      <c r="N182" s="125" t="s">
        <v>40</v>
      </c>
      <c r="P182" s="113">
        <f>O182*H182</f>
        <v>0</v>
      </c>
      <c r="Q182" s="113">
        <v>0</v>
      </c>
      <c r="R182" s="113">
        <f>Q182*H182</f>
        <v>0</v>
      </c>
      <c r="S182" s="113">
        <v>0</v>
      </c>
      <c r="T182" s="114">
        <f>S182*H182</f>
        <v>0</v>
      </c>
      <c r="AR182" s="115" t="s">
        <v>142</v>
      </c>
      <c r="AT182" s="115" t="s">
        <v>149</v>
      </c>
      <c r="AU182" s="115" t="s">
        <v>69</v>
      </c>
      <c r="AY182" s="13" t="s">
        <v>141</v>
      </c>
      <c r="BE182" s="116">
        <f>IF(N182="základní",J182,0)</f>
        <v>0</v>
      </c>
      <c r="BF182" s="116">
        <f>IF(N182="snížená",J182,0)</f>
        <v>0</v>
      </c>
      <c r="BG182" s="116">
        <f>IF(N182="zákl. přenesená",J182,0)</f>
        <v>0</v>
      </c>
      <c r="BH182" s="116">
        <f>IF(N182="sníž. přenesená",J182,0)</f>
        <v>0</v>
      </c>
      <c r="BI182" s="116">
        <f>IF(N182="nulová",J182,0)</f>
        <v>0</v>
      </c>
      <c r="BJ182" s="13" t="s">
        <v>77</v>
      </c>
      <c r="BK182" s="116">
        <f>ROUND(I182*H182,2)</f>
        <v>0</v>
      </c>
      <c r="BL182" s="13" t="s">
        <v>142</v>
      </c>
      <c r="BM182" s="115" t="s">
        <v>442</v>
      </c>
    </row>
    <row r="183" spans="2:65" s="1" customFormat="1" ht="19.5" x14ac:dyDescent="0.2">
      <c r="B183" s="28"/>
      <c r="D183" s="131" t="s">
        <v>168</v>
      </c>
      <c r="F183" s="132" t="s">
        <v>861</v>
      </c>
      <c r="I183" s="133"/>
      <c r="L183" s="28"/>
      <c r="M183" s="134"/>
      <c r="T183" s="49"/>
      <c r="AT183" s="13" t="s">
        <v>168</v>
      </c>
      <c r="AU183" s="13" t="s">
        <v>69</v>
      </c>
    </row>
    <row r="184" spans="2:65" s="1" customFormat="1" ht="44.25" customHeight="1" x14ac:dyDescent="0.2">
      <c r="B184" s="28"/>
      <c r="C184" s="117" t="s">
        <v>444</v>
      </c>
      <c r="D184" s="117" t="s">
        <v>149</v>
      </c>
      <c r="E184" s="118" t="s">
        <v>862</v>
      </c>
      <c r="F184" s="119" t="s">
        <v>863</v>
      </c>
      <c r="G184" s="120" t="s">
        <v>227</v>
      </c>
      <c r="H184" s="121">
        <v>60</v>
      </c>
      <c r="I184" s="122"/>
      <c r="J184" s="123">
        <f>ROUND(I184*H184,2)</f>
        <v>0</v>
      </c>
      <c r="K184" s="119" t="s">
        <v>139</v>
      </c>
      <c r="L184" s="28"/>
      <c r="M184" s="124" t="s">
        <v>19</v>
      </c>
      <c r="N184" s="125" t="s">
        <v>40</v>
      </c>
      <c r="P184" s="113">
        <f>O184*H184</f>
        <v>0</v>
      </c>
      <c r="Q184" s="113">
        <v>0</v>
      </c>
      <c r="R184" s="113">
        <f>Q184*H184</f>
        <v>0</v>
      </c>
      <c r="S184" s="113">
        <v>0</v>
      </c>
      <c r="T184" s="114">
        <f>S184*H184</f>
        <v>0</v>
      </c>
      <c r="AR184" s="115" t="s">
        <v>142</v>
      </c>
      <c r="AT184" s="115" t="s">
        <v>149</v>
      </c>
      <c r="AU184" s="115" t="s">
        <v>69</v>
      </c>
      <c r="AY184" s="13" t="s">
        <v>141</v>
      </c>
      <c r="BE184" s="116">
        <f>IF(N184="základní",J184,0)</f>
        <v>0</v>
      </c>
      <c r="BF184" s="116">
        <f>IF(N184="snížená",J184,0)</f>
        <v>0</v>
      </c>
      <c r="BG184" s="116">
        <f>IF(N184="zákl. přenesená",J184,0)</f>
        <v>0</v>
      </c>
      <c r="BH184" s="116">
        <f>IF(N184="sníž. přenesená",J184,0)</f>
        <v>0</v>
      </c>
      <c r="BI184" s="116">
        <f>IF(N184="nulová",J184,0)</f>
        <v>0</v>
      </c>
      <c r="BJ184" s="13" t="s">
        <v>77</v>
      </c>
      <c r="BK184" s="116">
        <f>ROUND(I184*H184,2)</f>
        <v>0</v>
      </c>
      <c r="BL184" s="13" t="s">
        <v>142</v>
      </c>
      <c r="BM184" s="115" t="s">
        <v>445</v>
      </c>
    </row>
    <row r="185" spans="2:65" s="1" customFormat="1" ht="19.5" x14ac:dyDescent="0.2">
      <c r="B185" s="28"/>
      <c r="D185" s="131" t="s">
        <v>168</v>
      </c>
      <c r="F185" s="132" t="s">
        <v>911</v>
      </c>
      <c r="I185" s="133"/>
      <c r="L185" s="28"/>
      <c r="M185" s="134"/>
      <c r="T185" s="49"/>
      <c r="AT185" s="13" t="s">
        <v>168</v>
      </c>
      <c r="AU185" s="13" t="s">
        <v>69</v>
      </c>
    </row>
    <row r="186" spans="2:65" s="1" customFormat="1" ht="16.5" customHeight="1" x14ac:dyDescent="0.2">
      <c r="B186" s="28"/>
      <c r="C186" s="103" t="s">
        <v>270</v>
      </c>
      <c r="D186" s="103" t="s">
        <v>135</v>
      </c>
      <c r="E186" s="104" t="s">
        <v>945</v>
      </c>
      <c r="F186" s="105" t="s">
        <v>866</v>
      </c>
      <c r="G186" s="106" t="s">
        <v>867</v>
      </c>
      <c r="H186" s="107">
        <v>6</v>
      </c>
      <c r="I186" s="108"/>
      <c r="J186" s="109">
        <f>ROUND(I186*H186,2)</f>
        <v>0</v>
      </c>
      <c r="K186" s="105" t="s">
        <v>19</v>
      </c>
      <c r="L186" s="110"/>
      <c r="M186" s="111" t="s">
        <v>19</v>
      </c>
      <c r="N186" s="112" t="s">
        <v>40</v>
      </c>
      <c r="P186" s="113">
        <f>O186*H186</f>
        <v>0</v>
      </c>
      <c r="Q186" s="113">
        <v>0</v>
      </c>
      <c r="R186" s="113">
        <f>Q186*H186</f>
        <v>0</v>
      </c>
      <c r="S186" s="113">
        <v>0</v>
      </c>
      <c r="T186" s="114">
        <f>S186*H186</f>
        <v>0</v>
      </c>
      <c r="AR186" s="115" t="s">
        <v>140</v>
      </c>
      <c r="AT186" s="115" t="s">
        <v>135</v>
      </c>
      <c r="AU186" s="115" t="s">
        <v>69</v>
      </c>
      <c r="AY186" s="13" t="s">
        <v>141</v>
      </c>
      <c r="BE186" s="116">
        <f>IF(N186="základní",J186,0)</f>
        <v>0</v>
      </c>
      <c r="BF186" s="116">
        <f>IF(N186="snížená",J186,0)</f>
        <v>0</v>
      </c>
      <c r="BG186" s="116">
        <f>IF(N186="zákl. přenesená",J186,0)</f>
        <v>0</v>
      </c>
      <c r="BH186" s="116">
        <f>IF(N186="sníž. přenesená",J186,0)</f>
        <v>0</v>
      </c>
      <c r="BI186" s="116">
        <f>IF(N186="nulová",J186,0)</f>
        <v>0</v>
      </c>
      <c r="BJ186" s="13" t="s">
        <v>77</v>
      </c>
      <c r="BK186" s="116">
        <f>ROUND(I186*H186,2)</f>
        <v>0</v>
      </c>
      <c r="BL186" s="13" t="s">
        <v>142</v>
      </c>
      <c r="BM186" s="115" t="s">
        <v>448</v>
      </c>
    </row>
    <row r="187" spans="2:65" s="1" customFormat="1" ht="19.5" x14ac:dyDescent="0.2">
      <c r="B187" s="28"/>
      <c r="D187" s="131" t="s">
        <v>168</v>
      </c>
      <c r="F187" s="132" t="s">
        <v>912</v>
      </c>
      <c r="I187" s="133"/>
      <c r="L187" s="28"/>
      <c r="M187" s="135"/>
      <c r="N187" s="128"/>
      <c r="O187" s="128"/>
      <c r="P187" s="128"/>
      <c r="Q187" s="128"/>
      <c r="R187" s="128"/>
      <c r="S187" s="128"/>
      <c r="T187" s="136"/>
      <c r="AT187" s="13" t="s">
        <v>168</v>
      </c>
      <c r="AU187" s="13" t="s">
        <v>69</v>
      </c>
    </row>
    <row r="188" spans="2:65" s="1" customFormat="1" ht="6.95" customHeight="1" x14ac:dyDescent="0.2">
      <c r="B188" s="37"/>
      <c r="C188" s="38"/>
      <c r="D188" s="38"/>
      <c r="E188" s="38"/>
      <c r="F188" s="38"/>
      <c r="G188" s="38"/>
      <c r="H188" s="38"/>
      <c r="I188" s="38"/>
      <c r="J188" s="38"/>
      <c r="K188" s="38"/>
      <c r="L188" s="28"/>
    </row>
  </sheetData>
  <sheetProtection algorithmName="SHA-512" hashValue="l3eM/5x/ITmdjiaPQ6ViVp+kL5Rn23laRjLIl3XJOucKSbG2T/Pazy7hShRa6EiinhBBX/yc563d74nbDhUU2w==" saltValue="4WtdTHJSPn+rXFFbqEEaHG9Hma1zeDLLifYBqT/gSCLz/657IIejvn/YWJO2ColPMHu7mTy1fhzNl2l4baLqeA==" spinCount="100000" sheet="1" objects="1" scenarios="1" formatColumns="0" formatRows="0" autoFilter="0"/>
  <autoFilter ref="C78:K187" xr:uid="{00000000-0009-0000-0000-00000B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246"/>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112</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946</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ROUND(J88,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ROUND((SUM(BE88:BE245)),  2)</f>
        <v>0</v>
      </c>
      <c r="I33" s="85">
        <v>0.21</v>
      </c>
      <c r="J33" s="84">
        <f>ROUND(((SUM(BE88:BE245))*I33),  2)</f>
        <v>0</v>
      </c>
      <c r="L33" s="28"/>
    </row>
    <row r="34" spans="2:12" s="1" customFormat="1" ht="14.45" customHeight="1" x14ac:dyDescent="0.2">
      <c r="B34" s="28"/>
      <c r="E34" s="23" t="s">
        <v>41</v>
      </c>
      <c r="F34" s="84">
        <f>ROUND((SUM(BF88:BF245)),  2)</f>
        <v>0</v>
      </c>
      <c r="I34" s="85">
        <v>0.12</v>
      </c>
      <c r="J34" s="84">
        <f>ROUND(((SUM(BF88:BF245))*I34),  2)</f>
        <v>0</v>
      </c>
      <c r="L34" s="28"/>
    </row>
    <row r="35" spans="2:12" s="1" customFormat="1" ht="14.45" hidden="1" customHeight="1" x14ac:dyDescent="0.2">
      <c r="B35" s="28"/>
      <c r="E35" s="23" t="s">
        <v>42</v>
      </c>
      <c r="F35" s="84">
        <f>ROUND((SUM(BG88:BG245)),  2)</f>
        <v>0</v>
      </c>
      <c r="I35" s="85">
        <v>0.21</v>
      </c>
      <c r="J35" s="84">
        <f>0</f>
        <v>0</v>
      </c>
      <c r="L35" s="28"/>
    </row>
    <row r="36" spans="2:12" s="1" customFormat="1" ht="14.45" hidden="1" customHeight="1" x14ac:dyDescent="0.2">
      <c r="B36" s="28"/>
      <c r="E36" s="23" t="s">
        <v>43</v>
      </c>
      <c r="F36" s="84">
        <f>ROUND((SUM(BH88:BH245)),  2)</f>
        <v>0</v>
      </c>
      <c r="I36" s="85">
        <v>0.12</v>
      </c>
      <c r="J36" s="84">
        <f>0</f>
        <v>0</v>
      </c>
      <c r="L36" s="28"/>
    </row>
    <row r="37" spans="2:12" s="1" customFormat="1" ht="14.45" hidden="1" customHeight="1" x14ac:dyDescent="0.2">
      <c r="B37" s="28"/>
      <c r="E37" s="23" t="s">
        <v>44</v>
      </c>
      <c r="F37" s="84">
        <f>ROUND((SUM(BI88:BI245)),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11 - Materiál objednatele - NEVYPLŇOVAT</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J88</f>
        <v>0</v>
      </c>
      <c r="L59" s="28"/>
      <c r="AU59" s="13" t="s">
        <v>121</v>
      </c>
    </row>
    <row r="60" spans="2:47" s="9" customFormat="1" ht="24.95" customHeight="1" x14ac:dyDescent="0.2">
      <c r="B60" s="137"/>
      <c r="D60" s="138" t="s">
        <v>947</v>
      </c>
      <c r="E60" s="139"/>
      <c r="F60" s="139"/>
      <c r="G60" s="139"/>
      <c r="H60" s="139"/>
      <c r="I60" s="139"/>
      <c r="J60" s="140">
        <f>J89</f>
        <v>0</v>
      </c>
      <c r="L60" s="137"/>
    </row>
    <row r="61" spans="2:47" s="9" customFormat="1" ht="24.95" customHeight="1" x14ac:dyDescent="0.2">
      <c r="B61" s="137"/>
      <c r="D61" s="138" t="s">
        <v>948</v>
      </c>
      <c r="E61" s="139"/>
      <c r="F61" s="139"/>
      <c r="G61" s="139"/>
      <c r="H61" s="139"/>
      <c r="I61" s="139"/>
      <c r="J61" s="140">
        <f>J90</f>
        <v>0</v>
      </c>
      <c r="L61" s="137"/>
    </row>
    <row r="62" spans="2:47" s="9" customFormat="1" ht="24.95" customHeight="1" x14ac:dyDescent="0.2">
      <c r="B62" s="137"/>
      <c r="D62" s="138" t="s">
        <v>949</v>
      </c>
      <c r="E62" s="139"/>
      <c r="F62" s="139"/>
      <c r="G62" s="139"/>
      <c r="H62" s="139"/>
      <c r="I62" s="139"/>
      <c r="J62" s="140">
        <f>J91</f>
        <v>0</v>
      </c>
      <c r="L62" s="137"/>
    </row>
    <row r="63" spans="2:47" s="9" customFormat="1" ht="24.95" customHeight="1" x14ac:dyDescent="0.2">
      <c r="B63" s="137"/>
      <c r="D63" s="138" t="s">
        <v>950</v>
      </c>
      <c r="E63" s="139"/>
      <c r="F63" s="139"/>
      <c r="G63" s="139"/>
      <c r="H63" s="139"/>
      <c r="I63" s="139"/>
      <c r="J63" s="140">
        <f>J99</f>
        <v>0</v>
      </c>
      <c r="L63" s="137"/>
    </row>
    <row r="64" spans="2:47" s="9" customFormat="1" ht="24.95" customHeight="1" x14ac:dyDescent="0.2">
      <c r="B64" s="137"/>
      <c r="D64" s="138" t="s">
        <v>951</v>
      </c>
      <c r="E64" s="139"/>
      <c r="F64" s="139"/>
      <c r="G64" s="139"/>
      <c r="H64" s="139"/>
      <c r="I64" s="139"/>
      <c r="J64" s="140">
        <f>J143</f>
        <v>0</v>
      </c>
      <c r="L64" s="137"/>
    </row>
    <row r="65" spans="2:12" s="9" customFormat="1" ht="24.95" customHeight="1" x14ac:dyDescent="0.2">
      <c r="B65" s="137"/>
      <c r="D65" s="138" t="s">
        <v>952</v>
      </c>
      <c r="E65" s="139"/>
      <c r="F65" s="139"/>
      <c r="G65" s="139"/>
      <c r="H65" s="139"/>
      <c r="I65" s="139"/>
      <c r="J65" s="140">
        <f>J153</f>
        <v>0</v>
      </c>
      <c r="L65" s="137"/>
    </row>
    <row r="66" spans="2:12" s="9" customFormat="1" ht="24.95" customHeight="1" x14ac:dyDescent="0.2">
      <c r="B66" s="137"/>
      <c r="D66" s="138" t="s">
        <v>953</v>
      </c>
      <c r="E66" s="139"/>
      <c r="F66" s="139"/>
      <c r="G66" s="139"/>
      <c r="H66" s="139"/>
      <c r="I66" s="139"/>
      <c r="J66" s="140">
        <f>J193</f>
        <v>0</v>
      </c>
      <c r="L66" s="137"/>
    </row>
    <row r="67" spans="2:12" s="9" customFormat="1" ht="24.95" customHeight="1" x14ac:dyDescent="0.2">
      <c r="B67" s="137"/>
      <c r="D67" s="138" t="s">
        <v>954</v>
      </c>
      <c r="E67" s="139"/>
      <c r="F67" s="139"/>
      <c r="G67" s="139"/>
      <c r="H67" s="139"/>
      <c r="I67" s="139"/>
      <c r="J67" s="140">
        <f>J201</f>
        <v>0</v>
      </c>
      <c r="L67" s="137"/>
    </row>
    <row r="68" spans="2:12" s="9" customFormat="1" ht="24.95" customHeight="1" x14ac:dyDescent="0.2">
      <c r="B68" s="137"/>
      <c r="D68" s="138" t="s">
        <v>955</v>
      </c>
      <c r="E68" s="139"/>
      <c r="F68" s="139"/>
      <c r="G68" s="139"/>
      <c r="H68" s="139"/>
      <c r="I68" s="139"/>
      <c r="J68" s="140">
        <f>J238</f>
        <v>0</v>
      </c>
      <c r="L68" s="137"/>
    </row>
    <row r="69" spans="2:12" s="1" customFormat="1" ht="21.75" customHeight="1" x14ac:dyDescent="0.2">
      <c r="B69" s="28"/>
      <c r="L69" s="28"/>
    </row>
    <row r="70" spans="2:12" s="1" customFormat="1" ht="6.95" customHeight="1" x14ac:dyDescent="0.2">
      <c r="B70" s="37"/>
      <c r="C70" s="38"/>
      <c r="D70" s="38"/>
      <c r="E70" s="38"/>
      <c r="F70" s="38"/>
      <c r="G70" s="38"/>
      <c r="H70" s="38"/>
      <c r="I70" s="38"/>
      <c r="J70" s="38"/>
      <c r="K70" s="38"/>
      <c r="L70" s="28"/>
    </row>
    <row r="74" spans="2:12" s="1" customFormat="1" ht="6.95" customHeight="1" x14ac:dyDescent="0.2">
      <c r="B74" s="39"/>
      <c r="C74" s="40"/>
      <c r="D74" s="40"/>
      <c r="E74" s="40"/>
      <c r="F74" s="40"/>
      <c r="G74" s="40"/>
      <c r="H74" s="40"/>
      <c r="I74" s="40"/>
      <c r="J74" s="40"/>
      <c r="K74" s="40"/>
      <c r="L74" s="28"/>
    </row>
    <row r="75" spans="2:12" s="1" customFormat="1" ht="24.95" customHeight="1" x14ac:dyDescent="0.2">
      <c r="B75" s="28"/>
      <c r="C75" s="17" t="s">
        <v>122</v>
      </c>
      <c r="L75" s="28"/>
    </row>
    <row r="76" spans="2:12" s="1" customFormat="1" ht="6.95" customHeight="1" x14ac:dyDescent="0.2">
      <c r="B76" s="28"/>
      <c r="L76" s="28"/>
    </row>
    <row r="77" spans="2:12" s="1" customFormat="1" ht="12" customHeight="1" x14ac:dyDescent="0.2">
      <c r="B77" s="28"/>
      <c r="C77" s="23" t="s">
        <v>16</v>
      </c>
      <c r="L77" s="28"/>
    </row>
    <row r="78" spans="2:12" s="1" customFormat="1" ht="16.5" customHeight="1" x14ac:dyDescent="0.2">
      <c r="B78" s="28"/>
      <c r="E78" s="276" t="str">
        <f>E7</f>
        <v>Cyklická obnova trati Pardubice (mimo) - Kolín (mimo)</v>
      </c>
      <c r="F78" s="277"/>
      <c r="G78" s="277"/>
      <c r="H78" s="277"/>
      <c r="L78" s="28"/>
    </row>
    <row r="79" spans="2:12" s="1" customFormat="1" ht="12" customHeight="1" x14ac:dyDescent="0.2">
      <c r="B79" s="28"/>
      <c r="C79" s="23" t="s">
        <v>116</v>
      </c>
      <c r="L79" s="28"/>
    </row>
    <row r="80" spans="2:12" s="1" customFormat="1" ht="16.5" customHeight="1" x14ac:dyDescent="0.2">
      <c r="B80" s="28"/>
      <c r="E80" s="243" t="str">
        <f>E9</f>
        <v>SO 11 - Materiál objednatele - NEVYPLŇOVAT</v>
      </c>
      <c r="F80" s="278"/>
      <c r="G80" s="278"/>
      <c r="H80" s="278"/>
      <c r="L80" s="28"/>
    </row>
    <row r="81" spans="2:65" s="1" customFormat="1" ht="6.95" customHeight="1" x14ac:dyDescent="0.2">
      <c r="B81" s="28"/>
      <c r="L81" s="28"/>
    </row>
    <row r="82" spans="2:65" s="1" customFormat="1" ht="12" customHeight="1" x14ac:dyDescent="0.2">
      <c r="B82" s="28"/>
      <c r="C82" s="23" t="s">
        <v>21</v>
      </c>
      <c r="F82" s="21" t="str">
        <f>F12</f>
        <v xml:space="preserve"> </v>
      </c>
      <c r="I82" s="23" t="s">
        <v>23</v>
      </c>
      <c r="J82" s="45" t="str">
        <f>IF(J12="","",J12)</f>
        <v>8. 7. 2024</v>
      </c>
      <c r="L82" s="28"/>
    </row>
    <row r="83" spans="2:65" s="1" customFormat="1" ht="6.95" customHeight="1" x14ac:dyDescent="0.2">
      <c r="B83" s="28"/>
      <c r="L83" s="28"/>
    </row>
    <row r="84" spans="2:65" s="1" customFormat="1" ht="15.2" customHeight="1" x14ac:dyDescent="0.2">
      <c r="B84" s="28"/>
      <c r="C84" s="23" t="s">
        <v>25</v>
      </c>
      <c r="F84" s="21" t="str">
        <f>E15</f>
        <v xml:space="preserve"> </v>
      </c>
      <c r="I84" s="23" t="s">
        <v>30</v>
      </c>
      <c r="J84" s="26" t="str">
        <f>E21</f>
        <v xml:space="preserve"> </v>
      </c>
      <c r="L84" s="28"/>
    </row>
    <row r="85" spans="2:65" s="1" customFormat="1" ht="15.2" customHeight="1" x14ac:dyDescent="0.2">
      <c r="B85" s="28"/>
      <c r="C85" s="23" t="s">
        <v>28</v>
      </c>
      <c r="F85" s="21" t="str">
        <f>IF(E18="","",E18)</f>
        <v>Vyplň údaj</v>
      </c>
      <c r="I85" s="23" t="s">
        <v>32</v>
      </c>
      <c r="J85" s="26" t="str">
        <f>E24</f>
        <v xml:space="preserve"> </v>
      </c>
      <c r="L85" s="28"/>
    </row>
    <row r="86" spans="2:65" s="1" customFormat="1" ht="10.35" customHeight="1" x14ac:dyDescent="0.2">
      <c r="B86" s="28"/>
      <c r="L86" s="28"/>
    </row>
    <row r="87" spans="2:65" s="8" customFormat="1" ht="29.25" customHeight="1" x14ac:dyDescent="0.2">
      <c r="B87" s="95"/>
      <c r="C87" s="96" t="s">
        <v>123</v>
      </c>
      <c r="D87" s="97" t="s">
        <v>54</v>
      </c>
      <c r="E87" s="97" t="s">
        <v>50</v>
      </c>
      <c r="F87" s="97" t="s">
        <v>51</v>
      </c>
      <c r="G87" s="97" t="s">
        <v>124</v>
      </c>
      <c r="H87" s="97" t="s">
        <v>125</v>
      </c>
      <c r="I87" s="97" t="s">
        <v>126</v>
      </c>
      <c r="J87" s="97" t="s">
        <v>120</v>
      </c>
      <c r="K87" s="98" t="s">
        <v>127</v>
      </c>
      <c r="L87" s="95"/>
      <c r="M87" s="52" t="s">
        <v>19</v>
      </c>
      <c r="N87" s="53" t="s">
        <v>39</v>
      </c>
      <c r="O87" s="53" t="s">
        <v>128</v>
      </c>
      <c r="P87" s="53" t="s">
        <v>129</v>
      </c>
      <c r="Q87" s="53" t="s">
        <v>130</v>
      </c>
      <c r="R87" s="53" t="s">
        <v>131</v>
      </c>
      <c r="S87" s="53" t="s">
        <v>132</v>
      </c>
      <c r="T87" s="54" t="s">
        <v>133</v>
      </c>
    </row>
    <row r="88" spans="2:65" s="1" customFormat="1" ht="22.9" customHeight="1" x14ac:dyDescent="0.25">
      <c r="B88" s="28"/>
      <c r="C88" s="57" t="s">
        <v>134</v>
      </c>
      <c r="J88" s="99">
        <f>BK88</f>
        <v>0</v>
      </c>
      <c r="L88" s="28"/>
      <c r="M88" s="55"/>
      <c r="N88" s="46"/>
      <c r="O88" s="46"/>
      <c r="P88" s="100">
        <f>P89+P90+P91+P99+P143+P153+P193+P201+P238</f>
        <v>0</v>
      </c>
      <c r="Q88" s="46"/>
      <c r="R88" s="100">
        <f>R89+R90+R91+R99+R143+R153+R193+R201+R238</f>
        <v>0</v>
      </c>
      <c r="S88" s="46"/>
      <c r="T88" s="101">
        <f>T89+T90+T91+T99+T143+T153+T193+T201+T238</f>
        <v>0</v>
      </c>
      <c r="AT88" s="13" t="s">
        <v>68</v>
      </c>
      <c r="AU88" s="13" t="s">
        <v>121</v>
      </c>
      <c r="BK88" s="102">
        <f>BK89+BK90+BK91+BK99+BK143+BK153+BK193+BK201+BK238</f>
        <v>0</v>
      </c>
    </row>
    <row r="89" spans="2:65" s="10" customFormat="1" ht="25.9" customHeight="1" x14ac:dyDescent="0.2">
      <c r="B89" s="141"/>
      <c r="D89" s="142" t="s">
        <v>68</v>
      </c>
      <c r="E89" s="143" t="s">
        <v>956</v>
      </c>
      <c r="F89" s="143" t="s">
        <v>957</v>
      </c>
      <c r="I89" s="144"/>
      <c r="J89" s="145">
        <f>BK89</f>
        <v>0</v>
      </c>
      <c r="L89" s="141"/>
      <c r="M89" s="146"/>
      <c r="P89" s="147">
        <v>0</v>
      </c>
      <c r="R89" s="147">
        <v>0</v>
      </c>
      <c r="T89" s="148">
        <v>0</v>
      </c>
      <c r="AR89" s="142" t="s">
        <v>77</v>
      </c>
      <c r="AT89" s="149" t="s">
        <v>68</v>
      </c>
      <c r="AU89" s="149" t="s">
        <v>69</v>
      </c>
      <c r="AY89" s="142" t="s">
        <v>141</v>
      </c>
      <c r="BK89" s="150">
        <v>0</v>
      </c>
    </row>
    <row r="90" spans="2:65" s="10" customFormat="1" ht="25.9" customHeight="1" x14ac:dyDescent="0.2">
      <c r="B90" s="141"/>
      <c r="D90" s="142" t="s">
        <v>68</v>
      </c>
      <c r="E90" s="143" t="s">
        <v>152</v>
      </c>
      <c r="F90" s="143" t="s">
        <v>958</v>
      </c>
      <c r="I90" s="144"/>
      <c r="J90" s="145">
        <f>BK90</f>
        <v>0</v>
      </c>
      <c r="L90" s="141"/>
      <c r="M90" s="146"/>
      <c r="P90" s="147">
        <v>0</v>
      </c>
      <c r="R90" s="147">
        <v>0</v>
      </c>
      <c r="T90" s="148">
        <v>0</v>
      </c>
      <c r="AR90" s="142" t="s">
        <v>77</v>
      </c>
      <c r="AT90" s="149" t="s">
        <v>68</v>
      </c>
      <c r="AU90" s="149" t="s">
        <v>69</v>
      </c>
      <c r="AY90" s="142" t="s">
        <v>141</v>
      </c>
      <c r="BK90" s="150">
        <v>0</v>
      </c>
    </row>
    <row r="91" spans="2:65" s="10" customFormat="1" ht="25.9" customHeight="1" x14ac:dyDescent="0.2">
      <c r="B91" s="141"/>
      <c r="D91" s="142" t="s">
        <v>68</v>
      </c>
      <c r="E91" s="143" t="s">
        <v>959</v>
      </c>
      <c r="F91" s="143" t="s">
        <v>80</v>
      </c>
      <c r="I91" s="144"/>
      <c r="J91" s="145">
        <f>BK91</f>
        <v>0</v>
      </c>
      <c r="L91" s="141"/>
      <c r="M91" s="146"/>
      <c r="P91" s="147">
        <f>SUM(P92:P98)</f>
        <v>0</v>
      </c>
      <c r="R91" s="147">
        <f>SUM(R92:R98)</f>
        <v>0</v>
      </c>
      <c r="T91" s="148">
        <f>SUM(T92:T98)</f>
        <v>0</v>
      </c>
      <c r="AR91" s="142" t="s">
        <v>77</v>
      </c>
      <c r="AT91" s="149" t="s">
        <v>68</v>
      </c>
      <c r="AU91" s="149" t="s">
        <v>69</v>
      </c>
      <c r="AY91" s="142" t="s">
        <v>141</v>
      </c>
      <c r="BK91" s="150">
        <f>SUM(BK92:BK98)</f>
        <v>0</v>
      </c>
    </row>
    <row r="92" spans="2:65" s="1" customFormat="1" ht="16.5" customHeight="1" x14ac:dyDescent="0.2">
      <c r="B92" s="28"/>
      <c r="C92" s="103" t="s">
        <v>77</v>
      </c>
      <c r="D92" s="103" t="s">
        <v>135</v>
      </c>
      <c r="E92" s="104" t="s">
        <v>960</v>
      </c>
      <c r="F92" s="105" t="s">
        <v>961</v>
      </c>
      <c r="G92" s="106" t="s">
        <v>227</v>
      </c>
      <c r="H92" s="107">
        <v>340</v>
      </c>
      <c r="I92" s="108"/>
      <c r="J92" s="109">
        <f>ROUND(I92*H92,2)</f>
        <v>0</v>
      </c>
      <c r="K92" s="105" t="s">
        <v>139</v>
      </c>
      <c r="L92" s="110"/>
      <c r="M92" s="111" t="s">
        <v>19</v>
      </c>
      <c r="N92" s="112" t="s">
        <v>40</v>
      </c>
      <c r="P92" s="113">
        <f>O92*H92</f>
        <v>0</v>
      </c>
      <c r="Q92" s="113">
        <v>0</v>
      </c>
      <c r="R92" s="113">
        <f>Q92*H92</f>
        <v>0</v>
      </c>
      <c r="S92" s="113">
        <v>0</v>
      </c>
      <c r="T92" s="114">
        <f>S92*H92</f>
        <v>0</v>
      </c>
      <c r="AR92" s="115" t="s">
        <v>140</v>
      </c>
      <c r="AT92" s="115" t="s">
        <v>135</v>
      </c>
      <c r="AU92" s="115" t="s">
        <v>77</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79</v>
      </c>
    </row>
    <row r="93" spans="2:65" s="1" customFormat="1" ht="16.5" customHeight="1" x14ac:dyDescent="0.2">
      <c r="B93" s="28"/>
      <c r="C93" s="103" t="s">
        <v>79</v>
      </c>
      <c r="D93" s="103" t="s">
        <v>135</v>
      </c>
      <c r="E93" s="104" t="s">
        <v>962</v>
      </c>
      <c r="F93" s="105" t="s">
        <v>963</v>
      </c>
      <c r="G93" s="106" t="s">
        <v>138</v>
      </c>
      <c r="H93" s="107">
        <v>44</v>
      </c>
      <c r="I93" s="108"/>
      <c r="J93" s="109">
        <f>ROUND(I93*H93,2)</f>
        <v>0</v>
      </c>
      <c r="K93" s="105" t="s">
        <v>139</v>
      </c>
      <c r="L93" s="110"/>
      <c r="M93" s="111" t="s">
        <v>19</v>
      </c>
      <c r="N93" s="112" t="s">
        <v>40</v>
      </c>
      <c r="P93" s="113">
        <f>O93*H93</f>
        <v>0</v>
      </c>
      <c r="Q93" s="113">
        <v>0</v>
      </c>
      <c r="R93" s="113">
        <f>Q93*H93</f>
        <v>0</v>
      </c>
      <c r="S93" s="113">
        <v>0</v>
      </c>
      <c r="T93" s="114">
        <f>S93*H93</f>
        <v>0</v>
      </c>
      <c r="AR93" s="115" t="s">
        <v>140</v>
      </c>
      <c r="AT93" s="115" t="s">
        <v>135</v>
      </c>
      <c r="AU93" s="115" t="s">
        <v>77</v>
      </c>
      <c r="AY93" s="13" t="s">
        <v>141</v>
      </c>
      <c r="BE93" s="116">
        <f>IF(N93="základní",J93,0)</f>
        <v>0</v>
      </c>
      <c r="BF93" s="116">
        <f>IF(N93="snížená",J93,0)</f>
        <v>0</v>
      </c>
      <c r="BG93" s="116">
        <f>IF(N93="zákl. přenesená",J93,0)</f>
        <v>0</v>
      </c>
      <c r="BH93" s="116">
        <f>IF(N93="sníž. přenesená",J93,0)</f>
        <v>0</v>
      </c>
      <c r="BI93" s="116">
        <f>IF(N93="nulová",J93,0)</f>
        <v>0</v>
      </c>
      <c r="BJ93" s="13" t="s">
        <v>77</v>
      </c>
      <c r="BK93" s="116">
        <f>ROUND(I93*H93,2)</f>
        <v>0</v>
      </c>
      <c r="BL93" s="13" t="s">
        <v>142</v>
      </c>
      <c r="BM93" s="115" t="s">
        <v>142</v>
      </c>
    </row>
    <row r="94" spans="2:65" s="1" customFormat="1" ht="19.5" x14ac:dyDescent="0.2">
      <c r="B94" s="28"/>
      <c r="D94" s="131" t="s">
        <v>168</v>
      </c>
      <c r="F94" s="132" t="s">
        <v>964</v>
      </c>
      <c r="I94" s="133"/>
      <c r="L94" s="28"/>
      <c r="M94" s="134"/>
      <c r="T94" s="49"/>
      <c r="AT94" s="13" t="s">
        <v>168</v>
      </c>
      <c r="AU94" s="13" t="s">
        <v>77</v>
      </c>
    </row>
    <row r="95" spans="2:65" s="1" customFormat="1" ht="16.5" customHeight="1" x14ac:dyDescent="0.2">
      <c r="B95" s="28"/>
      <c r="C95" s="103" t="s">
        <v>145</v>
      </c>
      <c r="D95" s="103" t="s">
        <v>135</v>
      </c>
      <c r="E95" s="104" t="s">
        <v>965</v>
      </c>
      <c r="F95" s="105" t="s">
        <v>966</v>
      </c>
      <c r="G95" s="106" t="s">
        <v>138</v>
      </c>
      <c r="H95" s="107">
        <v>20</v>
      </c>
      <c r="I95" s="108"/>
      <c r="J95" s="109">
        <f>ROUND(I95*H95,2)</f>
        <v>0</v>
      </c>
      <c r="K95" s="105" t="s">
        <v>139</v>
      </c>
      <c r="L95" s="110"/>
      <c r="M95" s="111" t="s">
        <v>19</v>
      </c>
      <c r="N95" s="112" t="s">
        <v>40</v>
      </c>
      <c r="P95" s="113">
        <f>O95*H95</f>
        <v>0</v>
      </c>
      <c r="Q95" s="113">
        <v>0</v>
      </c>
      <c r="R95" s="113">
        <f>Q95*H95</f>
        <v>0</v>
      </c>
      <c r="S95" s="113">
        <v>0</v>
      </c>
      <c r="T95" s="114">
        <f>S95*H95</f>
        <v>0</v>
      </c>
      <c r="AR95" s="115" t="s">
        <v>140</v>
      </c>
      <c r="AT95" s="115" t="s">
        <v>135</v>
      </c>
      <c r="AU95" s="115" t="s">
        <v>77</v>
      </c>
      <c r="AY95" s="13" t="s">
        <v>141</v>
      </c>
      <c r="BE95" s="116">
        <f>IF(N95="základní",J95,0)</f>
        <v>0</v>
      </c>
      <c r="BF95" s="116">
        <f>IF(N95="snížená",J95,0)</f>
        <v>0</v>
      </c>
      <c r="BG95" s="116">
        <f>IF(N95="zákl. přenesená",J95,0)</f>
        <v>0</v>
      </c>
      <c r="BH95" s="116">
        <f>IF(N95="sníž. přenesená",J95,0)</f>
        <v>0</v>
      </c>
      <c r="BI95" s="116">
        <f>IF(N95="nulová",J95,0)</f>
        <v>0</v>
      </c>
      <c r="BJ95" s="13" t="s">
        <v>77</v>
      </c>
      <c r="BK95" s="116">
        <f>ROUND(I95*H95,2)</f>
        <v>0</v>
      </c>
      <c r="BL95" s="13" t="s">
        <v>142</v>
      </c>
      <c r="BM95" s="115" t="s">
        <v>148</v>
      </c>
    </row>
    <row r="96" spans="2:65" s="1" customFormat="1" ht="19.5" x14ac:dyDescent="0.2">
      <c r="B96" s="28"/>
      <c r="D96" s="131" t="s">
        <v>168</v>
      </c>
      <c r="F96" s="132" t="s">
        <v>964</v>
      </c>
      <c r="I96" s="133"/>
      <c r="L96" s="28"/>
      <c r="M96" s="134"/>
      <c r="T96" s="49"/>
      <c r="AT96" s="13" t="s">
        <v>168</v>
      </c>
      <c r="AU96" s="13" t="s">
        <v>77</v>
      </c>
    </row>
    <row r="97" spans="2:65" s="1" customFormat="1" ht="24.2" customHeight="1" x14ac:dyDescent="0.2">
      <c r="B97" s="28"/>
      <c r="C97" s="103" t="s">
        <v>142</v>
      </c>
      <c r="D97" s="103" t="s">
        <v>135</v>
      </c>
      <c r="E97" s="104" t="s">
        <v>967</v>
      </c>
      <c r="F97" s="105" t="s">
        <v>968</v>
      </c>
      <c r="G97" s="106" t="s">
        <v>969</v>
      </c>
      <c r="H97" s="107">
        <v>64</v>
      </c>
      <c r="I97" s="108"/>
      <c r="J97" s="109">
        <f>ROUND(I97*H97,2)</f>
        <v>0</v>
      </c>
      <c r="K97" s="105" t="s">
        <v>139</v>
      </c>
      <c r="L97" s="110"/>
      <c r="M97" s="111" t="s">
        <v>19</v>
      </c>
      <c r="N97" s="112" t="s">
        <v>40</v>
      </c>
      <c r="P97" s="113">
        <f>O97*H97</f>
        <v>0</v>
      </c>
      <c r="Q97" s="113">
        <v>0</v>
      </c>
      <c r="R97" s="113">
        <f>Q97*H97</f>
        <v>0</v>
      </c>
      <c r="S97" s="113">
        <v>0</v>
      </c>
      <c r="T97" s="114">
        <f>S97*H97</f>
        <v>0</v>
      </c>
      <c r="AR97" s="115" t="s">
        <v>140</v>
      </c>
      <c r="AT97" s="115" t="s">
        <v>135</v>
      </c>
      <c r="AU97" s="115" t="s">
        <v>77</v>
      </c>
      <c r="AY97" s="13" t="s">
        <v>141</v>
      </c>
      <c r="BE97" s="116">
        <f>IF(N97="základní",J97,0)</f>
        <v>0</v>
      </c>
      <c r="BF97" s="116">
        <f>IF(N97="snížená",J97,0)</f>
        <v>0</v>
      </c>
      <c r="BG97" s="116">
        <f>IF(N97="zákl. přenesená",J97,0)</f>
        <v>0</v>
      </c>
      <c r="BH97" s="116">
        <f>IF(N97="sníž. přenesená",J97,0)</f>
        <v>0</v>
      </c>
      <c r="BI97" s="116">
        <f>IF(N97="nulová",J97,0)</f>
        <v>0</v>
      </c>
      <c r="BJ97" s="13" t="s">
        <v>77</v>
      </c>
      <c r="BK97" s="116">
        <f>ROUND(I97*H97,2)</f>
        <v>0</v>
      </c>
      <c r="BL97" s="13" t="s">
        <v>142</v>
      </c>
      <c r="BM97" s="115" t="s">
        <v>140</v>
      </c>
    </row>
    <row r="98" spans="2:65" s="1" customFormat="1" ht="24.2" customHeight="1" x14ac:dyDescent="0.2">
      <c r="B98" s="28"/>
      <c r="C98" s="103" t="s">
        <v>152</v>
      </c>
      <c r="D98" s="103" t="s">
        <v>135</v>
      </c>
      <c r="E98" s="104" t="s">
        <v>970</v>
      </c>
      <c r="F98" s="105" t="s">
        <v>971</v>
      </c>
      <c r="G98" s="106" t="s">
        <v>138</v>
      </c>
      <c r="H98" s="107">
        <v>395</v>
      </c>
      <c r="I98" s="108"/>
      <c r="J98" s="109">
        <f>ROUND(I98*H98,2)</f>
        <v>0</v>
      </c>
      <c r="K98" s="105" t="s">
        <v>139</v>
      </c>
      <c r="L98" s="110"/>
      <c r="M98" s="111" t="s">
        <v>19</v>
      </c>
      <c r="N98" s="112" t="s">
        <v>40</v>
      </c>
      <c r="P98" s="113">
        <f>O98*H98</f>
        <v>0</v>
      </c>
      <c r="Q98" s="113">
        <v>0</v>
      </c>
      <c r="R98" s="113">
        <f>Q98*H98</f>
        <v>0</v>
      </c>
      <c r="S98" s="113">
        <v>0</v>
      </c>
      <c r="T98" s="114">
        <f>S98*H98</f>
        <v>0</v>
      </c>
      <c r="AR98" s="115" t="s">
        <v>140</v>
      </c>
      <c r="AT98" s="115" t="s">
        <v>135</v>
      </c>
      <c r="AU98" s="115" t="s">
        <v>77</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155</v>
      </c>
    </row>
    <row r="99" spans="2:65" s="10" customFormat="1" ht="25.9" customHeight="1" x14ac:dyDescent="0.2">
      <c r="B99" s="141"/>
      <c r="D99" s="142" t="s">
        <v>68</v>
      </c>
      <c r="E99" s="143" t="s">
        <v>972</v>
      </c>
      <c r="F99" s="143" t="s">
        <v>83</v>
      </c>
      <c r="I99" s="144"/>
      <c r="J99" s="145">
        <f>BK99</f>
        <v>0</v>
      </c>
      <c r="L99" s="141"/>
      <c r="M99" s="146"/>
      <c r="P99" s="147">
        <f>SUM(P100:P142)</f>
        <v>0</v>
      </c>
      <c r="R99" s="147">
        <f>SUM(R100:R142)</f>
        <v>0</v>
      </c>
      <c r="T99" s="148">
        <f>SUM(T100:T142)</f>
        <v>0</v>
      </c>
      <c r="AR99" s="142" t="s">
        <v>77</v>
      </c>
      <c r="AT99" s="149" t="s">
        <v>68</v>
      </c>
      <c r="AU99" s="149" t="s">
        <v>69</v>
      </c>
      <c r="AY99" s="142" t="s">
        <v>141</v>
      </c>
      <c r="BK99" s="150">
        <f>SUM(BK100:BK142)</f>
        <v>0</v>
      </c>
    </row>
    <row r="100" spans="2:65" s="1" customFormat="1" ht="16.5" customHeight="1" x14ac:dyDescent="0.2">
      <c r="B100" s="28"/>
      <c r="C100" s="103" t="s">
        <v>148</v>
      </c>
      <c r="D100" s="103" t="s">
        <v>135</v>
      </c>
      <c r="E100" s="104" t="s">
        <v>960</v>
      </c>
      <c r="F100" s="105" t="s">
        <v>961</v>
      </c>
      <c r="G100" s="106" t="s">
        <v>227</v>
      </c>
      <c r="H100" s="107">
        <v>690.3</v>
      </c>
      <c r="I100" s="108"/>
      <c r="J100" s="109">
        <f>ROUND(I100*H100,2)</f>
        <v>0</v>
      </c>
      <c r="K100" s="105" t="s">
        <v>139</v>
      </c>
      <c r="L100" s="110"/>
      <c r="M100" s="111" t="s">
        <v>19</v>
      </c>
      <c r="N100" s="112" t="s">
        <v>40</v>
      </c>
      <c r="P100" s="113">
        <f>O100*H100</f>
        <v>0</v>
      </c>
      <c r="Q100" s="113">
        <v>0</v>
      </c>
      <c r="R100" s="113">
        <f>Q100*H100</f>
        <v>0</v>
      </c>
      <c r="S100" s="113">
        <v>0</v>
      </c>
      <c r="T100" s="114">
        <f>S100*H100</f>
        <v>0</v>
      </c>
      <c r="AR100" s="115" t="s">
        <v>140</v>
      </c>
      <c r="AT100" s="115" t="s">
        <v>135</v>
      </c>
      <c r="AU100" s="115" t="s">
        <v>77</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8</v>
      </c>
    </row>
    <row r="101" spans="2:65" s="1" customFormat="1" ht="19.5" x14ac:dyDescent="0.2">
      <c r="B101" s="28"/>
      <c r="D101" s="131" t="s">
        <v>168</v>
      </c>
      <c r="F101" s="132" t="s">
        <v>964</v>
      </c>
      <c r="I101" s="133"/>
      <c r="L101" s="28"/>
      <c r="M101" s="134"/>
      <c r="T101" s="49"/>
      <c r="AT101" s="13" t="s">
        <v>168</v>
      </c>
      <c r="AU101" s="13" t="s">
        <v>77</v>
      </c>
    </row>
    <row r="102" spans="2:65" s="1" customFormat="1" ht="16.5" customHeight="1" x14ac:dyDescent="0.2">
      <c r="B102" s="28"/>
      <c r="C102" s="103" t="s">
        <v>158</v>
      </c>
      <c r="D102" s="103" t="s">
        <v>135</v>
      </c>
      <c r="E102" s="104" t="s">
        <v>962</v>
      </c>
      <c r="F102" s="105" t="s">
        <v>963</v>
      </c>
      <c r="G102" s="106" t="s">
        <v>138</v>
      </c>
      <c r="H102" s="107">
        <v>40</v>
      </c>
      <c r="I102" s="108"/>
      <c r="J102" s="109">
        <f>ROUND(I102*H102,2)</f>
        <v>0</v>
      </c>
      <c r="K102" s="105" t="s">
        <v>139</v>
      </c>
      <c r="L102" s="110"/>
      <c r="M102" s="111" t="s">
        <v>19</v>
      </c>
      <c r="N102" s="112" t="s">
        <v>40</v>
      </c>
      <c r="P102" s="113">
        <f>O102*H102</f>
        <v>0</v>
      </c>
      <c r="Q102" s="113">
        <v>0</v>
      </c>
      <c r="R102" s="113">
        <f>Q102*H102</f>
        <v>0</v>
      </c>
      <c r="S102" s="113">
        <v>0</v>
      </c>
      <c r="T102" s="114">
        <f>S102*H102</f>
        <v>0</v>
      </c>
      <c r="AR102" s="115" t="s">
        <v>140</v>
      </c>
      <c r="AT102" s="115" t="s">
        <v>135</v>
      </c>
      <c r="AU102" s="115" t="s">
        <v>77</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161</v>
      </c>
    </row>
    <row r="103" spans="2:65" s="1" customFormat="1" ht="19.5" x14ac:dyDescent="0.2">
      <c r="B103" s="28"/>
      <c r="D103" s="131" t="s">
        <v>168</v>
      </c>
      <c r="F103" s="132" t="s">
        <v>964</v>
      </c>
      <c r="I103" s="133"/>
      <c r="L103" s="28"/>
      <c r="M103" s="134"/>
      <c r="T103" s="49"/>
      <c r="AT103" s="13" t="s">
        <v>168</v>
      </c>
      <c r="AU103" s="13" t="s">
        <v>77</v>
      </c>
    </row>
    <row r="104" spans="2:65" s="1" customFormat="1" ht="16.5" customHeight="1" x14ac:dyDescent="0.2">
      <c r="B104" s="28"/>
      <c r="C104" s="103" t="s">
        <v>140</v>
      </c>
      <c r="D104" s="103" t="s">
        <v>135</v>
      </c>
      <c r="E104" s="104" t="s">
        <v>973</v>
      </c>
      <c r="F104" s="105" t="s">
        <v>974</v>
      </c>
      <c r="G104" s="106" t="s">
        <v>138</v>
      </c>
      <c r="H104" s="107">
        <v>4</v>
      </c>
      <c r="I104" s="108"/>
      <c r="J104" s="109">
        <f>ROUND(I104*H104,2)</f>
        <v>0</v>
      </c>
      <c r="K104" s="105" t="s">
        <v>139</v>
      </c>
      <c r="L104" s="110"/>
      <c r="M104" s="111" t="s">
        <v>19</v>
      </c>
      <c r="N104" s="112" t="s">
        <v>40</v>
      </c>
      <c r="P104" s="113">
        <f>O104*H104</f>
        <v>0</v>
      </c>
      <c r="Q104" s="113">
        <v>0</v>
      </c>
      <c r="R104" s="113">
        <f>Q104*H104</f>
        <v>0</v>
      </c>
      <c r="S104" s="113">
        <v>0</v>
      </c>
      <c r="T104" s="114">
        <f>S104*H104</f>
        <v>0</v>
      </c>
      <c r="AR104" s="115" t="s">
        <v>140</v>
      </c>
      <c r="AT104" s="115" t="s">
        <v>135</v>
      </c>
      <c r="AU104" s="115" t="s">
        <v>77</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164</v>
      </c>
    </row>
    <row r="105" spans="2:65" s="1" customFormat="1" ht="19.5" x14ac:dyDescent="0.2">
      <c r="B105" s="28"/>
      <c r="D105" s="131" t="s">
        <v>168</v>
      </c>
      <c r="F105" s="132" t="s">
        <v>964</v>
      </c>
      <c r="I105" s="133"/>
      <c r="L105" s="28"/>
      <c r="M105" s="134"/>
      <c r="T105" s="49"/>
      <c r="AT105" s="13" t="s">
        <v>168</v>
      </c>
      <c r="AU105" s="13" t="s">
        <v>77</v>
      </c>
    </row>
    <row r="106" spans="2:65" s="1" customFormat="1" ht="16.5" customHeight="1" x14ac:dyDescent="0.2">
      <c r="B106" s="28"/>
      <c r="C106" s="103" t="s">
        <v>192</v>
      </c>
      <c r="D106" s="103" t="s">
        <v>135</v>
      </c>
      <c r="E106" s="104" t="s">
        <v>975</v>
      </c>
      <c r="F106" s="105" t="s">
        <v>976</v>
      </c>
      <c r="G106" s="106" t="s">
        <v>138</v>
      </c>
      <c r="H106" s="107">
        <v>6</v>
      </c>
      <c r="I106" s="108"/>
      <c r="J106" s="109">
        <f>ROUND(I106*H106,2)</f>
        <v>0</v>
      </c>
      <c r="K106" s="105" t="s">
        <v>139</v>
      </c>
      <c r="L106" s="110"/>
      <c r="M106" s="111" t="s">
        <v>19</v>
      </c>
      <c r="N106" s="112" t="s">
        <v>40</v>
      </c>
      <c r="P106" s="113">
        <f>O106*H106</f>
        <v>0</v>
      </c>
      <c r="Q106" s="113">
        <v>0</v>
      </c>
      <c r="R106" s="113">
        <f>Q106*H106</f>
        <v>0</v>
      </c>
      <c r="S106" s="113">
        <v>0</v>
      </c>
      <c r="T106" s="114">
        <f>S106*H106</f>
        <v>0</v>
      </c>
      <c r="AR106" s="115" t="s">
        <v>140</v>
      </c>
      <c r="AT106" s="115" t="s">
        <v>135</v>
      </c>
      <c r="AU106" s="115" t="s">
        <v>77</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195</v>
      </c>
    </row>
    <row r="107" spans="2:65" s="1" customFormat="1" ht="19.5" x14ac:dyDescent="0.2">
      <c r="B107" s="28"/>
      <c r="D107" s="131" t="s">
        <v>168</v>
      </c>
      <c r="F107" s="132" t="s">
        <v>964</v>
      </c>
      <c r="I107" s="133"/>
      <c r="L107" s="28"/>
      <c r="M107" s="134"/>
      <c r="T107" s="49"/>
      <c r="AT107" s="13" t="s">
        <v>168</v>
      </c>
      <c r="AU107" s="13" t="s">
        <v>77</v>
      </c>
    </row>
    <row r="108" spans="2:65" s="1" customFormat="1" ht="24.2" customHeight="1" x14ac:dyDescent="0.2">
      <c r="B108" s="28"/>
      <c r="C108" s="103" t="s">
        <v>155</v>
      </c>
      <c r="D108" s="103" t="s">
        <v>135</v>
      </c>
      <c r="E108" s="104" t="s">
        <v>977</v>
      </c>
      <c r="F108" s="105" t="s">
        <v>978</v>
      </c>
      <c r="G108" s="106" t="s">
        <v>138</v>
      </c>
      <c r="H108" s="107">
        <v>24</v>
      </c>
      <c r="I108" s="108"/>
      <c r="J108" s="109">
        <f>ROUND(I108*H108,2)</f>
        <v>0</v>
      </c>
      <c r="K108" s="105" t="s">
        <v>139</v>
      </c>
      <c r="L108" s="110"/>
      <c r="M108" s="111" t="s">
        <v>19</v>
      </c>
      <c r="N108" s="112" t="s">
        <v>40</v>
      </c>
      <c r="P108" s="113">
        <f>O108*H108</f>
        <v>0</v>
      </c>
      <c r="Q108" s="113">
        <v>0</v>
      </c>
      <c r="R108" s="113">
        <f>Q108*H108</f>
        <v>0</v>
      </c>
      <c r="S108" s="113">
        <v>0</v>
      </c>
      <c r="T108" s="114">
        <f>S108*H108</f>
        <v>0</v>
      </c>
      <c r="AR108" s="115" t="s">
        <v>140</v>
      </c>
      <c r="AT108" s="115" t="s">
        <v>135</v>
      </c>
      <c r="AU108" s="115" t="s">
        <v>77</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199</v>
      </c>
    </row>
    <row r="109" spans="2:65" s="1" customFormat="1" ht="19.5" x14ac:dyDescent="0.2">
      <c r="B109" s="28"/>
      <c r="D109" s="131" t="s">
        <v>168</v>
      </c>
      <c r="F109" s="132" t="s">
        <v>979</v>
      </c>
      <c r="I109" s="133"/>
      <c r="L109" s="28"/>
      <c r="M109" s="134"/>
      <c r="T109" s="49"/>
      <c r="AT109" s="13" t="s">
        <v>168</v>
      </c>
      <c r="AU109" s="13" t="s">
        <v>77</v>
      </c>
    </row>
    <row r="110" spans="2:65" s="1" customFormat="1" ht="16.5" customHeight="1" x14ac:dyDescent="0.2">
      <c r="B110" s="28"/>
      <c r="C110" s="103" t="s">
        <v>201</v>
      </c>
      <c r="D110" s="103" t="s">
        <v>135</v>
      </c>
      <c r="E110" s="104" t="s">
        <v>975</v>
      </c>
      <c r="F110" s="105" t="s">
        <v>976</v>
      </c>
      <c r="G110" s="106" t="s">
        <v>138</v>
      </c>
      <c r="H110" s="107">
        <v>6</v>
      </c>
      <c r="I110" s="108"/>
      <c r="J110" s="109">
        <f>ROUND(I110*H110,2)</f>
        <v>0</v>
      </c>
      <c r="K110" s="105" t="s">
        <v>139</v>
      </c>
      <c r="L110" s="110"/>
      <c r="M110" s="111" t="s">
        <v>19</v>
      </c>
      <c r="N110" s="112" t="s">
        <v>40</v>
      </c>
      <c r="P110" s="113">
        <f>O110*H110</f>
        <v>0</v>
      </c>
      <c r="Q110" s="113">
        <v>0</v>
      </c>
      <c r="R110" s="113">
        <f>Q110*H110</f>
        <v>0</v>
      </c>
      <c r="S110" s="113">
        <v>0</v>
      </c>
      <c r="T110" s="114">
        <f>S110*H110</f>
        <v>0</v>
      </c>
      <c r="AR110" s="115" t="s">
        <v>140</v>
      </c>
      <c r="AT110" s="115" t="s">
        <v>135</v>
      </c>
      <c r="AU110" s="115" t="s">
        <v>77</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204</v>
      </c>
    </row>
    <row r="111" spans="2:65" s="1" customFormat="1" ht="19.5" x14ac:dyDescent="0.2">
      <c r="B111" s="28"/>
      <c r="D111" s="131" t="s">
        <v>168</v>
      </c>
      <c r="F111" s="132" t="s">
        <v>964</v>
      </c>
      <c r="I111" s="133"/>
      <c r="L111" s="28"/>
      <c r="M111" s="134"/>
      <c r="T111" s="49"/>
      <c r="AT111" s="13" t="s">
        <v>168</v>
      </c>
      <c r="AU111" s="13" t="s">
        <v>77</v>
      </c>
    </row>
    <row r="112" spans="2:65" s="1" customFormat="1" ht="24.2" customHeight="1" x14ac:dyDescent="0.2">
      <c r="B112" s="28"/>
      <c r="C112" s="103" t="s">
        <v>8</v>
      </c>
      <c r="D112" s="103" t="s">
        <v>135</v>
      </c>
      <c r="E112" s="104" t="s">
        <v>977</v>
      </c>
      <c r="F112" s="105" t="s">
        <v>978</v>
      </c>
      <c r="G112" s="106" t="s">
        <v>138</v>
      </c>
      <c r="H112" s="107">
        <v>48</v>
      </c>
      <c r="I112" s="108"/>
      <c r="J112" s="109">
        <f>ROUND(I112*H112,2)</f>
        <v>0</v>
      </c>
      <c r="K112" s="105" t="s">
        <v>139</v>
      </c>
      <c r="L112" s="110"/>
      <c r="M112" s="111" t="s">
        <v>19</v>
      </c>
      <c r="N112" s="112" t="s">
        <v>40</v>
      </c>
      <c r="P112" s="113">
        <f>O112*H112</f>
        <v>0</v>
      </c>
      <c r="Q112" s="113">
        <v>0</v>
      </c>
      <c r="R112" s="113">
        <f>Q112*H112</f>
        <v>0</v>
      </c>
      <c r="S112" s="113">
        <v>0</v>
      </c>
      <c r="T112" s="114">
        <f>S112*H112</f>
        <v>0</v>
      </c>
      <c r="AR112" s="115" t="s">
        <v>140</v>
      </c>
      <c r="AT112" s="115" t="s">
        <v>135</v>
      </c>
      <c r="AU112" s="115" t="s">
        <v>77</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208</v>
      </c>
    </row>
    <row r="113" spans="2:65" s="1" customFormat="1" ht="19.5" x14ac:dyDescent="0.2">
      <c r="B113" s="28"/>
      <c r="D113" s="131" t="s">
        <v>168</v>
      </c>
      <c r="F113" s="132" t="s">
        <v>980</v>
      </c>
      <c r="I113" s="133"/>
      <c r="L113" s="28"/>
      <c r="M113" s="134"/>
      <c r="T113" s="49"/>
      <c r="AT113" s="13" t="s">
        <v>168</v>
      </c>
      <c r="AU113" s="13" t="s">
        <v>77</v>
      </c>
    </row>
    <row r="114" spans="2:65" s="1" customFormat="1" ht="16.5" customHeight="1" x14ac:dyDescent="0.2">
      <c r="B114" s="28"/>
      <c r="C114" s="103" t="s">
        <v>210</v>
      </c>
      <c r="D114" s="103" t="s">
        <v>135</v>
      </c>
      <c r="E114" s="104" t="s">
        <v>975</v>
      </c>
      <c r="F114" s="105" t="s">
        <v>976</v>
      </c>
      <c r="G114" s="106" t="s">
        <v>138</v>
      </c>
      <c r="H114" s="107">
        <v>4</v>
      </c>
      <c r="I114" s="108"/>
      <c r="J114" s="109">
        <f>ROUND(I114*H114,2)</f>
        <v>0</v>
      </c>
      <c r="K114" s="105" t="s">
        <v>139</v>
      </c>
      <c r="L114" s="110"/>
      <c r="M114" s="111" t="s">
        <v>19</v>
      </c>
      <c r="N114" s="112" t="s">
        <v>40</v>
      </c>
      <c r="P114" s="113">
        <f>O114*H114</f>
        <v>0</v>
      </c>
      <c r="Q114" s="113">
        <v>0</v>
      </c>
      <c r="R114" s="113">
        <f>Q114*H114</f>
        <v>0</v>
      </c>
      <c r="S114" s="113">
        <v>0</v>
      </c>
      <c r="T114" s="114">
        <f>S114*H114</f>
        <v>0</v>
      </c>
      <c r="AR114" s="115" t="s">
        <v>140</v>
      </c>
      <c r="AT114" s="115" t="s">
        <v>135</v>
      </c>
      <c r="AU114" s="115" t="s">
        <v>77</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213</v>
      </c>
    </row>
    <row r="115" spans="2:65" s="1" customFormat="1" ht="19.5" x14ac:dyDescent="0.2">
      <c r="B115" s="28"/>
      <c r="D115" s="131" t="s">
        <v>168</v>
      </c>
      <c r="F115" s="132" t="s">
        <v>964</v>
      </c>
      <c r="I115" s="133"/>
      <c r="L115" s="28"/>
      <c r="M115" s="134"/>
      <c r="T115" s="49"/>
      <c r="AT115" s="13" t="s">
        <v>168</v>
      </c>
      <c r="AU115" s="13" t="s">
        <v>77</v>
      </c>
    </row>
    <row r="116" spans="2:65" s="1" customFormat="1" ht="24.2" customHeight="1" x14ac:dyDescent="0.2">
      <c r="B116" s="28"/>
      <c r="C116" s="103" t="s">
        <v>161</v>
      </c>
      <c r="D116" s="103" t="s">
        <v>135</v>
      </c>
      <c r="E116" s="104" t="s">
        <v>977</v>
      </c>
      <c r="F116" s="105" t="s">
        <v>978</v>
      </c>
      <c r="G116" s="106" t="s">
        <v>138</v>
      </c>
      <c r="H116" s="107">
        <v>48</v>
      </c>
      <c r="I116" s="108"/>
      <c r="J116" s="109">
        <f>ROUND(I116*H116,2)</f>
        <v>0</v>
      </c>
      <c r="K116" s="105" t="s">
        <v>139</v>
      </c>
      <c r="L116" s="110"/>
      <c r="M116" s="111" t="s">
        <v>19</v>
      </c>
      <c r="N116" s="112" t="s">
        <v>40</v>
      </c>
      <c r="P116" s="113">
        <f>O116*H116</f>
        <v>0</v>
      </c>
      <c r="Q116" s="113">
        <v>0</v>
      </c>
      <c r="R116" s="113">
        <f>Q116*H116</f>
        <v>0</v>
      </c>
      <c r="S116" s="113">
        <v>0</v>
      </c>
      <c r="T116" s="114">
        <f>S116*H116</f>
        <v>0</v>
      </c>
      <c r="AR116" s="115" t="s">
        <v>140</v>
      </c>
      <c r="AT116" s="115" t="s">
        <v>135</v>
      </c>
      <c r="AU116" s="115" t="s">
        <v>77</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215</v>
      </c>
    </row>
    <row r="117" spans="2:65" s="1" customFormat="1" ht="19.5" x14ac:dyDescent="0.2">
      <c r="B117" s="28"/>
      <c r="D117" s="131" t="s">
        <v>168</v>
      </c>
      <c r="F117" s="132" t="s">
        <v>981</v>
      </c>
      <c r="I117" s="133"/>
      <c r="L117" s="28"/>
      <c r="M117" s="134"/>
      <c r="T117" s="49"/>
      <c r="AT117" s="13" t="s">
        <v>168</v>
      </c>
      <c r="AU117" s="13" t="s">
        <v>77</v>
      </c>
    </row>
    <row r="118" spans="2:65" s="1" customFormat="1" ht="24.2" customHeight="1" x14ac:dyDescent="0.2">
      <c r="B118" s="28"/>
      <c r="C118" s="103" t="s">
        <v>217</v>
      </c>
      <c r="D118" s="103" t="s">
        <v>135</v>
      </c>
      <c r="E118" s="104" t="s">
        <v>982</v>
      </c>
      <c r="F118" s="105" t="s">
        <v>983</v>
      </c>
      <c r="G118" s="106" t="s">
        <v>969</v>
      </c>
      <c r="H118" s="107">
        <v>76</v>
      </c>
      <c r="I118" s="108"/>
      <c r="J118" s="109">
        <f>ROUND(I118*H118,2)</f>
        <v>0</v>
      </c>
      <c r="K118" s="105" t="s">
        <v>139</v>
      </c>
      <c r="L118" s="110"/>
      <c r="M118" s="111" t="s">
        <v>19</v>
      </c>
      <c r="N118" s="112" t="s">
        <v>40</v>
      </c>
      <c r="P118" s="113">
        <f>O118*H118</f>
        <v>0</v>
      </c>
      <c r="Q118" s="113">
        <v>0</v>
      </c>
      <c r="R118" s="113">
        <f>Q118*H118</f>
        <v>0</v>
      </c>
      <c r="S118" s="113">
        <v>0</v>
      </c>
      <c r="T118" s="114">
        <f>S118*H118</f>
        <v>0</v>
      </c>
      <c r="AR118" s="115" t="s">
        <v>140</v>
      </c>
      <c r="AT118" s="115" t="s">
        <v>135</v>
      </c>
      <c r="AU118" s="115" t="s">
        <v>77</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218</v>
      </c>
    </row>
    <row r="119" spans="2:65" s="1" customFormat="1" ht="24.2" customHeight="1" x14ac:dyDescent="0.2">
      <c r="B119" s="28"/>
      <c r="C119" s="103" t="s">
        <v>164</v>
      </c>
      <c r="D119" s="103" t="s">
        <v>135</v>
      </c>
      <c r="E119" s="104" t="s">
        <v>970</v>
      </c>
      <c r="F119" s="105" t="s">
        <v>971</v>
      </c>
      <c r="G119" s="106" t="s">
        <v>138</v>
      </c>
      <c r="H119" s="107">
        <v>48</v>
      </c>
      <c r="I119" s="108"/>
      <c r="J119" s="109">
        <f>ROUND(I119*H119,2)</f>
        <v>0</v>
      </c>
      <c r="K119" s="105" t="s">
        <v>139</v>
      </c>
      <c r="L119" s="110"/>
      <c r="M119" s="111" t="s">
        <v>19</v>
      </c>
      <c r="N119" s="112" t="s">
        <v>40</v>
      </c>
      <c r="P119" s="113">
        <f>O119*H119</f>
        <v>0</v>
      </c>
      <c r="Q119" s="113">
        <v>0</v>
      </c>
      <c r="R119" s="113">
        <f>Q119*H119</f>
        <v>0</v>
      </c>
      <c r="S119" s="113">
        <v>0</v>
      </c>
      <c r="T119" s="114">
        <f>S119*H119</f>
        <v>0</v>
      </c>
      <c r="AR119" s="115" t="s">
        <v>140</v>
      </c>
      <c r="AT119" s="115" t="s">
        <v>135</v>
      </c>
      <c r="AU119" s="115" t="s">
        <v>77</v>
      </c>
      <c r="AY119" s="13" t="s">
        <v>141</v>
      </c>
      <c r="BE119" s="116">
        <f>IF(N119="základní",J119,0)</f>
        <v>0</v>
      </c>
      <c r="BF119" s="116">
        <f>IF(N119="snížená",J119,0)</f>
        <v>0</v>
      </c>
      <c r="BG119" s="116">
        <f>IF(N119="zákl. přenesená",J119,0)</f>
        <v>0</v>
      </c>
      <c r="BH119" s="116">
        <f>IF(N119="sníž. přenesená",J119,0)</f>
        <v>0</v>
      </c>
      <c r="BI119" s="116">
        <f>IF(N119="nulová",J119,0)</f>
        <v>0</v>
      </c>
      <c r="BJ119" s="13" t="s">
        <v>77</v>
      </c>
      <c r="BK119" s="116">
        <f>ROUND(I119*H119,2)</f>
        <v>0</v>
      </c>
      <c r="BL119" s="13" t="s">
        <v>142</v>
      </c>
      <c r="BM119" s="115" t="s">
        <v>222</v>
      </c>
    </row>
    <row r="120" spans="2:65" s="1" customFormat="1" ht="19.5" x14ac:dyDescent="0.2">
      <c r="B120" s="28"/>
      <c r="D120" s="131" t="s">
        <v>168</v>
      </c>
      <c r="F120" s="132" t="s">
        <v>964</v>
      </c>
      <c r="I120" s="133"/>
      <c r="L120" s="28"/>
      <c r="M120" s="134"/>
      <c r="T120" s="49"/>
      <c r="AT120" s="13" t="s">
        <v>168</v>
      </c>
      <c r="AU120" s="13" t="s">
        <v>77</v>
      </c>
    </row>
    <row r="121" spans="2:65" s="1" customFormat="1" ht="16.5" customHeight="1" x14ac:dyDescent="0.2">
      <c r="B121" s="28"/>
      <c r="C121" s="103" t="s">
        <v>224</v>
      </c>
      <c r="D121" s="103" t="s">
        <v>135</v>
      </c>
      <c r="E121" s="104" t="s">
        <v>984</v>
      </c>
      <c r="F121" s="105" t="s">
        <v>985</v>
      </c>
      <c r="G121" s="106" t="s">
        <v>227</v>
      </c>
      <c r="H121" s="107">
        <v>301</v>
      </c>
      <c r="I121" s="108"/>
      <c r="J121" s="109">
        <f>ROUND(I121*H121,2)</f>
        <v>0</v>
      </c>
      <c r="K121" s="105" t="s">
        <v>139</v>
      </c>
      <c r="L121" s="110"/>
      <c r="M121" s="111" t="s">
        <v>19</v>
      </c>
      <c r="N121" s="112" t="s">
        <v>40</v>
      </c>
      <c r="P121" s="113">
        <f>O121*H121</f>
        <v>0</v>
      </c>
      <c r="Q121" s="113">
        <v>0</v>
      </c>
      <c r="R121" s="113">
        <f>Q121*H121</f>
        <v>0</v>
      </c>
      <c r="S121" s="113">
        <v>0</v>
      </c>
      <c r="T121" s="114">
        <f>S121*H121</f>
        <v>0</v>
      </c>
      <c r="AR121" s="115" t="s">
        <v>140</v>
      </c>
      <c r="AT121" s="115" t="s">
        <v>135</v>
      </c>
      <c r="AU121" s="115" t="s">
        <v>77</v>
      </c>
      <c r="AY121" s="13" t="s">
        <v>141</v>
      </c>
      <c r="BE121" s="116">
        <f>IF(N121="základní",J121,0)</f>
        <v>0</v>
      </c>
      <c r="BF121" s="116">
        <f>IF(N121="snížená",J121,0)</f>
        <v>0</v>
      </c>
      <c r="BG121" s="116">
        <f>IF(N121="zákl. přenesená",J121,0)</f>
        <v>0</v>
      </c>
      <c r="BH121" s="116">
        <f>IF(N121="sníž. přenesená",J121,0)</f>
        <v>0</v>
      </c>
      <c r="BI121" s="116">
        <f>IF(N121="nulová",J121,0)</f>
        <v>0</v>
      </c>
      <c r="BJ121" s="13" t="s">
        <v>77</v>
      </c>
      <c r="BK121" s="116">
        <f>ROUND(I121*H121,2)</f>
        <v>0</v>
      </c>
      <c r="BL121" s="13" t="s">
        <v>142</v>
      </c>
      <c r="BM121" s="115" t="s">
        <v>228</v>
      </c>
    </row>
    <row r="122" spans="2:65" s="1" customFormat="1" ht="19.5" x14ac:dyDescent="0.2">
      <c r="B122" s="28"/>
      <c r="D122" s="131" t="s">
        <v>168</v>
      </c>
      <c r="F122" s="132" t="s">
        <v>964</v>
      </c>
      <c r="I122" s="133"/>
      <c r="L122" s="28"/>
      <c r="M122" s="134"/>
      <c r="T122" s="49"/>
      <c r="AT122" s="13" t="s">
        <v>168</v>
      </c>
      <c r="AU122" s="13" t="s">
        <v>77</v>
      </c>
    </row>
    <row r="123" spans="2:65" s="1" customFormat="1" ht="16.5" customHeight="1" x14ac:dyDescent="0.2">
      <c r="B123" s="28"/>
      <c r="C123" s="103" t="s">
        <v>195</v>
      </c>
      <c r="D123" s="103" t="s">
        <v>135</v>
      </c>
      <c r="E123" s="104" t="s">
        <v>680</v>
      </c>
      <c r="F123" s="105" t="s">
        <v>681</v>
      </c>
      <c r="G123" s="106" t="s">
        <v>138</v>
      </c>
      <c r="H123" s="107">
        <v>7408</v>
      </c>
      <c r="I123" s="108"/>
      <c r="J123" s="109">
        <f>ROUND(I123*H123,2)</f>
        <v>0</v>
      </c>
      <c r="K123" s="105" t="s">
        <v>139</v>
      </c>
      <c r="L123" s="110"/>
      <c r="M123" s="111" t="s">
        <v>19</v>
      </c>
      <c r="N123" s="112" t="s">
        <v>40</v>
      </c>
      <c r="P123" s="113">
        <f>O123*H123</f>
        <v>0</v>
      </c>
      <c r="Q123" s="113">
        <v>0</v>
      </c>
      <c r="R123" s="113">
        <f>Q123*H123</f>
        <v>0</v>
      </c>
      <c r="S123" s="113">
        <v>0</v>
      </c>
      <c r="T123" s="114">
        <f>S123*H123</f>
        <v>0</v>
      </c>
      <c r="AR123" s="115" t="s">
        <v>140</v>
      </c>
      <c r="AT123" s="115" t="s">
        <v>135</v>
      </c>
      <c r="AU123" s="115" t="s">
        <v>77</v>
      </c>
      <c r="AY123" s="13" t="s">
        <v>141</v>
      </c>
      <c r="BE123" s="116">
        <f>IF(N123="základní",J123,0)</f>
        <v>0</v>
      </c>
      <c r="BF123" s="116">
        <f>IF(N123="snížená",J123,0)</f>
        <v>0</v>
      </c>
      <c r="BG123" s="116">
        <f>IF(N123="zákl. přenesená",J123,0)</f>
        <v>0</v>
      </c>
      <c r="BH123" s="116">
        <f>IF(N123="sníž. přenesená",J123,0)</f>
        <v>0</v>
      </c>
      <c r="BI123" s="116">
        <f>IF(N123="nulová",J123,0)</f>
        <v>0</v>
      </c>
      <c r="BJ123" s="13" t="s">
        <v>77</v>
      </c>
      <c r="BK123" s="116">
        <f>ROUND(I123*H123,2)</f>
        <v>0</v>
      </c>
      <c r="BL123" s="13" t="s">
        <v>142</v>
      </c>
      <c r="BM123" s="115" t="s">
        <v>231</v>
      </c>
    </row>
    <row r="124" spans="2:65" s="1" customFormat="1" ht="19.5" x14ac:dyDescent="0.2">
      <c r="B124" s="28"/>
      <c r="D124" s="131" t="s">
        <v>168</v>
      </c>
      <c r="F124" s="132" t="s">
        <v>964</v>
      </c>
      <c r="I124" s="133"/>
      <c r="L124" s="28"/>
      <c r="M124" s="134"/>
      <c r="T124" s="49"/>
      <c r="AT124" s="13" t="s">
        <v>168</v>
      </c>
      <c r="AU124" s="13" t="s">
        <v>77</v>
      </c>
    </row>
    <row r="125" spans="2:65" s="1" customFormat="1" ht="16.5" customHeight="1" x14ac:dyDescent="0.2">
      <c r="B125" s="28"/>
      <c r="C125" s="103" t="s">
        <v>233</v>
      </c>
      <c r="D125" s="103" t="s">
        <v>135</v>
      </c>
      <c r="E125" s="104" t="s">
        <v>986</v>
      </c>
      <c r="F125" s="105" t="s">
        <v>987</v>
      </c>
      <c r="G125" s="106" t="s">
        <v>138</v>
      </c>
      <c r="H125" s="107">
        <v>2</v>
      </c>
      <c r="I125" s="108"/>
      <c r="J125" s="109">
        <f t="shared" ref="J125:J142" si="0">ROUND(I125*H125,2)</f>
        <v>0</v>
      </c>
      <c r="K125" s="105" t="s">
        <v>139</v>
      </c>
      <c r="L125" s="110"/>
      <c r="M125" s="111" t="s">
        <v>19</v>
      </c>
      <c r="N125" s="112" t="s">
        <v>40</v>
      </c>
      <c r="P125" s="113">
        <f t="shared" ref="P125:P142" si="1">O125*H125</f>
        <v>0</v>
      </c>
      <c r="Q125" s="113">
        <v>0</v>
      </c>
      <c r="R125" s="113">
        <f t="shared" ref="R125:R142" si="2">Q125*H125</f>
        <v>0</v>
      </c>
      <c r="S125" s="113">
        <v>0</v>
      </c>
      <c r="T125" s="114">
        <f t="shared" ref="T125:T142" si="3">S125*H125</f>
        <v>0</v>
      </c>
      <c r="AR125" s="115" t="s">
        <v>140</v>
      </c>
      <c r="AT125" s="115" t="s">
        <v>135</v>
      </c>
      <c r="AU125" s="115" t="s">
        <v>77</v>
      </c>
      <c r="AY125" s="13" t="s">
        <v>141</v>
      </c>
      <c r="BE125" s="116">
        <f t="shared" ref="BE125:BE142" si="4">IF(N125="základní",J125,0)</f>
        <v>0</v>
      </c>
      <c r="BF125" s="116">
        <f t="shared" ref="BF125:BF142" si="5">IF(N125="snížená",J125,0)</f>
        <v>0</v>
      </c>
      <c r="BG125" s="116">
        <f t="shared" ref="BG125:BG142" si="6">IF(N125="zákl. přenesená",J125,0)</f>
        <v>0</v>
      </c>
      <c r="BH125" s="116">
        <f t="shared" ref="BH125:BH142" si="7">IF(N125="sníž. přenesená",J125,0)</f>
        <v>0</v>
      </c>
      <c r="BI125" s="116">
        <f t="shared" ref="BI125:BI142" si="8">IF(N125="nulová",J125,0)</f>
        <v>0</v>
      </c>
      <c r="BJ125" s="13" t="s">
        <v>77</v>
      </c>
      <c r="BK125" s="116">
        <f t="shared" ref="BK125:BK142" si="9">ROUND(I125*H125,2)</f>
        <v>0</v>
      </c>
      <c r="BL125" s="13" t="s">
        <v>142</v>
      </c>
      <c r="BM125" s="115" t="s">
        <v>236</v>
      </c>
    </row>
    <row r="126" spans="2:65" s="1" customFormat="1" ht="16.5" customHeight="1" x14ac:dyDescent="0.2">
      <c r="B126" s="28"/>
      <c r="C126" s="103" t="s">
        <v>199</v>
      </c>
      <c r="D126" s="103" t="s">
        <v>135</v>
      </c>
      <c r="E126" s="104" t="s">
        <v>988</v>
      </c>
      <c r="F126" s="105" t="s">
        <v>989</v>
      </c>
      <c r="G126" s="106" t="s">
        <v>138</v>
      </c>
      <c r="H126" s="107">
        <v>1</v>
      </c>
      <c r="I126" s="108"/>
      <c r="J126" s="109">
        <f t="shared" si="0"/>
        <v>0</v>
      </c>
      <c r="K126" s="105" t="s">
        <v>139</v>
      </c>
      <c r="L126" s="110"/>
      <c r="M126" s="111" t="s">
        <v>19</v>
      </c>
      <c r="N126" s="112" t="s">
        <v>40</v>
      </c>
      <c r="P126" s="113">
        <f t="shared" si="1"/>
        <v>0</v>
      </c>
      <c r="Q126" s="113">
        <v>0</v>
      </c>
      <c r="R126" s="113">
        <f t="shared" si="2"/>
        <v>0</v>
      </c>
      <c r="S126" s="113">
        <v>0</v>
      </c>
      <c r="T126" s="114">
        <f t="shared" si="3"/>
        <v>0</v>
      </c>
      <c r="AR126" s="115" t="s">
        <v>140</v>
      </c>
      <c r="AT126" s="115" t="s">
        <v>135</v>
      </c>
      <c r="AU126" s="115" t="s">
        <v>77</v>
      </c>
      <c r="AY126" s="13" t="s">
        <v>141</v>
      </c>
      <c r="BE126" s="116">
        <f t="shared" si="4"/>
        <v>0</v>
      </c>
      <c r="BF126" s="116">
        <f t="shared" si="5"/>
        <v>0</v>
      </c>
      <c r="BG126" s="116">
        <f t="shared" si="6"/>
        <v>0</v>
      </c>
      <c r="BH126" s="116">
        <f t="shared" si="7"/>
        <v>0</v>
      </c>
      <c r="BI126" s="116">
        <f t="shared" si="8"/>
        <v>0</v>
      </c>
      <c r="BJ126" s="13" t="s">
        <v>77</v>
      </c>
      <c r="BK126" s="116">
        <f t="shared" si="9"/>
        <v>0</v>
      </c>
      <c r="BL126" s="13" t="s">
        <v>142</v>
      </c>
      <c r="BM126" s="115" t="s">
        <v>240</v>
      </c>
    </row>
    <row r="127" spans="2:65" s="1" customFormat="1" ht="16.5" customHeight="1" x14ac:dyDescent="0.2">
      <c r="B127" s="28"/>
      <c r="C127" s="103" t="s">
        <v>7</v>
      </c>
      <c r="D127" s="103" t="s">
        <v>135</v>
      </c>
      <c r="E127" s="104" t="s">
        <v>990</v>
      </c>
      <c r="F127" s="105" t="s">
        <v>991</v>
      </c>
      <c r="G127" s="106" t="s">
        <v>138</v>
      </c>
      <c r="H127" s="107">
        <v>1</v>
      </c>
      <c r="I127" s="108"/>
      <c r="J127" s="109">
        <f t="shared" si="0"/>
        <v>0</v>
      </c>
      <c r="K127" s="105" t="s">
        <v>139</v>
      </c>
      <c r="L127" s="110"/>
      <c r="M127" s="111" t="s">
        <v>19</v>
      </c>
      <c r="N127" s="112" t="s">
        <v>40</v>
      </c>
      <c r="P127" s="113">
        <f t="shared" si="1"/>
        <v>0</v>
      </c>
      <c r="Q127" s="113">
        <v>0</v>
      </c>
      <c r="R127" s="113">
        <f t="shared" si="2"/>
        <v>0</v>
      </c>
      <c r="S127" s="113">
        <v>0</v>
      </c>
      <c r="T127" s="114">
        <f t="shared" si="3"/>
        <v>0</v>
      </c>
      <c r="AR127" s="115" t="s">
        <v>140</v>
      </c>
      <c r="AT127" s="115" t="s">
        <v>135</v>
      </c>
      <c r="AU127" s="115" t="s">
        <v>77</v>
      </c>
      <c r="AY127" s="13" t="s">
        <v>141</v>
      </c>
      <c r="BE127" s="116">
        <f t="shared" si="4"/>
        <v>0</v>
      </c>
      <c r="BF127" s="116">
        <f t="shared" si="5"/>
        <v>0</v>
      </c>
      <c r="BG127" s="116">
        <f t="shared" si="6"/>
        <v>0</v>
      </c>
      <c r="BH127" s="116">
        <f t="shared" si="7"/>
        <v>0</v>
      </c>
      <c r="BI127" s="116">
        <f t="shared" si="8"/>
        <v>0</v>
      </c>
      <c r="BJ127" s="13" t="s">
        <v>77</v>
      </c>
      <c r="BK127" s="116">
        <f t="shared" si="9"/>
        <v>0</v>
      </c>
      <c r="BL127" s="13" t="s">
        <v>142</v>
      </c>
      <c r="BM127" s="115" t="s">
        <v>242</v>
      </c>
    </row>
    <row r="128" spans="2:65" s="1" customFormat="1" ht="16.5" customHeight="1" x14ac:dyDescent="0.2">
      <c r="B128" s="28"/>
      <c r="C128" s="103" t="s">
        <v>204</v>
      </c>
      <c r="D128" s="103" t="s">
        <v>135</v>
      </c>
      <c r="E128" s="104" t="s">
        <v>992</v>
      </c>
      <c r="F128" s="105" t="s">
        <v>993</v>
      </c>
      <c r="G128" s="106" t="s">
        <v>138</v>
      </c>
      <c r="H128" s="107">
        <v>2</v>
      </c>
      <c r="I128" s="108"/>
      <c r="J128" s="109">
        <f t="shared" si="0"/>
        <v>0</v>
      </c>
      <c r="K128" s="105" t="s">
        <v>139</v>
      </c>
      <c r="L128" s="110"/>
      <c r="M128" s="111" t="s">
        <v>19</v>
      </c>
      <c r="N128" s="112" t="s">
        <v>40</v>
      </c>
      <c r="P128" s="113">
        <f t="shared" si="1"/>
        <v>0</v>
      </c>
      <c r="Q128" s="113">
        <v>0</v>
      </c>
      <c r="R128" s="113">
        <f t="shared" si="2"/>
        <v>0</v>
      </c>
      <c r="S128" s="113">
        <v>0</v>
      </c>
      <c r="T128" s="114">
        <f t="shared" si="3"/>
        <v>0</v>
      </c>
      <c r="AR128" s="115" t="s">
        <v>140</v>
      </c>
      <c r="AT128" s="115" t="s">
        <v>135</v>
      </c>
      <c r="AU128" s="115" t="s">
        <v>77</v>
      </c>
      <c r="AY128" s="13" t="s">
        <v>141</v>
      </c>
      <c r="BE128" s="116">
        <f t="shared" si="4"/>
        <v>0</v>
      </c>
      <c r="BF128" s="116">
        <f t="shared" si="5"/>
        <v>0</v>
      </c>
      <c r="BG128" s="116">
        <f t="shared" si="6"/>
        <v>0</v>
      </c>
      <c r="BH128" s="116">
        <f t="shared" si="7"/>
        <v>0</v>
      </c>
      <c r="BI128" s="116">
        <f t="shared" si="8"/>
        <v>0</v>
      </c>
      <c r="BJ128" s="13" t="s">
        <v>77</v>
      </c>
      <c r="BK128" s="116">
        <f t="shared" si="9"/>
        <v>0</v>
      </c>
      <c r="BL128" s="13" t="s">
        <v>142</v>
      </c>
      <c r="BM128" s="115" t="s">
        <v>247</v>
      </c>
    </row>
    <row r="129" spans="2:65" s="1" customFormat="1" ht="16.5" customHeight="1" x14ac:dyDescent="0.2">
      <c r="B129" s="28"/>
      <c r="C129" s="103" t="s">
        <v>249</v>
      </c>
      <c r="D129" s="103" t="s">
        <v>135</v>
      </c>
      <c r="E129" s="104" t="s">
        <v>994</v>
      </c>
      <c r="F129" s="105" t="s">
        <v>995</v>
      </c>
      <c r="G129" s="106" t="s">
        <v>138</v>
      </c>
      <c r="H129" s="107">
        <v>1</v>
      </c>
      <c r="I129" s="108"/>
      <c r="J129" s="109">
        <f t="shared" si="0"/>
        <v>0</v>
      </c>
      <c r="K129" s="105" t="s">
        <v>139</v>
      </c>
      <c r="L129" s="110"/>
      <c r="M129" s="111" t="s">
        <v>19</v>
      </c>
      <c r="N129" s="112" t="s">
        <v>40</v>
      </c>
      <c r="P129" s="113">
        <f t="shared" si="1"/>
        <v>0</v>
      </c>
      <c r="Q129" s="113">
        <v>0</v>
      </c>
      <c r="R129" s="113">
        <f t="shared" si="2"/>
        <v>0</v>
      </c>
      <c r="S129" s="113">
        <v>0</v>
      </c>
      <c r="T129" s="114">
        <f t="shared" si="3"/>
        <v>0</v>
      </c>
      <c r="AR129" s="115" t="s">
        <v>140</v>
      </c>
      <c r="AT129" s="115" t="s">
        <v>135</v>
      </c>
      <c r="AU129" s="115" t="s">
        <v>77</v>
      </c>
      <c r="AY129" s="13" t="s">
        <v>141</v>
      </c>
      <c r="BE129" s="116">
        <f t="shared" si="4"/>
        <v>0</v>
      </c>
      <c r="BF129" s="116">
        <f t="shared" si="5"/>
        <v>0</v>
      </c>
      <c r="BG129" s="116">
        <f t="shared" si="6"/>
        <v>0</v>
      </c>
      <c r="BH129" s="116">
        <f t="shared" si="7"/>
        <v>0</v>
      </c>
      <c r="BI129" s="116">
        <f t="shared" si="8"/>
        <v>0</v>
      </c>
      <c r="BJ129" s="13" t="s">
        <v>77</v>
      </c>
      <c r="BK129" s="116">
        <f t="shared" si="9"/>
        <v>0</v>
      </c>
      <c r="BL129" s="13" t="s">
        <v>142</v>
      </c>
      <c r="BM129" s="115" t="s">
        <v>252</v>
      </c>
    </row>
    <row r="130" spans="2:65" s="1" customFormat="1" ht="16.5" customHeight="1" x14ac:dyDescent="0.2">
      <c r="B130" s="28"/>
      <c r="C130" s="103" t="s">
        <v>208</v>
      </c>
      <c r="D130" s="103" t="s">
        <v>135</v>
      </c>
      <c r="E130" s="104" t="s">
        <v>996</v>
      </c>
      <c r="F130" s="105" t="s">
        <v>997</v>
      </c>
      <c r="G130" s="106" t="s">
        <v>138</v>
      </c>
      <c r="H130" s="107">
        <v>1</v>
      </c>
      <c r="I130" s="108"/>
      <c r="J130" s="109">
        <f t="shared" si="0"/>
        <v>0</v>
      </c>
      <c r="K130" s="105" t="s">
        <v>139</v>
      </c>
      <c r="L130" s="110"/>
      <c r="M130" s="111" t="s">
        <v>19</v>
      </c>
      <c r="N130" s="112" t="s">
        <v>40</v>
      </c>
      <c r="P130" s="113">
        <f t="shared" si="1"/>
        <v>0</v>
      </c>
      <c r="Q130" s="113">
        <v>0</v>
      </c>
      <c r="R130" s="113">
        <f t="shared" si="2"/>
        <v>0</v>
      </c>
      <c r="S130" s="113">
        <v>0</v>
      </c>
      <c r="T130" s="114">
        <f t="shared" si="3"/>
        <v>0</v>
      </c>
      <c r="AR130" s="115" t="s">
        <v>140</v>
      </c>
      <c r="AT130" s="115" t="s">
        <v>135</v>
      </c>
      <c r="AU130" s="115" t="s">
        <v>77</v>
      </c>
      <c r="AY130" s="13" t="s">
        <v>141</v>
      </c>
      <c r="BE130" s="116">
        <f t="shared" si="4"/>
        <v>0</v>
      </c>
      <c r="BF130" s="116">
        <f t="shared" si="5"/>
        <v>0</v>
      </c>
      <c r="BG130" s="116">
        <f t="shared" si="6"/>
        <v>0</v>
      </c>
      <c r="BH130" s="116">
        <f t="shared" si="7"/>
        <v>0</v>
      </c>
      <c r="BI130" s="116">
        <f t="shared" si="8"/>
        <v>0</v>
      </c>
      <c r="BJ130" s="13" t="s">
        <v>77</v>
      </c>
      <c r="BK130" s="116">
        <f t="shared" si="9"/>
        <v>0</v>
      </c>
      <c r="BL130" s="13" t="s">
        <v>142</v>
      </c>
      <c r="BM130" s="115" t="s">
        <v>256</v>
      </c>
    </row>
    <row r="131" spans="2:65" s="1" customFormat="1" ht="16.5" customHeight="1" x14ac:dyDescent="0.2">
      <c r="B131" s="28"/>
      <c r="C131" s="103" t="s">
        <v>258</v>
      </c>
      <c r="D131" s="103" t="s">
        <v>135</v>
      </c>
      <c r="E131" s="104" t="s">
        <v>998</v>
      </c>
      <c r="F131" s="105" t="s">
        <v>999</v>
      </c>
      <c r="G131" s="106" t="s">
        <v>138</v>
      </c>
      <c r="H131" s="107">
        <v>1</v>
      </c>
      <c r="I131" s="108"/>
      <c r="J131" s="109">
        <f t="shared" si="0"/>
        <v>0</v>
      </c>
      <c r="K131" s="105" t="s">
        <v>139</v>
      </c>
      <c r="L131" s="110"/>
      <c r="M131" s="111" t="s">
        <v>19</v>
      </c>
      <c r="N131" s="112" t="s">
        <v>40</v>
      </c>
      <c r="P131" s="113">
        <f t="shared" si="1"/>
        <v>0</v>
      </c>
      <c r="Q131" s="113">
        <v>0</v>
      </c>
      <c r="R131" s="113">
        <f t="shared" si="2"/>
        <v>0</v>
      </c>
      <c r="S131" s="113">
        <v>0</v>
      </c>
      <c r="T131" s="114">
        <f t="shared" si="3"/>
        <v>0</v>
      </c>
      <c r="AR131" s="115" t="s">
        <v>140</v>
      </c>
      <c r="AT131" s="115" t="s">
        <v>135</v>
      </c>
      <c r="AU131" s="115" t="s">
        <v>77</v>
      </c>
      <c r="AY131" s="13" t="s">
        <v>141</v>
      </c>
      <c r="BE131" s="116">
        <f t="shared" si="4"/>
        <v>0</v>
      </c>
      <c r="BF131" s="116">
        <f t="shared" si="5"/>
        <v>0</v>
      </c>
      <c r="BG131" s="116">
        <f t="shared" si="6"/>
        <v>0</v>
      </c>
      <c r="BH131" s="116">
        <f t="shared" si="7"/>
        <v>0</v>
      </c>
      <c r="BI131" s="116">
        <f t="shared" si="8"/>
        <v>0</v>
      </c>
      <c r="BJ131" s="13" t="s">
        <v>77</v>
      </c>
      <c r="BK131" s="116">
        <f t="shared" si="9"/>
        <v>0</v>
      </c>
      <c r="BL131" s="13" t="s">
        <v>142</v>
      </c>
      <c r="BM131" s="115" t="s">
        <v>261</v>
      </c>
    </row>
    <row r="132" spans="2:65" s="1" customFormat="1" ht="16.5" customHeight="1" x14ac:dyDescent="0.2">
      <c r="B132" s="28"/>
      <c r="C132" s="103" t="s">
        <v>213</v>
      </c>
      <c r="D132" s="103" t="s">
        <v>135</v>
      </c>
      <c r="E132" s="104" t="s">
        <v>1000</v>
      </c>
      <c r="F132" s="105" t="s">
        <v>1001</v>
      </c>
      <c r="G132" s="106" t="s">
        <v>138</v>
      </c>
      <c r="H132" s="107">
        <v>2</v>
      </c>
      <c r="I132" s="108"/>
      <c r="J132" s="109">
        <f t="shared" si="0"/>
        <v>0</v>
      </c>
      <c r="K132" s="105" t="s">
        <v>139</v>
      </c>
      <c r="L132" s="110"/>
      <c r="M132" s="111" t="s">
        <v>19</v>
      </c>
      <c r="N132" s="112" t="s">
        <v>40</v>
      </c>
      <c r="P132" s="113">
        <f t="shared" si="1"/>
        <v>0</v>
      </c>
      <c r="Q132" s="113">
        <v>0</v>
      </c>
      <c r="R132" s="113">
        <f t="shared" si="2"/>
        <v>0</v>
      </c>
      <c r="S132" s="113">
        <v>0</v>
      </c>
      <c r="T132" s="114">
        <f t="shared" si="3"/>
        <v>0</v>
      </c>
      <c r="AR132" s="115" t="s">
        <v>140</v>
      </c>
      <c r="AT132" s="115" t="s">
        <v>135</v>
      </c>
      <c r="AU132" s="115" t="s">
        <v>77</v>
      </c>
      <c r="AY132" s="13" t="s">
        <v>141</v>
      </c>
      <c r="BE132" s="116">
        <f t="shared" si="4"/>
        <v>0</v>
      </c>
      <c r="BF132" s="116">
        <f t="shared" si="5"/>
        <v>0</v>
      </c>
      <c r="BG132" s="116">
        <f t="shared" si="6"/>
        <v>0</v>
      </c>
      <c r="BH132" s="116">
        <f t="shared" si="7"/>
        <v>0</v>
      </c>
      <c r="BI132" s="116">
        <f t="shared" si="8"/>
        <v>0</v>
      </c>
      <c r="BJ132" s="13" t="s">
        <v>77</v>
      </c>
      <c r="BK132" s="116">
        <f t="shared" si="9"/>
        <v>0</v>
      </c>
      <c r="BL132" s="13" t="s">
        <v>142</v>
      </c>
      <c r="BM132" s="115" t="s">
        <v>265</v>
      </c>
    </row>
    <row r="133" spans="2:65" s="1" customFormat="1" ht="16.5" customHeight="1" x14ac:dyDescent="0.2">
      <c r="B133" s="28"/>
      <c r="C133" s="103" t="s">
        <v>267</v>
      </c>
      <c r="D133" s="103" t="s">
        <v>135</v>
      </c>
      <c r="E133" s="104" t="s">
        <v>1002</v>
      </c>
      <c r="F133" s="105" t="s">
        <v>1003</v>
      </c>
      <c r="G133" s="106" t="s">
        <v>138</v>
      </c>
      <c r="H133" s="107">
        <v>2</v>
      </c>
      <c r="I133" s="108"/>
      <c r="J133" s="109">
        <f t="shared" si="0"/>
        <v>0</v>
      </c>
      <c r="K133" s="105" t="s">
        <v>139</v>
      </c>
      <c r="L133" s="110"/>
      <c r="M133" s="111" t="s">
        <v>19</v>
      </c>
      <c r="N133" s="112" t="s">
        <v>40</v>
      </c>
      <c r="P133" s="113">
        <f t="shared" si="1"/>
        <v>0</v>
      </c>
      <c r="Q133" s="113">
        <v>0</v>
      </c>
      <c r="R133" s="113">
        <f t="shared" si="2"/>
        <v>0</v>
      </c>
      <c r="S133" s="113">
        <v>0</v>
      </c>
      <c r="T133" s="114">
        <f t="shared" si="3"/>
        <v>0</v>
      </c>
      <c r="AR133" s="115" t="s">
        <v>140</v>
      </c>
      <c r="AT133" s="115" t="s">
        <v>135</v>
      </c>
      <c r="AU133" s="115" t="s">
        <v>77</v>
      </c>
      <c r="AY133" s="13" t="s">
        <v>141</v>
      </c>
      <c r="BE133" s="116">
        <f t="shared" si="4"/>
        <v>0</v>
      </c>
      <c r="BF133" s="116">
        <f t="shared" si="5"/>
        <v>0</v>
      </c>
      <c r="BG133" s="116">
        <f t="shared" si="6"/>
        <v>0</v>
      </c>
      <c r="BH133" s="116">
        <f t="shared" si="7"/>
        <v>0</v>
      </c>
      <c r="BI133" s="116">
        <f t="shared" si="8"/>
        <v>0</v>
      </c>
      <c r="BJ133" s="13" t="s">
        <v>77</v>
      </c>
      <c r="BK133" s="116">
        <f t="shared" si="9"/>
        <v>0</v>
      </c>
      <c r="BL133" s="13" t="s">
        <v>142</v>
      </c>
      <c r="BM133" s="115" t="s">
        <v>270</v>
      </c>
    </row>
    <row r="134" spans="2:65" s="1" customFormat="1" ht="16.5" customHeight="1" x14ac:dyDescent="0.2">
      <c r="B134" s="28"/>
      <c r="C134" s="103" t="s">
        <v>215</v>
      </c>
      <c r="D134" s="103" t="s">
        <v>135</v>
      </c>
      <c r="E134" s="104" t="s">
        <v>1004</v>
      </c>
      <c r="F134" s="105" t="s">
        <v>1005</v>
      </c>
      <c r="G134" s="106" t="s">
        <v>138</v>
      </c>
      <c r="H134" s="107">
        <v>1</v>
      </c>
      <c r="I134" s="108"/>
      <c r="J134" s="109">
        <f t="shared" si="0"/>
        <v>0</v>
      </c>
      <c r="K134" s="105" t="s">
        <v>139</v>
      </c>
      <c r="L134" s="110"/>
      <c r="M134" s="111" t="s">
        <v>19</v>
      </c>
      <c r="N134" s="112" t="s">
        <v>40</v>
      </c>
      <c r="P134" s="113">
        <f t="shared" si="1"/>
        <v>0</v>
      </c>
      <c r="Q134" s="113">
        <v>0</v>
      </c>
      <c r="R134" s="113">
        <f t="shared" si="2"/>
        <v>0</v>
      </c>
      <c r="S134" s="113">
        <v>0</v>
      </c>
      <c r="T134" s="114">
        <f t="shared" si="3"/>
        <v>0</v>
      </c>
      <c r="AR134" s="115" t="s">
        <v>140</v>
      </c>
      <c r="AT134" s="115" t="s">
        <v>135</v>
      </c>
      <c r="AU134" s="115" t="s">
        <v>77</v>
      </c>
      <c r="AY134" s="13" t="s">
        <v>141</v>
      </c>
      <c r="BE134" s="116">
        <f t="shared" si="4"/>
        <v>0</v>
      </c>
      <c r="BF134" s="116">
        <f t="shared" si="5"/>
        <v>0</v>
      </c>
      <c r="BG134" s="116">
        <f t="shared" si="6"/>
        <v>0</v>
      </c>
      <c r="BH134" s="116">
        <f t="shared" si="7"/>
        <v>0</v>
      </c>
      <c r="BI134" s="116">
        <f t="shared" si="8"/>
        <v>0</v>
      </c>
      <c r="BJ134" s="13" t="s">
        <v>77</v>
      </c>
      <c r="BK134" s="116">
        <f t="shared" si="9"/>
        <v>0</v>
      </c>
      <c r="BL134" s="13" t="s">
        <v>142</v>
      </c>
      <c r="BM134" s="115" t="s">
        <v>271</v>
      </c>
    </row>
    <row r="135" spans="2:65" s="1" customFormat="1" ht="16.5" customHeight="1" x14ac:dyDescent="0.2">
      <c r="B135" s="28"/>
      <c r="C135" s="103" t="s">
        <v>273</v>
      </c>
      <c r="D135" s="103" t="s">
        <v>135</v>
      </c>
      <c r="E135" s="104" t="s">
        <v>1006</v>
      </c>
      <c r="F135" s="105" t="s">
        <v>1007</v>
      </c>
      <c r="G135" s="106" t="s">
        <v>138</v>
      </c>
      <c r="H135" s="107">
        <v>1</v>
      </c>
      <c r="I135" s="108"/>
      <c r="J135" s="109">
        <f t="shared" si="0"/>
        <v>0</v>
      </c>
      <c r="K135" s="105" t="s">
        <v>139</v>
      </c>
      <c r="L135" s="110"/>
      <c r="M135" s="111" t="s">
        <v>19</v>
      </c>
      <c r="N135" s="112" t="s">
        <v>40</v>
      </c>
      <c r="P135" s="113">
        <f t="shared" si="1"/>
        <v>0</v>
      </c>
      <c r="Q135" s="113">
        <v>0</v>
      </c>
      <c r="R135" s="113">
        <f t="shared" si="2"/>
        <v>0</v>
      </c>
      <c r="S135" s="113">
        <v>0</v>
      </c>
      <c r="T135" s="114">
        <f t="shared" si="3"/>
        <v>0</v>
      </c>
      <c r="AR135" s="115" t="s">
        <v>140</v>
      </c>
      <c r="AT135" s="115" t="s">
        <v>135</v>
      </c>
      <c r="AU135" s="115" t="s">
        <v>77</v>
      </c>
      <c r="AY135" s="13" t="s">
        <v>141</v>
      </c>
      <c r="BE135" s="116">
        <f t="shared" si="4"/>
        <v>0</v>
      </c>
      <c r="BF135" s="116">
        <f t="shared" si="5"/>
        <v>0</v>
      </c>
      <c r="BG135" s="116">
        <f t="shared" si="6"/>
        <v>0</v>
      </c>
      <c r="BH135" s="116">
        <f t="shared" si="7"/>
        <v>0</v>
      </c>
      <c r="BI135" s="116">
        <f t="shared" si="8"/>
        <v>0</v>
      </c>
      <c r="BJ135" s="13" t="s">
        <v>77</v>
      </c>
      <c r="BK135" s="116">
        <f t="shared" si="9"/>
        <v>0</v>
      </c>
      <c r="BL135" s="13" t="s">
        <v>142</v>
      </c>
      <c r="BM135" s="115" t="s">
        <v>274</v>
      </c>
    </row>
    <row r="136" spans="2:65" s="1" customFormat="1" ht="16.5" customHeight="1" x14ac:dyDescent="0.2">
      <c r="B136" s="28"/>
      <c r="C136" s="103" t="s">
        <v>218</v>
      </c>
      <c r="D136" s="103" t="s">
        <v>135</v>
      </c>
      <c r="E136" s="104" t="s">
        <v>1008</v>
      </c>
      <c r="F136" s="105" t="s">
        <v>1009</v>
      </c>
      <c r="G136" s="106" t="s">
        <v>138</v>
      </c>
      <c r="H136" s="107">
        <v>1</v>
      </c>
      <c r="I136" s="108"/>
      <c r="J136" s="109">
        <f t="shared" si="0"/>
        <v>0</v>
      </c>
      <c r="K136" s="105" t="s">
        <v>139</v>
      </c>
      <c r="L136" s="110"/>
      <c r="M136" s="111" t="s">
        <v>19</v>
      </c>
      <c r="N136" s="112" t="s">
        <v>40</v>
      </c>
      <c r="P136" s="113">
        <f t="shared" si="1"/>
        <v>0</v>
      </c>
      <c r="Q136" s="113">
        <v>0</v>
      </c>
      <c r="R136" s="113">
        <f t="shared" si="2"/>
        <v>0</v>
      </c>
      <c r="S136" s="113">
        <v>0</v>
      </c>
      <c r="T136" s="114">
        <f t="shared" si="3"/>
        <v>0</v>
      </c>
      <c r="AR136" s="115" t="s">
        <v>140</v>
      </c>
      <c r="AT136" s="115" t="s">
        <v>135</v>
      </c>
      <c r="AU136" s="115" t="s">
        <v>77</v>
      </c>
      <c r="AY136" s="13" t="s">
        <v>141</v>
      </c>
      <c r="BE136" s="116">
        <f t="shared" si="4"/>
        <v>0</v>
      </c>
      <c r="BF136" s="116">
        <f t="shared" si="5"/>
        <v>0</v>
      </c>
      <c r="BG136" s="116">
        <f t="shared" si="6"/>
        <v>0</v>
      </c>
      <c r="BH136" s="116">
        <f t="shared" si="7"/>
        <v>0</v>
      </c>
      <c r="BI136" s="116">
        <f t="shared" si="8"/>
        <v>0</v>
      </c>
      <c r="BJ136" s="13" t="s">
        <v>77</v>
      </c>
      <c r="BK136" s="116">
        <f t="shared" si="9"/>
        <v>0</v>
      </c>
      <c r="BL136" s="13" t="s">
        <v>142</v>
      </c>
      <c r="BM136" s="115" t="s">
        <v>278</v>
      </c>
    </row>
    <row r="137" spans="2:65" s="1" customFormat="1" ht="16.5" customHeight="1" x14ac:dyDescent="0.2">
      <c r="B137" s="28"/>
      <c r="C137" s="103" t="s">
        <v>280</v>
      </c>
      <c r="D137" s="103" t="s">
        <v>135</v>
      </c>
      <c r="E137" s="104" t="s">
        <v>1010</v>
      </c>
      <c r="F137" s="105" t="s">
        <v>1011</v>
      </c>
      <c r="G137" s="106" t="s">
        <v>138</v>
      </c>
      <c r="H137" s="107">
        <v>1</v>
      </c>
      <c r="I137" s="108"/>
      <c r="J137" s="109">
        <f t="shared" si="0"/>
        <v>0</v>
      </c>
      <c r="K137" s="105" t="s">
        <v>139</v>
      </c>
      <c r="L137" s="110"/>
      <c r="M137" s="111" t="s">
        <v>19</v>
      </c>
      <c r="N137" s="112" t="s">
        <v>40</v>
      </c>
      <c r="P137" s="113">
        <f t="shared" si="1"/>
        <v>0</v>
      </c>
      <c r="Q137" s="113">
        <v>0</v>
      </c>
      <c r="R137" s="113">
        <f t="shared" si="2"/>
        <v>0</v>
      </c>
      <c r="S137" s="113">
        <v>0</v>
      </c>
      <c r="T137" s="114">
        <f t="shared" si="3"/>
        <v>0</v>
      </c>
      <c r="AR137" s="115" t="s">
        <v>140</v>
      </c>
      <c r="AT137" s="115" t="s">
        <v>135</v>
      </c>
      <c r="AU137" s="115" t="s">
        <v>77</v>
      </c>
      <c r="AY137" s="13" t="s">
        <v>141</v>
      </c>
      <c r="BE137" s="116">
        <f t="shared" si="4"/>
        <v>0</v>
      </c>
      <c r="BF137" s="116">
        <f t="shared" si="5"/>
        <v>0</v>
      </c>
      <c r="BG137" s="116">
        <f t="shared" si="6"/>
        <v>0</v>
      </c>
      <c r="BH137" s="116">
        <f t="shared" si="7"/>
        <v>0</v>
      </c>
      <c r="BI137" s="116">
        <f t="shared" si="8"/>
        <v>0</v>
      </c>
      <c r="BJ137" s="13" t="s">
        <v>77</v>
      </c>
      <c r="BK137" s="116">
        <f t="shared" si="9"/>
        <v>0</v>
      </c>
      <c r="BL137" s="13" t="s">
        <v>142</v>
      </c>
      <c r="BM137" s="115" t="s">
        <v>283</v>
      </c>
    </row>
    <row r="138" spans="2:65" s="1" customFormat="1" ht="16.5" customHeight="1" x14ac:dyDescent="0.2">
      <c r="B138" s="28"/>
      <c r="C138" s="103" t="s">
        <v>222</v>
      </c>
      <c r="D138" s="103" t="s">
        <v>135</v>
      </c>
      <c r="E138" s="104" t="s">
        <v>1012</v>
      </c>
      <c r="F138" s="105" t="s">
        <v>1013</v>
      </c>
      <c r="G138" s="106" t="s">
        <v>138</v>
      </c>
      <c r="H138" s="107">
        <v>2</v>
      </c>
      <c r="I138" s="108"/>
      <c r="J138" s="109">
        <f t="shared" si="0"/>
        <v>0</v>
      </c>
      <c r="K138" s="105" t="s">
        <v>139</v>
      </c>
      <c r="L138" s="110"/>
      <c r="M138" s="111" t="s">
        <v>19</v>
      </c>
      <c r="N138" s="112" t="s">
        <v>40</v>
      </c>
      <c r="P138" s="113">
        <f t="shared" si="1"/>
        <v>0</v>
      </c>
      <c r="Q138" s="113">
        <v>0</v>
      </c>
      <c r="R138" s="113">
        <f t="shared" si="2"/>
        <v>0</v>
      </c>
      <c r="S138" s="113">
        <v>0</v>
      </c>
      <c r="T138" s="114">
        <f t="shared" si="3"/>
        <v>0</v>
      </c>
      <c r="AR138" s="115" t="s">
        <v>140</v>
      </c>
      <c r="AT138" s="115" t="s">
        <v>135</v>
      </c>
      <c r="AU138" s="115" t="s">
        <v>77</v>
      </c>
      <c r="AY138" s="13" t="s">
        <v>141</v>
      </c>
      <c r="BE138" s="116">
        <f t="shared" si="4"/>
        <v>0</v>
      </c>
      <c r="BF138" s="116">
        <f t="shared" si="5"/>
        <v>0</v>
      </c>
      <c r="BG138" s="116">
        <f t="shared" si="6"/>
        <v>0</v>
      </c>
      <c r="BH138" s="116">
        <f t="shared" si="7"/>
        <v>0</v>
      </c>
      <c r="BI138" s="116">
        <f t="shared" si="8"/>
        <v>0</v>
      </c>
      <c r="BJ138" s="13" t="s">
        <v>77</v>
      </c>
      <c r="BK138" s="116">
        <f t="shared" si="9"/>
        <v>0</v>
      </c>
      <c r="BL138" s="13" t="s">
        <v>142</v>
      </c>
      <c r="BM138" s="115" t="s">
        <v>287</v>
      </c>
    </row>
    <row r="139" spans="2:65" s="1" customFormat="1" ht="16.5" customHeight="1" x14ac:dyDescent="0.2">
      <c r="B139" s="28"/>
      <c r="C139" s="103" t="s">
        <v>289</v>
      </c>
      <c r="D139" s="103" t="s">
        <v>135</v>
      </c>
      <c r="E139" s="104" t="s">
        <v>1014</v>
      </c>
      <c r="F139" s="105" t="s">
        <v>1015</v>
      </c>
      <c r="G139" s="106" t="s">
        <v>138</v>
      </c>
      <c r="H139" s="107">
        <v>2</v>
      </c>
      <c r="I139" s="108"/>
      <c r="J139" s="109">
        <f t="shared" si="0"/>
        <v>0</v>
      </c>
      <c r="K139" s="105" t="s">
        <v>139</v>
      </c>
      <c r="L139" s="110"/>
      <c r="M139" s="111" t="s">
        <v>19</v>
      </c>
      <c r="N139" s="112" t="s">
        <v>40</v>
      </c>
      <c r="P139" s="113">
        <f t="shared" si="1"/>
        <v>0</v>
      </c>
      <c r="Q139" s="113">
        <v>0</v>
      </c>
      <c r="R139" s="113">
        <f t="shared" si="2"/>
        <v>0</v>
      </c>
      <c r="S139" s="113">
        <v>0</v>
      </c>
      <c r="T139" s="114">
        <f t="shared" si="3"/>
        <v>0</v>
      </c>
      <c r="AR139" s="115" t="s">
        <v>140</v>
      </c>
      <c r="AT139" s="115" t="s">
        <v>135</v>
      </c>
      <c r="AU139" s="115" t="s">
        <v>77</v>
      </c>
      <c r="AY139" s="13" t="s">
        <v>141</v>
      </c>
      <c r="BE139" s="116">
        <f t="shared" si="4"/>
        <v>0</v>
      </c>
      <c r="BF139" s="116">
        <f t="shared" si="5"/>
        <v>0</v>
      </c>
      <c r="BG139" s="116">
        <f t="shared" si="6"/>
        <v>0</v>
      </c>
      <c r="BH139" s="116">
        <f t="shared" si="7"/>
        <v>0</v>
      </c>
      <c r="BI139" s="116">
        <f t="shared" si="8"/>
        <v>0</v>
      </c>
      <c r="BJ139" s="13" t="s">
        <v>77</v>
      </c>
      <c r="BK139" s="116">
        <f t="shared" si="9"/>
        <v>0</v>
      </c>
      <c r="BL139" s="13" t="s">
        <v>142</v>
      </c>
      <c r="BM139" s="115" t="s">
        <v>292</v>
      </c>
    </row>
    <row r="140" spans="2:65" s="1" customFormat="1" ht="16.5" customHeight="1" x14ac:dyDescent="0.2">
      <c r="B140" s="28"/>
      <c r="C140" s="103" t="s">
        <v>228</v>
      </c>
      <c r="D140" s="103" t="s">
        <v>135</v>
      </c>
      <c r="E140" s="104" t="s">
        <v>1016</v>
      </c>
      <c r="F140" s="105" t="s">
        <v>1017</v>
      </c>
      <c r="G140" s="106" t="s">
        <v>138</v>
      </c>
      <c r="H140" s="107">
        <v>3</v>
      </c>
      <c r="I140" s="108"/>
      <c r="J140" s="109">
        <f t="shared" si="0"/>
        <v>0</v>
      </c>
      <c r="K140" s="105" t="s">
        <v>139</v>
      </c>
      <c r="L140" s="110"/>
      <c r="M140" s="111" t="s">
        <v>19</v>
      </c>
      <c r="N140" s="112" t="s">
        <v>40</v>
      </c>
      <c r="P140" s="113">
        <f t="shared" si="1"/>
        <v>0</v>
      </c>
      <c r="Q140" s="113">
        <v>0</v>
      </c>
      <c r="R140" s="113">
        <f t="shared" si="2"/>
        <v>0</v>
      </c>
      <c r="S140" s="113">
        <v>0</v>
      </c>
      <c r="T140" s="114">
        <f t="shared" si="3"/>
        <v>0</v>
      </c>
      <c r="AR140" s="115" t="s">
        <v>140</v>
      </c>
      <c r="AT140" s="115" t="s">
        <v>135</v>
      </c>
      <c r="AU140" s="115" t="s">
        <v>77</v>
      </c>
      <c r="AY140" s="13" t="s">
        <v>141</v>
      </c>
      <c r="BE140" s="116">
        <f t="shared" si="4"/>
        <v>0</v>
      </c>
      <c r="BF140" s="116">
        <f t="shared" si="5"/>
        <v>0</v>
      </c>
      <c r="BG140" s="116">
        <f t="shared" si="6"/>
        <v>0</v>
      </c>
      <c r="BH140" s="116">
        <f t="shared" si="7"/>
        <v>0</v>
      </c>
      <c r="BI140" s="116">
        <f t="shared" si="8"/>
        <v>0</v>
      </c>
      <c r="BJ140" s="13" t="s">
        <v>77</v>
      </c>
      <c r="BK140" s="116">
        <f t="shared" si="9"/>
        <v>0</v>
      </c>
      <c r="BL140" s="13" t="s">
        <v>142</v>
      </c>
      <c r="BM140" s="115" t="s">
        <v>295</v>
      </c>
    </row>
    <row r="141" spans="2:65" s="1" customFormat="1" ht="16.5" customHeight="1" x14ac:dyDescent="0.2">
      <c r="B141" s="28"/>
      <c r="C141" s="103" t="s">
        <v>297</v>
      </c>
      <c r="D141" s="103" t="s">
        <v>135</v>
      </c>
      <c r="E141" s="104" t="s">
        <v>1018</v>
      </c>
      <c r="F141" s="105" t="s">
        <v>1019</v>
      </c>
      <c r="G141" s="106" t="s">
        <v>138</v>
      </c>
      <c r="H141" s="107">
        <v>2</v>
      </c>
      <c r="I141" s="108"/>
      <c r="J141" s="109">
        <f t="shared" si="0"/>
        <v>0</v>
      </c>
      <c r="K141" s="105" t="s">
        <v>139</v>
      </c>
      <c r="L141" s="110"/>
      <c r="M141" s="111" t="s">
        <v>19</v>
      </c>
      <c r="N141" s="112" t="s">
        <v>40</v>
      </c>
      <c r="P141" s="113">
        <f t="shared" si="1"/>
        <v>0</v>
      </c>
      <c r="Q141" s="113">
        <v>0</v>
      </c>
      <c r="R141" s="113">
        <f t="shared" si="2"/>
        <v>0</v>
      </c>
      <c r="S141" s="113">
        <v>0</v>
      </c>
      <c r="T141" s="114">
        <f t="shared" si="3"/>
        <v>0</v>
      </c>
      <c r="AR141" s="115" t="s">
        <v>140</v>
      </c>
      <c r="AT141" s="115" t="s">
        <v>135</v>
      </c>
      <c r="AU141" s="115" t="s">
        <v>77</v>
      </c>
      <c r="AY141" s="13" t="s">
        <v>141</v>
      </c>
      <c r="BE141" s="116">
        <f t="shared" si="4"/>
        <v>0</v>
      </c>
      <c r="BF141" s="116">
        <f t="shared" si="5"/>
        <v>0</v>
      </c>
      <c r="BG141" s="116">
        <f t="shared" si="6"/>
        <v>0</v>
      </c>
      <c r="BH141" s="116">
        <f t="shared" si="7"/>
        <v>0</v>
      </c>
      <c r="BI141" s="116">
        <f t="shared" si="8"/>
        <v>0</v>
      </c>
      <c r="BJ141" s="13" t="s">
        <v>77</v>
      </c>
      <c r="BK141" s="116">
        <f t="shared" si="9"/>
        <v>0</v>
      </c>
      <c r="BL141" s="13" t="s">
        <v>142</v>
      </c>
      <c r="BM141" s="115" t="s">
        <v>300</v>
      </c>
    </row>
    <row r="142" spans="2:65" s="1" customFormat="1" ht="16.5" customHeight="1" x14ac:dyDescent="0.2">
      <c r="B142" s="28"/>
      <c r="C142" s="103" t="s">
        <v>231</v>
      </c>
      <c r="D142" s="103" t="s">
        <v>135</v>
      </c>
      <c r="E142" s="104" t="s">
        <v>1020</v>
      </c>
      <c r="F142" s="105" t="s">
        <v>1021</v>
      </c>
      <c r="G142" s="106" t="s">
        <v>138</v>
      </c>
      <c r="H142" s="107">
        <v>2</v>
      </c>
      <c r="I142" s="108"/>
      <c r="J142" s="109">
        <f t="shared" si="0"/>
        <v>0</v>
      </c>
      <c r="K142" s="105" t="s">
        <v>139</v>
      </c>
      <c r="L142" s="110"/>
      <c r="M142" s="111" t="s">
        <v>19</v>
      </c>
      <c r="N142" s="112" t="s">
        <v>40</v>
      </c>
      <c r="P142" s="113">
        <f t="shared" si="1"/>
        <v>0</v>
      </c>
      <c r="Q142" s="113">
        <v>0</v>
      </c>
      <c r="R142" s="113">
        <f t="shared" si="2"/>
        <v>0</v>
      </c>
      <c r="S142" s="113">
        <v>0</v>
      </c>
      <c r="T142" s="114">
        <f t="shared" si="3"/>
        <v>0</v>
      </c>
      <c r="AR142" s="115" t="s">
        <v>140</v>
      </c>
      <c r="AT142" s="115" t="s">
        <v>135</v>
      </c>
      <c r="AU142" s="115" t="s">
        <v>77</v>
      </c>
      <c r="AY142" s="13" t="s">
        <v>141</v>
      </c>
      <c r="BE142" s="116">
        <f t="shared" si="4"/>
        <v>0</v>
      </c>
      <c r="BF142" s="116">
        <f t="shared" si="5"/>
        <v>0</v>
      </c>
      <c r="BG142" s="116">
        <f t="shared" si="6"/>
        <v>0</v>
      </c>
      <c r="BH142" s="116">
        <f t="shared" si="7"/>
        <v>0</v>
      </c>
      <c r="BI142" s="116">
        <f t="shared" si="8"/>
        <v>0</v>
      </c>
      <c r="BJ142" s="13" t="s">
        <v>77</v>
      </c>
      <c r="BK142" s="116">
        <f t="shared" si="9"/>
        <v>0</v>
      </c>
      <c r="BL142" s="13" t="s">
        <v>142</v>
      </c>
      <c r="BM142" s="115" t="s">
        <v>303</v>
      </c>
    </row>
    <row r="143" spans="2:65" s="10" customFormat="1" ht="25.9" customHeight="1" x14ac:dyDescent="0.2">
      <c r="B143" s="141"/>
      <c r="D143" s="142" t="s">
        <v>68</v>
      </c>
      <c r="E143" s="143" t="s">
        <v>1022</v>
      </c>
      <c r="F143" s="143" t="s">
        <v>1023</v>
      </c>
      <c r="I143" s="144"/>
      <c r="J143" s="145">
        <f>BK143</f>
        <v>0</v>
      </c>
      <c r="L143" s="141"/>
      <c r="M143" s="146"/>
      <c r="P143" s="147">
        <f>SUM(P144:P152)</f>
        <v>0</v>
      </c>
      <c r="R143" s="147">
        <f>SUM(R144:R152)</f>
        <v>0</v>
      </c>
      <c r="T143" s="148">
        <f>SUM(T144:T152)</f>
        <v>0</v>
      </c>
      <c r="AR143" s="142" t="s">
        <v>77</v>
      </c>
      <c r="AT143" s="149" t="s">
        <v>68</v>
      </c>
      <c r="AU143" s="149" t="s">
        <v>69</v>
      </c>
      <c r="AY143" s="142" t="s">
        <v>141</v>
      </c>
      <c r="BK143" s="150">
        <f>SUM(BK144:BK152)</f>
        <v>0</v>
      </c>
    </row>
    <row r="144" spans="2:65" s="1" customFormat="1" ht="16.5" customHeight="1" x14ac:dyDescent="0.2">
      <c r="B144" s="28"/>
      <c r="C144" s="103" t="s">
        <v>305</v>
      </c>
      <c r="D144" s="103" t="s">
        <v>135</v>
      </c>
      <c r="E144" s="104" t="s">
        <v>960</v>
      </c>
      <c r="F144" s="105" t="s">
        <v>961</v>
      </c>
      <c r="G144" s="106" t="s">
        <v>227</v>
      </c>
      <c r="H144" s="107">
        <v>284</v>
      </c>
      <c r="I144" s="108"/>
      <c r="J144" s="109">
        <f>ROUND(I144*H144,2)</f>
        <v>0</v>
      </c>
      <c r="K144" s="105" t="s">
        <v>139</v>
      </c>
      <c r="L144" s="110"/>
      <c r="M144" s="111" t="s">
        <v>19</v>
      </c>
      <c r="N144" s="112" t="s">
        <v>40</v>
      </c>
      <c r="P144" s="113">
        <f>O144*H144</f>
        <v>0</v>
      </c>
      <c r="Q144" s="113">
        <v>0</v>
      </c>
      <c r="R144" s="113">
        <f>Q144*H144</f>
        <v>0</v>
      </c>
      <c r="S144" s="113">
        <v>0</v>
      </c>
      <c r="T144" s="114">
        <f>S144*H144</f>
        <v>0</v>
      </c>
      <c r="AR144" s="115" t="s">
        <v>140</v>
      </c>
      <c r="AT144" s="115" t="s">
        <v>135</v>
      </c>
      <c r="AU144" s="115" t="s">
        <v>77</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308</v>
      </c>
    </row>
    <row r="145" spans="2:65" s="1" customFormat="1" ht="16.5" customHeight="1" x14ac:dyDescent="0.2">
      <c r="B145" s="28"/>
      <c r="C145" s="103" t="s">
        <v>236</v>
      </c>
      <c r="D145" s="103" t="s">
        <v>135</v>
      </c>
      <c r="E145" s="104" t="s">
        <v>962</v>
      </c>
      <c r="F145" s="105" t="s">
        <v>963</v>
      </c>
      <c r="G145" s="106" t="s">
        <v>138</v>
      </c>
      <c r="H145" s="107">
        <v>20</v>
      </c>
      <c r="I145" s="108"/>
      <c r="J145" s="109">
        <f>ROUND(I145*H145,2)</f>
        <v>0</v>
      </c>
      <c r="K145" s="105" t="s">
        <v>139</v>
      </c>
      <c r="L145" s="110"/>
      <c r="M145" s="111" t="s">
        <v>19</v>
      </c>
      <c r="N145" s="112" t="s">
        <v>40</v>
      </c>
      <c r="P145" s="113">
        <f>O145*H145</f>
        <v>0</v>
      </c>
      <c r="Q145" s="113">
        <v>0</v>
      </c>
      <c r="R145" s="113">
        <f>Q145*H145</f>
        <v>0</v>
      </c>
      <c r="S145" s="113">
        <v>0</v>
      </c>
      <c r="T145" s="114">
        <f>S145*H145</f>
        <v>0</v>
      </c>
      <c r="AR145" s="115" t="s">
        <v>140</v>
      </c>
      <c r="AT145" s="115" t="s">
        <v>135</v>
      </c>
      <c r="AU145" s="115" t="s">
        <v>77</v>
      </c>
      <c r="AY145" s="13" t="s">
        <v>141</v>
      </c>
      <c r="BE145" s="116">
        <f>IF(N145="základní",J145,0)</f>
        <v>0</v>
      </c>
      <c r="BF145" s="116">
        <f>IF(N145="snížená",J145,0)</f>
        <v>0</v>
      </c>
      <c r="BG145" s="116">
        <f>IF(N145="zákl. přenesená",J145,0)</f>
        <v>0</v>
      </c>
      <c r="BH145" s="116">
        <f>IF(N145="sníž. přenesená",J145,0)</f>
        <v>0</v>
      </c>
      <c r="BI145" s="116">
        <f>IF(N145="nulová",J145,0)</f>
        <v>0</v>
      </c>
      <c r="BJ145" s="13" t="s">
        <v>77</v>
      </c>
      <c r="BK145" s="116">
        <f>ROUND(I145*H145,2)</f>
        <v>0</v>
      </c>
      <c r="BL145" s="13" t="s">
        <v>142</v>
      </c>
      <c r="BM145" s="115" t="s">
        <v>309</v>
      </c>
    </row>
    <row r="146" spans="2:65" s="1" customFormat="1" ht="19.5" x14ac:dyDescent="0.2">
      <c r="B146" s="28"/>
      <c r="D146" s="131" t="s">
        <v>168</v>
      </c>
      <c r="F146" s="132" t="s">
        <v>964</v>
      </c>
      <c r="I146" s="133"/>
      <c r="L146" s="28"/>
      <c r="M146" s="134"/>
      <c r="T146" s="49"/>
      <c r="AT146" s="13" t="s">
        <v>168</v>
      </c>
      <c r="AU146" s="13" t="s">
        <v>77</v>
      </c>
    </row>
    <row r="147" spans="2:65" s="1" customFormat="1" ht="16.5" customHeight="1" x14ac:dyDescent="0.2">
      <c r="B147" s="28"/>
      <c r="C147" s="103" t="s">
        <v>311</v>
      </c>
      <c r="D147" s="103" t="s">
        <v>135</v>
      </c>
      <c r="E147" s="104" t="s">
        <v>1024</v>
      </c>
      <c r="F147" s="105" t="s">
        <v>1025</v>
      </c>
      <c r="G147" s="106" t="s">
        <v>138</v>
      </c>
      <c r="H147" s="107">
        <v>8</v>
      </c>
      <c r="I147" s="108"/>
      <c r="J147" s="109">
        <f>ROUND(I147*H147,2)</f>
        <v>0</v>
      </c>
      <c r="K147" s="105" t="s">
        <v>139</v>
      </c>
      <c r="L147" s="110"/>
      <c r="M147" s="111" t="s">
        <v>19</v>
      </c>
      <c r="N147" s="112" t="s">
        <v>40</v>
      </c>
      <c r="P147" s="113">
        <f>O147*H147</f>
        <v>0</v>
      </c>
      <c r="Q147" s="113">
        <v>0</v>
      </c>
      <c r="R147" s="113">
        <f>Q147*H147</f>
        <v>0</v>
      </c>
      <c r="S147" s="113">
        <v>0</v>
      </c>
      <c r="T147" s="114">
        <f>S147*H147</f>
        <v>0</v>
      </c>
      <c r="AR147" s="115" t="s">
        <v>140</v>
      </c>
      <c r="AT147" s="115" t="s">
        <v>135</v>
      </c>
      <c r="AU147" s="115" t="s">
        <v>77</v>
      </c>
      <c r="AY147" s="13" t="s">
        <v>141</v>
      </c>
      <c r="BE147" s="116">
        <f>IF(N147="základní",J147,0)</f>
        <v>0</v>
      </c>
      <c r="BF147" s="116">
        <f>IF(N147="snížená",J147,0)</f>
        <v>0</v>
      </c>
      <c r="BG147" s="116">
        <f>IF(N147="zákl. přenesená",J147,0)</f>
        <v>0</v>
      </c>
      <c r="BH147" s="116">
        <f>IF(N147="sníž. přenesená",J147,0)</f>
        <v>0</v>
      </c>
      <c r="BI147" s="116">
        <f>IF(N147="nulová",J147,0)</f>
        <v>0</v>
      </c>
      <c r="BJ147" s="13" t="s">
        <v>77</v>
      </c>
      <c r="BK147" s="116">
        <f>ROUND(I147*H147,2)</f>
        <v>0</v>
      </c>
      <c r="BL147" s="13" t="s">
        <v>142</v>
      </c>
      <c r="BM147" s="115" t="s">
        <v>313</v>
      </c>
    </row>
    <row r="148" spans="2:65" s="1" customFormat="1" ht="19.5" x14ac:dyDescent="0.2">
      <c r="B148" s="28"/>
      <c r="D148" s="131" t="s">
        <v>168</v>
      </c>
      <c r="F148" s="132" t="s">
        <v>964</v>
      </c>
      <c r="I148" s="133"/>
      <c r="L148" s="28"/>
      <c r="M148" s="134"/>
      <c r="T148" s="49"/>
      <c r="AT148" s="13" t="s">
        <v>168</v>
      </c>
      <c r="AU148" s="13" t="s">
        <v>77</v>
      </c>
    </row>
    <row r="149" spans="2:65" s="1" customFormat="1" ht="16.5" customHeight="1" x14ac:dyDescent="0.2">
      <c r="B149" s="28"/>
      <c r="C149" s="103" t="s">
        <v>240</v>
      </c>
      <c r="D149" s="103" t="s">
        <v>135</v>
      </c>
      <c r="E149" s="104" t="s">
        <v>965</v>
      </c>
      <c r="F149" s="105" t="s">
        <v>966</v>
      </c>
      <c r="G149" s="106" t="s">
        <v>138</v>
      </c>
      <c r="H149" s="107">
        <v>10</v>
      </c>
      <c r="I149" s="108"/>
      <c r="J149" s="109">
        <f>ROUND(I149*H149,2)</f>
        <v>0</v>
      </c>
      <c r="K149" s="105" t="s">
        <v>139</v>
      </c>
      <c r="L149" s="110"/>
      <c r="M149" s="111" t="s">
        <v>19</v>
      </c>
      <c r="N149" s="112" t="s">
        <v>40</v>
      </c>
      <c r="P149" s="113">
        <f>O149*H149</f>
        <v>0</v>
      </c>
      <c r="Q149" s="113">
        <v>0</v>
      </c>
      <c r="R149" s="113">
        <f>Q149*H149</f>
        <v>0</v>
      </c>
      <c r="S149" s="113">
        <v>0</v>
      </c>
      <c r="T149" s="114">
        <f>S149*H149</f>
        <v>0</v>
      </c>
      <c r="AR149" s="115" t="s">
        <v>140</v>
      </c>
      <c r="AT149" s="115" t="s">
        <v>135</v>
      </c>
      <c r="AU149" s="115" t="s">
        <v>77</v>
      </c>
      <c r="AY149" s="13" t="s">
        <v>141</v>
      </c>
      <c r="BE149" s="116">
        <f>IF(N149="základní",J149,0)</f>
        <v>0</v>
      </c>
      <c r="BF149" s="116">
        <f>IF(N149="snížená",J149,0)</f>
        <v>0</v>
      </c>
      <c r="BG149" s="116">
        <f>IF(N149="zákl. přenesená",J149,0)</f>
        <v>0</v>
      </c>
      <c r="BH149" s="116">
        <f>IF(N149="sníž. přenesená",J149,0)</f>
        <v>0</v>
      </c>
      <c r="BI149" s="116">
        <f>IF(N149="nulová",J149,0)</f>
        <v>0</v>
      </c>
      <c r="BJ149" s="13" t="s">
        <v>77</v>
      </c>
      <c r="BK149" s="116">
        <f>ROUND(I149*H149,2)</f>
        <v>0</v>
      </c>
      <c r="BL149" s="13" t="s">
        <v>142</v>
      </c>
      <c r="BM149" s="115" t="s">
        <v>316</v>
      </c>
    </row>
    <row r="150" spans="2:65" s="1" customFormat="1" ht="19.5" x14ac:dyDescent="0.2">
      <c r="B150" s="28"/>
      <c r="D150" s="131" t="s">
        <v>168</v>
      </c>
      <c r="F150" s="132" t="s">
        <v>964</v>
      </c>
      <c r="I150" s="133"/>
      <c r="L150" s="28"/>
      <c r="M150" s="134"/>
      <c r="T150" s="49"/>
      <c r="AT150" s="13" t="s">
        <v>168</v>
      </c>
      <c r="AU150" s="13" t="s">
        <v>77</v>
      </c>
    </row>
    <row r="151" spans="2:65" s="1" customFormat="1" ht="24.2" customHeight="1" x14ac:dyDescent="0.2">
      <c r="B151" s="28"/>
      <c r="C151" s="103" t="s">
        <v>318</v>
      </c>
      <c r="D151" s="103" t="s">
        <v>135</v>
      </c>
      <c r="E151" s="104" t="s">
        <v>967</v>
      </c>
      <c r="F151" s="105" t="s">
        <v>968</v>
      </c>
      <c r="G151" s="106" t="s">
        <v>969</v>
      </c>
      <c r="H151" s="107">
        <v>38</v>
      </c>
      <c r="I151" s="108"/>
      <c r="J151" s="109">
        <f>ROUND(I151*H151,2)</f>
        <v>0</v>
      </c>
      <c r="K151" s="105" t="s">
        <v>139</v>
      </c>
      <c r="L151" s="110"/>
      <c r="M151" s="111" t="s">
        <v>19</v>
      </c>
      <c r="N151" s="112" t="s">
        <v>40</v>
      </c>
      <c r="P151" s="113">
        <f>O151*H151</f>
        <v>0</v>
      </c>
      <c r="Q151" s="113">
        <v>0</v>
      </c>
      <c r="R151" s="113">
        <f>Q151*H151</f>
        <v>0</v>
      </c>
      <c r="S151" s="113">
        <v>0</v>
      </c>
      <c r="T151" s="114">
        <f>S151*H151</f>
        <v>0</v>
      </c>
      <c r="AR151" s="115" t="s">
        <v>140</v>
      </c>
      <c r="AT151" s="115" t="s">
        <v>135</v>
      </c>
      <c r="AU151" s="115" t="s">
        <v>77</v>
      </c>
      <c r="AY151" s="13" t="s">
        <v>141</v>
      </c>
      <c r="BE151" s="116">
        <f>IF(N151="základní",J151,0)</f>
        <v>0</v>
      </c>
      <c r="BF151" s="116">
        <f>IF(N151="snížená",J151,0)</f>
        <v>0</v>
      </c>
      <c r="BG151" s="116">
        <f>IF(N151="zákl. přenesená",J151,0)</f>
        <v>0</v>
      </c>
      <c r="BH151" s="116">
        <f>IF(N151="sníž. přenesená",J151,0)</f>
        <v>0</v>
      </c>
      <c r="BI151" s="116">
        <f>IF(N151="nulová",J151,0)</f>
        <v>0</v>
      </c>
      <c r="BJ151" s="13" t="s">
        <v>77</v>
      </c>
      <c r="BK151" s="116">
        <f>ROUND(I151*H151,2)</f>
        <v>0</v>
      </c>
      <c r="BL151" s="13" t="s">
        <v>142</v>
      </c>
      <c r="BM151" s="115" t="s">
        <v>321</v>
      </c>
    </row>
    <row r="152" spans="2:65" s="1" customFormat="1" ht="24.2" customHeight="1" x14ac:dyDescent="0.2">
      <c r="B152" s="28"/>
      <c r="C152" s="103" t="s">
        <v>242</v>
      </c>
      <c r="D152" s="103" t="s">
        <v>135</v>
      </c>
      <c r="E152" s="104" t="s">
        <v>970</v>
      </c>
      <c r="F152" s="105" t="s">
        <v>971</v>
      </c>
      <c r="G152" s="106" t="s">
        <v>138</v>
      </c>
      <c r="H152" s="107">
        <v>414</v>
      </c>
      <c r="I152" s="108"/>
      <c r="J152" s="109">
        <f>ROUND(I152*H152,2)</f>
        <v>0</v>
      </c>
      <c r="K152" s="105" t="s">
        <v>139</v>
      </c>
      <c r="L152" s="110"/>
      <c r="M152" s="111" t="s">
        <v>19</v>
      </c>
      <c r="N152" s="112" t="s">
        <v>40</v>
      </c>
      <c r="P152" s="113">
        <f>O152*H152</f>
        <v>0</v>
      </c>
      <c r="Q152" s="113">
        <v>0</v>
      </c>
      <c r="R152" s="113">
        <f>Q152*H152</f>
        <v>0</v>
      </c>
      <c r="S152" s="113">
        <v>0</v>
      </c>
      <c r="T152" s="114">
        <f>S152*H152</f>
        <v>0</v>
      </c>
      <c r="AR152" s="115" t="s">
        <v>140</v>
      </c>
      <c r="AT152" s="115" t="s">
        <v>135</v>
      </c>
      <c r="AU152" s="115" t="s">
        <v>77</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322</v>
      </c>
    </row>
    <row r="153" spans="2:65" s="10" customFormat="1" ht="25.9" customHeight="1" x14ac:dyDescent="0.2">
      <c r="B153" s="141"/>
      <c r="D153" s="142" t="s">
        <v>68</v>
      </c>
      <c r="E153" s="143" t="s">
        <v>1026</v>
      </c>
      <c r="F153" s="143" t="s">
        <v>89</v>
      </c>
      <c r="I153" s="144"/>
      <c r="J153" s="145">
        <f>BK153</f>
        <v>0</v>
      </c>
      <c r="L153" s="141"/>
      <c r="M153" s="146"/>
      <c r="P153" s="147">
        <f>SUM(P154:P192)</f>
        <v>0</v>
      </c>
      <c r="R153" s="147">
        <f>SUM(R154:R192)</f>
        <v>0</v>
      </c>
      <c r="T153" s="148">
        <f>SUM(T154:T192)</f>
        <v>0</v>
      </c>
      <c r="AR153" s="142" t="s">
        <v>77</v>
      </c>
      <c r="AT153" s="149" t="s">
        <v>68</v>
      </c>
      <c r="AU153" s="149" t="s">
        <v>69</v>
      </c>
      <c r="AY153" s="142" t="s">
        <v>141</v>
      </c>
      <c r="BK153" s="150">
        <f>SUM(BK154:BK192)</f>
        <v>0</v>
      </c>
    </row>
    <row r="154" spans="2:65" s="1" customFormat="1" ht="16.5" customHeight="1" x14ac:dyDescent="0.2">
      <c r="B154" s="28"/>
      <c r="C154" s="103" t="s">
        <v>323</v>
      </c>
      <c r="D154" s="103" t="s">
        <v>135</v>
      </c>
      <c r="E154" s="104" t="s">
        <v>960</v>
      </c>
      <c r="F154" s="105" t="s">
        <v>961</v>
      </c>
      <c r="G154" s="106" t="s">
        <v>227</v>
      </c>
      <c r="H154" s="107">
        <v>339.5</v>
      </c>
      <c r="I154" s="108"/>
      <c r="J154" s="109">
        <f>ROUND(I154*H154,2)</f>
        <v>0</v>
      </c>
      <c r="K154" s="105" t="s">
        <v>139</v>
      </c>
      <c r="L154" s="110"/>
      <c r="M154" s="111" t="s">
        <v>19</v>
      </c>
      <c r="N154" s="112" t="s">
        <v>40</v>
      </c>
      <c r="P154" s="113">
        <f>O154*H154</f>
        <v>0</v>
      </c>
      <c r="Q154" s="113">
        <v>0</v>
      </c>
      <c r="R154" s="113">
        <f>Q154*H154</f>
        <v>0</v>
      </c>
      <c r="S154" s="113">
        <v>0</v>
      </c>
      <c r="T154" s="114">
        <f>S154*H154</f>
        <v>0</v>
      </c>
      <c r="AR154" s="115" t="s">
        <v>140</v>
      </c>
      <c r="AT154" s="115" t="s">
        <v>135</v>
      </c>
      <c r="AU154" s="115" t="s">
        <v>77</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326</v>
      </c>
    </row>
    <row r="155" spans="2:65" s="1" customFormat="1" ht="19.5" x14ac:dyDescent="0.2">
      <c r="B155" s="28"/>
      <c r="D155" s="131" t="s">
        <v>168</v>
      </c>
      <c r="F155" s="132" t="s">
        <v>964</v>
      </c>
      <c r="I155" s="133"/>
      <c r="L155" s="28"/>
      <c r="M155" s="134"/>
      <c r="T155" s="49"/>
      <c r="AT155" s="13" t="s">
        <v>168</v>
      </c>
      <c r="AU155" s="13" t="s">
        <v>77</v>
      </c>
    </row>
    <row r="156" spans="2:65" s="1" customFormat="1" ht="16.5" customHeight="1" x14ac:dyDescent="0.2">
      <c r="B156" s="28"/>
      <c r="C156" s="103" t="s">
        <v>247</v>
      </c>
      <c r="D156" s="103" t="s">
        <v>135</v>
      </c>
      <c r="E156" s="104" t="s">
        <v>962</v>
      </c>
      <c r="F156" s="105" t="s">
        <v>963</v>
      </c>
      <c r="G156" s="106" t="s">
        <v>138</v>
      </c>
      <c r="H156" s="107">
        <v>50</v>
      </c>
      <c r="I156" s="108"/>
      <c r="J156" s="109">
        <f>ROUND(I156*H156,2)</f>
        <v>0</v>
      </c>
      <c r="K156" s="105" t="s">
        <v>139</v>
      </c>
      <c r="L156" s="110"/>
      <c r="M156" s="111" t="s">
        <v>19</v>
      </c>
      <c r="N156" s="112" t="s">
        <v>40</v>
      </c>
      <c r="P156" s="113">
        <f>O156*H156</f>
        <v>0</v>
      </c>
      <c r="Q156" s="113">
        <v>0</v>
      </c>
      <c r="R156" s="113">
        <f>Q156*H156</f>
        <v>0</v>
      </c>
      <c r="S156" s="113">
        <v>0</v>
      </c>
      <c r="T156" s="114">
        <f>S156*H156</f>
        <v>0</v>
      </c>
      <c r="AR156" s="115" t="s">
        <v>140</v>
      </c>
      <c r="AT156" s="115" t="s">
        <v>135</v>
      </c>
      <c r="AU156" s="115" t="s">
        <v>77</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330</v>
      </c>
    </row>
    <row r="157" spans="2:65" s="1" customFormat="1" ht="19.5" x14ac:dyDescent="0.2">
      <c r="B157" s="28"/>
      <c r="D157" s="131" t="s">
        <v>168</v>
      </c>
      <c r="F157" s="132" t="s">
        <v>964</v>
      </c>
      <c r="I157" s="133"/>
      <c r="L157" s="28"/>
      <c r="M157" s="134"/>
      <c r="T157" s="49"/>
      <c r="AT157" s="13" t="s">
        <v>168</v>
      </c>
      <c r="AU157" s="13" t="s">
        <v>77</v>
      </c>
    </row>
    <row r="158" spans="2:65" s="1" customFormat="1" ht="16.5" customHeight="1" x14ac:dyDescent="0.2">
      <c r="B158" s="28"/>
      <c r="C158" s="103" t="s">
        <v>420</v>
      </c>
      <c r="D158" s="103" t="s">
        <v>135</v>
      </c>
      <c r="E158" s="104" t="s">
        <v>975</v>
      </c>
      <c r="F158" s="105" t="s">
        <v>976</v>
      </c>
      <c r="G158" s="106" t="s">
        <v>138</v>
      </c>
      <c r="H158" s="107">
        <v>4</v>
      </c>
      <c r="I158" s="108"/>
      <c r="J158" s="109">
        <f>ROUND(I158*H158,2)</f>
        <v>0</v>
      </c>
      <c r="K158" s="105" t="s">
        <v>139</v>
      </c>
      <c r="L158" s="110"/>
      <c r="M158" s="111" t="s">
        <v>19</v>
      </c>
      <c r="N158" s="112" t="s">
        <v>40</v>
      </c>
      <c r="P158" s="113">
        <f>O158*H158</f>
        <v>0</v>
      </c>
      <c r="Q158" s="113">
        <v>0</v>
      </c>
      <c r="R158" s="113">
        <f>Q158*H158</f>
        <v>0</v>
      </c>
      <c r="S158" s="113">
        <v>0</v>
      </c>
      <c r="T158" s="114">
        <f>S158*H158</f>
        <v>0</v>
      </c>
      <c r="AR158" s="115" t="s">
        <v>140</v>
      </c>
      <c r="AT158" s="115" t="s">
        <v>135</v>
      </c>
      <c r="AU158" s="115" t="s">
        <v>77</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421</v>
      </c>
    </row>
    <row r="159" spans="2:65" s="1" customFormat="1" ht="19.5" x14ac:dyDescent="0.2">
      <c r="B159" s="28"/>
      <c r="D159" s="131" t="s">
        <v>168</v>
      </c>
      <c r="F159" s="132" t="s">
        <v>964</v>
      </c>
      <c r="I159" s="133"/>
      <c r="L159" s="28"/>
      <c r="M159" s="134"/>
      <c r="T159" s="49"/>
      <c r="AT159" s="13" t="s">
        <v>168</v>
      </c>
      <c r="AU159" s="13" t="s">
        <v>77</v>
      </c>
    </row>
    <row r="160" spans="2:65" s="1" customFormat="1" ht="24.2" customHeight="1" x14ac:dyDescent="0.2">
      <c r="B160" s="28"/>
      <c r="C160" s="103" t="s">
        <v>252</v>
      </c>
      <c r="D160" s="103" t="s">
        <v>135</v>
      </c>
      <c r="E160" s="104" t="s">
        <v>977</v>
      </c>
      <c r="F160" s="105" t="s">
        <v>978</v>
      </c>
      <c r="G160" s="106" t="s">
        <v>138</v>
      </c>
      <c r="H160" s="107">
        <v>32</v>
      </c>
      <c r="I160" s="108"/>
      <c r="J160" s="109">
        <f>ROUND(I160*H160,2)</f>
        <v>0</v>
      </c>
      <c r="K160" s="105" t="s">
        <v>139</v>
      </c>
      <c r="L160" s="110"/>
      <c r="M160" s="111" t="s">
        <v>19</v>
      </c>
      <c r="N160" s="112" t="s">
        <v>40</v>
      </c>
      <c r="P160" s="113">
        <f>O160*H160</f>
        <v>0</v>
      </c>
      <c r="Q160" s="113">
        <v>0</v>
      </c>
      <c r="R160" s="113">
        <f>Q160*H160</f>
        <v>0</v>
      </c>
      <c r="S160" s="113">
        <v>0</v>
      </c>
      <c r="T160" s="114">
        <f>S160*H160</f>
        <v>0</v>
      </c>
      <c r="AR160" s="115" t="s">
        <v>140</v>
      </c>
      <c r="AT160" s="115" t="s">
        <v>135</v>
      </c>
      <c r="AU160" s="115" t="s">
        <v>77</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423</v>
      </c>
    </row>
    <row r="161" spans="2:65" s="1" customFormat="1" ht="19.5" x14ac:dyDescent="0.2">
      <c r="B161" s="28"/>
      <c r="D161" s="131" t="s">
        <v>168</v>
      </c>
      <c r="F161" s="132" t="s">
        <v>980</v>
      </c>
      <c r="I161" s="133"/>
      <c r="L161" s="28"/>
      <c r="M161" s="134"/>
      <c r="T161" s="49"/>
      <c r="AT161" s="13" t="s">
        <v>168</v>
      </c>
      <c r="AU161" s="13" t="s">
        <v>77</v>
      </c>
    </row>
    <row r="162" spans="2:65" s="1" customFormat="1" ht="16.5" customHeight="1" x14ac:dyDescent="0.2">
      <c r="B162" s="28"/>
      <c r="C162" s="103" t="s">
        <v>425</v>
      </c>
      <c r="D162" s="103" t="s">
        <v>135</v>
      </c>
      <c r="E162" s="104" t="s">
        <v>975</v>
      </c>
      <c r="F162" s="105" t="s">
        <v>976</v>
      </c>
      <c r="G162" s="106" t="s">
        <v>138</v>
      </c>
      <c r="H162" s="107">
        <v>4</v>
      </c>
      <c r="I162" s="108"/>
      <c r="J162" s="109">
        <f>ROUND(I162*H162,2)</f>
        <v>0</v>
      </c>
      <c r="K162" s="105" t="s">
        <v>139</v>
      </c>
      <c r="L162" s="110"/>
      <c r="M162" s="111" t="s">
        <v>19</v>
      </c>
      <c r="N162" s="112" t="s">
        <v>40</v>
      </c>
      <c r="P162" s="113">
        <f>O162*H162</f>
        <v>0</v>
      </c>
      <c r="Q162" s="113">
        <v>0</v>
      </c>
      <c r="R162" s="113">
        <f>Q162*H162</f>
        <v>0</v>
      </c>
      <c r="S162" s="113">
        <v>0</v>
      </c>
      <c r="T162" s="114">
        <f>S162*H162</f>
        <v>0</v>
      </c>
      <c r="AR162" s="115" t="s">
        <v>140</v>
      </c>
      <c r="AT162" s="115" t="s">
        <v>135</v>
      </c>
      <c r="AU162" s="115" t="s">
        <v>77</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426</v>
      </c>
    </row>
    <row r="163" spans="2:65" s="1" customFormat="1" ht="19.5" x14ac:dyDescent="0.2">
      <c r="B163" s="28"/>
      <c r="D163" s="131" t="s">
        <v>168</v>
      </c>
      <c r="F163" s="132" t="s">
        <v>964</v>
      </c>
      <c r="I163" s="133"/>
      <c r="L163" s="28"/>
      <c r="M163" s="134"/>
      <c r="T163" s="49"/>
      <c r="AT163" s="13" t="s">
        <v>168</v>
      </c>
      <c r="AU163" s="13" t="s">
        <v>77</v>
      </c>
    </row>
    <row r="164" spans="2:65" s="1" customFormat="1" ht="24.2" customHeight="1" x14ac:dyDescent="0.2">
      <c r="B164" s="28"/>
      <c r="C164" s="103" t="s">
        <v>256</v>
      </c>
      <c r="D164" s="103" t="s">
        <v>135</v>
      </c>
      <c r="E164" s="104" t="s">
        <v>977</v>
      </c>
      <c r="F164" s="105" t="s">
        <v>978</v>
      </c>
      <c r="G164" s="106" t="s">
        <v>138</v>
      </c>
      <c r="H164" s="107">
        <v>48</v>
      </c>
      <c r="I164" s="108"/>
      <c r="J164" s="109">
        <f>ROUND(I164*H164,2)</f>
        <v>0</v>
      </c>
      <c r="K164" s="105" t="s">
        <v>139</v>
      </c>
      <c r="L164" s="110"/>
      <c r="M164" s="111" t="s">
        <v>19</v>
      </c>
      <c r="N164" s="112" t="s">
        <v>40</v>
      </c>
      <c r="P164" s="113">
        <f>O164*H164</f>
        <v>0</v>
      </c>
      <c r="Q164" s="113">
        <v>0</v>
      </c>
      <c r="R164" s="113">
        <f>Q164*H164</f>
        <v>0</v>
      </c>
      <c r="S164" s="113">
        <v>0</v>
      </c>
      <c r="T164" s="114">
        <f>S164*H164</f>
        <v>0</v>
      </c>
      <c r="AR164" s="115" t="s">
        <v>140</v>
      </c>
      <c r="AT164" s="115" t="s">
        <v>135</v>
      </c>
      <c r="AU164" s="115" t="s">
        <v>77</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429</v>
      </c>
    </row>
    <row r="165" spans="2:65" s="1" customFormat="1" ht="19.5" x14ac:dyDescent="0.2">
      <c r="B165" s="28"/>
      <c r="D165" s="131" t="s">
        <v>168</v>
      </c>
      <c r="F165" s="132" t="s">
        <v>981</v>
      </c>
      <c r="I165" s="133"/>
      <c r="L165" s="28"/>
      <c r="M165" s="134"/>
      <c r="T165" s="49"/>
      <c r="AT165" s="13" t="s">
        <v>168</v>
      </c>
      <c r="AU165" s="13" t="s">
        <v>77</v>
      </c>
    </row>
    <row r="166" spans="2:65" s="1" customFormat="1" ht="16.5" customHeight="1" x14ac:dyDescent="0.2">
      <c r="B166" s="28"/>
      <c r="C166" s="103" t="s">
        <v>431</v>
      </c>
      <c r="D166" s="103" t="s">
        <v>135</v>
      </c>
      <c r="E166" s="104" t="s">
        <v>975</v>
      </c>
      <c r="F166" s="105" t="s">
        <v>976</v>
      </c>
      <c r="G166" s="106" t="s">
        <v>138</v>
      </c>
      <c r="H166" s="107">
        <v>4</v>
      </c>
      <c r="I166" s="108"/>
      <c r="J166" s="109">
        <f>ROUND(I166*H166,2)</f>
        <v>0</v>
      </c>
      <c r="K166" s="105" t="s">
        <v>139</v>
      </c>
      <c r="L166" s="110"/>
      <c r="M166" s="111" t="s">
        <v>19</v>
      </c>
      <c r="N166" s="112" t="s">
        <v>40</v>
      </c>
      <c r="P166" s="113">
        <f>O166*H166</f>
        <v>0</v>
      </c>
      <c r="Q166" s="113">
        <v>0</v>
      </c>
      <c r="R166" s="113">
        <f>Q166*H166</f>
        <v>0</v>
      </c>
      <c r="S166" s="113">
        <v>0</v>
      </c>
      <c r="T166" s="114">
        <f>S166*H166</f>
        <v>0</v>
      </c>
      <c r="AR166" s="115" t="s">
        <v>140</v>
      </c>
      <c r="AT166" s="115" t="s">
        <v>135</v>
      </c>
      <c r="AU166" s="115" t="s">
        <v>77</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434</v>
      </c>
    </row>
    <row r="167" spans="2:65" s="1" customFormat="1" ht="19.5" x14ac:dyDescent="0.2">
      <c r="B167" s="28"/>
      <c r="D167" s="131" t="s">
        <v>168</v>
      </c>
      <c r="F167" s="132" t="s">
        <v>964</v>
      </c>
      <c r="I167" s="133"/>
      <c r="L167" s="28"/>
      <c r="M167" s="134"/>
      <c r="T167" s="49"/>
      <c r="AT167" s="13" t="s">
        <v>168</v>
      </c>
      <c r="AU167" s="13" t="s">
        <v>77</v>
      </c>
    </row>
    <row r="168" spans="2:65" s="1" customFormat="1" ht="24.2" customHeight="1" x14ac:dyDescent="0.2">
      <c r="B168" s="28"/>
      <c r="C168" s="103" t="s">
        <v>261</v>
      </c>
      <c r="D168" s="103" t="s">
        <v>135</v>
      </c>
      <c r="E168" s="104" t="s">
        <v>977</v>
      </c>
      <c r="F168" s="105" t="s">
        <v>978</v>
      </c>
      <c r="G168" s="106" t="s">
        <v>138</v>
      </c>
      <c r="H168" s="107">
        <v>104</v>
      </c>
      <c r="I168" s="108"/>
      <c r="J168" s="109">
        <f>ROUND(I168*H168,2)</f>
        <v>0</v>
      </c>
      <c r="K168" s="105" t="s">
        <v>139</v>
      </c>
      <c r="L168" s="110"/>
      <c r="M168" s="111" t="s">
        <v>19</v>
      </c>
      <c r="N168" s="112" t="s">
        <v>40</v>
      </c>
      <c r="P168" s="113">
        <f>O168*H168</f>
        <v>0</v>
      </c>
      <c r="Q168" s="113">
        <v>0</v>
      </c>
      <c r="R168" s="113">
        <f>Q168*H168</f>
        <v>0</v>
      </c>
      <c r="S168" s="113">
        <v>0</v>
      </c>
      <c r="T168" s="114">
        <f>S168*H168</f>
        <v>0</v>
      </c>
      <c r="AR168" s="115" t="s">
        <v>140</v>
      </c>
      <c r="AT168" s="115" t="s">
        <v>135</v>
      </c>
      <c r="AU168" s="115" t="s">
        <v>77</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437</v>
      </c>
    </row>
    <row r="169" spans="2:65" s="1" customFormat="1" ht="19.5" x14ac:dyDescent="0.2">
      <c r="B169" s="28"/>
      <c r="D169" s="131" t="s">
        <v>168</v>
      </c>
      <c r="F169" s="132" t="s">
        <v>1027</v>
      </c>
      <c r="I169" s="133"/>
      <c r="L169" s="28"/>
      <c r="M169" s="134"/>
      <c r="T169" s="49"/>
      <c r="AT169" s="13" t="s">
        <v>168</v>
      </c>
      <c r="AU169" s="13" t="s">
        <v>77</v>
      </c>
    </row>
    <row r="170" spans="2:65" s="1" customFormat="1" ht="24.2" customHeight="1" x14ac:dyDescent="0.2">
      <c r="B170" s="28"/>
      <c r="C170" s="103" t="s">
        <v>439</v>
      </c>
      <c r="D170" s="103" t="s">
        <v>135</v>
      </c>
      <c r="E170" s="104" t="s">
        <v>982</v>
      </c>
      <c r="F170" s="105" t="s">
        <v>983</v>
      </c>
      <c r="G170" s="106" t="s">
        <v>969</v>
      </c>
      <c r="H170" s="107">
        <v>74</v>
      </c>
      <c r="I170" s="108"/>
      <c r="J170" s="109">
        <f>ROUND(I170*H170,2)</f>
        <v>0</v>
      </c>
      <c r="K170" s="105" t="s">
        <v>139</v>
      </c>
      <c r="L170" s="110"/>
      <c r="M170" s="111" t="s">
        <v>19</v>
      </c>
      <c r="N170" s="112" t="s">
        <v>40</v>
      </c>
      <c r="P170" s="113">
        <f>O170*H170</f>
        <v>0</v>
      </c>
      <c r="Q170" s="113">
        <v>0</v>
      </c>
      <c r="R170" s="113">
        <f>Q170*H170</f>
        <v>0</v>
      </c>
      <c r="S170" s="113">
        <v>0</v>
      </c>
      <c r="T170" s="114">
        <f>S170*H170</f>
        <v>0</v>
      </c>
      <c r="AR170" s="115" t="s">
        <v>140</v>
      </c>
      <c r="AT170" s="115" t="s">
        <v>135</v>
      </c>
      <c r="AU170" s="115" t="s">
        <v>77</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440</v>
      </c>
    </row>
    <row r="171" spans="2:65" s="1" customFormat="1" ht="24.2" customHeight="1" x14ac:dyDescent="0.2">
      <c r="B171" s="28"/>
      <c r="C171" s="103" t="s">
        <v>265</v>
      </c>
      <c r="D171" s="103" t="s">
        <v>135</v>
      </c>
      <c r="E171" s="104" t="s">
        <v>970</v>
      </c>
      <c r="F171" s="105" t="s">
        <v>971</v>
      </c>
      <c r="G171" s="106" t="s">
        <v>138</v>
      </c>
      <c r="H171" s="107">
        <v>48</v>
      </c>
      <c r="I171" s="108"/>
      <c r="J171" s="109">
        <f>ROUND(I171*H171,2)</f>
        <v>0</v>
      </c>
      <c r="K171" s="105" t="s">
        <v>139</v>
      </c>
      <c r="L171" s="110"/>
      <c r="M171" s="111" t="s">
        <v>19</v>
      </c>
      <c r="N171" s="112" t="s">
        <v>40</v>
      </c>
      <c r="P171" s="113">
        <f>O171*H171</f>
        <v>0</v>
      </c>
      <c r="Q171" s="113">
        <v>0</v>
      </c>
      <c r="R171" s="113">
        <f>Q171*H171</f>
        <v>0</v>
      </c>
      <c r="S171" s="113">
        <v>0</v>
      </c>
      <c r="T171" s="114">
        <f>S171*H171</f>
        <v>0</v>
      </c>
      <c r="AR171" s="115" t="s">
        <v>140</v>
      </c>
      <c r="AT171" s="115" t="s">
        <v>135</v>
      </c>
      <c r="AU171" s="115" t="s">
        <v>77</v>
      </c>
      <c r="AY171" s="13" t="s">
        <v>141</v>
      </c>
      <c r="BE171" s="116">
        <f>IF(N171="základní",J171,0)</f>
        <v>0</v>
      </c>
      <c r="BF171" s="116">
        <f>IF(N171="snížená",J171,0)</f>
        <v>0</v>
      </c>
      <c r="BG171" s="116">
        <f>IF(N171="zákl. přenesená",J171,0)</f>
        <v>0</v>
      </c>
      <c r="BH171" s="116">
        <f>IF(N171="sníž. přenesená",J171,0)</f>
        <v>0</v>
      </c>
      <c r="BI171" s="116">
        <f>IF(N171="nulová",J171,0)</f>
        <v>0</v>
      </c>
      <c r="BJ171" s="13" t="s">
        <v>77</v>
      </c>
      <c r="BK171" s="116">
        <f>ROUND(I171*H171,2)</f>
        <v>0</v>
      </c>
      <c r="BL171" s="13" t="s">
        <v>142</v>
      </c>
      <c r="BM171" s="115" t="s">
        <v>442</v>
      </c>
    </row>
    <row r="172" spans="2:65" s="1" customFormat="1" ht="19.5" x14ac:dyDescent="0.2">
      <c r="B172" s="28"/>
      <c r="D172" s="131" t="s">
        <v>168</v>
      </c>
      <c r="F172" s="132" t="s">
        <v>964</v>
      </c>
      <c r="I172" s="133"/>
      <c r="L172" s="28"/>
      <c r="M172" s="134"/>
      <c r="T172" s="49"/>
      <c r="AT172" s="13" t="s">
        <v>168</v>
      </c>
      <c r="AU172" s="13" t="s">
        <v>77</v>
      </c>
    </row>
    <row r="173" spans="2:65" s="1" customFormat="1" ht="16.5" customHeight="1" x14ac:dyDescent="0.2">
      <c r="B173" s="28"/>
      <c r="C173" s="103" t="s">
        <v>444</v>
      </c>
      <c r="D173" s="103" t="s">
        <v>135</v>
      </c>
      <c r="E173" s="104" t="s">
        <v>984</v>
      </c>
      <c r="F173" s="105" t="s">
        <v>985</v>
      </c>
      <c r="G173" s="106" t="s">
        <v>227</v>
      </c>
      <c r="H173" s="107">
        <v>193.85</v>
      </c>
      <c r="I173" s="108"/>
      <c r="J173" s="109">
        <f>ROUND(I173*H173,2)</f>
        <v>0</v>
      </c>
      <c r="K173" s="105" t="s">
        <v>139</v>
      </c>
      <c r="L173" s="110"/>
      <c r="M173" s="111" t="s">
        <v>19</v>
      </c>
      <c r="N173" s="112" t="s">
        <v>40</v>
      </c>
      <c r="P173" s="113">
        <f>O173*H173</f>
        <v>0</v>
      </c>
      <c r="Q173" s="113">
        <v>0</v>
      </c>
      <c r="R173" s="113">
        <f>Q173*H173</f>
        <v>0</v>
      </c>
      <c r="S173" s="113">
        <v>0</v>
      </c>
      <c r="T173" s="114">
        <f>S173*H173</f>
        <v>0</v>
      </c>
      <c r="AR173" s="115" t="s">
        <v>140</v>
      </c>
      <c r="AT173" s="115" t="s">
        <v>135</v>
      </c>
      <c r="AU173" s="115" t="s">
        <v>77</v>
      </c>
      <c r="AY173" s="13" t="s">
        <v>141</v>
      </c>
      <c r="BE173" s="116">
        <f>IF(N173="základní",J173,0)</f>
        <v>0</v>
      </c>
      <c r="BF173" s="116">
        <f>IF(N173="snížená",J173,0)</f>
        <v>0</v>
      </c>
      <c r="BG173" s="116">
        <f>IF(N173="zákl. přenesená",J173,0)</f>
        <v>0</v>
      </c>
      <c r="BH173" s="116">
        <f>IF(N173="sníž. přenesená",J173,0)</f>
        <v>0</v>
      </c>
      <c r="BI173" s="116">
        <f>IF(N173="nulová",J173,0)</f>
        <v>0</v>
      </c>
      <c r="BJ173" s="13" t="s">
        <v>77</v>
      </c>
      <c r="BK173" s="116">
        <f>ROUND(I173*H173,2)</f>
        <v>0</v>
      </c>
      <c r="BL173" s="13" t="s">
        <v>142</v>
      </c>
      <c r="BM173" s="115" t="s">
        <v>445</v>
      </c>
    </row>
    <row r="174" spans="2:65" s="1" customFormat="1" ht="19.5" x14ac:dyDescent="0.2">
      <c r="B174" s="28"/>
      <c r="D174" s="131" t="s">
        <v>168</v>
      </c>
      <c r="F174" s="132" t="s">
        <v>964</v>
      </c>
      <c r="I174" s="133"/>
      <c r="L174" s="28"/>
      <c r="M174" s="134"/>
      <c r="T174" s="49"/>
      <c r="AT174" s="13" t="s">
        <v>168</v>
      </c>
      <c r="AU174" s="13" t="s">
        <v>77</v>
      </c>
    </row>
    <row r="175" spans="2:65" s="1" customFormat="1" ht="16.5" customHeight="1" x14ac:dyDescent="0.2">
      <c r="B175" s="28"/>
      <c r="C175" s="103" t="s">
        <v>270</v>
      </c>
      <c r="D175" s="103" t="s">
        <v>135</v>
      </c>
      <c r="E175" s="104" t="s">
        <v>680</v>
      </c>
      <c r="F175" s="105" t="s">
        <v>681</v>
      </c>
      <c r="G175" s="106" t="s">
        <v>138</v>
      </c>
      <c r="H175" s="107">
        <v>5136</v>
      </c>
      <c r="I175" s="108"/>
      <c r="J175" s="109">
        <f t="shared" ref="J175:J192" si="10">ROUND(I175*H175,2)</f>
        <v>0</v>
      </c>
      <c r="K175" s="105" t="s">
        <v>139</v>
      </c>
      <c r="L175" s="110"/>
      <c r="M175" s="111" t="s">
        <v>19</v>
      </c>
      <c r="N175" s="112" t="s">
        <v>40</v>
      </c>
      <c r="P175" s="113">
        <f t="shared" ref="P175:P192" si="11">O175*H175</f>
        <v>0</v>
      </c>
      <c r="Q175" s="113">
        <v>0</v>
      </c>
      <c r="R175" s="113">
        <f t="shared" ref="R175:R192" si="12">Q175*H175</f>
        <v>0</v>
      </c>
      <c r="S175" s="113">
        <v>0</v>
      </c>
      <c r="T175" s="114">
        <f t="shared" ref="T175:T192" si="13">S175*H175</f>
        <v>0</v>
      </c>
      <c r="AR175" s="115" t="s">
        <v>140</v>
      </c>
      <c r="AT175" s="115" t="s">
        <v>135</v>
      </c>
      <c r="AU175" s="115" t="s">
        <v>77</v>
      </c>
      <c r="AY175" s="13" t="s">
        <v>141</v>
      </c>
      <c r="BE175" s="116">
        <f t="shared" ref="BE175:BE192" si="14">IF(N175="základní",J175,0)</f>
        <v>0</v>
      </c>
      <c r="BF175" s="116">
        <f t="shared" ref="BF175:BF192" si="15">IF(N175="snížená",J175,0)</f>
        <v>0</v>
      </c>
      <c r="BG175" s="116">
        <f t="shared" ref="BG175:BG192" si="16">IF(N175="zákl. přenesená",J175,0)</f>
        <v>0</v>
      </c>
      <c r="BH175" s="116">
        <f t="shared" ref="BH175:BH192" si="17">IF(N175="sníž. přenesená",J175,0)</f>
        <v>0</v>
      </c>
      <c r="BI175" s="116">
        <f t="shared" ref="BI175:BI192" si="18">IF(N175="nulová",J175,0)</f>
        <v>0</v>
      </c>
      <c r="BJ175" s="13" t="s">
        <v>77</v>
      </c>
      <c r="BK175" s="116">
        <f t="shared" ref="BK175:BK192" si="19">ROUND(I175*H175,2)</f>
        <v>0</v>
      </c>
      <c r="BL175" s="13" t="s">
        <v>142</v>
      </c>
      <c r="BM175" s="115" t="s">
        <v>448</v>
      </c>
    </row>
    <row r="176" spans="2:65" s="1" customFormat="1" ht="16.5" customHeight="1" x14ac:dyDescent="0.2">
      <c r="B176" s="28"/>
      <c r="C176" s="103" t="s">
        <v>450</v>
      </c>
      <c r="D176" s="103" t="s">
        <v>135</v>
      </c>
      <c r="E176" s="104" t="s">
        <v>986</v>
      </c>
      <c r="F176" s="105" t="s">
        <v>987</v>
      </c>
      <c r="G176" s="106" t="s">
        <v>138</v>
      </c>
      <c r="H176" s="107">
        <v>3</v>
      </c>
      <c r="I176" s="108"/>
      <c r="J176" s="109">
        <f t="shared" si="10"/>
        <v>0</v>
      </c>
      <c r="K176" s="105" t="s">
        <v>139</v>
      </c>
      <c r="L176" s="110"/>
      <c r="M176" s="111" t="s">
        <v>19</v>
      </c>
      <c r="N176" s="112" t="s">
        <v>40</v>
      </c>
      <c r="P176" s="113">
        <f t="shared" si="11"/>
        <v>0</v>
      </c>
      <c r="Q176" s="113">
        <v>0</v>
      </c>
      <c r="R176" s="113">
        <f t="shared" si="12"/>
        <v>0</v>
      </c>
      <c r="S176" s="113">
        <v>0</v>
      </c>
      <c r="T176" s="114">
        <f t="shared" si="13"/>
        <v>0</v>
      </c>
      <c r="AR176" s="115" t="s">
        <v>140</v>
      </c>
      <c r="AT176" s="115" t="s">
        <v>135</v>
      </c>
      <c r="AU176" s="115" t="s">
        <v>77</v>
      </c>
      <c r="AY176" s="13" t="s">
        <v>141</v>
      </c>
      <c r="BE176" s="116">
        <f t="shared" si="14"/>
        <v>0</v>
      </c>
      <c r="BF176" s="116">
        <f t="shared" si="15"/>
        <v>0</v>
      </c>
      <c r="BG176" s="116">
        <f t="shared" si="16"/>
        <v>0</v>
      </c>
      <c r="BH176" s="116">
        <f t="shared" si="17"/>
        <v>0</v>
      </c>
      <c r="BI176" s="116">
        <f t="shared" si="18"/>
        <v>0</v>
      </c>
      <c r="BJ176" s="13" t="s">
        <v>77</v>
      </c>
      <c r="BK176" s="116">
        <f t="shared" si="19"/>
        <v>0</v>
      </c>
      <c r="BL176" s="13" t="s">
        <v>142</v>
      </c>
      <c r="BM176" s="115" t="s">
        <v>453</v>
      </c>
    </row>
    <row r="177" spans="2:65" s="1" customFormat="1" ht="16.5" customHeight="1" x14ac:dyDescent="0.2">
      <c r="B177" s="28"/>
      <c r="C177" s="103" t="s">
        <v>271</v>
      </c>
      <c r="D177" s="103" t="s">
        <v>135</v>
      </c>
      <c r="E177" s="104" t="s">
        <v>988</v>
      </c>
      <c r="F177" s="105" t="s">
        <v>989</v>
      </c>
      <c r="G177" s="106" t="s">
        <v>138</v>
      </c>
      <c r="H177" s="107">
        <v>3</v>
      </c>
      <c r="I177" s="108"/>
      <c r="J177" s="109">
        <f t="shared" si="10"/>
        <v>0</v>
      </c>
      <c r="K177" s="105" t="s">
        <v>139</v>
      </c>
      <c r="L177" s="110"/>
      <c r="M177" s="111" t="s">
        <v>19</v>
      </c>
      <c r="N177" s="112" t="s">
        <v>40</v>
      </c>
      <c r="P177" s="113">
        <f t="shared" si="11"/>
        <v>0</v>
      </c>
      <c r="Q177" s="113">
        <v>0</v>
      </c>
      <c r="R177" s="113">
        <f t="shared" si="12"/>
        <v>0</v>
      </c>
      <c r="S177" s="113">
        <v>0</v>
      </c>
      <c r="T177" s="114">
        <f t="shared" si="13"/>
        <v>0</v>
      </c>
      <c r="AR177" s="115" t="s">
        <v>140</v>
      </c>
      <c r="AT177" s="115" t="s">
        <v>135</v>
      </c>
      <c r="AU177" s="115" t="s">
        <v>77</v>
      </c>
      <c r="AY177" s="13" t="s">
        <v>141</v>
      </c>
      <c r="BE177" s="116">
        <f t="shared" si="14"/>
        <v>0</v>
      </c>
      <c r="BF177" s="116">
        <f t="shared" si="15"/>
        <v>0</v>
      </c>
      <c r="BG177" s="116">
        <f t="shared" si="16"/>
        <v>0</v>
      </c>
      <c r="BH177" s="116">
        <f t="shared" si="17"/>
        <v>0</v>
      </c>
      <c r="BI177" s="116">
        <f t="shared" si="18"/>
        <v>0</v>
      </c>
      <c r="BJ177" s="13" t="s">
        <v>77</v>
      </c>
      <c r="BK177" s="116">
        <f t="shared" si="19"/>
        <v>0</v>
      </c>
      <c r="BL177" s="13" t="s">
        <v>142</v>
      </c>
      <c r="BM177" s="115" t="s">
        <v>457</v>
      </c>
    </row>
    <row r="178" spans="2:65" s="1" customFormat="1" ht="16.5" customHeight="1" x14ac:dyDescent="0.2">
      <c r="B178" s="28"/>
      <c r="C178" s="103" t="s">
        <v>459</v>
      </c>
      <c r="D178" s="103" t="s">
        <v>135</v>
      </c>
      <c r="E178" s="104" t="s">
        <v>990</v>
      </c>
      <c r="F178" s="105" t="s">
        <v>991</v>
      </c>
      <c r="G178" s="106" t="s">
        <v>138</v>
      </c>
      <c r="H178" s="107">
        <v>1</v>
      </c>
      <c r="I178" s="108"/>
      <c r="J178" s="109">
        <f t="shared" si="10"/>
        <v>0</v>
      </c>
      <c r="K178" s="105" t="s">
        <v>139</v>
      </c>
      <c r="L178" s="110"/>
      <c r="M178" s="111" t="s">
        <v>19</v>
      </c>
      <c r="N178" s="112" t="s">
        <v>40</v>
      </c>
      <c r="P178" s="113">
        <f t="shared" si="11"/>
        <v>0</v>
      </c>
      <c r="Q178" s="113">
        <v>0</v>
      </c>
      <c r="R178" s="113">
        <f t="shared" si="12"/>
        <v>0</v>
      </c>
      <c r="S178" s="113">
        <v>0</v>
      </c>
      <c r="T178" s="114">
        <f t="shared" si="13"/>
        <v>0</v>
      </c>
      <c r="AR178" s="115" t="s">
        <v>140</v>
      </c>
      <c r="AT178" s="115" t="s">
        <v>135</v>
      </c>
      <c r="AU178" s="115" t="s">
        <v>77</v>
      </c>
      <c r="AY178" s="13" t="s">
        <v>141</v>
      </c>
      <c r="BE178" s="116">
        <f t="shared" si="14"/>
        <v>0</v>
      </c>
      <c r="BF178" s="116">
        <f t="shared" si="15"/>
        <v>0</v>
      </c>
      <c r="BG178" s="116">
        <f t="shared" si="16"/>
        <v>0</v>
      </c>
      <c r="BH178" s="116">
        <f t="shared" si="17"/>
        <v>0</v>
      </c>
      <c r="BI178" s="116">
        <f t="shared" si="18"/>
        <v>0</v>
      </c>
      <c r="BJ178" s="13" t="s">
        <v>77</v>
      </c>
      <c r="BK178" s="116">
        <f t="shared" si="19"/>
        <v>0</v>
      </c>
      <c r="BL178" s="13" t="s">
        <v>142</v>
      </c>
      <c r="BM178" s="115" t="s">
        <v>462</v>
      </c>
    </row>
    <row r="179" spans="2:65" s="1" customFormat="1" ht="16.5" customHeight="1" x14ac:dyDescent="0.2">
      <c r="B179" s="28"/>
      <c r="C179" s="103" t="s">
        <v>274</v>
      </c>
      <c r="D179" s="103" t="s">
        <v>135</v>
      </c>
      <c r="E179" s="104" t="s">
        <v>992</v>
      </c>
      <c r="F179" s="105" t="s">
        <v>993</v>
      </c>
      <c r="G179" s="106" t="s">
        <v>138</v>
      </c>
      <c r="H179" s="107">
        <v>2</v>
      </c>
      <c r="I179" s="108"/>
      <c r="J179" s="109">
        <f t="shared" si="10"/>
        <v>0</v>
      </c>
      <c r="K179" s="105" t="s">
        <v>139</v>
      </c>
      <c r="L179" s="110"/>
      <c r="M179" s="111" t="s">
        <v>19</v>
      </c>
      <c r="N179" s="112" t="s">
        <v>40</v>
      </c>
      <c r="P179" s="113">
        <f t="shared" si="11"/>
        <v>0</v>
      </c>
      <c r="Q179" s="113">
        <v>0</v>
      </c>
      <c r="R179" s="113">
        <f t="shared" si="12"/>
        <v>0</v>
      </c>
      <c r="S179" s="113">
        <v>0</v>
      </c>
      <c r="T179" s="114">
        <f t="shared" si="13"/>
        <v>0</v>
      </c>
      <c r="AR179" s="115" t="s">
        <v>140</v>
      </c>
      <c r="AT179" s="115" t="s">
        <v>135</v>
      </c>
      <c r="AU179" s="115" t="s">
        <v>77</v>
      </c>
      <c r="AY179" s="13" t="s">
        <v>141</v>
      </c>
      <c r="BE179" s="116">
        <f t="shared" si="14"/>
        <v>0</v>
      </c>
      <c r="BF179" s="116">
        <f t="shared" si="15"/>
        <v>0</v>
      </c>
      <c r="BG179" s="116">
        <f t="shared" si="16"/>
        <v>0</v>
      </c>
      <c r="BH179" s="116">
        <f t="shared" si="17"/>
        <v>0</v>
      </c>
      <c r="BI179" s="116">
        <f t="shared" si="18"/>
        <v>0</v>
      </c>
      <c r="BJ179" s="13" t="s">
        <v>77</v>
      </c>
      <c r="BK179" s="116">
        <f t="shared" si="19"/>
        <v>0</v>
      </c>
      <c r="BL179" s="13" t="s">
        <v>142</v>
      </c>
      <c r="BM179" s="115" t="s">
        <v>466</v>
      </c>
    </row>
    <row r="180" spans="2:65" s="1" customFormat="1" ht="16.5" customHeight="1" x14ac:dyDescent="0.2">
      <c r="B180" s="28"/>
      <c r="C180" s="103" t="s">
        <v>468</v>
      </c>
      <c r="D180" s="103" t="s">
        <v>135</v>
      </c>
      <c r="E180" s="104" t="s">
        <v>1028</v>
      </c>
      <c r="F180" s="105" t="s">
        <v>1029</v>
      </c>
      <c r="G180" s="106" t="s">
        <v>138</v>
      </c>
      <c r="H180" s="107">
        <v>1</v>
      </c>
      <c r="I180" s="108"/>
      <c r="J180" s="109">
        <f t="shared" si="10"/>
        <v>0</v>
      </c>
      <c r="K180" s="105" t="s">
        <v>139</v>
      </c>
      <c r="L180" s="110"/>
      <c r="M180" s="111" t="s">
        <v>19</v>
      </c>
      <c r="N180" s="112" t="s">
        <v>40</v>
      </c>
      <c r="P180" s="113">
        <f t="shared" si="11"/>
        <v>0</v>
      </c>
      <c r="Q180" s="113">
        <v>0</v>
      </c>
      <c r="R180" s="113">
        <f t="shared" si="12"/>
        <v>0</v>
      </c>
      <c r="S180" s="113">
        <v>0</v>
      </c>
      <c r="T180" s="114">
        <f t="shared" si="13"/>
        <v>0</v>
      </c>
      <c r="AR180" s="115" t="s">
        <v>140</v>
      </c>
      <c r="AT180" s="115" t="s">
        <v>135</v>
      </c>
      <c r="AU180" s="115" t="s">
        <v>77</v>
      </c>
      <c r="AY180" s="13" t="s">
        <v>141</v>
      </c>
      <c r="BE180" s="116">
        <f t="shared" si="14"/>
        <v>0</v>
      </c>
      <c r="BF180" s="116">
        <f t="shared" si="15"/>
        <v>0</v>
      </c>
      <c r="BG180" s="116">
        <f t="shared" si="16"/>
        <v>0</v>
      </c>
      <c r="BH180" s="116">
        <f t="shared" si="17"/>
        <v>0</v>
      </c>
      <c r="BI180" s="116">
        <f t="shared" si="18"/>
        <v>0</v>
      </c>
      <c r="BJ180" s="13" t="s">
        <v>77</v>
      </c>
      <c r="BK180" s="116">
        <f t="shared" si="19"/>
        <v>0</v>
      </c>
      <c r="BL180" s="13" t="s">
        <v>142</v>
      </c>
      <c r="BM180" s="115" t="s">
        <v>471</v>
      </c>
    </row>
    <row r="181" spans="2:65" s="1" customFormat="1" ht="16.5" customHeight="1" x14ac:dyDescent="0.2">
      <c r="B181" s="28"/>
      <c r="C181" s="103" t="s">
        <v>278</v>
      </c>
      <c r="D181" s="103" t="s">
        <v>135</v>
      </c>
      <c r="E181" s="104" t="s">
        <v>1030</v>
      </c>
      <c r="F181" s="105" t="s">
        <v>1031</v>
      </c>
      <c r="G181" s="106" t="s">
        <v>138</v>
      </c>
      <c r="H181" s="107">
        <v>2</v>
      </c>
      <c r="I181" s="108"/>
      <c r="J181" s="109">
        <f t="shared" si="10"/>
        <v>0</v>
      </c>
      <c r="K181" s="105" t="s">
        <v>139</v>
      </c>
      <c r="L181" s="110"/>
      <c r="M181" s="111" t="s">
        <v>19</v>
      </c>
      <c r="N181" s="112" t="s">
        <v>40</v>
      </c>
      <c r="P181" s="113">
        <f t="shared" si="11"/>
        <v>0</v>
      </c>
      <c r="Q181" s="113">
        <v>0</v>
      </c>
      <c r="R181" s="113">
        <f t="shared" si="12"/>
        <v>0</v>
      </c>
      <c r="S181" s="113">
        <v>0</v>
      </c>
      <c r="T181" s="114">
        <f t="shared" si="13"/>
        <v>0</v>
      </c>
      <c r="AR181" s="115" t="s">
        <v>140</v>
      </c>
      <c r="AT181" s="115" t="s">
        <v>135</v>
      </c>
      <c r="AU181" s="115" t="s">
        <v>77</v>
      </c>
      <c r="AY181" s="13" t="s">
        <v>141</v>
      </c>
      <c r="BE181" s="116">
        <f t="shared" si="14"/>
        <v>0</v>
      </c>
      <c r="BF181" s="116">
        <f t="shared" si="15"/>
        <v>0</v>
      </c>
      <c r="BG181" s="116">
        <f t="shared" si="16"/>
        <v>0</v>
      </c>
      <c r="BH181" s="116">
        <f t="shared" si="17"/>
        <v>0</v>
      </c>
      <c r="BI181" s="116">
        <f t="shared" si="18"/>
        <v>0</v>
      </c>
      <c r="BJ181" s="13" t="s">
        <v>77</v>
      </c>
      <c r="BK181" s="116">
        <f t="shared" si="19"/>
        <v>0</v>
      </c>
      <c r="BL181" s="13" t="s">
        <v>142</v>
      </c>
      <c r="BM181" s="115" t="s">
        <v>474</v>
      </c>
    </row>
    <row r="182" spans="2:65" s="1" customFormat="1" ht="16.5" customHeight="1" x14ac:dyDescent="0.2">
      <c r="B182" s="28"/>
      <c r="C182" s="103" t="s">
        <v>475</v>
      </c>
      <c r="D182" s="103" t="s">
        <v>135</v>
      </c>
      <c r="E182" s="104" t="s">
        <v>1032</v>
      </c>
      <c r="F182" s="105" t="s">
        <v>1033</v>
      </c>
      <c r="G182" s="106" t="s">
        <v>138</v>
      </c>
      <c r="H182" s="107">
        <v>1</v>
      </c>
      <c r="I182" s="108"/>
      <c r="J182" s="109">
        <f t="shared" si="10"/>
        <v>0</v>
      </c>
      <c r="K182" s="105" t="s">
        <v>139</v>
      </c>
      <c r="L182" s="110"/>
      <c r="M182" s="111" t="s">
        <v>19</v>
      </c>
      <c r="N182" s="112" t="s">
        <v>40</v>
      </c>
      <c r="P182" s="113">
        <f t="shared" si="11"/>
        <v>0</v>
      </c>
      <c r="Q182" s="113">
        <v>0</v>
      </c>
      <c r="R182" s="113">
        <f t="shared" si="12"/>
        <v>0</v>
      </c>
      <c r="S182" s="113">
        <v>0</v>
      </c>
      <c r="T182" s="114">
        <f t="shared" si="13"/>
        <v>0</v>
      </c>
      <c r="AR182" s="115" t="s">
        <v>140</v>
      </c>
      <c r="AT182" s="115" t="s">
        <v>135</v>
      </c>
      <c r="AU182" s="115" t="s">
        <v>77</v>
      </c>
      <c r="AY182" s="13" t="s">
        <v>141</v>
      </c>
      <c r="BE182" s="116">
        <f t="shared" si="14"/>
        <v>0</v>
      </c>
      <c r="BF182" s="116">
        <f t="shared" si="15"/>
        <v>0</v>
      </c>
      <c r="BG182" s="116">
        <f t="shared" si="16"/>
        <v>0</v>
      </c>
      <c r="BH182" s="116">
        <f t="shared" si="17"/>
        <v>0</v>
      </c>
      <c r="BI182" s="116">
        <f t="shared" si="18"/>
        <v>0</v>
      </c>
      <c r="BJ182" s="13" t="s">
        <v>77</v>
      </c>
      <c r="BK182" s="116">
        <f t="shared" si="19"/>
        <v>0</v>
      </c>
      <c r="BL182" s="13" t="s">
        <v>142</v>
      </c>
      <c r="BM182" s="115" t="s">
        <v>478</v>
      </c>
    </row>
    <row r="183" spans="2:65" s="1" customFormat="1" ht="16.5" customHeight="1" x14ac:dyDescent="0.2">
      <c r="B183" s="28"/>
      <c r="C183" s="103" t="s">
        <v>283</v>
      </c>
      <c r="D183" s="103" t="s">
        <v>135</v>
      </c>
      <c r="E183" s="104" t="s">
        <v>998</v>
      </c>
      <c r="F183" s="105" t="s">
        <v>999</v>
      </c>
      <c r="G183" s="106" t="s">
        <v>138</v>
      </c>
      <c r="H183" s="107">
        <v>1</v>
      </c>
      <c r="I183" s="108"/>
      <c r="J183" s="109">
        <f t="shared" si="10"/>
        <v>0</v>
      </c>
      <c r="K183" s="105" t="s">
        <v>139</v>
      </c>
      <c r="L183" s="110"/>
      <c r="M183" s="111" t="s">
        <v>19</v>
      </c>
      <c r="N183" s="112" t="s">
        <v>40</v>
      </c>
      <c r="P183" s="113">
        <f t="shared" si="11"/>
        <v>0</v>
      </c>
      <c r="Q183" s="113">
        <v>0</v>
      </c>
      <c r="R183" s="113">
        <f t="shared" si="12"/>
        <v>0</v>
      </c>
      <c r="S183" s="113">
        <v>0</v>
      </c>
      <c r="T183" s="114">
        <f t="shared" si="13"/>
        <v>0</v>
      </c>
      <c r="AR183" s="115" t="s">
        <v>140</v>
      </c>
      <c r="AT183" s="115" t="s">
        <v>135</v>
      </c>
      <c r="AU183" s="115" t="s">
        <v>77</v>
      </c>
      <c r="AY183" s="13" t="s">
        <v>141</v>
      </c>
      <c r="BE183" s="116">
        <f t="shared" si="14"/>
        <v>0</v>
      </c>
      <c r="BF183" s="116">
        <f t="shared" si="15"/>
        <v>0</v>
      </c>
      <c r="BG183" s="116">
        <f t="shared" si="16"/>
        <v>0</v>
      </c>
      <c r="BH183" s="116">
        <f t="shared" si="17"/>
        <v>0</v>
      </c>
      <c r="BI183" s="116">
        <f t="shared" si="18"/>
        <v>0</v>
      </c>
      <c r="BJ183" s="13" t="s">
        <v>77</v>
      </c>
      <c r="BK183" s="116">
        <f t="shared" si="19"/>
        <v>0</v>
      </c>
      <c r="BL183" s="13" t="s">
        <v>142</v>
      </c>
      <c r="BM183" s="115" t="s">
        <v>481</v>
      </c>
    </row>
    <row r="184" spans="2:65" s="1" customFormat="1" ht="16.5" customHeight="1" x14ac:dyDescent="0.2">
      <c r="B184" s="28"/>
      <c r="C184" s="103" t="s">
        <v>482</v>
      </c>
      <c r="D184" s="103" t="s">
        <v>135</v>
      </c>
      <c r="E184" s="104" t="s">
        <v>1000</v>
      </c>
      <c r="F184" s="105" t="s">
        <v>1001</v>
      </c>
      <c r="G184" s="106" t="s">
        <v>138</v>
      </c>
      <c r="H184" s="107">
        <v>2</v>
      </c>
      <c r="I184" s="108"/>
      <c r="J184" s="109">
        <f t="shared" si="10"/>
        <v>0</v>
      </c>
      <c r="K184" s="105" t="s">
        <v>139</v>
      </c>
      <c r="L184" s="110"/>
      <c r="M184" s="111" t="s">
        <v>19</v>
      </c>
      <c r="N184" s="112" t="s">
        <v>40</v>
      </c>
      <c r="P184" s="113">
        <f t="shared" si="11"/>
        <v>0</v>
      </c>
      <c r="Q184" s="113">
        <v>0</v>
      </c>
      <c r="R184" s="113">
        <f t="shared" si="12"/>
        <v>0</v>
      </c>
      <c r="S184" s="113">
        <v>0</v>
      </c>
      <c r="T184" s="114">
        <f t="shared" si="13"/>
        <v>0</v>
      </c>
      <c r="AR184" s="115" t="s">
        <v>140</v>
      </c>
      <c r="AT184" s="115" t="s">
        <v>135</v>
      </c>
      <c r="AU184" s="115" t="s">
        <v>77</v>
      </c>
      <c r="AY184" s="13" t="s">
        <v>141</v>
      </c>
      <c r="BE184" s="116">
        <f t="shared" si="14"/>
        <v>0</v>
      </c>
      <c r="BF184" s="116">
        <f t="shared" si="15"/>
        <v>0</v>
      </c>
      <c r="BG184" s="116">
        <f t="shared" si="16"/>
        <v>0</v>
      </c>
      <c r="BH184" s="116">
        <f t="shared" si="17"/>
        <v>0</v>
      </c>
      <c r="BI184" s="116">
        <f t="shared" si="18"/>
        <v>0</v>
      </c>
      <c r="BJ184" s="13" t="s">
        <v>77</v>
      </c>
      <c r="BK184" s="116">
        <f t="shared" si="19"/>
        <v>0</v>
      </c>
      <c r="BL184" s="13" t="s">
        <v>142</v>
      </c>
      <c r="BM184" s="115" t="s">
        <v>485</v>
      </c>
    </row>
    <row r="185" spans="2:65" s="1" customFormat="1" ht="16.5" customHeight="1" x14ac:dyDescent="0.2">
      <c r="B185" s="28"/>
      <c r="C185" s="103" t="s">
        <v>287</v>
      </c>
      <c r="D185" s="103" t="s">
        <v>135</v>
      </c>
      <c r="E185" s="104" t="s">
        <v>1002</v>
      </c>
      <c r="F185" s="105" t="s">
        <v>1003</v>
      </c>
      <c r="G185" s="106" t="s">
        <v>138</v>
      </c>
      <c r="H185" s="107">
        <v>3</v>
      </c>
      <c r="I185" s="108"/>
      <c r="J185" s="109">
        <f t="shared" si="10"/>
        <v>0</v>
      </c>
      <c r="K185" s="105" t="s">
        <v>139</v>
      </c>
      <c r="L185" s="110"/>
      <c r="M185" s="111" t="s">
        <v>19</v>
      </c>
      <c r="N185" s="112" t="s">
        <v>40</v>
      </c>
      <c r="P185" s="113">
        <f t="shared" si="11"/>
        <v>0</v>
      </c>
      <c r="Q185" s="113">
        <v>0</v>
      </c>
      <c r="R185" s="113">
        <f t="shared" si="12"/>
        <v>0</v>
      </c>
      <c r="S185" s="113">
        <v>0</v>
      </c>
      <c r="T185" s="114">
        <f t="shared" si="13"/>
        <v>0</v>
      </c>
      <c r="AR185" s="115" t="s">
        <v>140</v>
      </c>
      <c r="AT185" s="115" t="s">
        <v>135</v>
      </c>
      <c r="AU185" s="115" t="s">
        <v>77</v>
      </c>
      <c r="AY185" s="13" t="s">
        <v>141</v>
      </c>
      <c r="BE185" s="116">
        <f t="shared" si="14"/>
        <v>0</v>
      </c>
      <c r="BF185" s="116">
        <f t="shared" si="15"/>
        <v>0</v>
      </c>
      <c r="BG185" s="116">
        <f t="shared" si="16"/>
        <v>0</v>
      </c>
      <c r="BH185" s="116">
        <f t="shared" si="17"/>
        <v>0</v>
      </c>
      <c r="BI185" s="116">
        <f t="shared" si="18"/>
        <v>0</v>
      </c>
      <c r="BJ185" s="13" t="s">
        <v>77</v>
      </c>
      <c r="BK185" s="116">
        <f t="shared" si="19"/>
        <v>0</v>
      </c>
      <c r="BL185" s="13" t="s">
        <v>142</v>
      </c>
      <c r="BM185" s="115" t="s">
        <v>488</v>
      </c>
    </row>
    <row r="186" spans="2:65" s="1" customFormat="1" ht="16.5" customHeight="1" x14ac:dyDescent="0.2">
      <c r="B186" s="28"/>
      <c r="C186" s="103" t="s">
        <v>489</v>
      </c>
      <c r="D186" s="103" t="s">
        <v>135</v>
      </c>
      <c r="E186" s="104" t="s">
        <v>1004</v>
      </c>
      <c r="F186" s="105" t="s">
        <v>1005</v>
      </c>
      <c r="G186" s="106" t="s">
        <v>138</v>
      </c>
      <c r="H186" s="107">
        <v>3</v>
      </c>
      <c r="I186" s="108"/>
      <c r="J186" s="109">
        <f t="shared" si="10"/>
        <v>0</v>
      </c>
      <c r="K186" s="105" t="s">
        <v>139</v>
      </c>
      <c r="L186" s="110"/>
      <c r="M186" s="111" t="s">
        <v>19</v>
      </c>
      <c r="N186" s="112" t="s">
        <v>40</v>
      </c>
      <c r="P186" s="113">
        <f t="shared" si="11"/>
        <v>0</v>
      </c>
      <c r="Q186" s="113">
        <v>0</v>
      </c>
      <c r="R186" s="113">
        <f t="shared" si="12"/>
        <v>0</v>
      </c>
      <c r="S186" s="113">
        <v>0</v>
      </c>
      <c r="T186" s="114">
        <f t="shared" si="13"/>
        <v>0</v>
      </c>
      <c r="AR186" s="115" t="s">
        <v>140</v>
      </c>
      <c r="AT186" s="115" t="s">
        <v>135</v>
      </c>
      <c r="AU186" s="115" t="s">
        <v>77</v>
      </c>
      <c r="AY186" s="13" t="s">
        <v>141</v>
      </c>
      <c r="BE186" s="116">
        <f t="shared" si="14"/>
        <v>0</v>
      </c>
      <c r="BF186" s="116">
        <f t="shared" si="15"/>
        <v>0</v>
      </c>
      <c r="BG186" s="116">
        <f t="shared" si="16"/>
        <v>0</v>
      </c>
      <c r="BH186" s="116">
        <f t="shared" si="17"/>
        <v>0</v>
      </c>
      <c r="BI186" s="116">
        <f t="shared" si="18"/>
        <v>0</v>
      </c>
      <c r="BJ186" s="13" t="s">
        <v>77</v>
      </c>
      <c r="BK186" s="116">
        <f t="shared" si="19"/>
        <v>0</v>
      </c>
      <c r="BL186" s="13" t="s">
        <v>142</v>
      </c>
      <c r="BM186" s="115" t="s">
        <v>492</v>
      </c>
    </row>
    <row r="187" spans="2:65" s="1" customFormat="1" ht="16.5" customHeight="1" x14ac:dyDescent="0.2">
      <c r="B187" s="28"/>
      <c r="C187" s="103" t="s">
        <v>292</v>
      </c>
      <c r="D187" s="103" t="s">
        <v>135</v>
      </c>
      <c r="E187" s="104" t="s">
        <v>1034</v>
      </c>
      <c r="F187" s="105" t="s">
        <v>1035</v>
      </c>
      <c r="G187" s="106" t="s">
        <v>138</v>
      </c>
      <c r="H187" s="107">
        <v>1</v>
      </c>
      <c r="I187" s="108"/>
      <c r="J187" s="109">
        <f t="shared" si="10"/>
        <v>0</v>
      </c>
      <c r="K187" s="105" t="s">
        <v>139</v>
      </c>
      <c r="L187" s="110"/>
      <c r="M187" s="111" t="s">
        <v>19</v>
      </c>
      <c r="N187" s="112" t="s">
        <v>40</v>
      </c>
      <c r="P187" s="113">
        <f t="shared" si="11"/>
        <v>0</v>
      </c>
      <c r="Q187" s="113">
        <v>0</v>
      </c>
      <c r="R187" s="113">
        <f t="shared" si="12"/>
        <v>0</v>
      </c>
      <c r="S187" s="113">
        <v>0</v>
      </c>
      <c r="T187" s="114">
        <f t="shared" si="13"/>
        <v>0</v>
      </c>
      <c r="AR187" s="115" t="s">
        <v>140</v>
      </c>
      <c r="AT187" s="115" t="s">
        <v>135</v>
      </c>
      <c r="AU187" s="115" t="s">
        <v>77</v>
      </c>
      <c r="AY187" s="13" t="s">
        <v>141</v>
      </c>
      <c r="BE187" s="116">
        <f t="shared" si="14"/>
        <v>0</v>
      </c>
      <c r="BF187" s="116">
        <f t="shared" si="15"/>
        <v>0</v>
      </c>
      <c r="BG187" s="116">
        <f t="shared" si="16"/>
        <v>0</v>
      </c>
      <c r="BH187" s="116">
        <f t="shared" si="17"/>
        <v>0</v>
      </c>
      <c r="BI187" s="116">
        <f t="shared" si="18"/>
        <v>0</v>
      </c>
      <c r="BJ187" s="13" t="s">
        <v>77</v>
      </c>
      <c r="BK187" s="116">
        <f t="shared" si="19"/>
        <v>0</v>
      </c>
      <c r="BL187" s="13" t="s">
        <v>142</v>
      </c>
      <c r="BM187" s="115" t="s">
        <v>495</v>
      </c>
    </row>
    <row r="188" spans="2:65" s="1" customFormat="1" ht="16.5" customHeight="1" x14ac:dyDescent="0.2">
      <c r="B188" s="28"/>
      <c r="C188" s="103" t="s">
        <v>496</v>
      </c>
      <c r="D188" s="103" t="s">
        <v>135</v>
      </c>
      <c r="E188" s="104" t="s">
        <v>1036</v>
      </c>
      <c r="F188" s="105" t="s">
        <v>1037</v>
      </c>
      <c r="G188" s="106" t="s">
        <v>138</v>
      </c>
      <c r="H188" s="107">
        <v>1</v>
      </c>
      <c r="I188" s="108"/>
      <c r="J188" s="109">
        <f t="shared" si="10"/>
        <v>0</v>
      </c>
      <c r="K188" s="105" t="s">
        <v>139</v>
      </c>
      <c r="L188" s="110"/>
      <c r="M188" s="111" t="s">
        <v>19</v>
      </c>
      <c r="N188" s="112" t="s">
        <v>40</v>
      </c>
      <c r="P188" s="113">
        <f t="shared" si="11"/>
        <v>0</v>
      </c>
      <c r="Q188" s="113">
        <v>0</v>
      </c>
      <c r="R188" s="113">
        <f t="shared" si="12"/>
        <v>0</v>
      </c>
      <c r="S188" s="113">
        <v>0</v>
      </c>
      <c r="T188" s="114">
        <f t="shared" si="13"/>
        <v>0</v>
      </c>
      <c r="AR188" s="115" t="s">
        <v>140</v>
      </c>
      <c r="AT188" s="115" t="s">
        <v>135</v>
      </c>
      <c r="AU188" s="115" t="s">
        <v>77</v>
      </c>
      <c r="AY188" s="13" t="s">
        <v>141</v>
      </c>
      <c r="BE188" s="116">
        <f t="shared" si="14"/>
        <v>0</v>
      </c>
      <c r="BF188" s="116">
        <f t="shared" si="15"/>
        <v>0</v>
      </c>
      <c r="BG188" s="116">
        <f t="shared" si="16"/>
        <v>0</v>
      </c>
      <c r="BH188" s="116">
        <f t="shared" si="17"/>
        <v>0</v>
      </c>
      <c r="BI188" s="116">
        <f t="shared" si="18"/>
        <v>0</v>
      </c>
      <c r="BJ188" s="13" t="s">
        <v>77</v>
      </c>
      <c r="BK188" s="116">
        <f t="shared" si="19"/>
        <v>0</v>
      </c>
      <c r="BL188" s="13" t="s">
        <v>142</v>
      </c>
      <c r="BM188" s="115" t="s">
        <v>499</v>
      </c>
    </row>
    <row r="189" spans="2:65" s="1" customFormat="1" ht="16.5" customHeight="1" x14ac:dyDescent="0.2">
      <c r="B189" s="28"/>
      <c r="C189" s="103" t="s">
        <v>295</v>
      </c>
      <c r="D189" s="103" t="s">
        <v>135</v>
      </c>
      <c r="E189" s="104" t="s">
        <v>1038</v>
      </c>
      <c r="F189" s="105" t="s">
        <v>1039</v>
      </c>
      <c r="G189" s="106" t="s">
        <v>138</v>
      </c>
      <c r="H189" s="107">
        <v>2</v>
      </c>
      <c r="I189" s="108"/>
      <c r="J189" s="109">
        <f t="shared" si="10"/>
        <v>0</v>
      </c>
      <c r="K189" s="105" t="s">
        <v>139</v>
      </c>
      <c r="L189" s="110"/>
      <c r="M189" s="111" t="s">
        <v>19</v>
      </c>
      <c r="N189" s="112" t="s">
        <v>40</v>
      </c>
      <c r="P189" s="113">
        <f t="shared" si="11"/>
        <v>0</v>
      </c>
      <c r="Q189" s="113">
        <v>0</v>
      </c>
      <c r="R189" s="113">
        <f t="shared" si="12"/>
        <v>0</v>
      </c>
      <c r="S189" s="113">
        <v>0</v>
      </c>
      <c r="T189" s="114">
        <f t="shared" si="13"/>
        <v>0</v>
      </c>
      <c r="AR189" s="115" t="s">
        <v>140</v>
      </c>
      <c r="AT189" s="115" t="s">
        <v>135</v>
      </c>
      <c r="AU189" s="115" t="s">
        <v>77</v>
      </c>
      <c r="AY189" s="13" t="s">
        <v>141</v>
      </c>
      <c r="BE189" s="116">
        <f t="shared" si="14"/>
        <v>0</v>
      </c>
      <c r="BF189" s="116">
        <f t="shared" si="15"/>
        <v>0</v>
      </c>
      <c r="BG189" s="116">
        <f t="shared" si="16"/>
        <v>0</v>
      </c>
      <c r="BH189" s="116">
        <f t="shared" si="17"/>
        <v>0</v>
      </c>
      <c r="BI189" s="116">
        <f t="shared" si="18"/>
        <v>0</v>
      </c>
      <c r="BJ189" s="13" t="s">
        <v>77</v>
      </c>
      <c r="BK189" s="116">
        <f t="shared" si="19"/>
        <v>0</v>
      </c>
      <c r="BL189" s="13" t="s">
        <v>142</v>
      </c>
      <c r="BM189" s="115" t="s">
        <v>502</v>
      </c>
    </row>
    <row r="190" spans="2:65" s="1" customFormat="1" ht="16.5" customHeight="1" x14ac:dyDescent="0.2">
      <c r="B190" s="28"/>
      <c r="C190" s="103" t="s">
        <v>503</v>
      </c>
      <c r="D190" s="103" t="s">
        <v>135</v>
      </c>
      <c r="E190" s="104" t="s">
        <v>1014</v>
      </c>
      <c r="F190" s="105" t="s">
        <v>1015</v>
      </c>
      <c r="G190" s="106" t="s">
        <v>138</v>
      </c>
      <c r="H190" s="107">
        <v>2</v>
      </c>
      <c r="I190" s="108"/>
      <c r="J190" s="109">
        <f t="shared" si="10"/>
        <v>0</v>
      </c>
      <c r="K190" s="105" t="s">
        <v>139</v>
      </c>
      <c r="L190" s="110"/>
      <c r="M190" s="111" t="s">
        <v>19</v>
      </c>
      <c r="N190" s="112" t="s">
        <v>40</v>
      </c>
      <c r="P190" s="113">
        <f t="shared" si="11"/>
        <v>0</v>
      </c>
      <c r="Q190" s="113">
        <v>0</v>
      </c>
      <c r="R190" s="113">
        <f t="shared" si="12"/>
        <v>0</v>
      </c>
      <c r="S190" s="113">
        <v>0</v>
      </c>
      <c r="T190" s="114">
        <f t="shared" si="13"/>
        <v>0</v>
      </c>
      <c r="AR190" s="115" t="s">
        <v>140</v>
      </c>
      <c r="AT190" s="115" t="s">
        <v>135</v>
      </c>
      <c r="AU190" s="115" t="s">
        <v>77</v>
      </c>
      <c r="AY190" s="13" t="s">
        <v>141</v>
      </c>
      <c r="BE190" s="116">
        <f t="shared" si="14"/>
        <v>0</v>
      </c>
      <c r="BF190" s="116">
        <f t="shared" si="15"/>
        <v>0</v>
      </c>
      <c r="BG190" s="116">
        <f t="shared" si="16"/>
        <v>0</v>
      </c>
      <c r="BH190" s="116">
        <f t="shared" si="17"/>
        <v>0</v>
      </c>
      <c r="BI190" s="116">
        <f t="shared" si="18"/>
        <v>0</v>
      </c>
      <c r="BJ190" s="13" t="s">
        <v>77</v>
      </c>
      <c r="BK190" s="116">
        <f t="shared" si="19"/>
        <v>0</v>
      </c>
      <c r="BL190" s="13" t="s">
        <v>142</v>
      </c>
      <c r="BM190" s="115" t="s">
        <v>506</v>
      </c>
    </row>
    <row r="191" spans="2:65" s="1" customFormat="1" ht="16.5" customHeight="1" x14ac:dyDescent="0.2">
      <c r="B191" s="28"/>
      <c r="C191" s="103" t="s">
        <v>300</v>
      </c>
      <c r="D191" s="103" t="s">
        <v>135</v>
      </c>
      <c r="E191" s="104" t="s">
        <v>1016</v>
      </c>
      <c r="F191" s="105" t="s">
        <v>1017</v>
      </c>
      <c r="G191" s="106" t="s">
        <v>138</v>
      </c>
      <c r="H191" s="107">
        <v>3</v>
      </c>
      <c r="I191" s="108"/>
      <c r="J191" s="109">
        <f t="shared" si="10"/>
        <v>0</v>
      </c>
      <c r="K191" s="105" t="s">
        <v>139</v>
      </c>
      <c r="L191" s="110"/>
      <c r="M191" s="111" t="s">
        <v>19</v>
      </c>
      <c r="N191" s="112" t="s">
        <v>40</v>
      </c>
      <c r="P191" s="113">
        <f t="shared" si="11"/>
        <v>0</v>
      </c>
      <c r="Q191" s="113">
        <v>0</v>
      </c>
      <c r="R191" s="113">
        <f t="shared" si="12"/>
        <v>0</v>
      </c>
      <c r="S191" s="113">
        <v>0</v>
      </c>
      <c r="T191" s="114">
        <f t="shared" si="13"/>
        <v>0</v>
      </c>
      <c r="AR191" s="115" t="s">
        <v>140</v>
      </c>
      <c r="AT191" s="115" t="s">
        <v>135</v>
      </c>
      <c r="AU191" s="115" t="s">
        <v>77</v>
      </c>
      <c r="AY191" s="13" t="s">
        <v>141</v>
      </c>
      <c r="BE191" s="116">
        <f t="shared" si="14"/>
        <v>0</v>
      </c>
      <c r="BF191" s="116">
        <f t="shared" si="15"/>
        <v>0</v>
      </c>
      <c r="BG191" s="116">
        <f t="shared" si="16"/>
        <v>0</v>
      </c>
      <c r="BH191" s="116">
        <f t="shared" si="17"/>
        <v>0</v>
      </c>
      <c r="BI191" s="116">
        <f t="shared" si="18"/>
        <v>0</v>
      </c>
      <c r="BJ191" s="13" t="s">
        <v>77</v>
      </c>
      <c r="BK191" s="116">
        <f t="shared" si="19"/>
        <v>0</v>
      </c>
      <c r="BL191" s="13" t="s">
        <v>142</v>
      </c>
      <c r="BM191" s="115" t="s">
        <v>510</v>
      </c>
    </row>
    <row r="192" spans="2:65" s="1" customFormat="1" ht="16.5" customHeight="1" x14ac:dyDescent="0.2">
      <c r="B192" s="28"/>
      <c r="C192" s="103" t="s">
        <v>511</v>
      </c>
      <c r="D192" s="103" t="s">
        <v>135</v>
      </c>
      <c r="E192" s="104" t="s">
        <v>1040</v>
      </c>
      <c r="F192" s="105" t="s">
        <v>1041</v>
      </c>
      <c r="G192" s="106" t="s">
        <v>138</v>
      </c>
      <c r="H192" s="107">
        <v>2</v>
      </c>
      <c r="I192" s="108"/>
      <c r="J192" s="109">
        <f t="shared" si="10"/>
        <v>0</v>
      </c>
      <c r="K192" s="105" t="s">
        <v>139</v>
      </c>
      <c r="L192" s="110"/>
      <c r="M192" s="111" t="s">
        <v>19</v>
      </c>
      <c r="N192" s="112" t="s">
        <v>40</v>
      </c>
      <c r="P192" s="113">
        <f t="shared" si="11"/>
        <v>0</v>
      </c>
      <c r="Q192" s="113">
        <v>0</v>
      </c>
      <c r="R192" s="113">
        <f t="shared" si="12"/>
        <v>0</v>
      </c>
      <c r="S192" s="113">
        <v>0</v>
      </c>
      <c r="T192" s="114">
        <f t="shared" si="13"/>
        <v>0</v>
      </c>
      <c r="AR192" s="115" t="s">
        <v>140</v>
      </c>
      <c r="AT192" s="115" t="s">
        <v>135</v>
      </c>
      <c r="AU192" s="115" t="s">
        <v>77</v>
      </c>
      <c r="AY192" s="13" t="s">
        <v>141</v>
      </c>
      <c r="BE192" s="116">
        <f t="shared" si="14"/>
        <v>0</v>
      </c>
      <c r="BF192" s="116">
        <f t="shared" si="15"/>
        <v>0</v>
      </c>
      <c r="BG192" s="116">
        <f t="shared" si="16"/>
        <v>0</v>
      </c>
      <c r="BH192" s="116">
        <f t="shared" si="17"/>
        <v>0</v>
      </c>
      <c r="BI192" s="116">
        <f t="shared" si="18"/>
        <v>0</v>
      </c>
      <c r="BJ192" s="13" t="s">
        <v>77</v>
      </c>
      <c r="BK192" s="116">
        <f t="shared" si="19"/>
        <v>0</v>
      </c>
      <c r="BL192" s="13" t="s">
        <v>142</v>
      </c>
      <c r="BM192" s="115" t="s">
        <v>514</v>
      </c>
    </row>
    <row r="193" spans="2:65" s="10" customFormat="1" ht="25.9" customHeight="1" x14ac:dyDescent="0.2">
      <c r="B193" s="141"/>
      <c r="D193" s="142" t="s">
        <v>68</v>
      </c>
      <c r="E193" s="143" t="s">
        <v>1042</v>
      </c>
      <c r="F193" s="143" t="s">
        <v>92</v>
      </c>
      <c r="I193" s="144"/>
      <c r="J193" s="145">
        <f>BK193</f>
        <v>0</v>
      </c>
      <c r="L193" s="141"/>
      <c r="M193" s="146"/>
      <c r="P193" s="147">
        <f>SUM(P194:P200)</f>
        <v>0</v>
      </c>
      <c r="R193" s="147">
        <f>SUM(R194:R200)</f>
        <v>0</v>
      </c>
      <c r="T193" s="148">
        <f>SUM(T194:T200)</f>
        <v>0</v>
      </c>
      <c r="AR193" s="142" t="s">
        <v>77</v>
      </c>
      <c r="AT193" s="149" t="s">
        <v>68</v>
      </c>
      <c r="AU193" s="149" t="s">
        <v>69</v>
      </c>
      <c r="AY193" s="142" t="s">
        <v>141</v>
      </c>
      <c r="BK193" s="150">
        <f>SUM(BK194:BK200)</f>
        <v>0</v>
      </c>
    </row>
    <row r="194" spans="2:65" s="1" customFormat="1" ht="16.5" customHeight="1" x14ac:dyDescent="0.2">
      <c r="B194" s="28"/>
      <c r="C194" s="103" t="s">
        <v>303</v>
      </c>
      <c r="D194" s="103" t="s">
        <v>135</v>
      </c>
      <c r="E194" s="104" t="s">
        <v>960</v>
      </c>
      <c r="F194" s="105" t="s">
        <v>961</v>
      </c>
      <c r="G194" s="106" t="s">
        <v>227</v>
      </c>
      <c r="H194" s="107">
        <v>3225</v>
      </c>
      <c r="I194" s="108"/>
      <c r="J194" s="109">
        <f>ROUND(I194*H194,2)</f>
        <v>0</v>
      </c>
      <c r="K194" s="105" t="s">
        <v>139</v>
      </c>
      <c r="L194" s="110"/>
      <c r="M194" s="111" t="s">
        <v>19</v>
      </c>
      <c r="N194" s="112" t="s">
        <v>40</v>
      </c>
      <c r="P194" s="113">
        <f>O194*H194</f>
        <v>0</v>
      </c>
      <c r="Q194" s="113">
        <v>0</v>
      </c>
      <c r="R194" s="113">
        <f>Q194*H194</f>
        <v>0</v>
      </c>
      <c r="S194" s="113">
        <v>0</v>
      </c>
      <c r="T194" s="114">
        <f>S194*H194</f>
        <v>0</v>
      </c>
      <c r="AR194" s="115" t="s">
        <v>140</v>
      </c>
      <c r="AT194" s="115" t="s">
        <v>135</v>
      </c>
      <c r="AU194" s="115" t="s">
        <v>77</v>
      </c>
      <c r="AY194" s="13" t="s">
        <v>141</v>
      </c>
      <c r="BE194" s="116">
        <f>IF(N194="základní",J194,0)</f>
        <v>0</v>
      </c>
      <c r="BF194" s="116">
        <f>IF(N194="snížená",J194,0)</f>
        <v>0</v>
      </c>
      <c r="BG194" s="116">
        <f>IF(N194="zákl. přenesená",J194,0)</f>
        <v>0</v>
      </c>
      <c r="BH194" s="116">
        <f>IF(N194="sníž. přenesená",J194,0)</f>
        <v>0</v>
      </c>
      <c r="BI194" s="116">
        <f>IF(N194="nulová",J194,0)</f>
        <v>0</v>
      </c>
      <c r="BJ194" s="13" t="s">
        <v>77</v>
      </c>
      <c r="BK194" s="116">
        <f>ROUND(I194*H194,2)</f>
        <v>0</v>
      </c>
      <c r="BL194" s="13" t="s">
        <v>142</v>
      </c>
      <c r="BM194" s="115" t="s">
        <v>517</v>
      </c>
    </row>
    <row r="195" spans="2:65" s="1" customFormat="1" ht="16.5" customHeight="1" x14ac:dyDescent="0.2">
      <c r="B195" s="28"/>
      <c r="C195" s="103" t="s">
        <v>518</v>
      </c>
      <c r="D195" s="103" t="s">
        <v>135</v>
      </c>
      <c r="E195" s="104" t="s">
        <v>962</v>
      </c>
      <c r="F195" s="105" t="s">
        <v>963</v>
      </c>
      <c r="G195" s="106" t="s">
        <v>138</v>
      </c>
      <c r="H195" s="107">
        <v>30</v>
      </c>
      <c r="I195" s="108"/>
      <c r="J195" s="109">
        <f>ROUND(I195*H195,2)</f>
        <v>0</v>
      </c>
      <c r="K195" s="105" t="s">
        <v>139</v>
      </c>
      <c r="L195" s="110"/>
      <c r="M195" s="111" t="s">
        <v>19</v>
      </c>
      <c r="N195" s="112" t="s">
        <v>40</v>
      </c>
      <c r="P195" s="113">
        <f>O195*H195</f>
        <v>0</v>
      </c>
      <c r="Q195" s="113">
        <v>0</v>
      </c>
      <c r="R195" s="113">
        <f>Q195*H195</f>
        <v>0</v>
      </c>
      <c r="S195" s="113">
        <v>0</v>
      </c>
      <c r="T195" s="114">
        <f>S195*H195</f>
        <v>0</v>
      </c>
      <c r="AR195" s="115" t="s">
        <v>140</v>
      </c>
      <c r="AT195" s="115" t="s">
        <v>135</v>
      </c>
      <c r="AU195" s="115" t="s">
        <v>77</v>
      </c>
      <c r="AY195" s="13" t="s">
        <v>141</v>
      </c>
      <c r="BE195" s="116">
        <f>IF(N195="základní",J195,0)</f>
        <v>0</v>
      </c>
      <c r="BF195" s="116">
        <f>IF(N195="snížená",J195,0)</f>
        <v>0</v>
      </c>
      <c r="BG195" s="116">
        <f>IF(N195="zákl. přenesená",J195,0)</f>
        <v>0</v>
      </c>
      <c r="BH195" s="116">
        <f>IF(N195="sníž. přenesená",J195,0)</f>
        <v>0</v>
      </c>
      <c r="BI195" s="116">
        <f>IF(N195="nulová",J195,0)</f>
        <v>0</v>
      </c>
      <c r="BJ195" s="13" t="s">
        <v>77</v>
      </c>
      <c r="BK195" s="116">
        <f>ROUND(I195*H195,2)</f>
        <v>0</v>
      </c>
      <c r="BL195" s="13" t="s">
        <v>142</v>
      </c>
      <c r="BM195" s="115" t="s">
        <v>521</v>
      </c>
    </row>
    <row r="196" spans="2:65" s="1" customFormat="1" ht="19.5" x14ac:dyDescent="0.2">
      <c r="B196" s="28"/>
      <c r="D196" s="131" t="s">
        <v>168</v>
      </c>
      <c r="F196" s="132" t="s">
        <v>964</v>
      </c>
      <c r="I196" s="133"/>
      <c r="L196" s="28"/>
      <c r="M196" s="134"/>
      <c r="T196" s="49"/>
      <c r="AT196" s="13" t="s">
        <v>168</v>
      </c>
      <c r="AU196" s="13" t="s">
        <v>77</v>
      </c>
    </row>
    <row r="197" spans="2:65" s="1" customFormat="1" ht="16.5" customHeight="1" x14ac:dyDescent="0.2">
      <c r="B197" s="28"/>
      <c r="C197" s="103" t="s">
        <v>308</v>
      </c>
      <c r="D197" s="103" t="s">
        <v>135</v>
      </c>
      <c r="E197" s="104" t="s">
        <v>965</v>
      </c>
      <c r="F197" s="105" t="s">
        <v>966</v>
      </c>
      <c r="G197" s="106" t="s">
        <v>138</v>
      </c>
      <c r="H197" s="107">
        <v>12</v>
      </c>
      <c r="I197" s="108"/>
      <c r="J197" s="109">
        <f>ROUND(I197*H197,2)</f>
        <v>0</v>
      </c>
      <c r="K197" s="105" t="s">
        <v>139</v>
      </c>
      <c r="L197" s="110"/>
      <c r="M197" s="111" t="s">
        <v>19</v>
      </c>
      <c r="N197" s="112" t="s">
        <v>40</v>
      </c>
      <c r="P197" s="113">
        <f>O197*H197</f>
        <v>0</v>
      </c>
      <c r="Q197" s="113">
        <v>0</v>
      </c>
      <c r="R197" s="113">
        <f>Q197*H197</f>
        <v>0</v>
      </c>
      <c r="S197" s="113">
        <v>0</v>
      </c>
      <c r="T197" s="114">
        <f>S197*H197</f>
        <v>0</v>
      </c>
      <c r="AR197" s="115" t="s">
        <v>140</v>
      </c>
      <c r="AT197" s="115" t="s">
        <v>135</v>
      </c>
      <c r="AU197" s="115" t="s">
        <v>77</v>
      </c>
      <c r="AY197" s="13" t="s">
        <v>141</v>
      </c>
      <c r="BE197" s="116">
        <f>IF(N197="základní",J197,0)</f>
        <v>0</v>
      </c>
      <c r="BF197" s="116">
        <f>IF(N197="snížená",J197,0)</f>
        <v>0</v>
      </c>
      <c r="BG197" s="116">
        <f>IF(N197="zákl. přenesená",J197,0)</f>
        <v>0</v>
      </c>
      <c r="BH197" s="116">
        <f>IF(N197="sníž. přenesená",J197,0)</f>
        <v>0</v>
      </c>
      <c r="BI197" s="116">
        <f>IF(N197="nulová",J197,0)</f>
        <v>0</v>
      </c>
      <c r="BJ197" s="13" t="s">
        <v>77</v>
      </c>
      <c r="BK197" s="116">
        <f>ROUND(I197*H197,2)</f>
        <v>0</v>
      </c>
      <c r="BL197" s="13" t="s">
        <v>142</v>
      </c>
      <c r="BM197" s="115" t="s">
        <v>524</v>
      </c>
    </row>
    <row r="198" spans="2:65" s="1" customFormat="1" ht="19.5" x14ac:dyDescent="0.2">
      <c r="B198" s="28"/>
      <c r="D198" s="131" t="s">
        <v>168</v>
      </c>
      <c r="F198" s="132" t="s">
        <v>964</v>
      </c>
      <c r="I198" s="133"/>
      <c r="L198" s="28"/>
      <c r="M198" s="134"/>
      <c r="T198" s="49"/>
      <c r="AT198" s="13" t="s">
        <v>168</v>
      </c>
      <c r="AU198" s="13" t="s">
        <v>77</v>
      </c>
    </row>
    <row r="199" spans="2:65" s="1" customFormat="1" ht="24.2" customHeight="1" x14ac:dyDescent="0.2">
      <c r="B199" s="28"/>
      <c r="C199" s="103" t="s">
        <v>526</v>
      </c>
      <c r="D199" s="103" t="s">
        <v>135</v>
      </c>
      <c r="E199" s="104" t="s">
        <v>967</v>
      </c>
      <c r="F199" s="105" t="s">
        <v>968</v>
      </c>
      <c r="G199" s="106" t="s">
        <v>969</v>
      </c>
      <c r="H199" s="107">
        <v>42</v>
      </c>
      <c r="I199" s="108"/>
      <c r="J199" s="109">
        <f>ROUND(I199*H199,2)</f>
        <v>0</v>
      </c>
      <c r="K199" s="105" t="s">
        <v>139</v>
      </c>
      <c r="L199" s="110"/>
      <c r="M199" s="111" t="s">
        <v>19</v>
      </c>
      <c r="N199" s="112" t="s">
        <v>40</v>
      </c>
      <c r="P199" s="113">
        <f>O199*H199</f>
        <v>0</v>
      </c>
      <c r="Q199" s="113">
        <v>0</v>
      </c>
      <c r="R199" s="113">
        <f>Q199*H199</f>
        <v>0</v>
      </c>
      <c r="S199" s="113">
        <v>0</v>
      </c>
      <c r="T199" s="114">
        <f>S199*H199</f>
        <v>0</v>
      </c>
      <c r="AR199" s="115" t="s">
        <v>140</v>
      </c>
      <c r="AT199" s="115" t="s">
        <v>135</v>
      </c>
      <c r="AU199" s="115" t="s">
        <v>77</v>
      </c>
      <c r="AY199" s="13" t="s">
        <v>141</v>
      </c>
      <c r="BE199" s="116">
        <f>IF(N199="základní",J199,0)</f>
        <v>0</v>
      </c>
      <c r="BF199" s="116">
        <f>IF(N199="snížená",J199,0)</f>
        <v>0</v>
      </c>
      <c r="BG199" s="116">
        <f>IF(N199="zákl. přenesená",J199,0)</f>
        <v>0</v>
      </c>
      <c r="BH199" s="116">
        <f>IF(N199="sníž. přenesená",J199,0)</f>
        <v>0</v>
      </c>
      <c r="BI199" s="116">
        <f>IF(N199="nulová",J199,0)</f>
        <v>0</v>
      </c>
      <c r="BJ199" s="13" t="s">
        <v>77</v>
      </c>
      <c r="BK199" s="116">
        <f>ROUND(I199*H199,2)</f>
        <v>0</v>
      </c>
      <c r="BL199" s="13" t="s">
        <v>142</v>
      </c>
      <c r="BM199" s="115" t="s">
        <v>529</v>
      </c>
    </row>
    <row r="200" spans="2:65" s="1" customFormat="1" ht="24.2" customHeight="1" x14ac:dyDescent="0.2">
      <c r="B200" s="28"/>
      <c r="C200" s="103" t="s">
        <v>309</v>
      </c>
      <c r="D200" s="103" t="s">
        <v>135</v>
      </c>
      <c r="E200" s="104" t="s">
        <v>970</v>
      </c>
      <c r="F200" s="105" t="s">
        <v>971</v>
      </c>
      <c r="G200" s="106" t="s">
        <v>138</v>
      </c>
      <c r="H200" s="107">
        <v>957</v>
      </c>
      <c r="I200" s="108"/>
      <c r="J200" s="109">
        <f>ROUND(I200*H200,2)</f>
        <v>0</v>
      </c>
      <c r="K200" s="105" t="s">
        <v>139</v>
      </c>
      <c r="L200" s="110"/>
      <c r="M200" s="111" t="s">
        <v>19</v>
      </c>
      <c r="N200" s="112" t="s">
        <v>40</v>
      </c>
      <c r="P200" s="113">
        <f>O200*H200</f>
        <v>0</v>
      </c>
      <c r="Q200" s="113">
        <v>0</v>
      </c>
      <c r="R200" s="113">
        <f>Q200*H200</f>
        <v>0</v>
      </c>
      <c r="S200" s="113">
        <v>0</v>
      </c>
      <c r="T200" s="114">
        <f>S200*H200</f>
        <v>0</v>
      </c>
      <c r="AR200" s="115" t="s">
        <v>140</v>
      </c>
      <c r="AT200" s="115" t="s">
        <v>135</v>
      </c>
      <c r="AU200" s="115" t="s">
        <v>77</v>
      </c>
      <c r="AY200" s="13" t="s">
        <v>141</v>
      </c>
      <c r="BE200" s="116">
        <f>IF(N200="základní",J200,0)</f>
        <v>0</v>
      </c>
      <c r="BF200" s="116">
        <f>IF(N200="snížená",J200,0)</f>
        <v>0</v>
      </c>
      <c r="BG200" s="116">
        <f>IF(N200="zákl. přenesená",J200,0)</f>
        <v>0</v>
      </c>
      <c r="BH200" s="116">
        <f>IF(N200="sníž. přenesená",J200,0)</f>
        <v>0</v>
      </c>
      <c r="BI200" s="116">
        <f>IF(N200="nulová",J200,0)</f>
        <v>0</v>
      </c>
      <c r="BJ200" s="13" t="s">
        <v>77</v>
      </c>
      <c r="BK200" s="116">
        <f>ROUND(I200*H200,2)</f>
        <v>0</v>
      </c>
      <c r="BL200" s="13" t="s">
        <v>142</v>
      </c>
      <c r="BM200" s="115" t="s">
        <v>533</v>
      </c>
    </row>
    <row r="201" spans="2:65" s="10" customFormat="1" ht="25.9" customHeight="1" x14ac:dyDescent="0.2">
      <c r="B201" s="141"/>
      <c r="D201" s="142" t="s">
        <v>68</v>
      </c>
      <c r="E201" s="143" t="s">
        <v>1043</v>
      </c>
      <c r="F201" s="143" t="s">
        <v>95</v>
      </c>
      <c r="I201" s="144"/>
      <c r="J201" s="145">
        <f>BK201</f>
        <v>0</v>
      </c>
      <c r="L201" s="141"/>
      <c r="M201" s="146"/>
      <c r="P201" s="147">
        <f>SUM(P202:P237)</f>
        <v>0</v>
      </c>
      <c r="R201" s="147">
        <f>SUM(R202:R237)</f>
        <v>0</v>
      </c>
      <c r="T201" s="148">
        <f>SUM(T202:T237)</f>
        <v>0</v>
      </c>
      <c r="AR201" s="142" t="s">
        <v>77</v>
      </c>
      <c r="AT201" s="149" t="s">
        <v>68</v>
      </c>
      <c r="AU201" s="149" t="s">
        <v>69</v>
      </c>
      <c r="AY201" s="142" t="s">
        <v>141</v>
      </c>
      <c r="BK201" s="150">
        <f>SUM(BK202:BK237)</f>
        <v>0</v>
      </c>
    </row>
    <row r="202" spans="2:65" s="1" customFormat="1" ht="16.5" customHeight="1" x14ac:dyDescent="0.2">
      <c r="B202" s="28"/>
      <c r="C202" s="103" t="s">
        <v>534</v>
      </c>
      <c r="D202" s="103" t="s">
        <v>135</v>
      </c>
      <c r="E202" s="104" t="s">
        <v>960</v>
      </c>
      <c r="F202" s="105" t="s">
        <v>961</v>
      </c>
      <c r="G202" s="106" t="s">
        <v>227</v>
      </c>
      <c r="H202" s="107">
        <v>656.1</v>
      </c>
      <c r="I202" s="108"/>
      <c r="J202" s="109">
        <f>ROUND(I202*H202,2)</f>
        <v>0</v>
      </c>
      <c r="K202" s="105" t="s">
        <v>139</v>
      </c>
      <c r="L202" s="110"/>
      <c r="M202" s="111" t="s">
        <v>19</v>
      </c>
      <c r="N202" s="112" t="s">
        <v>40</v>
      </c>
      <c r="P202" s="113">
        <f>O202*H202</f>
        <v>0</v>
      </c>
      <c r="Q202" s="113">
        <v>0</v>
      </c>
      <c r="R202" s="113">
        <f>Q202*H202</f>
        <v>0</v>
      </c>
      <c r="S202" s="113">
        <v>0</v>
      </c>
      <c r="T202" s="114">
        <f>S202*H202</f>
        <v>0</v>
      </c>
      <c r="AR202" s="115" t="s">
        <v>140</v>
      </c>
      <c r="AT202" s="115" t="s">
        <v>135</v>
      </c>
      <c r="AU202" s="115" t="s">
        <v>77</v>
      </c>
      <c r="AY202" s="13" t="s">
        <v>141</v>
      </c>
      <c r="BE202" s="116">
        <f>IF(N202="základní",J202,0)</f>
        <v>0</v>
      </c>
      <c r="BF202" s="116">
        <f>IF(N202="snížená",J202,0)</f>
        <v>0</v>
      </c>
      <c r="BG202" s="116">
        <f>IF(N202="zákl. přenesená",J202,0)</f>
        <v>0</v>
      </c>
      <c r="BH202" s="116">
        <f>IF(N202="sníž. přenesená",J202,0)</f>
        <v>0</v>
      </c>
      <c r="BI202" s="116">
        <f>IF(N202="nulová",J202,0)</f>
        <v>0</v>
      </c>
      <c r="BJ202" s="13" t="s">
        <v>77</v>
      </c>
      <c r="BK202" s="116">
        <f>ROUND(I202*H202,2)</f>
        <v>0</v>
      </c>
      <c r="BL202" s="13" t="s">
        <v>142</v>
      </c>
      <c r="BM202" s="115" t="s">
        <v>537</v>
      </c>
    </row>
    <row r="203" spans="2:65" s="1" customFormat="1" ht="19.5" x14ac:dyDescent="0.2">
      <c r="B203" s="28"/>
      <c r="D203" s="131" t="s">
        <v>168</v>
      </c>
      <c r="F203" s="132" t="s">
        <v>964</v>
      </c>
      <c r="I203" s="133"/>
      <c r="L203" s="28"/>
      <c r="M203" s="134"/>
      <c r="T203" s="49"/>
      <c r="AT203" s="13" t="s">
        <v>168</v>
      </c>
      <c r="AU203" s="13" t="s">
        <v>77</v>
      </c>
    </row>
    <row r="204" spans="2:65" s="1" customFormat="1" ht="16.5" customHeight="1" x14ac:dyDescent="0.2">
      <c r="B204" s="28"/>
      <c r="C204" s="103" t="s">
        <v>313</v>
      </c>
      <c r="D204" s="103" t="s">
        <v>135</v>
      </c>
      <c r="E204" s="104" t="s">
        <v>962</v>
      </c>
      <c r="F204" s="105" t="s">
        <v>963</v>
      </c>
      <c r="G204" s="106" t="s">
        <v>138</v>
      </c>
      <c r="H204" s="107">
        <v>46</v>
      </c>
      <c r="I204" s="108"/>
      <c r="J204" s="109">
        <f>ROUND(I204*H204,2)</f>
        <v>0</v>
      </c>
      <c r="K204" s="105" t="s">
        <v>139</v>
      </c>
      <c r="L204" s="110"/>
      <c r="M204" s="111" t="s">
        <v>19</v>
      </c>
      <c r="N204" s="112" t="s">
        <v>40</v>
      </c>
      <c r="P204" s="113">
        <f>O204*H204</f>
        <v>0</v>
      </c>
      <c r="Q204" s="113">
        <v>0</v>
      </c>
      <c r="R204" s="113">
        <f>Q204*H204</f>
        <v>0</v>
      </c>
      <c r="S204" s="113">
        <v>0</v>
      </c>
      <c r="T204" s="114">
        <f>S204*H204</f>
        <v>0</v>
      </c>
      <c r="AR204" s="115" t="s">
        <v>140</v>
      </c>
      <c r="AT204" s="115" t="s">
        <v>135</v>
      </c>
      <c r="AU204" s="115" t="s">
        <v>77</v>
      </c>
      <c r="AY204" s="13" t="s">
        <v>141</v>
      </c>
      <c r="BE204" s="116">
        <f>IF(N204="základní",J204,0)</f>
        <v>0</v>
      </c>
      <c r="BF204" s="116">
        <f>IF(N204="snížená",J204,0)</f>
        <v>0</v>
      </c>
      <c r="BG204" s="116">
        <f>IF(N204="zákl. přenesená",J204,0)</f>
        <v>0</v>
      </c>
      <c r="BH204" s="116">
        <f>IF(N204="sníž. přenesená",J204,0)</f>
        <v>0</v>
      </c>
      <c r="BI204" s="116">
        <f>IF(N204="nulová",J204,0)</f>
        <v>0</v>
      </c>
      <c r="BJ204" s="13" t="s">
        <v>77</v>
      </c>
      <c r="BK204" s="116">
        <f>ROUND(I204*H204,2)</f>
        <v>0</v>
      </c>
      <c r="BL204" s="13" t="s">
        <v>142</v>
      </c>
      <c r="BM204" s="115" t="s">
        <v>538</v>
      </c>
    </row>
    <row r="205" spans="2:65" s="1" customFormat="1" ht="19.5" x14ac:dyDescent="0.2">
      <c r="B205" s="28"/>
      <c r="D205" s="131" t="s">
        <v>168</v>
      </c>
      <c r="F205" s="132" t="s">
        <v>964</v>
      </c>
      <c r="I205" s="133"/>
      <c r="L205" s="28"/>
      <c r="M205" s="134"/>
      <c r="T205" s="49"/>
      <c r="AT205" s="13" t="s">
        <v>168</v>
      </c>
      <c r="AU205" s="13" t="s">
        <v>77</v>
      </c>
    </row>
    <row r="206" spans="2:65" s="1" customFormat="1" ht="16.5" customHeight="1" x14ac:dyDescent="0.2">
      <c r="B206" s="28"/>
      <c r="C206" s="103" t="s">
        <v>540</v>
      </c>
      <c r="D206" s="103" t="s">
        <v>135</v>
      </c>
      <c r="E206" s="104" t="s">
        <v>1044</v>
      </c>
      <c r="F206" s="105" t="s">
        <v>1045</v>
      </c>
      <c r="G206" s="106" t="s">
        <v>138</v>
      </c>
      <c r="H206" s="107">
        <v>2</v>
      </c>
      <c r="I206" s="108"/>
      <c r="J206" s="109">
        <f>ROUND(I206*H206,2)</f>
        <v>0</v>
      </c>
      <c r="K206" s="105" t="s">
        <v>139</v>
      </c>
      <c r="L206" s="110"/>
      <c r="M206" s="111" t="s">
        <v>19</v>
      </c>
      <c r="N206" s="112" t="s">
        <v>40</v>
      </c>
      <c r="P206" s="113">
        <f>O206*H206</f>
        <v>0</v>
      </c>
      <c r="Q206" s="113">
        <v>0</v>
      </c>
      <c r="R206" s="113">
        <f>Q206*H206</f>
        <v>0</v>
      </c>
      <c r="S206" s="113">
        <v>0</v>
      </c>
      <c r="T206" s="114">
        <f>S206*H206</f>
        <v>0</v>
      </c>
      <c r="AR206" s="115" t="s">
        <v>140</v>
      </c>
      <c r="AT206" s="115" t="s">
        <v>135</v>
      </c>
      <c r="AU206" s="115" t="s">
        <v>77</v>
      </c>
      <c r="AY206" s="13" t="s">
        <v>141</v>
      </c>
      <c r="BE206" s="116">
        <f>IF(N206="základní",J206,0)</f>
        <v>0</v>
      </c>
      <c r="BF206" s="116">
        <f>IF(N206="snížená",J206,0)</f>
        <v>0</v>
      </c>
      <c r="BG206" s="116">
        <f>IF(N206="zákl. přenesená",J206,0)</f>
        <v>0</v>
      </c>
      <c r="BH206" s="116">
        <f>IF(N206="sníž. přenesená",J206,0)</f>
        <v>0</v>
      </c>
      <c r="BI206" s="116">
        <f>IF(N206="nulová",J206,0)</f>
        <v>0</v>
      </c>
      <c r="BJ206" s="13" t="s">
        <v>77</v>
      </c>
      <c r="BK206" s="116">
        <f>ROUND(I206*H206,2)</f>
        <v>0</v>
      </c>
      <c r="BL206" s="13" t="s">
        <v>142</v>
      </c>
      <c r="BM206" s="115" t="s">
        <v>541</v>
      </c>
    </row>
    <row r="207" spans="2:65" s="1" customFormat="1" ht="19.5" x14ac:dyDescent="0.2">
      <c r="B207" s="28"/>
      <c r="D207" s="131" t="s">
        <v>168</v>
      </c>
      <c r="F207" s="132" t="s">
        <v>964</v>
      </c>
      <c r="I207" s="133"/>
      <c r="L207" s="28"/>
      <c r="M207" s="134"/>
      <c r="T207" s="49"/>
      <c r="AT207" s="13" t="s">
        <v>168</v>
      </c>
      <c r="AU207" s="13" t="s">
        <v>77</v>
      </c>
    </row>
    <row r="208" spans="2:65" s="1" customFormat="1" ht="16.5" customHeight="1" x14ac:dyDescent="0.2">
      <c r="B208" s="28"/>
      <c r="C208" s="103" t="s">
        <v>316</v>
      </c>
      <c r="D208" s="103" t="s">
        <v>135</v>
      </c>
      <c r="E208" s="104" t="s">
        <v>1046</v>
      </c>
      <c r="F208" s="105" t="s">
        <v>1047</v>
      </c>
      <c r="G208" s="106" t="s">
        <v>138</v>
      </c>
      <c r="H208" s="107">
        <v>2</v>
      </c>
      <c r="I208" s="108"/>
      <c r="J208" s="109">
        <f>ROUND(I208*H208,2)</f>
        <v>0</v>
      </c>
      <c r="K208" s="105" t="s">
        <v>139</v>
      </c>
      <c r="L208" s="110"/>
      <c r="M208" s="111" t="s">
        <v>19</v>
      </c>
      <c r="N208" s="112" t="s">
        <v>40</v>
      </c>
      <c r="P208" s="113">
        <f>O208*H208</f>
        <v>0</v>
      </c>
      <c r="Q208" s="113">
        <v>0</v>
      </c>
      <c r="R208" s="113">
        <f>Q208*H208</f>
        <v>0</v>
      </c>
      <c r="S208" s="113">
        <v>0</v>
      </c>
      <c r="T208" s="114">
        <f>S208*H208</f>
        <v>0</v>
      </c>
      <c r="AR208" s="115" t="s">
        <v>140</v>
      </c>
      <c r="AT208" s="115" t="s">
        <v>135</v>
      </c>
      <c r="AU208" s="115" t="s">
        <v>77</v>
      </c>
      <c r="AY208" s="13" t="s">
        <v>141</v>
      </c>
      <c r="BE208" s="116">
        <f>IF(N208="základní",J208,0)</f>
        <v>0</v>
      </c>
      <c r="BF208" s="116">
        <f>IF(N208="snížená",J208,0)</f>
        <v>0</v>
      </c>
      <c r="BG208" s="116">
        <f>IF(N208="zákl. přenesená",J208,0)</f>
        <v>0</v>
      </c>
      <c r="BH208" s="116">
        <f>IF(N208="sníž. přenesená",J208,0)</f>
        <v>0</v>
      </c>
      <c r="BI208" s="116">
        <f>IF(N208="nulová",J208,0)</f>
        <v>0</v>
      </c>
      <c r="BJ208" s="13" t="s">
        <v>77</v>
      </c>
      <c r="BK208" s="116">
        <f>ROUND(I208*H208,2)</f>
        <v>0</v>
      </c>
      <c r="BL208" s="13" t="s">
        <v>142</v>
      </c>
      <c r="BM208" s="115" t="s">
        <v>542</v>
      </c>
    </row>
    <row r="209" spans="2:65" s="1" customFormat="1" ht="19.5" x14ac:dyDescent="0.2">
      <c r="B209" s="28"/>
      <c r="D209" s="131" t="s">
        <v>168</v>
      </c>
      <c r="F209" s="132" t="s">
        <v>964</v>
      </c>
      <c r="I209" s="133"/>
      <c r="L209" s="28"/>
      <c r="M209" s="134"/>
      <c r="T209" s="49"/>
      <c r="AT209" s="13" t="s">
        <v>168</v>
      </c>
      <c r="AU209" s="13" t="s">
        <v>77</v>
      </c>
    </row>
    <row r="210" spans="2:65" s="1" customFormat="1" ht="16.5" customHeight="1" x14ac:dyDescent="0.2">
      <c r="B210" s="28"/>
      <c r="C210" s="103" t="s">
        <v>544</v>
      </c>
      <c r="D210" s="103" t="s">
        <v>135</v>
      </c>
      <c r="E210" s="104" t="s">
        <v>965</v>
      </c>
      <c r="F210" s="105" t="s">
        <v>966</v>
      </c>
      <c r="G210" s="106" t="s">
        <v>138</v>
      </c>
      <c r="H210" s="107">
        <v>4</v>
      </c>
      <c r="I210" s="108"/>
      <c r="J210" s="109">
        <f>ROUND(I210*H210,2)</f>
        <v>0</v>
      </c>
      <c r="K210" s="105" t="s">
        <v>139</v>
      </c>
      <c r="L210" s="110"/>
      <c r="M210" s="111" t="s">
        <v>19</v>
      </c>
      <c r="N210" s="112" t="s">
        <v>40</v>
      </c>
      <c r="P210" s="113">
        <f>O210*H210</f>
        <v>0</v>
      </c>
      <c r="Q210" s="113">
        <v>0</v>
      </c>
      <c r="R210" s="113">
        <f>Q210*H210</f>
        <v>0</v>
      </c>
      <c r="S210" s="113">
        <v>0</v>
      </c>
      <c r="T210" s="114">
        <f>S210*H210</f>
        <v>0</v>
      </c>
      <c r="AR210" s="115" t="s">
        <v>140</v>
      </c>
      <c r="AT210" s="115" t="s">
        <v>135</v>
      </c>
      <c r="AU210" s="115" t="s">
        <v>77</v>
      </c>
      <c r="AY210" s="13" t="s">
        <v>141</v>
      </c>
      <c r="BE210" s="116">
        <f>IF(N210="základní",J210,0)</f>
        <v>0</v>
      </c>
      <c r="BF210" s="116">
        <f>IF(N210="snížená",J210,0)</f>
        <v>0</v>
      </c>
      <c r="BG210" s="116">
        <f>IF(N210="zákl. přenesená",J210,0)</f>
        <v>0</v>
      </c>
      <c r="BH210" s="116">
        <f>IF(N210="sníž. přenesená",J210,0)</f>
        <v>0</v>
      </c>
      <c r="BI210" s="116">
        <f>IF(N210="nulová",J210,0)</f>
        <v>0</v>
      </c>
      <c r="BJ210" s="13" t="s">
        <v>77</v>
      </c>
      <c r="BK210" s="116">
        <f>ROUND(I210*H210,2)</f>
        <v>0</v>
      </c>
      <c r="BL210" s="13" t="s">
        <v>142</v>
      </c>
      <c r="BM210" s="115" t="s">
        <v>545</v>
      </c>
    </row>
    <row r="211" spans="2:65" s="1" customFormat="1" ht="19.5" x14ac:dyDescent="0.2">
      <c r="B211" s="28"/>
      <c r="D211" s="131" t="s">
        <v>168</v>
      </c>
      <c r="F211" s="132" t="s">
        <v>964</v>
      </c>
      <c r="I211" s="133"/>
      <c r="L211" s="28"/>
      <c r="M211" s="134"/>
      <c r="T211" s="49"/>
      <c r="AT211" s="13" t="s">
        <v>168</v>
      </c>
      <c r="AU211" s="13" t="s">
        <v>77</v>
      </c>
    </row>
    <row r="212" spans="2:65" s="1" customFormat="1" ht="16.5" customHeight="1" x14ac:dyDescent="0.2">
      <c r="B212" s="28"/>
      <c r="C212" s="103" t="s">
        <v>321</v>
      </c>
      <c r="D212" s="103" t="s">
        <v>135</v>
      </c>
      <c r="E212" s="104" t="s">
        <v>975</v>
      </c>
      <c r="F212" s="105" t="s">
        <v>976</v>
      </c>
      <c r="G212" s="106" t="s">
        <v>138</v>
      </c>
      <c r="H212" s="107">
        <v>6</v>
      </c>
      <c r="I212" s="108"/>
      <c r="J212" s="109">
        <f>ROUND(I212*H212,2)</f>
        <v>0</v>
      </c>
      <c r="K212" s="105" t="s">
        <v>139</v>
      </c>
      <c r="L212" s="110"/>
      <c r="M212" s="111" t="s">
        <v>19</v>
      </c>
      <c r="N212" s="112" t="s">
        <v>40</v>
      </c>
      <c r="P212" s="113">
        <f>O212*H212</f>
        <v>0</v>
      </c>
      <c r="Q212" s="113">
        <v>0</v>
      </c>
      <c r="R212" s="113">
        <f>Q212*H212</f>
        <v>0</v>
      </c>
      <c r="S212" s="113">
        <v>0</v>
      </c>
      <c r="T212" s="114">
        <f>S212*H212</f>
        <v>0</v>
      </c>
      <c r="AR212" s="115" t="s">
        <v>140</v>
      </c>
      <c r="AT212" s="115" t="s">
        <v>135</v>
      </c>
      <c r="AU212" s="115" t="s">
        <v>77</v>
      </c>
      <c r="AY212" s="13" t="s">
        <v>141</v>
      </c>
      <c r="BE212" s="116">
        <f>IF(N212="základní",J212,0)</f>
        <v>0</v>
      </c>
      <c r="BF212" s="116">
        <f>IF(N212="snížená",J212,0)</f>
        <v>0</v>
      </c>
      <c r="BG212" s="116">
        <f>IF(N212="zákl. přenesená",J212,0)</f>
        <v>0</v>
      </c>
      <c r="BH212" s="116">
        <f>IF(N212="sníž. přenesená",J212,0)</f>
        <v>0</v>
      </c>
      <c r="BI212" s="116">
        <f>IF(N212="nulová",J212,0)</f>
        <v>0</v>
      </c>
      <c r="BJ212" s="13" t="s">
        <v>77</v>
      </c>
      <c r="BK212" s="116">
        <f>ROUND(I212*H212,2)</f>
        <v>0</v>
      </c>
      <c r="BL212" s="13" t="s">
        <v>142</v>
      </c>
      <c r="BM212" s="115" t="s">
        <v>548</v>
      </c>
    </row>
    <row r="213" spans="2:65" s="1" customFormat="1" ht="19.5" x14ac:dyDescent="0.2">
      <c r="B213" s="28"/>
      <c r="D213" s="131" t="s">
        <v>168</v>
      </c>
      <c r="F213" s="132" t="s">
        <v>964</v>
      </c>
      <c r="I213" s="133"/>
      <c r="L213" s="28"/>
      <c r="M213" s="134"/>
      <c r="T213" s="49"/>
      <c r="AT213" s="13" t="s">
        <v>168</v>
      </c>
      <c r="AU213" s="13" t="s">
        <v>77</v>
      </c>
    </row>
    <row r="214" spans="2:65" s="1" customFormat="1" ht="24.2" customHeight="1" x14ac:dyDescent="0.2">
      <c r="B214" s="28"/>
      <c r="C214" s="103" t="s">
        <v>550</v>
      </c>
      <c r="D214" s="103" t="s">
        <v>135</v>
      </c>
      <c r="E214" s="104" t="s">
        <v>977</v>
      </c>
      <c r="F214" s="105" t="s">
        <v>978</v>
      </c>
      <c r="G214" s="106" t="s">
        <v>138</v>
      </c>
      <c r="H214" s="107">
        <v>48</v>
      </c>
      <c r="I214" s="108"/>
      <c r="J214" s="109">
        <f>ROUND(I214*H214,2)</f>
        <v>0</v>
      </c>
      <c r="K214" s="105" t="s">
        <v>139</v>
      </c>
      <c r="L214" s="110"/>
      <c r="M214" s="111" t="s">
        <v>19</v>
      </c>
      <c r="N214" s="112" t="s">
        <v>40</v>
      </c>
      <c r="P214" s="113">
        <f>O214*H214</f>
        <v>0</v>
      </c>
      <c r="Q214" s="113">
        <v>0</v>
      </c>
      <c r="R214" s="113">
        <f>Q214*H214</f>
        <v>0</v>
      </c>
      <c r="S214" s="113">
        <v>0</v>
      </c>
      <c r="T214" s="114">
        <f>S214*H214</f>
        <v>0</v>
      </c>
      <c r="AR214" s="115" t="s">
        <v>140</v>
      </c>
      <c r="AT214" s="115" t="s">
        <v>135</v>
      </c>
      <c r="AU214" s="115" t="s">
        <v>77</v>
      </c>
      <c r="AY214" s="13" t="s">
        <v>141</v>
      </c>
      <c r="BE214" s="116">
        <f>IF(N214="základní",J214,0)</f>
        <v>0</v>
      </c>
      <c r="BF214" s="116">
        <f>IF(N214="snížená",J214,0)</f>
        <v>0</v>
      </c>
      <c r="BG214" s="116">
        <f>IF(N214="zákl. přenesená",J214,0)</f>
        <v>0</v>
      </c>
      <c r="BH214" s="116">
        <f>IF(N214="sníž. přenesená",J214,0)</f>
        <v>0</v>
      </c>
      <c r="BI214" s="116">
        <f>IF(N214="nulová",J214,0)</f>
        <v>0</v>
      </c>
      <c r="BJ214" s="13" t="s">
        <v>77</v>
      </c>
      <c r="BK214" s="116">
        <f>ROUND(I214*H214,2)</f>
        <v>0</v>
      </c>
      <c r="BL214" s="13" t="s">
        <v>142</v>
      </c>
      <c r="BM214" s="115" t="s">
        <v>551</v>
      </c>
    </row>
    <row r="215" spans="2:65" s="1" customFormat="1" ht="19.5" x14ac:dyDescent="0.2">
      <c r="B215" s="28"/>
      <c r="D215" s="131" t="s">
        <v>168</v>
      </c>
      <c r="F215" s="132" t="s">
        <v>980</v>
      </c>
      <c r="I215" s="133"/>
      <c r="L215" s="28"/>
      <c r="M215" s="134"/>
      <c r="T215" s="49"/>
      <c r="AT215" s="13" t="s">
        <v>168</v>
      </c>
      <c r="AU215" s="13" t="s">
        <v>77</v>
      </c>
    </row>
    <row r="216" spans="2:65" s="1" customFormat="1" ht="24.2" customHeight="1" x14ac:dyDescent="0.2">
      <c r="B216" s="28"/>
      <c r="C216" s="103" t="s">
        <v>322</v>
      </c>
      <c r="D216" s="103" t="s">
        <v>135</v>
      </c>
      <c r="E216" s="104" t="s">
        <v>982</v>
      </c>
      <c r="F216" s="105" t="s">
        <v>983</v>
      </c>
      <c r="G216" s="106" t="s">
        <v>969</v>
      </c>
      <c r="H216" s="107">
        <v>66</v>
      </c>
      <c r="I216" s="108"/>
      <c r="J216" s="109">
        <f>ROUND(I216*H216,2)</f>
        <v>0</v>
      </c>
      <c r="K216" s="105" t="s">
        <v>139</v>
      </c>
      <c r="L216" s="110"/>
      <c r="M216" s="111" t="s">
        <v>19</v>
      </c>
      <c r="N216" s="112" t="s">
        <v>40</v>
      </c>
      <c r="P216" s="113">
        <f>O216*H216</f>
        <v>0</v>
      </c>
      <c r="Q216" s="113">
        <v>0</v>
      </c>
      <c r="R216" s="113">
        <f>Q216*H216</f>
        <v>0</v>
      </c>
      <c r="S216" s="113">
        <v>0</v>
      </c>
      <c r="T216" s="114">
        <f>S216*H216</f>
        <v>0</v>
      </c>
      <c r="AR216" s="115" t="s">
        <v>140</v>
      </c>
      <c r="AT216" s="115" t="s">
        <v>135</v>
      </c>
      <c r="AU216" s="115" t="s">
        <v>77</v>
      </c>
      <c r="AY216" s="13" t="s">
        <v>141</v>
      </c>
      <c r="BE216" s="116">
        <f>IF(N216="základní",J216,0)</f>
        <v>0</v>
      </c>
      <c r="BF216" s="116">
        <f>IF(N216="snížená",J216,0)</f>
        <v>0</v>
      </c>
      <c r="BG216" s="116">
        <f>IF(N216="zákl. přenesená",J216,0)</f>
        <v>0</v>
      </c>
      <c r="BH216" s="116">
        <f>IF(N216="sníž. přenesená",J216,0)</f>
        <v>0</v>
      </c>
      <c r="BI216" s="116">
        <f>IF(N216="nulová",J216,0)</f>
        <v>0</v>
      </c>
      <c r="BJ216" s="13" t="s">
        <v>77</v>
      </c>
      <c r="BK216" s="116">
        <f>ROUND(I216*H216,2)</f>
        <v>0</v>
      </c>
      <c r="BL216" s="13" t="s">
        <v>142</v>
      </c>
      <c r="BM216" s="115" t="s">
        <v>552</v>
      </c>
    </row>
    <row r="217" spans="2:65" s="1" customFormat="1" ht="24.2" customHeight="1" x14ac:dyDescent="0.2">
      <c r="B217" s="28"/>
      <c r="C217" s="103" t="s">
        <v>553</v>
      </c>
      <c r="D217" s="103" t="s">
        <v>135</v>
      </c>
      <c r="E217" s="104" t="s">
        <v>970</v>
      </c>
      <c r="F217" s="105" t="s">
        <v>971</v>
      </c>
      <c r="G217" s="106" t="s">
        <v>138</v>
      </c>
      <c r="H217" s="107">
        <v>53</v>
      </c>
      <c r="I217" s="108"/>
      <c r="J217" s="109">
        <f>ROUND(I217*H217,2)</f>
        <v>0</v>
      </c>
      <c r="K217" s="105" t="s">
        <v>139</v>
      </c>
      <c r="L217" s="110"/>
      <c r="M217" s="111" t="s">
        <v>19</v>
      </c>
      <c r="N217" s="112" t="s">
        <v>40</v>
      </c>
      <c r="P217" s="113">
        <f>O217*H217</f>
        <v>0</v>
      </c>
      <c r="Q217" s="113">
        <v>0</v>
      </c>
      <c r="R217" s="113">
        <f>Q217*H217</f>
        <v>0</v>
      </c>
      <c r="S217" s="113">
        <v>0</v>
      </c>
      <c r="T217" s="114">
        <f>S217*H217</f>
        <v>0</v>
      </c>
      <c r="AR217" s="115" t="s">
        <v>140</v>
      </c>
      <c r="AT217" s="115" t="s">
        <v>135</v>
      </c>
      <c r="AU217" s="115" t="s">
        <v>77</v>
      </c>
      <c r="AY217" s="13" t="s">
        <v>141</v>
      </c>
      <c r="BE217" s="116">
        <f>IF(N217="základní",J217,0)</f>
        <v>0</v>
      </c>
      <c r="BF217" s="116">
        <f>IF(N217="snížená",J217,0)</f>
        <v>0</v>
      </c>
      <c r="BG217" s="116">
        <f>IF(N217="zákl. přenesená",J217,0)</f>
        <v>0</v>
      </c>
      <c r="BH217" s="116">
        <f>IF(N217="sníž. přenesená",J217,0)</f>
        <v>0</v>
      </c>
      <c r="BI217" s="116">
        <f>IF(N217="nulová",J217,0)</f>
        <v>0</v>
      </c>
      <c r="BJ217" s="13" t="s">
        <v>77</v>
      </c>
      <c r="BK217" s="116">
        <f>ROUND(I217*H217,2)</f>
        <v>0</v>
      </c>
      <c r="BL217" s="13" t="s">
        <v>142</v>
      </c>
      <c r="BM217" s="115" t="s">
        <v>554</v>
      </c>
    </row>
    <row r="218" spans="2:65" s="1" customFormat="1" ht="19.5" x14ac:dyDescent="0.2">
      <c r="B218" s="28"/>
      <c r="D218" s="131" t="s">
        <v>168</v>
      </c>
      <c r="F218" s="132" t="s">
        <v>964</v>
      </c>
      <c r="I218" s="133"/>
      <c r="L218" s="28"/>
      <c r="M218" s="134"/>
      <c r="T218" s="49"/>
      <c r="AT218" s="13" t="s">
        <v>168</v>
      </c>
      <c r="AU218" s="13" t="s">
        <v>77</v>
      </c>
    </row>
    <row r="219" spans="2:65" s="1" customFormat="1" ht="16.5" customHeight="1" x14ac:dyDescent="0.2">
      <c r="B219" s="28"/>
      <c r="C219" s="103" t="s">
        <v>326</v>
      </c>
      <c r="D219" s="103" t="s">
        <v>135</v>
      </c>
      <c r="E219" s="104" t="s">
        <v>984</v>
      </c>
      <c r="F219" s="105" t="s">
        <v>985</v>
      </c>
      <c r="G219" s="106" t="s">
        <v>227</v>
      </c>
      <c r="H219" s="107">
        <v>381.75</v>
      </c>
      <c r="I219" s="108"/>
      <c r="J219" s="109">
        <f>ROUND(I219*H219,2)</f>
        <v>0</v>
      </c>
      <c r="K219" s="105" t="s">
        <v>139</v>
      </c>
      <c r="L219" s="110"/>
      <c r="M219" s="111" t="s">
        <v>19</v>
      </c>
      <c r="N219" s="112" t="s">
        <v>40</v>
      </c>
      <c r="P219" s="113">
        <f>O219*H219</f>
        <v>0</v>
      </c>
      <c r="Q219" s="113">
        <v>0</v>
      </c>
      <c r="R219" s="113">
        <f>Q219*H219</f>
        <v>0</v>
      </c>
      <c r="S219" s="113">
        <v>0</v>
      </c>
      <c r="T219" s="114">
        <f>S219*H219</f>
        <v>0</v>
      </c>
      <c r="AR219" s="115" t="s">
        <v>140</v>
      </c>
      <c r="AT219" s="115" t="s">
        <v>135</v>
      </c>
      <c r="AU219" s="115" t="s">
        <v>77</v>
      </c>
      <c r="AY219" s="13" t="s">
        <v>141</v>
      </c>
      <c r="BE219" s="116">
        <f>IF(N219="základní",J219,0)</f>
        <v>0</v>
      </c>
      <c r="BF219" s="116">
        <f>IF(N219="snížená",J219,0)</f>
        <v>0</v>
      </c>
      <c r="BG219" s="116">
        <f>IF(N219="zákl. přenesená",J219,0)</f>
        <v>0</v>
      </c>
      <c r="BH219" s="116">
        <f>IF(N219="sníž. přenesená",J219,0)</f>
        <v>0</v>
      </c>
      <c r="BI219" s="116">
        <f>IF(N219="nulová",J219,0)</f>
        <v>0</v>
      </c>
      <c r="BJ219" s="13" t="s">
        <v>77</v>
      </c>
      <c r="BK219" s="116">
        <f>ROUND(I219*H219,2)</f>
        <v>0</v>
      </c>
      <c r="BL219" s="13" t="s">
        <v>142</v>
      </c>
      <c r="BM219" s="115" t="s">
        <v>555</v>
      </c>
    </row>
    <row r="220" spans="2:65" s="1" customFormat="1" ht="19.5" x14ac:dyDescent="0.2">
      <c r="B220" s="28"/>
      <c r="D220" s="131" t="s">
        <v>168</v>
      </c>
      <c r="F220" s="132" t="s">
        <v>964</v>
      </c>
      <c r="I220" s="133"/>
      <c r="L220" s="28"/>
      <c r="M220" s="134"/>
      <c r="T220" s="49"/>
      <c r="AT220" s="13" t="s">
        <v>168</v>
      </c>
      <c r="AU220" s="13" t="s">
        <v>77</v>
      </c>
    </row>
    <row r="221" spans="2:65" s="1" customFormat="1" ht="16.5" customHeight="1" x14ac:dyDescent="0.2">
      <c r="B221" s="28"/>
      <c r="C221" s="103" t="s">
        <v>556</v>
      </c>
      <c r="D221" s="103" t="s">
        <v>135</v>
      </c>
      <c r="E221" s="104" t="s">
        <v>680</v>
      </c>
      <c r="F221" s="105" t="s">
        <v>681</v>
      </c>
      <c r="G221" s="106" t="s">
        <v>138</v>
      </c>
      <c r="H221" s="107">
        <v>4228</v>
      </c>
      <c r="I221" s="108"/>
      <c r="J221" s="109">
        <f>ROUND(I221*H221,2)</f>
        <v>0</v>
      </c>
      <c r="K221" s="105" t="s">
        <v>139</v>
      </c>
      <c r="L221" s="110"/>
      <c r="M221" s="111" t="s">
        <v>19</v>
      </c>
      <c r="N221" s="112" t="s">
        <v>40</v>
      </c>
      <c r="P221" s="113">
        <f>O221*H221</f>
        <v>0</v>
      </c>
      <c r="Q221" s="113">
        <v>0</v>
      </c>
      <c r="R221" s="113">
        <f>Q221*H221</f>
        <v>0</v>
      </c>
      <c r="S221" s="113">
        <v>0</v>
      </c>
      <c r="T221" s="114">
        <f>S221*H221</f>
        <v>0</v>
      </c>
      <c r="AR221" s="115" t="s">
        <v>140</v>
      </c>
      <c r="AT221" s="115" t="s">
        <v>135</v>
      </c>
      <c r="AU221" s="115" t="s">
        <v>77</v>
      </c>
      <c r="AY221" s="13" t="s">
        <v>141</v>
      </c>
      <c r="BE221" s="116">
        <f>IF(N221="základní",J221,0)</f>
        <v>0</v>
      </c>
      <c r="BF221" s="116">
        <f>IF(N221="snížená",J221,0)</f>
        <v>0</v>
      </c>
      <c r="BG221" s="116">
        <f>IF(N221="zákl. přenesená",J221,0)</f>
        <v>0</v>
      </c>
      <c r="BH221" s="116">
        <f>IF(N221="sníž. přenesená",J221,0)</f>
        <v>0</v>
      </c>
      <c r="BI221" s="116">
        <f>IF(N221="nulová",J221,0)</f>
        <v>0</v>
      </c>
      <c r="BJ221" s="13" t="s">
        <v>77</v>
      </c>
      <c r="BK221" s="116">
        <f>ROUND(I221*H221,2)</f>
        <v>0</v>
      </c>
      <c r="BL221" s="13" t="s">
        <v>142</v>
      </c>
      <c r="BM221" s="115" t="s">
        <v>557</v>
      </c>
    </row>
    <row r="222" spans="2:65" s="1" customFormat="1" ht="19.5" x14ac:dyDescent="0.2">
      <c r="B222" s="28"/>
      <c r="D222" s="131" t="s">
        <v>168</v>
      </c>
      <c r="F222" s="132" t="s">
        <v>964</v>
      </c>
      <c r="I222" s="133"/>
      <c r="L222" s="28"/>
      <c r="M222" s="134"/>
      <c r="T222" s="49"/>
      <c r="AT222" s="13" t="s">
        <v>168</v>
      </c>
      <c r="AU222" s="13" t="s">
        <v>77</v>
      </c>
    </row>
    <row r="223" spans="2:65" s="1" customFormat="1" ht="16.5" customHeight="1" x14ac:dyDescent="0.2">
      <c r="B223" s="28"/>
      <c r="C223" s="103" t="s">
        <v>330</v>
      </c>
      <c r="D223" s="103" t="s">
        <v>135</v>
      </c>
      <c r="E223" s="104" t="s">
        <v>1048</v>
      </c>
      <c r="F223" s="105" t="s">
        <v>1049</v>
      </c>
      <c r="G223" s="106" t="s">
        <v>138</v>
      </c>
      <c r="H223" s="107">
        <v>1</v>
      </c>
      <c r="I223" s="108"/>
      <c r="J223" s="109">
        <f t="shared" ref="J223:J237" si="20">ROUND(I223*H223,2)</f>
        <v>0</v>
      </c>
      <c r="K223" s="105" t="s">
        <v>139</v>
      </c>
      <c r="L223" s="110"/>
      <c r="M223" s="111" t="s">
        <v>19</v>
      </c>
      <c r="N223" s="112" t="s">
        <v>40</v>
      </c>
      <c r="P223" s="113">
        <f t="shared" ref="P223:P237" si="21">O223*H223</f>
        <v>0</v>
      </c>
      <c r="Q223" s="113">
        <v>0</v>
      </c>
      <c r="R223" s="113">
        <f t="shared" ref="R223:R237" si="22">Q223*H223</f>
        <v>0</v>
      </c>
      <c r="S223" s="113">
        <v>0</v>
      </c>
      <c r="T223" s="114">
        <f t="shared" ref="T223:T237" si="23">S223*H223</f>
        <v>0</v>
      </c>
      <c r="AR223" s="115" t="s">
        <v>140</v>
      </c>
      <c r="AT223" s="115" t="s">
        <v>135</v>
      </c>
      <c r="AU223" s="115" t="s">
        <v>77</v>
      </c>
      <c r="AY223" s="13" t="s">
        <v>141</v>
      </c>
      <c r="BE223" s="116">
        <f t="shared" ref="BE223:BE237" si="24">IF(N223="základní",J223,0)</f>
        <v>0</v>
      </c>
      <c r="BF223" s="116">
        <f t="shared" ref="BF223:BF237" si="25">IF(N223="snížená",J223,0)</f>
        <v>0</v>
      </c>
      <c r="BG223" s="116">
        <f t="shared" ref="BG223:BG237" si="26">IF(N223="zákl. přenesená",J223,0)</f>
        <v>0</v>
      </c>
      <c r="BH223" s="116">
        <f t="shared" ref="BH223:BH237" si="27">IF(N223="sníž. přenesená",J223,0)</f>
        <v>0</v>
      </c>
      <c r="BI223" s="116">
        <f t="shared" ref="BI223:BI237" si="28">IF(N223="nulová",J223,0)</f>
        <v>0</v>
      </c>
      <c r="BJ223" s="13" t="s">
        <v>77</v>
      </c>
      <c r="BK223" s="116">
        <f t="shared" ref="BK223:BK237" si="29">ROUND(I223*H223,2)</f>
        <v>0</v>
      </c>
      <c r="BL223" s="13" t="s">
        <v>142</v>
      </c>
      <c r="BM223" s="115" t="s">
        <v>1050</v>
      </c>
    </row>
    <row r="224" spans="2:65" s="1" customFormat="1" ht="16.5" customHeight="1" x14ac:dyDescent="0.2">
      <c r="B224" s="28"/>
      <c r="C224" s="103" t="s">
        <v>1051</v>
      </c>
      <c r="D224" s="103" t="s">
        <v>135</v>
      </c>
      <c r="E224" s="104" t="s">
        <v>1052</v>
      </c>
      <c r="F224" s="105" t="s">
        <v>1053</v>
      </c>
      <c r="G224" s="106" t="s">
        <v>138</v>
      </c>
      <c r="H224" s="107">
        <v>1</v>
      </c>
      <c r="I224" s="108"/>
      <c r="J224" s="109">
        <f t="shared" si="20"/>
        <v>0</v>
      </c>
      <c r="K224" s="105" t="s">
        <v>139</v>
      </c>
      <c r="L224" s="110"/>
      <c r="M224" s="111" t="s">
        <v>19</v>
      </c>
      <c r="N224" s="112" t="s">
        <v>40</v>
      </c>
      <c r="P224" s="113">
        <f t="shared" si="21"/>
        <v>0</v>
      </c>
      <c r="Q224" s="113">
        <v>0</v>
      </c>
      <c r="R224" s="113">
        <f t="shared" si="22"/>
        <v>0</v>
      </c>
      <c r="S224" s="113">
        <v>0</v>
      </c>
      <c r="T224" s="114">
        <f t="shared" si="23"/>
        <v>0</v>
      </c>
      <c r="AR224" s="115" t="s">
        <v>140</v>
      </c>
      <c r="AT224" s="115" t="s">
        <v>135</v>
      </c>
      <c r="AU224" s="115" t="s">
        <v>77</v>
      </c>
      <c r="AY224" s="13" t="s">
        <v>141</v>
      </c>
      <c r="BE224" s="116">
        <f t="shared" si="24"/>
        <v>0</v>
      </c>
      <c r="BF224" s="116">
        <f t="shared" si="25"/>
        <v>0</v>
      </c>
      <c r="BG224" s="116">
        <f t="shared" si="26"/>
        <v>0</v>
      </c>
      <c r="BH224" s="116">
        <f t="shared" si="27"/>
        <v>0</v>
      </c>
      <c r="BI224" s="116">
        <f t="shared" si="28"/>
        <v>0</v>
      </c>
      <c r="BJ224" s="13" t="s">
        <v>77</v>
      </c>
      <c r="BK224" s="116">
        <f t="shared" si="29"/>
        <v>0</v>
      </c>
      <c r="BL224" s="13" t="s">
        <v>142</v>
      </c>
      <c r="BM224" s="115" t="s">
        <v>1054</v>
      </c>
    </row>
    <row r="225" spans="2:65" s="1" customFormat="1" ht="16.5" customHeight="1" x14ac:dyDescent="0.2">
      <c r="B225" s="28"/>
      <c r="C225" s="103" t="s">
        <v>421</v>
      </c>
      <c r="D225" s="103" t="s">
        <v>135</v>
      </c>
      <c r="E225" s="104" t="s">
        <v>986</v>
      </c>
      <c r="F225" s="105" t="s">
        <v>987</v>
      </c>
      <c r="G225" s="106" t="s">
        <v>138</v>
      </c>
      <c r="H225" s="107">
        <v>3</v>
      </c>
      <c r="I225" s="108"/>
      <c r="J225" s="109">
        <f t="shared" si="20"/>
        <v>0</v>
      </c>
      <c r="K225" s="105" t="s">
        <v>139</v>
      </c>
      <c r="L225" s="110"/>
      <c r="M225" s="111" t="s">
        <v>19</v>
      </c>
      <c r="N225" s="112" t="s">
        <v>40</v>
      </c>
      <c r="P225" s="113">
        <f t="shared" si="21"/>
        <v>0</v>
      </c>
      <c r="Q225" s="113">
        <v>0</v>
      </c>
      <c r="R225" s="113">
        <f t="shared" si="22"/>
        <v>0</v>
      </c>
      <c r="S225" s="113">
        <v>0</v>
      </c>
      <c r="T225" s="114">
        <f t="shared" si="23"/>
        <v>0</v>
      </c>
      <c r="AR225" s="115" t="s">
        <v>140</v>
      </c>
      <c r="AT225" s="115" t="s">
        <v>135</v>
      </c>
      <c r="AU225" s="115" t="s">
        <v>77</v>
      </c>
      <c r="AY225" s="13" t="s">
        <v>141</v>
      </c>
      <c r="BE225" s="116">
        <f t="shared" si="24"/>
        <v>0</v>
      </c>
      <c r="BF225" s="116">
        <f t="shared" si="25"/>
        <v>0</v>
      </c>
      <c r="BG225" s="116">
        <f t="shared" si="26"/>
        <v>0</v>
      </c>
      <c r="BH225" s="116">
        <f t="shared" si="27"/>
        <v>0</v>
      </c>
      <c r="BI225" s="116">
        <f t="shared" si="28"/>
        <v>0</v>
      </c>
      <c r="BJ225" s="13" t="s">
        <v>77</v>
      </c>
      <c r="BK225" s="116">
        <f t="shared" si="29"/>
        <v>0</v>
      </c>
      <c r="BL225" s="13" t="s">
        <v>142</v>
      </c>
      <c r="BM225" s="115" t="s">
        <v>1055</v>
      </c>
    </row>
    <row r="226" spans="2:65" s="1" customFormat="1" ht="16.5" customHeight="1" x14ac:dyDescent="0.2">
      <c r="B226" s="28"/>
      <c r="C226" s="103" t="s">
        <v>1056</v>
      </c>
      <c r="D226" s="103" t="s">
        <v>135</v>
      </c>
      <c r="E226" s="104" t="s">
        <v>988</v>
      </c>
      <c r="F226" s="105" t="s">
        <v>989</v>
      </c>
      <c r="G226" s="106" t="s">
        <v>138</v>
      </c>
      <c r="H226" s="107">
        <v>4</v>
      </c>
      <c r="I226" s="108"/>
      <c r="J226" s="109">
        <f t="shared" si="20"/>
        <v>0</v>
      </c>
      <c r="K226" s="105" t="s">
        <v>139</v>
      </c>
      <c r="L226" s="110"/>
      <c r="M226" s="111" t="s">
        <v>19</v>
      </c>
      <c r="N226" s="112" t="s">
        <v>40</v>
      </c>
      <c r="P226" s="113">
        <f t="shared" si="21"/>
        <v>0</v>
      </c>
      <c r="Q226" s="113">
        <v>0</v>
      </c>
      <c r="R226" s="113">
        <f t="shared" si="22"/>
        <v>0</v>
      </c>
      <c r="S226" s="113">
        <v>0</v>
      </c>
      <c r="T226" s="114">
        <f t="shared" si="23"/>
        <v>0</v>
      </c>
      <c r="AR226" s="115" t="s">
        <v>140</v>
      </c>
      <c r="AT226" s="115" t="s">
        <v>135</v>
      </c>
      <c r="AU226" s="115" t="s">
        <v>77</v>
      </c>
      <c r="AY226" s="13" t="s">
        <v>141</v>
      </c>
      <c r="BE226" s="116">
        <f t="shared" si="24"/>
        <v>0</v>
      </c>
      <c r="BF226" s="116">
        <f t="shared" si="25"/>
        <v>0</v>
      </c>
      <c r="BG226" s="116">
        <f t="shared" si="26"/>
        <v>0</v>
      </c>
      <c r="BH226" s="116">
        <f t="shared" si="27"/>
        <v>0</v>
      </c>
      <c r="BI226" s="116">
        <f t="shared" si="28"/>
        <v>0</v>
      </c>
      <c r="BJ226" s="13" t="s">
        <v>77</v>
      </c>
      <c r="BK226" s="116">
        <f t="shared" si="29"/>
        <v>0</v>
      </c>
      <c r="BL226" s="13" t="s">
        <v>142</v>
      </c>
      <c r="BM226" s="115" t="s">
        <v>1057</v>
      </c>
    </row>
    <row r="227" spans="2:65" s="1" customFormat="1" ht="16.5" customHeight="1" x14ac:dyDescent="0.2">
      <c r="B227" s="28"/>
      <c r="C227" s="103" t="s">
        <v>423</v>
      </c>
      <c r="D227" s="103" t="s">
        <v>135</v>
      </c>
      <c r="E227" s="104" t="s">
        <v>990</v>
      </c>
      <c r="F227" s="105" t="s">
        <v>991</v>
      </c>
      <c r="G227" s="106" t="s">
        <v>138</v>
      </c>
      <c r="H227" s="107">
        <v>4</v>
      </c>
      <c r="I227" s="108"/>
      <c r="J227" s="109">
        <f t="shared" si="20"/>
        <v>0</v>
      </c>
      <c r="K227" s="105" t="s">
        <v>139</v>
      </c>
      <c r="L227" s="110"/>
      <c r="M227" s="111" t="s">
        <v>19</v>
      </c>
      <c r="N227" s="112" t="s">
        <v>40</v>
      </c>
      <c r="P227" s="113">
        <f t="shared" si="21"/>
        <v>0</v>
      </c>
      <c r="Q227" s="113">
        <v>0</v>
      </c>
      <c r="R227" s="113">
        <f t="shared" si="22"/>
        <v>0</v>
      </c>
      <c r="S227" s="113">
        <v>0</v>
      </c>
      <c r="T227" s="114">
        <f t="shared" si="23"/>
        <v>0</v>
      </c>
      <c r="AR227" s="115" t="s">
        <v>140</v>
      </c>
      <c r="AT227" s="115" t="s">
        <v>135</v>
      </c>
      <c r="AU227" s="115" t="s">
        <v>77</v>
      </c>
      <c r="AY227" s="13" t="s">
        <v>141</v>
      </c>
      <c r="BE227" s="116">
        <f t="shared" si="24"/>
        <v>0</v>
      </c>
      <c r="BF227" s="116">
        <f t="shared" si="25"/>
        <v>0</v>
      </c>
      <c r="BG227" s="116">
        <f t="shared" si="26"/>
        <v>0</v>
      </c>
      <c r="BH227" s="116">
        <f t="shared" si="27"/>
        <v>0</v>
      </c>
      <c r="BI227" s="116">
        <f t="shared" si="28"/>
        <v>0</v>
      </c>
      <c r="BJ227" s="13" t="s">
        <v>77</v>
      </c>
      <c r="BK227" s="116">
        <f t="shared" si="29"/>
        <v>0</v>
      </c>
      <c r="BL227" s="13" t="s">
        <v>142</v>
      </c>
      <c r="BM227" s="115" t="s">
        <v>1058</v>
      </c>
    </row>
    <row r="228" spans="2:65" s="1" customFormat="1" ht="16.5" customHeight="1" x14ac:dyDescent="0.2">
      <c r="B228" s="28"/>
      <c r="C228" s="103" t="s">
        <v>1059</v>
      </c>
      <c r="D228" s="103" t="s">
        <v>135</v>
      </c>
      <c r="E228" s="104" t="s">
        <v>992</v>
      </c>
      <c r="F228" s="105" t="s">
        <v>993</v>
      </c>
      <c r="G228" s="106" t="s">
        <v>138</v>
      </c>
      <c r="H228" s="107">
        <v>2</v>
      </c>
      <c r="I228" s="108"/>
      <c r="J228" s="109">
        <f t="shared" si="20"/>
        <v>0</v>
      </c>
      <c r="K228" s="105" t="s">
        <v>139</v>
      </c>
      <c r="L228" s="110"/>
      <c r="M228" s="111" t="s">
        <v>19</v>
      </c>
      <c r="N228" s="112" t="s">
        <v>40</v>
      </c>
      <c r="P228" s="113">
        <f t="shared" si="21"/>
        <v>0</v>
      </c>
      <c r="Q228" s="113">
        <v>0</v>
      </c>
      <c r="R228" s="113">
        <f t="shared" si="22"/>
        <v>0</v>
      </c>
      <c r="S228" s="113">
        <v>0</v>
      </c>
      <c r="T228" s="114">
        <f t="shared" si="23"/>
        <v>0</v>
      </c>
      <c r="AR228" s="115" t="s">
        <v>140</v>
      </c>
      <c r="AT228" s="115" t="s">
        <v>135</v>
      </c>
      <c r="AU228" s="115" t="s">
        <v>77</v>
      </c>
      <c r="AY228" s="13" t="s">
        <v>141</v>
      </c>
      <c r="BE228" s="116">
        <f t="shared" si="24"/>
        <v>0</v>
      </c>
      <c r="BF228" s="116">
        <f t="shared" si="25"/>
        <v>0</v>
      </c>
      <c r="BG228" s="116">
        <f t="shared" si="26"/>
        <v>0</v>
      </c>
      <c r="BH228" s="116">
        <f t="shared" si="27"/>
        <v>0</v>
      </c>
      <c r="BI228" s="116">
        <f t="shared" si="28"/>
        <v>0</v>
      </c>
      <c r="BJ228" s="13" t="s">
        <v>77</v>
      </c>
      <c r="BK228" s="116">
        <f t="shared" si="29"/>
        <v>0</v>
      </c>
      <c r="BL228" s="13" t="s">
        <v>142</v>
      </c>
      <c r="BM228" s="115" t="s">
        <v>1060</v>
      </c>
    </row>
    <row r="229" spans="2:65" s="1" customFormat="1" ht="16.5" customHeight="1" x14ac:dyDescent="0.2">
      <c r="B229" s="28"/>
      <c r="C229" s="103" t="s">
        <v>426</v>
      </c>
      <c r="D229" s="103" t="s">
        <v>135</v>
      </c>
      <c r="E229" s="104" t="s">
        <v>1061</v>
      </c>
      <c r="F229" s="105" t="s">
        <v>1062</v>
      </c>
      <c r="G229" s="106" t="s">
        <v>138</v>
      </c>
      <c r="H229" s="107">
        <v>1</v>
      </c>
      <c r="I229" s="108"/>
      <c r="J229" s="109">
        <f t="shared" si="20"/>
        <v>0</v>
      </c>
      <c r="K229" s="105" t="s">
        <v>139</v>
      </c>
      <c r="L229" s="110"/>
      <c r="M229" s="111" t="s">
        <v>19</v>
      </c>
      <c r="N229" s="112" t="s">
        <v>40</v>
      </c>
      <c r="P229" s="113">
        <f t="shared" si="21"/>
        <v>0</v>
      </c>
      <c r="Q229" s="113">
        <v>0</v>
      </c>
      <c r="R229" s="113">
        <f t="shared" si="22"/>
        <v>0</v>
      </c>
      <c r="S229" s="113">
        <v>0</v>
      </c>
      <c r="T229" s="114">
        <f t="shared" si="23"/>
        <v>0</v>
      </c>
      <c r="AR229" s="115" t="s">
        <v>140</v>
      </c>
      <c r="AT229" s="115" t="s">
        <v>135</v>
      </c>
      <c r="AU229" s="115" t="s">
        <v>77</v>
      </c>
      <c r="AY229" s="13" t="s">
        <v>141</v>
      </c>
      <c r="BE229" s="116">
        <f t="shared" si="24"/>
        <v>0</v>
      </c>
      <c r="BF229" s="116">
        <f t="shared" si="25"/>
        <v>0</v>
      </c>
      <c r="BG229" s="116">
        <f t="shared" si="26"/>
        <v>0</v>
      </c>
      <c r="BH229" s="116">
        <f t="shared" si="27"/>
        <v>0</v>
      </c>
      <c r="BI229" s="116">
        <f t="shared" si="28"/>
        <v>0</v>
      </c>
      <c r="BJ229" s="13" t="s">
        <v>77</v>
      </c>
      <c r="BK229" s="116">
        <f t="shared" si="29"/>
        <v>0</v>
      </c>
      <c r="BL229" s="13" t="s">
        <v>142</v>
      </c>
      <c r="BM229" s="115" t="s">
        <v>1063</v>
      </c>
    </row>
    <row r="230" spans="2:65" s="1" customFormat="1" ht="16.5" customHeight="1" x14ac:dyDescent="0.2">
      <c r="B230" s="28"/>
      <c r="C230" s="103" t="s">
        <v>1064</v>
      </c>
      <c r="D230" s="103" t="s">
        <v>135</v>
      </c>
      <c r="E230" s="104" t="s">
        <v>1065</v>
      </c>
      <c r="F230" s="105" t="s">
        <v>1066</v>
      </c>
      <c r="G230" s="106" t="s">
        <v>138</v>
      </c>
      <c r="H230" s="107">
        <v>1</v>
      </c>
      <c r="I230" s="108"/>
      <c r="J230" s="109">
        <f t="shared" si="20"/>
        <v>0</v>
      </c>
      <c r="K230" s="105" t="s">
        <v>139</v>
      </c>
      <c r="L230" s="110"/>
      <c r="M230" s="111" t="s">
        <v>19</v>
      </c>
      <c r="N230" s="112" t="s">
        <v>40</v>
      </c>
      <c r="P230" s="113">
        <f t="shared" si="21"/>
        <v>0</v>
      </c>
      <c r="Q230" s="113">
        <v>0</v>
      </c>
      <c r="R230" s="113">
        <f t="shared" si="22"/>
        <v>0</v>
      </c>
      <c r="S230" s="113">
        <v>0</v>
      </c>
      <c r="T230" s="114">
        <f t="shared" si="23"/>
        <v>0</v>
      </c>
      <c r="AR230" s="115" t="s">
        <v>140</v>
      </c>
      <c r="AT230" s="115" t="s">
        <v>135</v>
      </c>
      <c r="AU230" s="115" t="s">
        <v>77</v>
      </c>
      <c r="AY230" s="13" t="s">
        <v>141</v>
      </c>
      <c r="BE230" s="116">
        <f t="shared" si="24"/>
        <v>0</v>
      </c>
      <c r="BF230" s="116">
        <f t="shared" si="25"/>
        <v>0</v>
      </c>
      <c r="BG230" s="116">
        <f t="shared" si="26"/>
        <v>0</v>
      </c>
      <c r="BH230" s="116">
        <f t="shared" si="27"/>
        <v>0</v>
      </c>
      <c r="BI230" s="116">
        <f t="shared" si="28"/>
        <v>0</v>
      </c>
      <c r="BJ230" s="13" t="s">
        <v>77</v>
      </c>
      <c r="BK230" s="116">
        <f t="shared" si="29"/>
        <v>0</v>
      </c>
      <c r="BL230" s="13" t="s">
        <v>142</v>
      </c>
      <c r="BM230" s="115" t="s">
        <v>1067</v>
      </c>
    </row>
    <row r="231" spans="2:65" s="1" customFormat="1" ht="16.5" customHeight="1" x14ac:dyDescent="0.2">
      <c r="B231" s="28"/>
      <c r="C231" s="103" t="s">
        <v>429</v>
      </c>
      <c r="D231" s="103" t="s">
        <v>135</v>
      </c>
      <c r="E231" s="104" t="s">
        <v>998</v>
      </c>
      <c r="F231" s="105" t="s">
        <v>999</v>
      </c>
      <c r="G231" s="106" t="s">
        <v>138</v>
      </c>
      <c r="H231" s="107">
        <v>4</v>
      </c>
      <c r="I231" s="108"/>
      <c r="J231" s="109">
        <f t="shared" si="20"/>
        <v>0</v>
      </c>
      <c r="K231" s="105" t="s">
        <v>139</v>
      </c>
      <c r="L231" s="110"/>
      <c r="M231" s="111" t="s">
        <v>19</v>
      </c>
      <c r="N231" s="112" t="s">
        <v>40</v>
      </c>
      <c r="P231" s="113">
        <f t="shared" si="21"/>
        <v>0</v>
      </c>
      <c r="Q231" s="113">
        <v>0</v>
      </c>
      <c r="R231" s="113">
        <f t="shared" si="22"/>
        <v>0</v>
      </c>
      <c r="S231" s="113">
        <v>0</v>
      </c>
      <c r="T231" s="114">
        <f t="shared" si="23"/>
        <v>0</v>
      </c>
      <c r="AR231" s="115" t="s">
        <v>140</v>
      </c>
      <c r="AT231" s="115" t="s">
        <v>135</v>
      </c>
      <c r="AU231" s="115" t="s">
        <v>77</v>
      </c>
      <c r="AY231" s="13" t="s">
        <v>141</v>
      </c>
      <c r="BE231" s="116">
        <f t="shared" si="24"/>
        <v>0</v>
      </c>
      <c r="BF231" s="116">
        <f t="shared" si="25"/>
        <v>0</v>
      </c>
      <c r="BG231" s="116">
        <f t="shared" si="26"/>
        <v>0</v>
      </c>
      <c r="BH231" s="116">
        <f t="shared" si="27"/>
        <v>0</v>
      </c>
      <c r="BI231" s="116">
        <f t="shared" si="28"/>
        <v>0</v>
      </c>
      <c r="BJ231" s="13" t="s">
        <v>77</v>
      </c>
      <c r="BK231" s="116">
        <f t="shared" si="29"/>
        <v>0</v>
      </c>
      <c r="BL231" s="13" t="s">
        <v>142</v>
      </c>
      <c r="BM231" s="115" t="s">
        <v>1068</v>
      </c>
    </row>
    <row r="232" spans="2:65" s="1" customFormat="1" ht="16.5" customHeight="1" x14ac:dyDescent="0.2">
      <c r="B232" s="28"/>
      <c r="C232" s="103" t="s">
        <v>1069</v>
      </c>
      <c r="D232" s="103" t="s">
        <v>135</v>
      </c>
      <c r="E232" s="104" t="s">
        <v>1000</v>
      </c>
      <c r="F232" s="105" t="s">
        <v>1001</v>
      </c>
      <c r="G232" s="106" t="s">
        <v>138</v>
      </c>
      <c r="H232" s="107">
        <v>2</v>
      </c>
      <c r="I232" s="108"/>
      <c r="J232" s="109">
        <f t="shared" si="20"/>
        <v>0</v>
      </c>
      <c r="K232" s="105" t="s">
        <v>139</v>
      </c>
      <c r="L232" s="110"/>
      <c r="M232" s="111" t="s">
        <v>19</v>
      </c>
      <c r="N232" s="112" t="s">
        <v>40</v>
      </c>
      <c r="P232" s="113">
        <f t="shared" si="21"/>
        <v>0</v>
      </c>
      <c r="Q232" s="113">
        <v>0</v>
      </c>
      <c r="R232" s="113">
        <f t="shared" si="22"/>
        <v>0</v>
      </c>
      <c r="S232" s="113">
        <v>0</v>
      </c>
      <c r="T232" s="114">
        <f t="shared" si="23"/>
        <v>0</v>
      </c>
      <c r="AR232" s="115" t="s">
        <v>140</v>
      </c>
      <c r="AT232" s="115" t="s">
        <v>135</v>
      </c>
      <c r="AU232" s="115" t="s">
        <v>77</v>
      </c>
      <c r="AY232" s="13" t="s">
        <v>141</v>
      </c>
      <c r="BE232" s="116">
        <f t="shared" si="24"/>
        <v>0</v>
      </c>
      <c r="BF232" s="116">
        <f t="shared" si="25"/>
        <v>0</v>
      </c>
      <c r="BG232" s="116">
        <f t="shared" si="26"/>
        <v>0</v>
      </c>
      <c r="BH232" s="116">
        <f t="shared" si="27"/>
        <v>0</v>
      </c>
      <c r="BI232" s="116">
        <f t="shared" si="28"/>
        <v>0</v>
      </c>
      <c r="BJ232" s="13" t="s">
        <v>77</v>
      </c>
      <c r="BK232" s="116">
        <f t="shared" si="29"/>
        <v>0</v>
      </c>
      <c r="BL232" s="13" t="s">
        <v>142</v>
      </c>
      <c r="BM232" s="115" t="s">
        <v>1070</v>
      </c>
    </row>
    <row r="233" spans="2:65" s="1" customFormat="1" ht="16.5" customHeight="1" x14ac:dyDescent="0.2">
      <c r="B233" s="28"/>
      <c r="C233" s="103" t="s">
        <v>434</v>
      </c>
      <c r="D233" s="103" t="s">
        <v>135</v>
      </c>
      <c r="E233" s="104" t="s">
        <v>1002</v>
      </c>
      <c r="F233" s="105" t="s">
        <v>1003</v>
      </c>
      <c r="G233" s="106" t="s">
        <v>138</v>
      </c>
      <c r="H233" s="107">
        <v>3</v>
      </c>
      <c r="I233" s="108"/>
      <c r="J233" s="109">
        <f t="shared" si="20"/>
        <v>0</v>
      </c>
      <c r="K233" s="105" t="s">
        <v>139</v>
      </c>
      <c r="L233" s="110"/>
      <c r="M233" s="111" t="s">
        <v>19</v>
      </c>
      <c r="N233" s="112" t="s">
        <v>40</v>
      </c>
      <c r="P233" s="113">
        <f t="shared" si="21"/>
        <v>0</v>
      </c>
      <c r="Q233" s="113">
        <v>0</v>
      </c>
      <c r="R233" s="113">
        <f t="shared" si="22"/>
        <v>0</v>
      </c>
      <c r="S233" s="113">
        <v>0</v>
      </c>
      <c r="T233" s="114">
        <f t="shared" si="23"/>
        <v>0</v>
      </c>
      <c r="AR233" s="115" t="s">
        <v>140</v>
      </c>
      <c r="AT233" s="115" t="s">
        <v>135</v>
      </c>
      <c r="AU233" s="115" t="s">
        <v>77</v>
      </c>
      <c r="AY233" s="13" t="s">
        <v>141</v>
      </c>
      <c r="BE233" s="116">
        <f t="shared" si="24"/>
        <v>0</v>
      </c>
      <c r="BF233" s="116">
        <f t="shared" si="25"/>
        <v>0</v>
      </c>
      <c r="BG233" s="116">
        <f t="shared" si="26"/>
        <v>0</v>
      </c>
      <c r="BH233" s="116">
        <f t="shared" si="27"/>
        <v>0</v>
      </c>
      <c r="BI233" s="116">
        <f t="shared" si="28"/>
        <v>0</v>
      </c>
      <c r="BJ233" s="13" t="s">
        <v>77</v>
      </c>
      <c r="BK233" s="116">
        <f t="shared" si="29"/>
        <v>0</v>
      </c>
      <c r="BL233" s="13" t="s">
        <v>142</v>
      </c>
      <c r="BM233" s="115" t="s">
        <v>1071</v>
      </c>
    </row>
    <row r="234" spans="2:65" s="1" customFormat="1" ht="16.5" customHeight="1" x14ac:dyDescent="0.2">
      <c r="B234" s="28"/>
      <c r="C234" s="103" t="s">
        <v>1072</v>
      </c>
      <c r="D234" s="103" t="s">
        <v>135</v>
      </c>
      <c r="E234" s="104" t="s">
        <v>1004</v>
      </c>
      <c r="F234" s="105" t="s">
        <v>1005</v>
      </c>
      <c r="G234" s="106" t="s">
        <v>138</v>
      </c>
      <c r="H234" s="107">
        <v>4</v>
      </c>
      <c r="I234" s="108"/>
      <c r="J234" s="109">
        <f t="shared" si="20"/>
        <v>0</v>
      </c>
      <c r="K234" s="105" t="s">
        <v>139</v>
      </c>
      <c r="L234" s="110"/>
      <c r="M234" s="111" t="s">
        <v>19</v>
      </c>
      <c r="N234" s="112" t="s">
        <v>40</v>
      </c>
      <c r="P234" s="113">
        <f t="shared" si="21"/>
        <v>0</v>
      </c>
      <c r="Q234" s="113">
        <v>0</v>
      </c>
      <c r="R234" s="113">
        <f t="shared" si="22"/>
        <v>0</v>
      </c>
      <c r="S234" s="113">
        <v>0</v>
      </c>
      <c r="T234" s="114">
        <f t="shared" si="23"/>
        <v>0</v>
      </c>
      <c r="AR234" s="115" t="s">
        <v>140</v>
      </c>
      <c r="AT234" s="115" t="s">
        <v>135</v>
      </c>
      <c r="AU234" s="115" t="s">
        <v>77</v>
      </c>
      <c r="AY234" s="13" t="s">
        <v>141</v>
      </c>
      <c r="BE234" s="116">
        <f t="shared" si="24"/>
        <v>0</v>
      </c>
      <c r="BF234" s="116">
        <f t="shared" si="25"/>
        <v>0</v>
      </c>
      <c r="BG234" s="116">
        <f t="shared" si="26"/>
        <v>0</v>
      </c>
      <c r="BH234" s="116">
        <f t="shared" si="27"/>
        <v>0</v>
      </c>
      <c r="BI234" s="116">
        <f t="shared" si="28"/>
        <v>0</v>
      </c>
      <c r="BJ234" s="13" t="s">
        <v>77</v>
      </c>
      <c r="BK234" s="116">
        <f t="shared" si="29"/>
        <v>0</v>
      </c>
      <c r="BL234" s="13" t="s">
        <v>142</v>
      </c>
      <c r="BM234" s="115" t="s">
        <v>1073</v>
      </c>
    </row>
    <row r="235" spans="2:65" s="1" customFormat="1" ht="16.5" customHeight="1" x14ac:dyDescent="0.2">
      <c r="B235" s="28"/>
      <c r="C235" s="103" t="s">
        <v>437</v>
      </c>
      <c r="D235" s="103" t="s">
        <v>135</v>
      </c>
      <c r="E235" s="104" t="s">
        <v>1012</v>
      </c>
      <c r="F235" s="105" t="s">
        <v>1013</v>
      </c>
      <c r="G235" s="106" t="s">
        <v>138</v>
      </c>
      <c r="H235" s="107">
        <v>1</v>
      </c>
      <c r="I235" s="108"/>
      <c r="J235" s="109">
        <f t="shared" si="20"/>
        <v>0</v>
      </c>
      <c r="K235" s="105" t="s">
        <v>139</v>
      </c>
      <c r="L235" s="110"/>
      <c r="M235" s="111" t="s">
        <v>19</v>
      </c>
      <c r="N235" s="112" t="s">
        <v>40</v>
      </c>
      <c r="P235" s="113">
        <f t="shared" si="21"/>
        <v>0</v>
      </c>
      <c r="Q235" s="113">
        <v>0</v>
      </c>
      <c r="R235" s="113">
        <f t="shared" si="22"/>
        <v>0</v>
      </c>
      <c r="S235" s="113">
        <v>0</v>
      </c>
      <c r="T235" s="114">
        <f t="shared" si="23"/>
        <v>0</v>
      </c>
      <c r="AR235" s="115" t="s">
        <v>140</v>
      </c>
      <c r="AT235" s="115" t="s">
        <v>135</v>
      </c>
      <c r="AU235" s="115" t="s">
        <v>77</v>
      </c>
      <c r="AY235" s="13" t="s">
        <v>141</v>
      </c>
      <c r="BE235" s="116">
        <f t="shared" si="24"/>
        <v>0</v>
      </c>
      <c r="BF235" s="116">
        <f t="shared" si="25"/>
        <v>0</v>
      </c>
      <c r="BG235" s="116">
        <f t="shared" si="26"/>
        <v>0</v>
      </c>
      <c r="BH235" s="116">
        <f t="shared" si="27"/>
        <v>0</v>
      </c>
      <c r="BI235" s="116">
        <f t="shared" si="28"/>
        <v>0</v>
      </c>
      <c r="BJ235" s="13" t="s">
        <v>77</v>
      </c>
      <c r="BK235" s="116">
        <f t="shared" si="29"/>
        <v>0</v>
      </c>
      <c r="BL235" s="13" t="s">
        <v>142</v>
      </c>
      <c r="BM235" s="115" t="s">
        <v>1074</v>
      </c>
    </row>
    <row r="236" spans="2:65" s="1" customFormat="1" ht="16.5" customHeight="1" x14ac:dyDescent="0.2">
      <c r="B236" s="28"/>
      <c r="C236" s="103" t="s">
        <v>1075</v>
      </c>
      <c r="D236" s="103" t="s">
        <v>135</v>
      </c>
      <c r="E236" s="104" t="s">
        <v>1014</v>
      </c>
      <c r="F236" s="105" t="s">
        <v>1015</v>
      </c>
      <c r="G236" s="106" t="s">
        <v>138</v>
      </c>
      <c r="H236" s="107">
        <v>5</v>
      </c>
      <c r="I236" s="108"/>
      <c r="J236" s="109">
        <f t="shared" si="20"/>
        <v>0</v>
      </c>
      <c r="K236" s="105" t="s">
        <v>139</v>
      </c>
      <c r="L236" s="110"/>
      <c r="M236" s="111" t="s">
        <v>19</v>
      </c>
      <c r="N236" s="112" t="s">
        <v>40</v>
      </c>
      <c r="P236" s="113">
        <f t="shared" si="21"/>
        <v>0</v>
      </c>
      <c r="Q236" s="113">
        <v>0</v>
      </c>
      <c r="R236" s="113">
        <f t="shared" si="22"/>
        <v>0</v>
      </c>
      <c r="S236" s="113">
        <v>0</v>
      </c>
      <c r="T236" s="114">
        <f t="shared" si="23"/>
        <v>0</v>
      </c>
      <c r="AR236" s="115" t="s">
        <v>140</v>
      </c>
      <c r="AT236" s="115" t="s">
        <v>135</v>
      </c>
      <c r="AU236" s="115" t="s">
        <v>77</v>
      </c>
      <c r="AY236" s="13" t="s">
        <v>141</v>
      </c>
      <c r="BE236" s="116">
        <f t="shared" si="24"/>
        <v>0</v>
      </c>
      <c r="BF236" s="116">
        <f t="shared" si="25"/>
        <v>0</v>
      </c>
      <c r="BG236" s="116">
        <f t="shared" si="26"/>
        <v>0</v>
      </c>
      <c r="BH236" s="116">
        <f t="shared" si="27"/>
        <v>0</v>
      </c>
      <c r="BI236" s="116">
        <f t="shared" si="28"/>
        <v>0</v>
      </c>
      <c r="BJ236" s="13" t="s">
        <v>77</v>
      </c>
      <c r="BK236" s="116">
        <f t="shared" si="29"/>
        <v>0</v>
      </c>
      <c r="BL236" s="13" t="s">
        <v>142</v>
      </c>
      <c r="BM236" s="115" t="s">
        <v>1076</v>
      </c>
    </row>
    <row r="237" spans="2:65" s="1" customFormat="1" ht="16.5" customHeight="1" x14ac:dyDescent="0.2">
      <c r="B237" s="28"/>
      <c r="C237" s="103" t="s">
        <v>440</v>
      </c>
      <c r="D237" s="103" t="s">
        <v>135</v>
      </c>
      <c r="E237" s="104" t="s">
        <v>1016</v>
      </c>
      <c r="F237" s="105" t="s">
        <v>1017</v>
      </c>
      <c r="G237" s="106" t="s">
        <v>138</v>
      </c>
      <c r="H237" s="107">
        <v>4</v>
      </c>
      <c r="I237" s="108"/>
      <c r="J237" s="109">
        <f t="shared" si="20"/>
        <v>0</v>
      </c>
      <c r="K237" s="105" t="s">
        <v>139</v>
      </c>
      <c r="L237" s="110"/>
      <c r="M237" s="111" t="s">
        <v>19</v>
      </c>
      <c r="N237" s="112" t="s">
        <v>40</v>
      </c>
      <c r="P237" s="113">
        <f t="shared" si="21"/>
        <v>0</v>
      </c>
      <c r="Q237" s="113">
        <v>0</v>
      </c>
      <c r="R237" s="113">
        <f t="shared" si="22"/>
        <v>0</v>
      </c>
      <c r="S237" s="113">
        <v>0</v>
      </c>
      <c r="T237" s="114">
        <f t="shared" si="23"/>
        <v>0</v>
      </c>
      <c r="AR237" s="115" t="s">
        <v>140</v>
      </c>
      <c r="AT237" s="115" t="s">
        <v>135</v>
      </c>
      <c r="AU237" s="115" t="s">
        <v>77</v>
      </c>
      <c r="AY237" s="13" t="s">
        <v>141</v>
      </c>
      <c r="BE237" s="116">
        <f t="shared" si="24"/>
        <v>0</v>
      </c>
      <c r="BF237" s="116">
        <f t="shared" si="25"/>
        <v>0</v>
      </c>
      <c r="BG237" s="116">
        <f t="shared" si="26"/>
        <v>0</v>
      </c>
      <c r="BH237" s="116">
        <f t="shared" si="27"/>
        <v>0</v>
      </c>
      <c r="BI237" s="116">
        <f t="shared" si="28"/>
        <v>0</v>
      </c>
      <c r="BJ237" s="13" t="s">
        <v>77</v>
      </c>
      <c r="BK237" s="116">
        <f t="shared" si="29"/>
        <v>0</v>
      </c>
      <c r="BL237" s="13" t="s">
        <v>142</v>
      </c>
      <c r="BM237" s="115" t="s">
        <v>1077</v>
      </c>
    </row>
    <row r="238" spans="2:65" s="10" customFormat="1" ht="25.9" customHeight="1" x14ac:dyDescent="0.2">
      <c r="B238" s="141"/>
      <c r="D238" s="142" t="s">
        <v>68</v>
      </c>
      <c r="E238" s="143" t="s">
        <v>1078</v>
      </c>
      <c r="F238" s="143" t="s">
        <v>98</v>
      </c>
      <c r="I238" s="144"/>
      <c r="J238" s="145">
        <f>BK238</f>
        <v>0</v>
      </c>
      <c r="L238" s="141"/>
      <c r="M238" s="146"/>
      <c r="P238" s="147">
        <f>SUM(P239:P245)</f>
        <v>0</v>
      </c>
      <c r="R238" s="147">
        <f>SUM(R239:R245)</f>
        <v>0</v>
      </c>
      <c r="T238" s="148">
        <f>SUM(T239:T245)</f>
        <v>0</v>
      </c>
      <c r="AR238" s="142" t="s">
        <v>77</v>
      </c>
      <c r="AT238" s="149" t="s">
        <v>68</v>
      </c>
      <c r="AU238" s="149" t="s">
        <v>69</v>
      </c>
      <c r="AY238" s="142" t="s">
        <v>141</v>
      </c>
      <c r="BK238" s="150">
        <f>SUM(BK239:BK245)</f>
        <v>0</v>
      </c>
    </row>
    <row r="239" spans="2:65" s="1" customFormat="1" ht="16.5" customHeight="1" x14ac:dyDescent="0.2">
      <c r="B239" s="28"/>
      <c r="C239" s="103" t="s">
        <v>1079</v>
      </c>
      <c r="D239" s="103" t="s">
        <v>135</v>
      </c>
      <c r="E239" s="104" t="s">
        <v>960</v>
      </c>
      <c r="F239" s="105" t="s">
        <v>961</v>
      </c>
      <c r="G239" s="106" t="s">
        <v>227</v>
      </c>
      <c r="H239" s="107">
        <v>380</v>
      </c>
      <c r="I239" s="108"/>
      <c r="J239" s="109">
        <f>ROUND(I239*H239,2)</f>
        <v>0</v>
      </c>
      <c r="K239" s="105" t="s">
        <v>139</v>
      </c>
      <c r="L239" s="110"/>
      <c r="M239" s="111" t="s">
        <v>19</v>
      </c>
      <c r="N239" s="112" t="s">
        <v>40</v>
      </c>
      <c r="P239" s="113">
        <f>O239*H239</f>
        <v>0</v>
      </c>
      <c r="Q239" s="113">
        <v>0</v>
      </c>
      <c r="R239" s="113">
        <f>Q239*H239</f>
        <v>0</v>
      </c>
      <c r="S239" s="113">
        <v>0</v>
      </c>
      <c r="T239" s="114">
        <f>S239*H239</f>
        <v>0</v>
      </c>
      <c r="AR239" s="115" t="s">
        <v>140</v>
      </c>
      <c r="AT239" s="115" t="s">
        <v>135</v>
      </c>
      <c r="AU239" s="115" t="s">
        <v>77</v>
      </c>
      <c r="AY239" s="13" t="s">
        <v>141</v>
      </c>
      <c r="BE239" s="116">
        <f>IF(N239="základní",J239,0)</f>
        <v>0</v>
      </c>
      <c r="BF239" s="116">
        <f>IF(N239="snížená",J239,0)</f>
        <v>0</v>
      </c>
      <c r="BG239" s="116">
        <f>IF(N239="zákl. přenesená",J239,0)</f>
        <v>0</v>
      </c>
      <c r="BH239" s="116">
        <f>IF(N239="sníž. přenesená",J239,0)</f>
        <v>0</v>
      </c>
      <c r="BI239" s="116">
        <f>IF(N239="nulová",J239,0)</f>
        <v>0</v>
      </c>
      <c r="BJ239" s="13" t="s">
        <v>77</v>
      </c>
      <c r="BK239" s="116">
        <f>ROUND(I239*H239,2)</f>
        <v>0</v>
      </c>
      <c r="BL239" s="13" t="s">
        <v>142</v>
      </c>
      <c r="BM239" s="115" t="s">
        <v>1080</v>
      </c>
    </row>
    <row r="240" spans="2:65" s="1" customFormat="1" ht="16.5" customHeight="1" x14ac:dyDescent="0.2">
      <c r="B240" s="28"/>
      <c r="C240" s="103" t="s">
        <v>442</v>
      </c>
      <c r="D240" s="103" t="s">
        <v>135</v>
      </c>
      <c r="E240" s="104" t="s">
        <v>962</v>
      </c>
      <c r="F240" s="105" t="s">
        <v>963</v>
      </c>
      <c r="G240" s="106" t="s">
        <v>138</v>
      </c>
      <c r="H240" s="107">
        <v>36</v>
      </c>
      <c r="I240" s="108"/>
      <c r="J240" s="109">
        <f>ROUND(I240*H240,2)</f>
        <v>0</v>
      </c>
      <c r="K240" s="105" t="s">
        <v>139</v>
      </c>
      <c r="L240" s="110"/>
      <c r="M240" s="111" t="s">
        <v>19</v>
      </c>
      <c r="N240" s="112" t="s">
        <v>40</v>
      </c>
      <c r="P240" s="113">
        <f>O240*H240</f>
        <v>0</v>
      </c>
      <c r="Q240" s="113">
        <v>0</v>
      </c>
      <c r="R240" s="113">
        <f>Q240*H240</f>
        <v>0</v>
      </c>
      <c r="S240" s="113">
        <v>0</v>
      </c>
      <c r="T240" s="114">
        <f>S240*H240</f>
        <v>0</v>
      </c>
      <c r="AR240" s="115" t="s">
        <v>140</v>
      </c>
      <c r="AT240" s="115" t="s">
        <v>135</v>
      </c>
      <c r="AU240" s="115" t="s">
        <v>77</v>
      </c>
      <c r="AY240" s="13" t="s">
        <v>141</v>
      </c>
      <c r="BE240" s="116">
        <f>IF(N240="základní",J240,0)</f>
        <v>0</v>
      </c>
      <c r="BF240" s="116">
        <f>IF(N240="snížená",J240,0)</f>
        <v>0</v>
      </c>
      <c r="BG240" s="116">
        <f>IF(N240="zákl. přenesená",J240,0)</f>
        <v>0</v>
      </c>
      <c r="BH240" s="116">
        <f>IF(N240="sníž. přenesená",J240,0)</f>
        <v>0</v>
      </c>
      <c r="BI240" s="116">
        <f>IF(N240="nulová",J240,0)</f>
        <v>0</v>
      </c>
      <c r="BJ240" s="13" t="s">
        <v>77</v>
      </c>
      <c r="BK240" s="116">
        <f>ROUND(I240*H240,2)</f>
        <v>0</v>
      </c>
      <c r="BL240" s="13" t="s">
        <v>142</v>
      </c>
      <c r="BM240" s="115" t="s">
        <v>1081</v>
      </c>
    </row>
    <row r="241" spans="2:65" s="1" customFormat="1" ht="19.5" x14ac:dyDescent="0.2">
      <c r="B241" s="28"/>
      <c r="D241" s="131" t="s">
        <v>168</v>
      </c>
      <c r="F241" s="132" t="s">
        <v>964</v>
      </c>
      <c r="I241" s="133"/>
      <c r="L241" s="28"/>
      <c r="M241" s="134"/>
      <c r="T241" s="49"/>
      <c r="AT241" s="13" t="s">
        <v>168</v>
      </c>
      <c r="AU241" s="13" t="s">
        <v>77</v>
      </c>
    </row>
    <row r="242" spans="2:65" s="1" customFormat="1" ht="16.5" customHeight="1" x14ac:dyDescent="0.2">
      <c r="B242" s="28"/>
      <c r="C242" s="103" t="s">
        <v>1082</v>
      </c>
      <c r="D242" s="103" t="s">
        <v>135</v>
      </c>
      <c r="E242" s="104" t="s">
        <v>965</v>
      </c>
      <c r="F242" s="105" t="s">
        <v>966</v>
      </c>
      <c r="G242" s="106" t="s">
        <v>138</v>
      </c>
      <c r="H242" s="107">
        <v>16</v>
      </c>
      <c r="I242" s="108"/>
      <c r="J242" s="109">
        <f>ROUND(I242*H242,2)</f>
        <v>0</v>
      </c>
      <c r="K242" s="105" t="s">
        <v>139</v>
      </c>
      <c r="L242" s="110"/>
      <c r="M242" s="111" t="s">
        <v>19</v>
      </c>
      <c r="N242" s="112" t="s">
        <v>40</v>
      </c>
      <c r="P242" s="113">
        <f>O242*H242</f>
        <v>0</v>
      </c>
      <c r="Q242" s="113">
        <v>0</v>
      </c>
      <c r="R242" s="113">
        <f>Q242*H242</f>
        <v>0</v>
      </c>
      <c r="S242" s="113">
        <v>0</v>
      </c>
      <c r="T242" s="114">
        <f>S242*H242</f>
        <v>0</v>
      </c>
      <c r="AR242" s="115" t="s">
        <v>140</v>
      </c>
      <c r="AT242" s="115" t="s">
        <v>135</v>
      </c>
      <c r="AU242" s="115" t="s">
        <v>77</v>
      </c>
      <c r="AY242" s="13" t="s">
        <v>141</v>
      </c>
      <c r="BE242" s="116">
        <f>IF(N242="základní",J242,0)</f>
        <v>0</v>
      </c>
      <c r="BF242" s="116">
        <f>IF(N242="snížená",J242,0)</f>
        <v>0</v>
      </c>
      <c r="BG242" s="116">
        <f>IF(N242="zákl. přenesená",J242,0)</f>
        <v>0</v>
      </c>
      <c r="BH242" s="116">
        <f>IF(N242="sníž. přenesená",J242,0)</f>
        <v>0</v>
      </c>
      <c r="BI242" s="116">
        <f>IF(N242="nulová",J242,0)</f>
        <v>0</v>
      </c>
      <c r="BJ242" s="13" t="s">
        <v>77</v>
      </c>
      <c r="BK242" s="116">
        <f>ROUND(I242*H242,2)</f>
        <v>0</v>
      </c>
      <c r="BL242" s="13" t="s">
        <v>142</v>
      </c>
      <c r="BM242" s="115" t="s">
        <v>1083</v>
      </c>
    </row>
    <row r="243" spans="2:65" s="1" customFormat="1" ht="19.5" x14ac:dyDescent="0.2">
      <c r="B243" s="28"/>
      <c r="D243" s="131" t="s">
        <v>168</v>
      </c>
      <c r="F243" s="132" t="s">
        <v>964</v>
      </c>
      <c r="I243" s="133"/>
      <c r="L243" s="28"/>
      <c r="M243" s="134"/>
      <c r="T243" s="49"/>
      <c r="AT243" s="13" t="s">
        <v>168</v>
      </c>
      <c r="AU243" s="13" t="s">
        <v>77</v>
      </c>
    </row>
    <row r="244" spans="2:65" s="1" customFormat="1" ht="24.2" customHeight="1" x14ac:dyDescent="0.2">
      <c r="B244" s="28"/>
      <c r="C244" s="103" t="s">
        <v>445</v>
      </c>
      <c r="D244" s="103" t="s">
        <v>135</v>
      </c>
      <c r="E244" s="104" t="s">
        <v>967</v>
      </c>
      <c r="F244" s="105" t="s">
        <v>968</v>
      </c>
      <c r="G244" s="106" t="s">
        <v>969</v>
      </c>
      <c r="H244" s="107">
        <v>52</v>
      </c>
      <c r="I244" s="108"/>
      <c r="J244" s="109">
        <f>ROUND(I244*H244,2)</f>
        <v>0</v>
      </c>
      <c r="K244" s="105" t="s">
        <v>139</v>
      </c>
      <c r="L244" s="110"/>
      <c r="M244" s="111" t="s">
        <v>19</v>
      </c>
      <c r="N244" s="112" t="s">
        <v>40</v>
      </c>
      <c r="P244" s="113">
        <f>O244*H244</f>
        <v>0</v>
      </c>
      <c r="Q244" s="113">
        <v>0</v>
      </c>
      <c r="R244" s="113">
        <f>Q244*H244</f>
        <v>0</v>
      </c>
      <c r="S244" s="113">
        <v>0</v>
      </c>
      <c r="T244" s="114">
        <f>S244*H244</f>
        <v>0</v>
      </c>
      <c r="AR244" s="115" t="s">
        <v>140</v>
      </c>
      <c r="AT244" s="115" t="s">
        <v>135</v>
      </c>
      <c r="AU244" s="115" t="s">
        <v>77</v>
      </c>
      <c r="AY244" s="13" t="s">
        <v>141</v>
      </c>
      <c r="BE244" s="116">
        <f>IF(N244="základní",J244,0)</f>
        <v>0</v>
      </c>
      <c r="BF244" s="116">
        <f>IF(N244="snížená",J244,0)</f>
        <v>0</v>
      </c>
      <c r="BG244" s="116">
        <f>IF(N244="zákl. přenesená",J244,0)</f>
        <v>0</v>
      </c>
      <c r="BH244" s="116">
        <f>IF(N244="sníž. přenesená",J244,0)</f>
        <v>0</v>
      </c>
      <c r="BI244" s="116">
        <f>IF(N244="nulová",J244,0)</f>
        <v>0</v>
      </c>
      <c r="BJ244" s="13" t="s">
        <v>77</v>
      </c>
      <c r="BK244" s="116">
        <f>ROUND(I244*H244,2)</f>
        <v>0</v>
      </c>
      <c r="BL244" s="13" t="s">
        <v>142</v>
      </c>
      <c r="BM244" s="115" t="s">
        <v>1084</v>
      </c>
    </row>
    <row r="245" spans="2:65" s="1" customFormat="1" ht="24.2" customHeight="1" x14ac:dyDescent="0.2">
      <c r="B245" s="28"/>
      <c r="C245" s="103" t="s">
        <v>1085</v>
      </c>
      <c r="D245" s="103" t="s">
        <v>135</v>
      </c>
      <c r="E245" s="104" t="s">
        <v>970</v>
      </c>
      <c r="F245" s="105" t="s">
        <v>971</v>
      </c>
      <c r="G245" s="106" t="s">
        <v>138</v>
      </c>
      <c r="H245" s="107">
        <v>409</v>
      </c>
      <c r="I245" s="108"/>
      <c r="J245" s="109">
        <f>ROUND(I245*H245,2)</f>
        <v>0</v>
      </c>
      <c r="K245" s="105" t="s">
        <v>139</v>
      </c>
      <c r="L245" s="110"/>
      <c r="M245" s="151" t="s">
        <v>19</v>
      </c>
      <c r="N245" s="152" t="s">
        <v>40</v>
      </c>
      <c r="O245" s="128"/>
      <c r="P245" s="129">
        <f>O245*H245</f>
        <v>0</v>
      </c>
      <c r="Q245" s="129">
        <v>0</v>
      </c>
      <c r="R245" s="129">
        <f>Q245*H245</f>
        <v>0</v>
      </c>
      <c r="S245" s="129">
        <v>0</v>
      </c>
      <c r="T245" s="130">
        <f>S245*H245</f>
        <v>0</v>
      </c>
      <c r="AR245" s="115" t="s">
        <v>140</v>
      </c>
      <c r="AT245" s="115" t="s">
        <v>135</v>
      </c>
      <c r="AU245" s="115" t="s">
        <v>77</v>
      </c>
      <c r="AY245" s="13" t="s">
        <v>141</v>
      </c>
      <c r="BE245" s="116">
        <f>IF(N245="základní",J245,0)</f>
        <v>0</v>
      </c>
      <c r="BF245" s="116">
        <f>IF(N245="snížená",J245,0)</f>
        <v>0</v>
      </c>
      <c r="BG245" s="116">
        <f>IF(N245="zákl. přenesená",J245,0)</f>
        <v>0</v>
      </c>
      <c r="BH245" s="116">
        <f>IF(N245="sníž. přenesená",J245,0)</f>
        <v>0</v>
      </c>
      <c r="BI245" s="116">
        <f>IF(N245="nulová",J245,0)</f>
        <v>0</v>
      </c>
      <c r="BJ245" s="13" t="s">
        <v>77</v>
      </c>
      <c r="BK245" s="116">
        <f>ROUND(I245*H245,2)</f>
        <v>0</v>
      </c>
      <c r="BL245" s="13" t="s">
        <v>142</v>
      </c>
      <c r="BM245" s="115" t="s">
        <v>1086</v>
      </c>
    </row>
    <row r="246" spans="2:65" s="1" customFormat="1" ht="6.95" customHeight="1" x14ac:dyDescent="0.2">
      <c r="B246" s="37"/>
      <c r="C246" s="38"/>
      <c r="D246" s="38"/>
      <c r="E246" s="38"/>
      <c r="F246" s="38"/>
      <c r="G246" s="38"/>
      <c r="H246" s="38"/>
      <c r="I246" s="38"/>
      <c r="J246" s="38"/>
      <c r="K246" s="38"/>
      <c r="L246" s="28"/>
    </row>
  </sheetData>
  <sheetProtection algorithmName="SHA-512" hashValue="HZNMoe1axlxPr+skEWmP4ST9udbaQ5ed2QXB4N4e7lLx88TFz0vyKAqC3GmTVi65ZenT3Sd1S9rWXxLb7Odttw==" saltValue="Tu8VSFYRlIlcvSrr4SPFbReWGydre/M02cXXH54h1F7qSTeBg2UGBGuQRk1xCwI375niI3loBH0unIt8mD/uXA==" spinCount="100000" sheet="1" objects="1" scenarios="1" formatColumns="0" formatRows="0" autoFilter="0"/>
  <autoFilter ref="C87:K245" xr:uid="{00000000-0009-0000-0000-00000C000000}"/>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89"/>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114</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1087</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ROUND((SUM(BE79:BE88)),  2)</f>
        <v>0</v>
      </c>
      <c r="I33" s="85">
        <v>0.21</v>
      </c>
      <c r="J33" s="84">
        <f>ROUND(((SUM(BE79:BE88))*I33),  2)</f>
        <v>0</v>
      </c>
      <c r="L33" s="28"/>
    </row>
    <row r="34" spans="2:12" s="1" customFormat="1" ht="14.45" customHeight="1" x14ac:dyDescent="0.2">
      <c r="B34" s="28"/>
      <c r="E34" s="23" t="s">
        <v>41</v>
      </c>
      <c r="F34" s="84">
        <f>ROUND((SUM(BF79:BF88)),  2)</f>
        <v>0</v>
      </c>
      <c r="I34" s="85">
        <v>0.12</v>
      </c>
      <c r="J34" s="84">
        <f>ROUND(((SUM(BF79:BF88))*I34),  2)</f>
        <v>0</v>
      </c>
      <c r="L34" s="28"/>
    </row>
    <row r="35" spans="2:12" s="1" customFormat="1" ht="14.45" hidden="1" customHeight="1" x14ac:dyDescent="0.2">
      <c r="B35" s="28"/>
      <c r="E35" s="23" t="s">
        <v>42</v>
      </c>
      <c r="F35" s="84">
        <f>ROUND((SUM(BG79:BG88)),  2)</f>
        <v>0</v>
      </c>
      <c r="I35" s="85">
        <v>0.21</v>
      </c>
      <c r="J35" s="84">
        <f>0</f>
        <v>0</v>
      </c>
      <c r="L35" s="28"/>
    </row>
    <row r="36" spans="2:12" s="1" customFormat="1" ht="14.45" hidden="1" customHeight="1" x14ac:dyDescent="0.2">
      <c r="B36" s="28"/>
      <c r="E36" s="23" t="s">
        <v>43</v>
      </c>
      <c r="F36" s="84">
        <f>ROUND((SUM(BH79:BH88)),  2)</f>
        <v>0</v>
      </c>
      <c r="I36" s="85">
        <v>0.12</v>
      </c>
      <c r="J36" s="84">
        <f>0</f>
        <v>0</v>
      </c>
      <c r="L36" s="28"/>
    </row>
    <row r="37" spans="2:12" s="1" customFormat="1" ht="14.45" hidden="1" customHeight="1" x14ac:dyDescent="0.2">
      <c r="B37" s="28"/>
      <c r="E37" s="23" t="s">
        <v>44</v>
      </c>
      <c r="F37" s="84">
        <f>ROUND((SUM(BI79:BI88)),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VON - VON</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VON - VON</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SUM(P80:P88)</f>
        <v>0</v>
      </c>
      <c r="Q79" s="46"/>
      <c r="R79" s="100">
        <f>SUM(R80:R88)</f>
        <v>0</v>
      </c>
      <c r="S79" s="46"/>
      <c r="T79" s="101">
        <f>SUM(T80:T88)</f>
        <v>0</v>
      </c>
      <c r="AT79" s="13" t="s">
        <v>68</v>
      </c>
      <c r="AU79" s="13" t="s">
        <v>121</v>
      </c>
      <c r="BK79" s="102">
        <f>SUM(BK80:BK88)</f>
        <v>0</v>
      </c>
    </row>
    <row r="80" spans="2:65" s="1" customFormat="1" ht="37.9" customHeight="1" x14ac:dyDescent="0.2">
      <c r="B80" s="28"/>
      <c r="C80" s="117" t="s">
        <v>77</v>
      </c>
      <c r="D80" s="117" t="s">
        <v>149</v>
      </c>
      <c r="E80" s="118" t="s">
        <v>1088</v>
      </c>
      <c r="F80" s="119" t="s">
        <v>1089</v>
      </c>
      <c r="G80" s="120" t="s">
        <v>1090</v>
      </c>
      <c r="H80" s="153"/>
      <c r="I80" s="122"/>
      <c r="J80" s="123">
        <f t="shared" ref="J80:J88" si="0">ROUND(I80*H80,2)</f>
        <v>0</v>
      </c>
      <c r="K80" s="119" t="s">
        <v>139</v>
      </c>
      <c r="L80" s="28"/>
      <c r="M80" s="124" t="s">
        <v>19</v>
      </c>
      <c r="N80" s="125" t="s">
        <v>40</v>
      </c>
      <c r="P80" s="113">
        <f t="shared" ref="P80:P88" si="1">O80*H80</f>
        <v>0</v>
      </c>
      <c r="Q80" s="113">
        <v>0</v>
      </c>
      <c r="R80" s="113">
        <f t="shared" ref="R80:R88" si="2">Q80*H80</f>
        <v>0</v>
      </c>
      <c r="S80" s="113">
        <v>0</v>
      </c>
      <c r="T80" s="114">
        <f t="shared" ref="T80:T88" si="3">S80*H80</f>
        <v>0</v>
      </c>
      <c r="AR80" s="115" t="s">
        <v>142</v>
      </c>
      <c r="AT80" s="115" t="s">
        <v>149</v>
      </c>
      <c r="AU80" s="115" t="s">
        <v>69</v>
      </c>
      <c r="AY80" s="13" t="s">
        <v>141</v>
      </c>
      <c r="BE80" s="116">
        <f t="shared" ref="BE80:BE88" si="4">IF(N80="základní",J80,0)</f>
        <v>0</v>
      </c>
      <c r="BF80" s="116">
        <f t="shared" ref="BF80:BF88" si="5">IF(N80="snížená",J80,0)</f>
        <v>0</v>
      </c>
      <c r="BG80" s="116">
        <f t="shared" ref="BG80:BG88" si="6">IF(N80="zákl. přenesená",J80,0)</f>
        <v>0</v>
      </c>
      <c r="BH80" s="116">
        <f t="shared" ref="BH80:BH88" si="7">IF(N80="sníž. přenesená",J80,0)</f>
        <v>0</v>
      </c>
      <c r="BI80" s="116">
        <f t="shared" ref="BI80:BI88" si="8">IF(N80="nulová",J80,0)</f>
        <v>0</v>
      </c>
      <c r="BJ80" s="13" t="s">
        <v>77</v>
      </c>
      <c r="BK80" s="116">
        <f t="shared" ref="BK80:BK88" si="9">ROUND(I80*H80,2)</f>
        <v>0</v>
      </c>
      <c r="BL80" s="13" t="s">
        <v>142</v>
      </c>
      <c r="BM80" s="115" t="s">
        <v>79</v>
      </c>
    </row>
    <row r="81" spans="2:65" s="1" customFormat="1" ht="16.5" customHeight="1" x14ac:dyDescent="0.2">
      <c r="B81" s="28"/>
      <c r="C81" s="117" t="s">
        <v>79</v>
      </c>
      <c r="D81" s="117" t="s">
        <v>149</v>
      </c>
      <c r="E81" s="118" t="s">
        <v>1091</v>
      </c>
      <c r="F81" s="119" t="s">
        <v>1092</v>
      </c>
      <c r="G81" s="120" t="s">
        <v>1090</v>
      </c>
      <c r="H81" s="153"/>
      <c r="I81" s="122"/>
      <c r="J81" s="123">
        <f t="shared" si="0"/>
        <v>0</v>
      </c>
      <c r="K81" s="119" t="s">
        <v>139</v>
      </c>
      <c r="L81" s="28"/>
      <c r="M81" s="124" t="s">
        <v>19</v>
      </c>
      <c r="N81" s="125" t="s">
        <v>40</v>
      </c>
      <c r="P81" s="113">
        <f t="shared" si="1"/>
        <v>0</v>
      </c>
      <c r="Q81" s="113">
        <v>0</v>
      </c>
      <c r="R81" s="113">
        <f t="shared" si="2"/>
        <v>0</v>
      </c>
      <c r="S81" s="113">
        <v>0</v>
      </c>
      <c r="T81" s="114">
        <f t="shared" si="3"/>
        <v>0</v>
      </c>
      <c r="AR81" s="115" t="s">
        <v>142</v>
      </c>
      <c r="AT81" s="115" t="s">
        <v>149</v>
      </c>
      <c r="AU81" s="115" t="s">
        <v>69</v>
      </c>
      <c r="AY81" s="13" t="s">
        <v>141</v>
      </c>
      <c r="BE81" s="116">
        <f t="shared" si="4"/>
        <v>0</v>
      </c>
      <c r="BF81" s="116">
        <f t="shared" si="5"/>
        <v>0</v>
      </c>
      <c r="BG81" s="116">
        <f t="shared" si="6"/>
        <v>0</v>
      </c>
      <c r="BH81" s="116">
        <f t="shared" si="7"/>
        <v>0</v>
      </c>
      <c r="BI81" s="116">
        <f t="shared" si="8"/>
        <v>0</v>
      </c>
      <c r="BJ81" s="13" t="s">
        <v>77</v>
      </c>
      <c r="BK81" s="116">
        <f t="shared" si="9"/>
        <v>0</v>
      </c>
      <c r="BL81" s="13" t="s">
        <v>142</v>
      </c>
      <c r="BM81" s="115" t="s">
        <v>142</v>
      </c>
    </row>
    <row r="82" spans="2:65" s="1" customFormat="1" ht="16.5" customHeight="1" x14ac:dyDescent="0.2">
      <c r="B82" s="28"/>
      <c r="C82" s="117" t="s">
        <v>145</v>
      </c>
      <c r="D82" s="117" t="s">
        <v>149</v>
      </c>
      <c r="E82" s="118" t="s">
        <v>1093</v>
      </c>
      <c r="F82" s="119" t="s">
        <v>1094</v>
      </c>
      <c r="G82" s="120" t="s">
        <v>1090</v>
      </c>
      <c r="H82" s="153"/>
      <c r="I82" s="122"/>
      <c r="J82" s="123">
        <f t="shared" si="0"/>
        <v>0</v>
      </c>
      <c r="K82" s="119" t="s">
        <v>139</v>
      </c>
      <c r="L82" s="28"/>
      <c r="M82" s="124" t="s">
        <v>19</v>
      </c>
      <c r="N82" s="125" t="s">
        <v>40</v>
      </c>
      <c r="P82" s="113">
        <f t="shared" si="1"/>
        <v>0</v>
      </c>
      <c r="Q82" s="113">
        <v>0</v>
      </c>
      <c r="R82" s="113">
        <f t="shared" si="2"/>
        <v>0</v>
      </c>
      <c r="S82" s="113">
        <v>0</v>
      </c>
      <c r="T82" s="114">
        <f t="shared" si="3"/>
        <v>0</v>
      </c>
      <c r="AR82" s="115" t="s">
        <v>142</v>
      </c>
      <c r="AT82" s="115" t="s">
        <v>149</v>
      </c>
      <c r="AU82" s="115" t="s">
        <v>69</v>
      </c>
      <c r="AY82" s="13" t="s">
        <v>141</v>
      </c>
      <c r="BE82" s="116">
        <f t="shared" si="4"/>
        <v>0</v>
      </c>
      <c r="BF82" s="116">
        <f t="shared" si="5"/>
        <v>0</v>
      </c>
      <c r="BG82" s="116">
        <f t="shared" si="6"/>
        <v>0</v>
      </c>
      <c r="BH82" s="116">
        <f t="shared" si="7"/>
        <v>0</v>
      </c>
      <c r="BI82" s="116">
        <f t="shared" si="8"/>
        <v>0</v>
      </c>
      <c r="BJ82" s="13" t="s">
        <v>77</v>
      </c>
      <c r="BK82" s="116">
        <f t="shared" si="9"/>
        <v>0</v>
      </c>
      <c r="BL82" s="13" t="s">
        <v>142</v>
      </c>
      <c r="BM82" s="115" t="s">
        <v>148</v>
      </c>
    </row>
    <row r="83" spans="2:65" s="1" customFormat="1" ht="49.15" customHeight="1" x14ac:dyDescent="0.2">
      <c r="B83" s="28"/>
      <c r="C83" s="117" t="s">
        <v>142</v>
      </c>
      <c r="D83" s="117" t="s">
        <v>149</v>
      </c>
      <c r="E83" s="118" t="s">
        <v>1095</v>
      </c>
      <c r="F83" s="119" t="s">
        <v>1096</v>
      </c>
      <c r="G83" s="120" t="s">
        <v>404</v>
      </c>
      <c r="H83" s="121">
        <v>1</v>
      </c>
      <c r="I83" s="122"/>
      <c r="J83" s="123">
        <f t="shared" si="0"/>
        <v>0</v>
      </c>
      <c r="K83" s="119" t="s">
        <v>139</v>
      </c>
      <c r="L83" s="28"/>
      <c r="M83" s="124" t="s">
        <v>19</v>
      </c>
      <c r="N83" s="125" t="s">
        <v>40</v>
      </c>
      <c r="P83" s="113">
        <f t="shared" si="1"/>
        <v>0</v>
      </c>
      <c r="Q83" s="113">
        <v>0</v>
      </c>
      <c r="R83" s="113">
        <f t="shared" si="2"/>
        <v>0</v>
      </c>
      <c r="S83" s="113">
        <v>0</v>
      </c>
      <c r="T83" s="114">
        <f t="shared" si="3"/>
        <v>0</v>
      </c>
      <c r="AR83" s="115" t="s">
        <v>142</v>
      </c>
      <c r="AT83" s="115" t="s">
        <v>149</v>
      </c>
      <c r="AU83" s="115" t="s">
        <v>69</v>
      </c>
      <c r="AY83" s="13" t="s">
        <v>141</v>
      </c>
      <c r="BE83" s="116">
        <f t="shared" si="4"/>
        <v>0</v>
      </c>
      <c r="BF83" s="116">
        <f t="shared" si="5"/>
        <v>0</v>
      </c>
      <c r="BG83" s="116">
        <f t="shared" si="6"/>
        <v>0</v>
      </c>
      <c r="BH83" s="116">
        <f t="shared" si="7"/>
        <v>0</v>
      </c>
      <c r="BI83" s="116">
        <f t="shared" si="8"/>
        <v>0</v>
      </c>
      <c r="BJ83" s="13" t="s">
        <v>77</v>
      </c>
      <c r="BK83" s="116">
        <f t="shared" si="9"/>
        <v>0</v>
      </c>
      <c r="BL83" s="13" t="s">
        <v>142</v>
      </c>
      <c r="BM83" s="115" t="s">
        <v>140</v>
      </c>
    </row>
    <row r="84" spans="2:65" s="1" customFormat="1" ht="33" customHeight="1" x14ac:dyDescent="0.2">
      <c r="B84" s="28"/>
      <c r="C84" s="117" t="s">
        <v>152</v>
      </c>
      <c r="D84" s="117" t="s">
        <v>149</v>
      </c>
      <c r="E84" s="118" t="s">
        <v>1097</v>
      </c>
      <c r="F84" s="119" t="s">
        <v>1098</v>
      </c>
      <c r="G84" s="120" t="s">
        <v>1090</v>
      </c>
      <c r="H84" s="153"/>
      <c r="I84" s="122"/>
      <c r="J84" s="123">
        <f t="shared" si="0"/>
        <v>0</v>
      </c>
      <c r="K84" s="119" t="s">
        <v>139</v>
      </c>
      <c r="L84" s="28"/>
      <c r="M84" s="124" t="s">
        <v>19</v>
      </c>
      <c r="N84" s="125" t="s">
        <v>40</v>
      </c>
      <c r="P84" s="113">
        <f t="shared" si="1"/>
        <v>0</v>
      </c>
      <c r="Q84" s="113">
        <v>0</v>
      </c>
      <c r="R84" s="113">
        <f t="shared" si="2"/>
        <v>0</v>
      </c>
      <c r="S84" s="113">
        <v>0</v>
      </c>
      <c r="T84" s="114">
        <f t="shared" si="3"/>
        <v>0</v>
      </c>
      <c r="AR84" s="115" t="s">
        <v>142</v>
      </c>
      <c r="AT84" s="115" t="s">
        <v>149</v>
      </c>
      <c r="AU84" s="115" t="s">
        <v>69</v>
      </c>
      <c r="AY84" s="13" t="s">
        <v>141</v>
      </c>
      <c r="BE84" s="116">
        <f t="shared" si="4"/>
        <v>0</v>
      </c>
      <c r="BF84" s="116">
        <f t="shared" si="5"/>
        <v>0</v>
      </c>
      <c r="BG84" s="116">
        <f t="shared" si="6"/>
        <v>0</v>
      </c>
      <c r="BH84" s="116">
        <f t="shared" si="7"/>
        <v>0</v>
      </c>
      <c r="BI84" s="116">
        <f t="shared" si="8"/>
        <v>0</v>
      </c>
      <c r="BJ84" s="13" t="s">
        <v>77</v>
      </c>
      <c r="BK84" s="116">
        <f t="shared" si="9"/>
        <v>0</v>
      </c>
      <c r="BL84" s="13" t="s">
        <v>142</v>
      </c>
      <c r="BM84" s="115" t="s">
        <v>155</v>
      </c>
    </row>
    <row r="85" spans="2:65" s="1" customFormat="1" ht="16.5" customHeight="1" x14ac:dyDescent="0.2">
      <c r="B85" s="28"/>
      <c r="C85" s="117" t="s">
        <v>148</v>
      </c>
      <c r="D85" s="117" t="s">
        <v>149</v>
      </c>
      <c r="E85" s="118" t="s">
        <v>1099</v>
      </c>
      <c r="F85" s="119" t="s">
        <v>1100</v>
      </c>
      <c r="G85" s="120" t="s">
        <v>1090</v>
      </c>
      <c r="H85" s="153"/>
      <c r="I85" s="122"/>
      <c r="J85" s="123">
        <f t="shared" si="0"/>
        <v>0</v>
      </c>
      <c r="K85" s="119" t="s">
        <v>139</v>
      </c>
      <c r="L85" s="28"/>
      <c r="M85" s="124" t="s">
        <v>19</v>
      </c>
      <c r="N85" s="125" t="s">
        <v>40</v>
      </c>
      <c r="P85" s="113">
        <f t="shared" si="1"/>
        <v>0</v>
      </c>
      <c r="Q85" s="113">
        <v>0</v>
      </c>
      <c r="R85" s="113">
        <f t="shared" si="2"/>
        <v>0</v>
      </c>
      <c r="S85" s="113">
        <v>0</v>
      </c>
      <c r="T85" s="114">
        <f t="shared" si="3"/>
        <v>0</v>
      </c>
      <c r="AR85" s="115" t="s">
        <v>142</v>
      </c>
      <c r="AT85" s="115" t="s">
        <v>149</v>
      </c>
      <c r="AU85" s="115" t="s">
        <v>69</v>
      </c>
      <c r="AY85" s="13" t="s">
        <v>141</v>
      </c>
      <c r="BE85" s="116">
        <f t="shared" si="4"/>
        <v>0</v>
      </c>
      <c r="BF85" s="116">
        <f t="shared" si="5"/>
        <v>0</v>
      </c>
      <c r="BG85" s="116">
        <f t="shared" si="6"/>
        <v>0</v>
      </c>
      <c r="BH85" s="116">
        <f t="shared" si="7"/>
        <v>0</v>
      </c>
      <c r="BI85" s="116">
        <f t="shared" si="8"/>
        <v>0</v>
      </c>
      <c r="BJ85" s="13" t="s">
        <v>77</v>
      </c>
      <c r="BK85" s="116">
        <f t="shared" si="9"/>
        <v>0</v>
      </c>
      <c r="BL85" s="13" t="s">
        <v>142</v>
      </c>
      <c r="BM85" s="115" t="s">
        <v>8</v>
      </c>
    </row>
    <row r="86" spans="2:65" s="1" customFormat="1" ht="16.5" customHeight="1" x14ac:dyDescent="0.2">
      <c r="B86" s="28"/>
      <c r="C86" s="117" t="s">
        <v>158</v>
      </c>
      <c r="D86" s="117" t="s">
        <v>149</v>
      </c>
      <c r="E86" s="118" t="s">
        <v>1101</v>
      </c>
      <c r="F86" s="119" t="s">
        <v>1102</v>
      </c>
      <c r="G86" s="120" t="s">
        <v>1090</v>
      </c>
      <c r="H86" s="153"/>
      <c r="I86" s="122"/>
      <c r="J86" s="123">
        <f t="shared" si="0"/>
        <v>0</v>
      </c>
      <c r="K86" s="119" t="s">
        <v>139</v>
      </c>
      <c r="L86" s="28"/>
      <c r="M86" s="124" t="s">
        <v>19</v>
      </c>
      <c r="N86" s="125" t="s">
        <v>40</v>
      </c>
      <c r="P86" s="113">
        <f t="shared" si="1"/>
        <v>0</v>
      </c>
      <c r="Q86" s="113">
        <v>0</v>
      </c>
      <c r="R86" s="113">
        <f t="shared" si="2"/>
        <v>0</v>
      </c>
      <c r="S86" s="113">
        <v>0</v>
      </c>
      <c r="T86" s="114">
        <f t="shared" si="3"/>
        <v>0</v>
      </c>
      <c r="AR86" s="115" t="s">
        <v>142</v>
      </c>
      <c r="AT86" s="115" t="s">
        <v>149</v>
      </c>
      <c r="AU86" s="115" t="s">
        <v>69</v>
      </c>
      <c r="AY86" s="13" t="s">
        <v>141</v>
      </c>
      <c r="BE86" s="116">
        <f t="shared" si="4"/>
        <v>0</v>
      </c>
      <c r="BF86" s="116">
        <f t="shared" si="5"/>
        <v>0</v>
      </c>
      <c r="BG86" s="116">
        <f t="shared" si="6"/>
        <v>0</v>
      </c>
      <c r="BH86" s="116">
        <f t="shared" si="7"/>
        <v>0</v>
      </c>
      <c r="BI86" s="116">
        <f t="shared" si="8"/>
        <v>0</v>
      </c>
      <c r="BJ86" s="13" t="s">
        <v>77</v>
      </c>
      <c r="BK86" s="116">
        <f t="shared" si="9"/>
        <v>0</v>
      </c>
      <c r="BL86" s="13" t="s">
        <v>142</v>
      </c>
      <c r="BM86" s="115" t="s">
        <v>161</v>
      </c>
    </row>
    <row r="87" spans="2:65" s="1" customFormat="1" ht="16.5" customHeight="1" x14ac:dyDescent="0.2">
      <c r="B87" s="28"/>
      <c r="C87" s="117" t="s">
        <v>140</v>
      </c>
      <c r="D87" s="117" t="s">
        <v>149</v>
      </c>
      <c r="E87" s="118" t="s">
        <v>1103</v>
      </c>
      <c r="F87" s="119" t="s">
        <v>1104</v>
      </c>
      <c r="G87" s="120" t="s">
        <v>1090</v>
      </c>
      <c r="H87" s="153"/>
      <c r="I87" s="122"/>
      <c r="J87" s="123">
        <f t="shared" si="0"/>
        <v>0</v>
      </c>
      <c r="K87" s="119" t="s">
        <v>139</v>
      </c>
      <c r="L87" s="28"/>
      <c r="M87" s="124" t="s">
        <v>19</v>
      </c>
      <c r="N87" s="125" t="s">
        <v>40</v>
      </c>
      <c r="P87" s="113">
        <f t="shared" si="1"/>
        <v>0</v>
      </c>
      <c r="Q87" s="113">
        <v>0</v>
      </c>
      <c r="R87" s="113">
        <f t="shared" si="2"/>
        <v>0</v>
      </c>
      <c r="S87" s="113">
        <v>0</v>
      </c>
      <c r="T87" s="114">
        <f t="shared" si="3"/>
        <v>0</v>
      </c>
      <c r="AR87" s="115" t="s">
        <v>142</v>
      </c>
      <c r="AT87" s="115" t="s">
        <v>149</v>
      </c>
      <c r="AU87" s="115" t="s">
        <v>69</v>
      </c>
      <c r="AY87" s="13" t="s">
        <v>141</v>
      </c>
      <c r="BE87" s="116">
        <f t="shared" si="4"/>
        <v>0</v>
      </c>
      <c r="BF87" s="116">
        <f t="shared" si="5"/>
        <v>0</v>
      </c>
      <c r="BG87" s="116">
        <f t="shared" si="6"/>
        <v>0</v>
      </c>
      <c r="BH87" s="116">
        <f t="shared" si="7"/>
        <v>0</v>
      </c>
      <c r="BI87" s="116">
        <f t="shared" si="8"/>
        <v>0</v>
      </c>
      <c r="BJ87" s="13" t="s">
        <v>77</v>
      </c>
      <c r="BK87" s="116">
        <f t="shared" si="9"/>
        <v>0</v>
      </c>
      <c r="BL87" s="13" t="s">
        <v>142</v>
      </c>
      <c r="BM87" s="115" t="s">
        <v>164</v>
      </c>
    </row>
    <row r="88" spans="2:65" s="1" customFormat="1" ht="16.5" customHeight="1" x14ac:dyDescent="0.2">
      <c r="B88" s="28"/>
      <c r="C88" s="117" t="s">
        <v>192</v>
      </c>
      <c r="D88" s="117" t="s">
        <v>149</v>
      </c>
      <c r="E88" s="118" t="s">
        <v>1105</v>
      </c>
      <c r="F88" s="119" t="s">
        <v>1106</v>
      </c>
      <c r="G88" s="120" t="s">
        <v>404</v>
      </c>
      <c r="H88" s="121">
        <v>11</v>
      </c>
      <c r="I88" s="122"/>
      <c r="J88" s="123">
        <f t="shared" si="0"/>
        <v>0</v>
      </c>
      <c r="K88" s="119" t="s">
        <v>139</v>
      </c>
      <c r="L88" s="28"/>
      <c r="M88" s="126" t="s">
        <v>19</v>
      </c>
      <c r="N88" s="127" t="s">
        <v>40</v>
      </c>
      <c r="O88" s="128"/>
      <c r="P88" s="129">
        <f t="shared" si="1"/>
        <v>0</v>
      </c>
      <c r="Q88" s="129">
        <v>0</v>
      </c>
      <c r="R88" s="129">
        <f t="shared" si="2"/>
        <v>0</v>
      </c>
      <c r="S88" s="129">
        <v>0</v>
      </c>
      <c r="T88" s="130">
        <f t="shared" si="3"/>
        <v>0</v>
      </c>
      <c r="AR88" s="115" t="s">
        <v>142</v>
      </c>
      <c r="AT88" s="115" t="s">
        <v>149</v>
      </c>
      <c r="AU88" s="115" t="s">
        <v>69</v>
      </c>
      <c r="AY88" s="13" t="s">
        <v>141</v>
      </c>
      <c r="BE88" s="116">
        <f t="shared" si="4"/>
        <v>0</v>
      </c>
      <c r="BF88" s="116">
        <f t="shared" si="5"/>
        <v>0</v>
      </c>
      <c r="BG88" s="116">
        <f t="shared" si="6"/>
        <v>0</v>
      </c>
      <c r="BH88" s="116">
        <f t="shared" si="7"/>
        <v>0</v>
      </c>
      <c r="BI88" s="116">
        <f t="shared" si="8"/>
        <v>0</v>
      </c>
      <c r="BJ88" s="13" t="s">
        <v>77</v>
      </c>
      <c r="BK88" s="116">
        <f t="shared" si="9"/>
        <v>0</v>
      </c>
      <c r="BL88" s="13" t="s">
        <v>142</v>
      </c>
      <c r="BM88" s="115" t="s">
        <v>195</v>
      </c>
    </row>
    <row r="89" spans="2:65" s="1" customFormat="1" ht="6.95" customHeight="1" x14ac:dyDescent="0.2">
      <c r="B89" s="37"/>
      <c r="C89" s="38"/>
      <c r="D89" s="38"/>
      <c r="E89" s="38"/>
      <c r="F89" s="38"/>
      <c r="G89" s="38"/>
      <c r="H89" s="38"/>
      <c r="I89" s="38"/>
      <c r="J89" s="38"/>
      <c r="K89" s="38"/>
      <c r="L89" s="28"/>
    </row>
  </sheetData>
  <sheetProtection algorithmName="SHA-512" hashValue="6iMqhxpOmWHUp8EyJqDGaCUoIslpvry5FCutMEPaER9/FvbDr6+Rj6XolRzaEilyV17THwXwe7OvQLcBbxXbYQ==" saltValue="JhKvfzgQAv0Kx78k+j6QD20EqJ+S6XEagJJYZQwMmrvbC5zlDjjF69SWlA5cvKw4uA0dwWwjjx/3F4OHZ/3jjQ==" spinCount="100000" sheet="1" objects="1" scenarios="1" formatColumns="0" formatRows="0" autoFilter="0"/>
  <autoFilter ref="C78:K88" xr:uid="{00000000-0009-0000-0000-00000D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219"/>
  <sheetViews>
    <sheetView showGridLines="0" topLeftCell="A58" zoomScale="110" zoomScaleNormal="110" workbookViewId="0"/>
  </sheetViews>
  <sheetFormatPr defaultRowHeight="12.75" x14ac:dyDescent="0.2"/>
  <cols>
    <col min="1" max="1" width="8.33203125" style="154" customWidth="1"/>
    <col min="2" max="2" width="1.6640625" style="154" customWidth="1"/>
    <col min="3" max="4" width="5" style="154" customWidth="1"/>
    <col min="5" max="5" width="11.6640625" style="154" customWidth="1"/>
    <col min="6" max="6" width="9.1640625" style="154" customWidth="1"/>
    <col min="7" max="7" width="5" style="154" customWidth="1"/>
    <col min="8" max="8" width="77.83203125" style="154" customWidth="1"/>
    <col min="9" max="10" width="20" style="154" customWidth="1"/>
    <col min="11" max="11" width="1.6640625" style="154" customWidth="1"/>
  </cols>
  <sheetData>
    <row r="1" spans="2:11" customFormat="1" ht="37.5" customHeight="1" x14ac:dyDescent="0.2"/>
    <row r="2" spans="2:11" customFormat="1" ht="7.5" customHeight="1" x14ac:dyDescent="0.2">
      <c r="B2" s="155"/>
      <c r="C2" s="156"/>
      <c r="D2" s="156"/>
      <c r="E2" s="156"/>
      <c r="F2" s="156"/>
      <c r="G2" s="156"/>
      <c r="H2" s="156"/>
      <c r="I2" s="156"/>
      <c r="J2" s="156"/>
      <c r="K2" s="157"/>
    </row>
    <row r="3" spans="2:11" s="11" customFormat="1" ht="45" customHeight="1" x14ac:dyDescent="0.2">
      <c r="B3" s="158"/>
      <c r="C3" s="282" t="s">
        <v>1107</v>
      </c>
      <c r="D3" s="282"/>
      <c r="E3" s="282"/>
      <c r="F3" s="282"/>
      <c r="G3" s="282"/>
      <c r="H3" s="282"/>
      <c r="I3" s="282"/>
      <c r="J3" s="282"/>
      <c r="K3" s="159"/>
    </row>
    <row r="4" spans="2:11" customFormat="1" ht="25.5" customHeight="1" x14ac:dyDescent="0.3">
      <c r="B4" s="160"/>
      <c r="C4" s="281" t="s">
        <v>1108</v>
      </c>
      <c r="D4" s="281"/>
      <c r="E4" s="281"/>
      <c r="F4" s="281"/>
      <c r="G4" s="281"/>
      <c r="H4" s="281"/>
      <c r="I4" s="281"/>
      <c r="J4" s="281"/>
      <c r="K4" s="161"/>
    </row>
    <row r="5" spans="2:11" customFormat="1" ht="5.25" customHeight="1" x14ac:dyDescent="0.2">
      <c r="B5" s="160"/>
      <c r="C5" s="162"/>
      <c r="D5" s="162"/>
      <c r="E5" s="162"/>
      <c r="F5" s="162"/>
      <c r="G5" s="162"/>
      <c r="H5" s="162"/>
      <c r="I5" s="162"/>
      <c r="J5" s="162"/>
      <c r="K5" s="161"/>
    </row>
    <row r="6" spans="2:11" customFormat="1" ht="15" customHeight="1" x14ac:dyDescent="0.2">
      <c r="B6" s="160"/>
      <c r="C6" s="280" t="s">
        <v>1109</v>
      </c>
      <c r="D6" s="280"/>
      <c r="E6" s="280"/>
      <c r="F6" s="280"/>
      <c r="G6" s="280"/>
      <c r="H6" s="280"/>
      <c r="I6" s="280"/>
      <c r="J6" s="280"/>
      <c r="K6" s="161"/>
    </row>
    <row r="7" spans="2:11" customFormat="1" ht="15" customHeight="1" x14ac:dyDescent="0.2">
      <c r="B7" s="164"/>
      <c r="C7" s="280" t="s">
        <v>1110</v>
      </c>
      <c r="D7" s="280"/>
      <c r="E7" s="280"/>
      <c r="F7" s="280"/>
      <c r="G7" s="280"/>
      <c r="H7" s="280"/>
      <c r="I7" s="280"/>
      <c r="J7" s="280"/>
      <c r="K7" s="161"/>
    </row>
    <row r="8" spans="2:11" customFormat="1" ht="12.75" customHeight="1" x14ac:dyDescent="0.2">
      <c r="B8" s="164"/>
      <c r="C8" s="163"/>
      <c r="D8" s="163"/>
      <c r="E8" s="163"/>
      <c r="F8" s="163"/>
      <c r="G8" s="163"/>
      <c r="H8" s="163"/>
      <c r="I8" s="163"/>
      <c r="J8" s="163"/>
      <c r="K8" s="161"/>
    </row>
    <row r="9" spans="2:11" customFormat="1" ht="15" customHeight="1" x14ac:dyDescent="0.2">
      <c r="B9" s="164"/>
      <c r="C9" s="280" t="s">
        <v>1111</v>
      </c>
      <c r="D9" s="280"/>
      <c r="E9" s="280"/>
      <c r="F9" s="280"/>
      <c r="G9" s="280"/>
      <c r="H9" s="280"/>
      <c r="I9" s="280"/>
      <c r="J9" s="280"/>
      <c r="K9" s="161"/>
    </row>
    <row r="10" spans="2:11" customFormat="1" ht="15" customHeight="1" x14ac:dyDescent="0.2">
      <c r="B10" s="164"/>
      <c r="C10" s="163"/>
      <c r="D10" s="280" t="s">
        <v>1112</v>
      </c>
      <c r="E10" s="280"/>
      <c r="F10" s="280"/>
      <c r="G10" s="280"/>
      <c r="H10" s="280"/>
      <c r="I10" s="280"/>
      <c r="J10" s="280"/>
      <c r="K10" s="161"/>
    </row>
    <row r="11" spans="2:11" customFormat="1" ht="15" customHeight="1" x14ac:dyDescent="0.2">
      <c r="B11" s="164"/>
      <c r="C11" s="165"/>
      <c r="D11" s="280" t="s">
        <v>1113</v>
      </c>
      <c r="E11" s="280"/>
      <c r="F11" s="280"/>
      <c r="G11" s="280"/>
      <c r="H11" s="280"/>
      <c r="I11" s="280"/>
      <c r="J11" s="280"/>
      <c r="K11" s="161"/>
    </row>
    <row r="12" spans="2:11" customFormat="1" ht="15" customHeight="1" x14ac:dyDescent="0.2">
      <c r="B12" s="164"/>
      <c r="C12" s="165"/>
      <c r="D12" s="163"/>
      <c r="E12" s="163"/>
      <c r="F12" s="163"/>
      <c r="G12" s="163"/>
      <c r="H12" s="163"/>
      <c r="I12" s="163"/>
      <c r="J12" s="163"/>
      <c r="K12" s="161"/>
    </row>
    <row r="13" spans="2:11" customFormat="1" ht="15" customHeight="1" x14ac:dyDescent="0.2">
      <c r="B13" s="164"/>
      <c r="C13" s="165"/>
      <c r="D13" s="166" t="s">
        <v>1114</v>
      </c>
      <c r="E13" s="163"/>
      <c r="F13" s="163"/>
      <c r="G13" s="163"/>
      <c r="H13" s="163"/>
      <c r="I13" s="163"/>
      <c r="J13" s="163"/>
      <c r="K13" s="161"/>
    </row>
    <row r="14" spans="2:11" customFormat="1" ht="12.75" customHeight="1" x14ac:dyDescent="0.2">
      <c r="B14" s="164"/>
      <c r="C14" s="165"/>
      <c r="D14" s="165"/>
      <c r="E14" s="165"/>
      <c r="F14" s="165"/>
      <c r="G14" s="165"/>
      <c r="H14" s="165"/>
      <c r="I14" s="165"/>
      <c r="J14" s="165"/>
      <c r="K14" s="161"/>
    </row>
    <row r="15" spans="2:11" customFormat="1" ht="15" customHeight="1" x14ac:dyDescent="0.2">
      <c r="B15" s="164"/>
      <c r="C15" s="165"/>
      <c r="D15" s="280" t="s">
        <v>1115</v>
      </c>
      <c r="E15" s="280"/>
      <c r="F15" s="280"/>
      <c r="G15" s="280"/>
      <c r="H15" s="280"/>
      <c r="I15" s="280"/>
      <c r="J15" s="280"/>
      <c r="K15" s="161"/>
    </row>
    <row r="16" spans="2:11" customFormat="1" ht="15" customHeight="1" x14ac:dyDescent="0.2">
      <c r="B16" s="164"/>
      <c r="C16" s="165"/>
      <c r="D16" s="280" t="s">
        <v>1116</v>
      </c>
      <c r="E16" s="280"/>
      <c r="F16" s="280"/>
      <c r="G16" s="280"/>
      <c r="H16" s="280"/>
      <c r="I16" s="280"/>
      <c r="J16" s="280"/>
      <c r="K16" s="161"/>
    </row>
    <row r="17" spans="2:11" customFormat="1" ht="15" customHeight="1" x14ac:dyDescent="0.2">
      <c r="B17" s="164"/>
      <c r="C17" s="165"/>
      <c r="D17" s="280" t="s">
        <v>1117</v>
      </c>
      <c r="E17" s="280"/>
      <c r="F17" s="280"/>
      <c r="G17" s="280"/>
      <c r="H17" s="280"/>
      <c r="I17" s="280"/>
      <c r="J17" s="280"/>
      <c r="K17" s="161"/>
    </row>
    <row r="18" spans="2:11" customFormat="1" ht="15" customHeight="1" x14ac:dyDescent="0.2">
      <c r="B18" s="164"/>
      <c r="C18" s="165"/>
      <c r="D18" s="165"/>
      <c r="E18" s="167" t="s">
        <v>76</v>
      </c>
      <c r="F18" s="280" t="s">
        <v>1118</v>
      </c>
      <c r="G18" s="280"/>
      <c r="H18" s="280"/>
      <c r="I18" s="280"/>
      <c r="J18" s="280"/>
      <c r="K18" s="161"/>
    </row>
    <row r="19" spans="2:11" customFormat="1" ht="15" customHeight="1" x14ac:dyDescent="0.2">
      <c r="B19" s="164"/>
      <c r="C19" s="165"/>
      <c r="D19" s="165"/>
      <c r="E19" s="167" t="s">
        <v>1119</v>
      </c>
      <c r="F19" s="280" t="s">
        <v>1120</v>
      </c>
      <c r="G19" s="280"/>
      <c r="H19" s="280"/>
      <c r="I19" s="280"/>
      <c r="J19" s="280"/>
      <c r="K19" s="161"/>
    </row>
    <row r="20" spans="2:11" customFormat="1" ht="15" customHeight="1" x14ac:dyDescent="0.2">
      <c r="B20" s="164"/>
      <c r="C20" s="165"/>
      <c r="D20" s="165"/>
      <c r="E20" s="167" t="s">
        <v>1121</v>
      </c>
      <c r="F20" s="280" t="s">
        <v>1122</v>
      </c>
      <c r="G20" s="280"/>
      <c r="H20" s="280"/>
      <c r="I20" s="280"/>
      <c r="J20" s="280"/>
      <c r="K20" s="161"/>
    </row>
    <row r="21" spans="2:11" customFormat="1" ht="15" customHeight="1" x14ac:dyDescent="0.2">
      <c r="B21" s="164"/>
      <c r="C21" s="165"/>
      <c r="D21" s="165"/>
      <c r="E21" s="167" t="s">
        <v>113</v>
      </c>
      <c r="F21" s="280" t="s">
        <v>1123</v>
      </c>
      <c r="G21" s="280"/>
      <c r="H21" s="280"/>
      <c r="I21" s="280"/>
      <c r="J21" s="280"/>
      <c r="K21" s="161"/>
    </row>
    <row r="22" spans="2:11" customFormat="1" ht="15" customHeight="1" x14ac:dyDescent="0.2">
      <c r="B22" s="164"/>
      <c r="C22" s="165"/>
      <c r="D22" s="165"/>
      <c r="E22" s="167" t="s">
        <v>1124</v>
      </c>
      <c r="F22" s="280" t="s">
        <v>1125</v>
      </c>
      <c r="G22" s="280"/>
      <c r="H22" s="280"/>
      <c r="I22" s="280"/>
      <c r="J22" s="280"/>
      <c r="K22" s="161"/>
    </row>
    <row r="23" spans="2:11" customFormat="1" ht="15" customHeight="1" x14ac:dyDescent="0.2">
      <c r="B23" s="164"/>
      <c r="C23" s="165"/>
      <c r="D23" s="165"/>
      <c r="E23" s="167" t="s">
        <v>1126</v>
      </c>
      <c r="F23" s="280" t="s">
        <v>1127</v>
      </c>
      <c r="G23" s="280"/>
      <c r="H23" s="280"/>
      <c r="I23" s="280"/>
      <c r="J23" s="280"/>
      <c r="K23" s="161"/>
    </row>
    <row r="24" spans="2:11" customFormat="1" ht="12.75" customHeight="1" x14ac:dyDescent="0.2">
      <c r="B24" s="164"/>
      <c r="C24" s="165"/>
      <c r="D24" s="165"/>
      <c r="E24" s="165"/>
      <c r="F24" s="165"/>
      <c r="G24" s="165"/>
      <c r="H24" s="165"/>
      <c r="I24" s="165"/>
      <c r="J24" s="165"/>
      <c r="K24" s="161"/>
    </row>
    <row r="25" spans="2:11" customFormat="1" ht="15" customHeight="1" x14ac:dyDescent="0.2">
      <c r="B25" s="164"/>
      <c r="C25" s="280" t="s">
        <v>1128</v>
      </c>
      <c r="D25" s="280"/>
      <c r="E25" s="280"/>
      <c r="F25" s="280"/>
      <c r="G25" s="280"/>
      <c r="H25" s="280"/>
      <c r="I25" s="280"/>
      <c r="J25" s="280"/>
      <c r="K25" s="161"/>
    </row>
    <row r="26" spans="2:11" customFormat="1" ht="15" customHeight="1" x14ac:dyDescent="0.2">
      <c r="B26" s="164"/>
      <c r="C26" s="280" t="s">
        <v>1129</v>
      </c>
      <c r="D26" s="280"/>
      <c r="E26" s="280"/>
      <c r="F26" s="280"/>
      <c r="G26" s="280"/>
      <c r="H26" s="280"/>
      <c r="I26" s="280"/>
      <c r="J26" s="280"/>
      <c r="K26" s="161"/>
    </row>
    <row r="27" spans="2:11" customFormat="1" ht="15" customHeight="1" x14ac:dyDescent="0.2">
      <c r="B27" s="164"/>
      <c r="C27" s="163"/>
      <c r="D27" s="280" t="s">
        <v>1130</v>
      </c>
      <c r="E27" s="280"/>
      <c r="F27" s="280"/>
      <c r="G27" s="280"/>
      <c r="H27" s="280"/>
      <c r="I27" s="280"/>
      <c r="J27" s="280"/>
      <c r="K27" s="161"/>
    </row>
    <row r="28" spans="2:11" customFormat="1" ht="15" customHeight="1" x14ac:dyDescent="0.2">
      <c r="B28" s="164"/>
      <c r="C28" s="165"/>
      <c r="D28" s="280" t="s">
        <v>1131</v>
      </c>
      <c r="E28" s="280"/>
      <c r="F28" s="280"/>
      <c r="G28" s="280"/>
      <c r="H28" s="280"/>
      <c r="I28" s="280"/>
      <c r="J28" s="280"/>
      <c r="K28" s="161"/>
    </row>
    <row r="29" spans="2:11" customFormat="1" ht="12.75" customHeight="1" x14ac:dyDescent="0.2">
      <c r="B29" s="164"/>
      <c r="C29" s="165"/>
      <c r="D29" s="165"/>
      <c r="E29" s="165"/>
      <c r="F29" s="165"/>
      <c r="G29" s="165"/>
      <c r="H29" s="165"/>
      <c r="I29" s="165"/>
      <c r="J29" s="165"/>
      <c r="K29" s="161"/>
    </row>
    <row r="30" spans="2:11" customFormat="1" ht="15" customHeight="1" x14ac:dyDescent="0.2">
      <c r="B30" s="164"/>
      <c r="C30" s="165"/>
      <c r="D30" s="280" t="s">
        <v>1132</v>
      </c>
      <c r="E30" s="280"/>
      <c r="F30" s="280"/>
      <c r="G30" s="280"/>
      <c r="H30" s="280"/>
      <c r="I30" s="280"/>
      <c r="J30" s="280"/>
      <c r="K30" s="161"/>
    </row>
    <row r="31" spans="2:11" customFormat="1" ht="15" customHeight="1" x14ac:dyDescent="0.2">
      <c r="B31" s="164"/>
      <c r="C31" s="165"/>
      <c r="D31" s="280" t="s">
        <v>1133</v>
      </c>
      <c r="E31" s="280"/>
      <c r="F31" s="280"/>
      <c r="G31" s="280"/>
      <c r="H31" s="280"/>
      <c r="I31" s="280"/>
      <c r="J31" s="280"/>
      <c r="K31" s="161"/>
    </row>
    <row r="32" spans="2:11" customFormat="1" ht="12.75" customHeight="1" x14ac:dyDescent="0.2">
      <c r="B32" s="164"/>
      <c r="C32" s="165"/>
      <c r="D32" s="165"/>
      <c r="E32" s="165"/>
      <c r="F32" s="165"/>
      <c r="G32" s="165"/>
      <c r="H32" s="165"/>
      <c r="I32" s="165"/>
      <c r="J32" s="165"/>
      <c r="K32" s="161"/>
    </row>
    <row r="33" spans="2:11" customFormat="1" ht="15" customHeight="1" x14ac:dyDescent="0.2">
      <c r="B33" s="164"/>
      <c r="C33" s="165"/>
      <c r="D33" s="280" t="s">
        <v>1134</v>
      </c>
      <c r="E33" s="280"/>
      <c r="F33" s="280"/>
      <c r="G33" s="280"/>
      <c r="H33" s="280"/>
      <c r="I33" s="280"/>
      <c r="J33" s="280"/>
      <c r="K33" s="161"/>
    </row>
    <row r="34" spans="2:11" customFormat="1" ht="15" customHeight="1" x14ac:dyDescent="0.2">
      <c r="B34" s="164"/>
      <c r="C34" s="165"/>
      <c r="D34" s="280" t="s">
        <v>1135</v>
      </c>
      <c r="E34" s="280"/>
      <c r="F34" s="280"/>
      <c r="G34" s="280"/>
      <c r="H34" s="280"/>
      <c r="I34" s="280"/>
      <c r="J34" s="280"/>
      <c r="K34" s="161"/>
    </row>
    <row r="35" spans="2:11" customFormat="1" ht="15" customHeight="1" x14ac:dyDescent="0.2">
      <c r="B35" s="164"/>
      <c r="C35" s="165"/>
      <c r="D35" s="280" t="s">
        <v>1136</v>
      </c>
      <c r="E35" s="280"/>
      <c r="F35" s="280"/>
      <c r="G35" s="280"/>
      <c r="H35" s="280"/>
      <c r="I35" s="280"/>
      <c r="J35" s="280"/>
      <c r="K35" s="161"/>
    </row>
    <row r="36" spans="2:11" customFormat="1" ht="15" customHeight="1" x14ac:dyDescent="0.2">
      <c r="B36" s="164"/>
      <c r="C36" s="165"/>
      <c r="D36" s="163"/>
      <c r="E36" s="166" t="s">
        <v>123</v>
      </c>
      <c r="F36" s="163"/>
      <c r="G36" s="280" t="s">
        <v>1137</v>
      </c>
      <c r="H36" s="280"/>
      <c r="I36" s="280"/>
      <c r="J36" s="280"/>
      <c r="K36" s="161"/>
    </row>
    <row r="37" spans="2:11" customFormat="1" ht="30.75" customHeight="1" x14ac:dyDescent="0.2">
      <c r="B37" s="164"/>
      <c r="C37" s="165"/>
      <c r="D37" s="163"/>
      <c r="E37" s="166" t="s">
        <v>1138</v>
      </c>
      <c r="F37" s="163"/>
      <c r="G37" s="280" t="s">
        <v>1139</v>
      </c>
      <c r="H37" s="280"/>
      <c r="I37" s="280"/>
      <c r="J37" s="280"/>
      <c r="K37" s="161"/>
    </row>
    <row r="38" spans="2:11" customFormat="1" ht="15" customHeight="1" x14ac:dyDescent="0.2">
      <c r="B38" s="164"/>
      <c r="C38" s="165"/>
      <c r="D38" s="163"/>
      <c r="E38" s="166" t="s">
        <v>50</v>
      </c>
      <c r="F38" s="163"/>
      <c r="G38" s="280" t="s">
        <v>1140</v>
      </c>
      <c r="H38" s="280"/>
      <c r="I38" s="280"/>
      <c r="J38" s="280"/>
      <c r="K38" s="161"/>
    </row>
    <row r="39" spans="2:11" customFormat="1" ht="15" customHeight="1" x14ac:dyDescent="0.2">
      <c r="B39" s="164"/>
      <c r="C39" s="165"/>
      <c r="D39" s="163"/>
      <c r="E39" s="166" t="s">
        <v>51</v>
      </c>
      <c r="F39" s="163"/>
      <c r="G39" s="280" t="s">
        <v>1141</v>
      </c>
      <c r="H39" s="280"/>
      <c r="I39" s="280"/>
      <c r="J39" s="280"/>
      <c r="K39" s="161"/>
    </row>
    <row r="40" spans="2:11" customFormat="1" ht="15" customHeight="1" x14ac:dyDescent="0.2">
      <c r="B40" s="164"/>
      <c r="C40" s="165"/>
      <c r="D40" s="163"/>
      <c r="E40" s="166" t="s">
        <v>124</v>
      </c>
      <c r="F40" s="163"/>
      <c r="G40" s="280" t="s">
        <v>1142</v>
      </c>
      <c r="H40" s="280"/>
      <c r="I40" s="280"/>
      <c r="J40" s="280"/>
      <c r="K40" s="161"/>
    </row>
    <row r="41" spans="2:11" customFormat="1" ht="15" customHeight="1" x14ac:dyDescent="0.2">
      <c r="B41" s="164"/>
      <c r="C41" s="165"/>
      <c r="D41" s="163"/>
      <c r="E41" s="166" t="s">
        <v>125</v>
      </c>
      <c r="F41" s="163"/>
      <c r="G41" s="280" t="s">
        <v>1143</v>
      </c>
      <c r="H41" s="280"/>
      <c r="I41" s="280"/>
      <c r="J41" s="280"/>
      <c r="K41" s="161"/>
    </row>
    <row r="42" spans="2:11" customFormat="1" ht="15" customHeight="1" x14ac:dyDescent="0.2">
      <c r="B42" s="164"/>
      <c r="C42" s="165"/>
      <c r="D42" s="163"/>
      <c r="E42" s="166" t="s">
        <v>1144</v>
      </c>
      <c r="F42" s="163"/>
      <c r="G42" s="280" t="s">
        <v>1145</v>
      </c>
      <c r="H42" s="280"/>
      <c r="I42" s="280"/>
      <c r="J42" s="280"/>
      <c r="K42" s="161"/>
    </row>
    <row r="43" spans="2:11" customFormat="1" ht="15" customHeight="1" x14ac:dyDescent="0.2">
      <c r="B43" s="164"/>
      <c r="C43" s="165"/>
      <c r="D43" s="163"/>
      <c r="E43" s="166"/>
      <c r="F43" s="163"/>
      <c r="G43" s="280" t="s">
        <v>1146</v>
      </c>
      <c r="H43" s="280"/>
      <c r="I43" s="280"/>
      <c r="J43" s="280"/>
      <c r="K43" s="161"/>
    </row>
    <row r="44" spans="2:11" customFormat="1" ht="15" customHeight="1" x14ac:dyDescent="0.2">
      <c r="B44" s="164"/>
      <c r="C44" s="165"/>
      <c r="D44" s="163"/>
      <c r="E44" s="166" t="s">
        <v>1147</v>
      </c>
      <c r="F44" s="163"/>
      <c r="G44" s="280" t="s">
        <v>1148</v>
      </c>
      <c r="H44" s="280"/>
      <c r="I44" s="280"/>
      <c r="J44" s="280"/>
      <c r="K44" s="161"/>
    </row>
    <row r="45" spans="2:11" customFormat="1" ht="15" customHeight="1" x14ac:dyDescent="0.2">
      <c r="B45" s="164"/>
      <c r="C45" s="165"/>
      <c r="D45" s="163"/>
      <c r="E45" s="166" t="s">
        <v>127</v>
      </c>
      <c r="F45" s="163"/>
      <c r="G45" s="280" t="s">
        <v>1149</v>
      </c>
      <c r="H45" s="280"/>
      <c r="I45" s="280"/>
      <c r="J45" s="280"/>
      <c r="K45" s="161"/>
    </row>
    <row r="46" spans="2:11" customFormat="1" ht="12.75" customHeight="1" x14ac:dyDescent="0.2">
      <c r="B46" s="164"/>
      <c r="C46" s="165"/>
      <c r="D46" s="163"/>
      <c r="E46" s="163"/>
      <c r="F46" s="163"/>
      <c r="G46" s="163"/>
      <c r="H46" s="163"/>
      <c r="I46" s="163"/>
      <c r="J46" s="163"/>
      <c r="K46" s="161"/>
    </row>
    <row r="47" spans="2:11" customFormat="1" ht="15" customHeight="1" x14ac:dyDescent="0.2">
      <c r="B47" s="164"/>
      <c r="C47" s="165"/>
      <c r="D47" s="280" t="s">
        <v>1150</v>
      </c>
      <c r="E47" s="280"/>
      <c r="F47" s="280"/>
      <c r="G47" s="280"/>
      <c r="H47" s="280"/>
      <c r="I47" s="280"/>
      <c r="J47" s="280"/>
      <c r="K47" s="161"/>
    </row>
    <row r="48" spans="2:11" customFormat="1" ht="15" customHeight="1" x14ac:dyDescent="0.2">
      <c r="B48" s="164"/>
      <c r="C48" s="165"/>
      <c r="D48" s="165"/>
      <c r="E48" s="280" t="s">
        <v>1151</v>
      </c>
      <c r="F48" s="280"/>
      <c r="G48" s="280"/>
      <c r="H48" s="280"/>
      <c r="I48" s="280"/>
      <c r="J48" s="280"/>
      <c r="K48" s="161"/>
    </row>
    <row r="49" spans="2:11" customFormat="1" ht="15" customHeight="1" x14ac:dyDescent="0.2">
      <c r="B49" s="164"/>
      <c r="C49" s="165"/>
      <c r="D49" s="165"/>
      <c r="E49" s="280" t="s">
        <v>1152</v>
      </c>
      <c r="F49" s="280"/>
      <c r="G49" s="280"/>
      <c r="H49" s="280"/>
      <c r="I49" s="280"/>
      <c r="J49" s="280"/>
      <c r="K49" s="161"/>
    </row>
    <row r="50" spans="2:11" customFormat="1" ht="15" customHeight="1" x14ac:dyDescent="0.2">
      <c r="B50" s="164"/>
      <c r="C50" s="165"/>
      <c r="D50" s="165"/>
      <c r="E50" s="280" t="s">
        <v>1153</v>
      </c>
      <c r="F50" s="280"/>
      <c r="G50" s="280"/>
      <c r="H50" s="280"/>
      <c r="I50" s="280"/>
      <c r="J50" s="280"/>
      <c r="K50" s="161"/>
    </row>
    <row r="51" spans="2:11" customFormat="1" ht="15" customHeight="1" x14ac:dyDescent="0.2">
      <c r="B51" s="164"/>
      <c r="C51" s="165"/>
      <c r="D51" s="280" t="s">
        <v>1154</v>
      </c>
      <c r="E51" s="280"/>
      <c r="F51" s="280"/>
      <c r="G51" s="280"/>
      <c r="H51" s="280"/>
      <c r="I51" s="280"/>
      <c r="J51" s="280"/>
      <c r="K51" s="161"/>
    </row>
    <row r="52" spans="2:11" customFormat="1" ht="25.5" customHeight="1" x14ac:dyDescent="0.3">
      <c r="B52" s="160"/>
      <c r="C52" s="281" t="s">
        <v>1155</v>
      </c>
      <c r="D52" s="281"/>
      <c r="E52" s="281"/>
      <c r="F52" s="281"/>
      <c r="G52" s="281"/>
      <c r="H52" s="281"/>
      <c r="I52" s="281"/>
      <c r="J52" s="281"/>
      <c r="K52" s="161"/>
    </row>
    <row r="53" spans="2:11" customFormat="1" ht="5.25" customHeight="1" x14ac:dyDescent="0.2">
      <c r="B53" s="160"/>
      <c r="C53" s="162"/>
      <c r="D53" s="162"/>
      <c r="E53" s="162"/>
      <c r="F53" s="162"/>
      <c r="G53" s="162"/>
      <c r="H53" s="162"/>
      <c r="I53" s="162"/>
      <c r="J53" s="162"/>
      <c r="K53" s="161"/>
    </row>
    <row r="54" spans="2:11" customFormat="1" ht="15" customHeight="1" x14ac:dyDescent="0.2">
      <c r="B54" s="160"/>
      <c r="C54" s="280" t="s">
        <v>1156</v>
      </c>
      <c r="D54" s="280"/>
      <c r="E54" s="280"/>
      <c r="F54" s="280"/>
      <c r="G54" s="280"/>
      <c r="H54" s="280"/>
      <c r="I54" s="280"/>
      <c r="J54" s="280"/>
      <c r="K54" s="161"/>
    </row>
    <row r="55" spans="2:11" customFormat="1" ht="15" customHeight="1" x14ac:dyDescent="0.2">
      <c r="B55" s="160"/>
      <c r="C55" s="280" t="s">
        <v>1157</v>
      </c>
      <c r="D55" s="280"/>
      <c r="E55" s="280"/>
      <c r="F55" s="280"/>
      <c r="G55" s="280"/>
      <c r="H55" s="280"/>
      <c r="I55" s="280"/>
      <c r="J55" s="280"/>
      <c r="K55" s="161"/>
    </row>
    <row r="56" spans="2:11" customFormat="1" ht="12.75" customHeight="1" x14ac:dyDescent="0.2">
      <c r="B56" s="160"/>
      <c r="C56" s="163"/>
      <c r="D56" s="163"/>
      <c r="E56" s="163"/>
      <c r="F56" s="163"/>
      <c r="G56" s="163"/>
      <c r="H56" s="163"/>
      <c r="I56" s="163"/>
      <c r="J56" s="163"/>
      <c r="K56" s="161"/>
    </row>
    <row r="57" spans="2:11" customFormat="1" ht="15" customHeight="1" x14ac:dyDescent="0.2">
      <c r="B57" s="160"/>
      <c r="C57" s="280" t="s">
        <v>1158</v>
      </c>
      <c r="D57" s="280"/>
      <c r="E57" s="280"/>
      <c r="F57" s="280"/>
      <c r="G57" s="280"/>
      <c r="H57" s="280"/>
      <c r="I57" s="280"/>
      <c r="J57" s="280"/>
      <c r="K57" s="161"/>
    </row>
    <row r="58" spans="2:11" customFormat="1" ht="15" customHeight="1" x14ac:dyDescent="0.2">
      <c r="B58" s="160"/>
      <c r="C58" s="165"/>
      <c r="D58" s="280" t="s">
        <v>1159</v>
      </c>
      <c r="E58" s="280"/>
      <c r="F58" s="280"/>
      <c r="G58" s="280"/>
      <c r="H58" s="280"/>
      <c r="I58" s="280"/>
      <c r="J58" s="280"/>
      <c r="K58" s="161"/>
    </row>
    <row r="59" spans="2:11" customFormat="1" ht="15" customHeight="1" x14ac:dyDescent="0.2">
      <c r="B59" s="160"/>
      <c r="C59" s="165"/>
      <c r="D59" s="280" t="s">
        <v>1160</v>
      </c>
      <c r="E59" s="280"/>
      <c r="F59" s="280"/>
      <c r="G59" s="280"/>
      <c r="H59" s="280"/>
      <c r="I59" s="280"/>
      <c r="J59" s="280"/>
      <c r="K59" s="161"/>
    </row>
    <row r="60" spans="2:11" customFormat="1" ht="15" customHeight="1" x14ac:dyDescent="0.2">
      <c r="B60" s="160"/>
      <c r="C60" s="165"/>
      <c r="D60" s="280" t="s">
        <v>1161</v>
      </c>
      <c r="E60" s="280"/>
      <c r="F60" s="280"/>
      <c r="G60" s="280"/>
      <c r="H60" s="280"/>
      <c r="I60" s="280"/>
      <c r="J60" s="280"/>
      <c r="K60" s="161"/>
    </row>
    <row r="61" spans="2:11" customFormat="1" ht="15" customHeight="1" x14ac:dyDescent="0.2">
      <c r="B61" s="160"/>
      <c r="C61" s="165"/>
      <c r="D61" s="280" t="s">
        <v>1162</v>
      </c>
      <c r="E61" s="280"/>
      <c r="F61" s="280"/>
      <c r="G61" s="280"/>
      <c r="H61" s="280"/>
      <c r="I61" s="280"/>
      <c r="J61" s="280"/>
      <c r="K61" s="161"/>
    </row>
    <row r="62" spans="2:11" customFormat="1" ht="15" customHeight="1" x14ac:dyDescent="0.2">
      <c r="B62" s="160"/>
      <c r="C62" s="165"/>
      <c r="D62" s="283" t="s">
        <v>1163</v>
      </c>
      <c r="E62" s="283"/>
      <c r="F62" s="283"/>
      <c r="G62" s="283"/>
      <c r="H62" s="283"/>
      <c r="I62" s="283"/>
      <c r="J62" s="283"/>
      <c r="K62" s="161"/>
    </row>
    <row r="63" spans="2:11" customFormat="1" ht="15" customHeight="1" x14ac:dyDescent="0.2">
      <c r="B63" s="160"/>
      <c r="C63" s="165"/>
      <c r="D63" s="280" t="s">
        <v>1164</v>
      </c>
      <c r="E63" s="280"/>
      <c r="F63" s="280"/>
      <c r="G63" s="280"/>
      <c r="H63" s="280"/>
      <c r="I63" s="280"/>
      <c r="J63" s="280"/>
      <c r="K63" s="161"/>
    </row>
    <row r="64" spans="2:11" customFormat="1" ht="12.75" customHeight="1" x14ac:dyDescent="0.2">
      <c r="B64" s="160"/>
      <c r="C64" s="165"/>
      <c r="D64" s="165"/>
      <c r="E64" s="168"/>
      <c r="F64" s="165"/>
      <c r="G64" s="165"/>
      <c r="H64" s="165"/>
      <c r="I64" s="165"/>
      <c r="J64" s="165"/>
      <c r="K64" s="161"/>
    </row>
    <row r="65" spans="2:11" customFormat="1" ht="15" customHeight="1" x14ac:dyDescent="0.2">
      <c r="B65" s="160"/>
      <c r="C65" s="165"/>
      <c r="D65" s="280" t="s">
        <v>1165</v>
      </c>
      <c r="E65" s="280"/>
      <c r="F65" s="280"/>
      <c r="G65" s="280"/>
      <c r="H65" s="280"/>
      <c r="I65" s="280"/>
      <c r="J65" s="280"/>
      <c r="K65" s="161"/>
    </row>
    <row r="66" spans="2:11" customFormat="1" ht="15" customHeight="1" x14ac:dyDescent="0.2">
      <c r="B66" s="160"/>
      <c r="C66" s="165"/>
      <c r="D66" s="283" t="s">
        <v>1166</v>
      </c>
      <c r="E66" s="283"/>
      <c r="F66" s="283"/>
      <c r="G66" s="283"/>
      <c r="H66" s="283"/>
      <c r="I66" s="283"/>
      <c r="J66" s="283"/>
      <c r="K66" s="161"/>
    </row>
    <row r="67" spans="2:11" customFormat="1" ht="15" customHeight="1" x14ac:dyDescent="0.2">
      <c r="B67" s="160"/>
      <c r="C67" s="165"/>
      <c r="D67" s="280" t="s">
        <v>1167</v>
      </c>
      <c r="E67" s="280"/>
      <c r="F67" s="280"/>
      <c r="G67" s="280"/>
      <c r="H67" s="280"/>
      <c r="I67" s="280"/>
      <c r="J67" s="280"/>
      <c r="K67" s="161"/>
    </row>
    <row r="68" spans="2:11" customFormat="1" ht="15" customHeight="1" x14ac:dyDescent="0.2">
      <c r="B68" s="160"/>
      <c r="C68" s="165"/>
      <c r="D68" s="280" t="s">
        <v>1168</v>
      </c>
      <c r="E68" s="280"/>
      <c r="F68" s="280"/>
      <c r="G68" s="280"/>
      <c r="H68" s="280"/>
      <c r="I68" s="280"/>
      <c r="J68" s="280"/>
      <c r="K68" s="161"/>
    </row>
    <row r="69" spans="2:11" customFormat="1" ht="15" customHeight="1" x14ac:dyDescent="0.2">
      <c r="B69" s="160"/>
      <c r="C69" s="165"/>
      <c r="D69" s="280" t="s">
        <v>1169</v>
      </c>
      <c r="E69" s="280"/>
      <c r="F69" s="280"/>
      <c r="G69" s="280"/>
      <c r="H69" s="280"/>
      <c r="I69" s="280"/>
      <c r="J69" s="280"/>
      <c r="K69" s="161"/>
    </row>
    <row r="70" spans="2:11" customFormat="1" ht="15" customHeight="1" x14ac:dyDescent="0.2">
      <c r="B70" s="160"/>
      <c r="C70" s="165"/>
      <c r="D70" s="280" t="s">
        <v>1170</v>
      </c>
      <c r="E70" s="280"/>
      <c r="F70" s="280"/>
      <c r="G70" s="280"/>
      <c r="H70" s="280"/>
      <c r="I70" s="280"/>
      <c r="J70" s="280"/>
      <c r="K70" s="161"/>
    </row>
    <row r="71" spans="2:11" customFormat="1" ht="12.75" customHeight="1" x14ac:dyDescent="0.2">
      <c r="B71" s="169"/>
      <c r="C71" s="170"/>
      <c r="D71" s="170"/>
      <c r="E71" s="170"/>
      <c r="F71" s="170"/>
      <c r="G71" s="170"/>
      <c r="H71" s="170"/>
      <c r="I71" s="170"/>
      <c r="J71" s="170"/>
      <c r="K71" s="171"/>
    </row>
    <row r="72" spans="2:11" customFormat="1" ht="18.75" customHeight="1" x14ac:dyDescent="0.2">
      <c r="B72" s="172"/>
      <c r="C72" s="172"/>
      <c r="D72" s="172"/>
      <c r="E72" s="172"/>
      <c r="F72" s="172"/>
      <c r="G72" s="172"/>
      <c r="H72" s="172"/>
      <c r="I72" s="172"/>
      <c r="J72" s="172"/>
      <c r="K72" s="173"/>
    </row>
    <row r="73" spans="2:11" customFormat="1" ht="18.75" customHeight="1" x14ac:dyDescent="0.2">
      <c r="B73" s="173"/>
      <c r="C73" s="173"/>
      <c r="D73" s="173"/>
      <c r="E73" s="173"/>
      <c r="F73" s="173"/>
      <c r="G73" s="173"/>
      <c r="H73" s="173"/>
      <c r="I73" s="173"/>
      <c r="J73" s="173"/>
      <c r="K73" s="173"/>
    </row>
    <row r="74" spans="2:11" customFormat="1" ht="7.5" customHeight="1" x14ac:dyDescent="0.2">
      <c r="B74" s="174"/>
      <c r="C74" s="175"/>
      <c r="D74" s="175"/>
      <c r="E74" s="175"/>
      <c r="F74" s="175"/>
      <c r="G74" s="175"/>
      <c r="H74" s="175"/>
      <c r="I74" s="175"/>
      <c r="J74" s="175"/>
      <c r="K74" s="176"/>
    </row>
    <row r="75" spans="2:11" customFormat="1" ht="45" customHeight="1" x14ac:dyDescent="0.2">
      <c r="B75" s="177"/>
      <c r="C75" s="284" t="s">
        <v>1171</v>
      </c>
      <c r="D75" s="284"/>
      <c r="E75" s="284"/>
      <c r="F75" s="284"/>
      <c r="G75" s="284"/>
      <c r="H75" s="284"/>
      <c r="I75" s="284"/>
      <c r="J75" s="284"/>
      <c r="K75" s="178"/>
    </row>
    <row r="76" spans="2:11" customFormat="1" ht="17.25" customHeight="1" x14ac:dyDescent="0.2">
      <c r="B76" s="177"/>
      <c r="C76" s="179" t="s">
        <v>1172</v>
      </c>
      <c r="D76" s="179"/>
      <c r="E76" s="179"/>
      <c r="F76" s="179" t="s">
        <v>1173</v>
      </c>
      <c r="G76" s="180"/>
      <c r="H76" s="179" t="s">
        <v>51</v>
      </c>
      <c r="I76" s="179" t="s">
        <v>54</v>
      </c>
      <c r="J76" s="179" t="s">
        <v>1174</v>
      </c>
      <c r="K76" s="178"/>
    </row>
    <row r="77" spans="2:11" customFormat="1" ht="17.25" customHeight="1" x14ac:dyDescent="0.2">
      <c r="B77" s="177"/>
      <c r="C77" s="181" t="s">
        <v>1175</v>
      </c>
      <c r="D77" s="181"/>
      <c r="E77" s="181"/>
      <c r="F77" s="182" t="s">
        <v>1176</v>
      </c>
      <c r="G77" s="183"/>
      <c r="H77" s="181"/>
      <c r="I77" s="181"/>
      <c r="J77" s="181" t="s">
        <v>1177</v>
      </c>
      <c r="K77" s="178"/>
    </row>
    <row r="78" spans="2:11" customFormat="1" ht="5.25" customHeight="1" x14ac:dyDescent="0.2">
      <c r="B78" s="177"/>
      <c r="C78" s="184"/>
      <c r="D78" s="184"/>
      <c r="E78" s="184"/>
      <c r="F78" s="184"/>
      <c r="G78" s="185"/>
      <c r="H78" s="184"/>
      <c r="I78" s="184"/>
      <c r="J78" s="184"/>
      <c r="K78" s="178"/>
    </row>
    <row r="79" spans="2:11" customFormat="1" ht="15" customHeight="1" x14ac:dyDescent="0.2">
      <c r="B79" s="177"/>
      <c r="C79" s="166" t="s">
        <v>50</v>
      </c>
      <c r="D79" s="186"/>
      <c r="E79" s="186"/>
      <c r="F79" s="187" t="s">
        <v>1178</v>
      </c>
      <c r="G79" s="188"/>
      <c r="H79" s="166" t="s">
        <v>1179</v>
      </c>
      <c r="I79" s="166" t="s">
        <v>1180</v>
      </c>
      <c r="J79" s="166">
        <v>20</v>
      </c>
      <c r="K79" s="178"/>
    </row>
    <row r="80" spans="2:11" customFormat="1" ht="15" customHeight="1" x14ac:dyDescent="0.2">
      <c r="B80" s="177"/>
      <c r="C80" s="166" t="s">
        <v>1181</v>
      </c>
      <c r="D80" s="166"/>
      <c r="E80" s="166"/>
      <c r="F80" s="187" t="s">
        <v>1178</v>
      </c>
      <c r="G80" s="188"/>
      <c r="H80" s="166" t="s">
        <v>1182</v>
      </c>
      <c r="I80" s="166" t="s">
        <v>1180</v>
      </c>
      <c r="J80" s="166">
        <v>120</v>
      </c>
      <c r="K80" s="178"/>
    </row>
    <row r="81" spans="2:11" customFormat="1" ht="15" customHeight="1" x14ac:dyDescent="0.2">
      <c r="B81" s="189"/>
      <c r="C81" s="166" t="s">
        <v>1183</v>
      </c>
      <c r="D81" s="166"/>
      <c r="E81" s="166"/>
      <c r="F81" s="187" t="s">
        <v>1184</v>
      </c>
      <c r="G81" s="188"/>
      <c r="H81" s="166" t="s">
        <v>1185</v>
      </c>
      <c r="I81" s="166" t="s">
        <v>1180</v>
      </c>
      <c r="J81" s="166">
        <v>50</v>
      </c>
      <c r="K81" s="178"/>
    </row>
    <row r="82" spans="2:11" customFormat="1" ht="15" customHeight="1" x14ac:dyDescent="0.2">
      <c r="B82" s="189"/>
      <c r="C82" s="166" t="s">
        <v>1186</v>
      </c>
      <c r="D82" s="166"/>
      <c r="E82" s="166"/>
      <c r="F82" s="187" t="s">
        <v>1178</v>
      </c>
      <c r="G82" s="188"/>
      <c r="H82" s="166" t="s">
        <v>1187</v>
      </c>
      <c r="I82" s="166" t="s">
        <v>1188</v>
      </c>
      <c r="J82" s="166"/>
      <c r="K82" s="178"/>
    </row>
    <row r="83" spans="2:11" customFormat="1" ht="15" customHeight="1" x14ac:dyDescent="0.2">
      <c r="B83" s="189"/>
      <c r="C83" s="166" t="s">
        <v>1189</v>
      </c>
      <c r="D83" s="166"/>
      <c r="E83" s="166"/>
      <c r="F83" s="187" t="s">
        <v>1184</v>
      </c>
      <c r="G83" s="166"/>
      <c r="H83" s="166" t="s">
        <v>1190</v>
      </c>
      <c r="I83" s="166" t="s">
        <v>1180</v>
      </c>
      <c r="J83" s="166">
        <v>15</v>
      </c>
      <c r="K83" s="178"/>
    </row>
    <row r="84" spans="2:11" customFormat="1" ht="15" customHeight="1" x14ac:dyDescent="0.2">
      <c r="B84" s="189"/>
      <c r="C84" s="166" t="s">
        <v>1191</v>
      </c>
      <c r="D84" s="166"/>
      <c r="E84" s="166"/>
      <c r="F84" s="187" t="s">
        <v>1184</v>
      </c>
      <c r="G84" s="166"/>
      <c r="H84" s="166" t="s">
        <v>1192</v>
      </c>
      <c r="I84" s="166" t="s">
        <v>1180</v>
      </c>
      <c r="J84" s="166">
        <v>15</v>
      </c>
      <c r="K84" s="178"/>
    </row>
    <row r="85" spans="2:11" customFormat="1" ht="15" customHeight="1" x14ac:dyDescent="0.2">
      <c r="B85" s="189"/>
      <c r="C85" s="166" t="s">
        <v>1193</v>
      </c>
      <c r="D85" s="166"/>
      <c r="E85" s="166"/>
      <c r="F85" s="187" t="s">
        <v>1184</v>
      </c>
      <c r="G85" s="166"/>
      <c r="H85" s="166" t="s">
        <v>1194</v>
      </c>
      <c r="I85" s="166" t="s">
        <v>1180</v>
      </c>
      <c r="J85" s="166">
        <v>20</v>
      </c>
      <c r="K85" s="178"/>
    </row>
    <row r="86" spans="2:11" customFormat="1" ht="15" customHeight="1" x14ac:dyDescent="0.2">
      <c r="B86" s="189"/>
      <c r="C86" s="166" t="s">
        <v>1195</v>
      </c>
      <c r="D86" s="166"/>
      <c r="E86" s="166"/>
      <c r="F86" s="187" t="s">
        <v>1184</v>
      </c>
      <c r="G86" s="166"/>
      <c r="H86" s="166" t="s">
        <v>1196</v>
      </c>
      <c r="I86" s="166" t="s">
        <v>1180</v>
      </c>
      <c r="J86" s="166">
        <v>20</v>
      </c>
      <c r="K86" s="178"/>
    </row>
    <row r="87" spans="2:11" customFormat="1" ht="15" customHeight="1" x14ac:dyDescent="0.2">
      <c r="B87" s="189"/>
      <c r="C87" s="166" t="s">
        <v>1197</v>
      </c>
      <c r="D87" s="166"/>
      <c r="E87" s="166"/>
      <c r="F87" s="187" t="s">
        <v>1184</v>
      </c>
      <c r="G87" s="188"/>
      <c r="H87" s="166" t="s">
        <v>1198</v>
      </c>
      <c r="I87" s="166" t="s">
        <v>1180</v>
      </c>
      <c r="J87" s="166">
        <v>50</v>
      </c>
      <c r="K87" s="178"/>
    </row>
    <row r="88" spans="2:11" customFormat="1" ht="15" customHeight="1" x14ac:dyDescent="0.2">
      <c r="B88" s="189"/>
      <c r="C88" s="166" t="s">
        <v>1199</v>
      </c>
      <c r="D88" s="166"/>
      <c r="E88" s="166"/>
      <c r="F88" s="187" t="s">
        <v>1184</v>
      </c>
      <c r="G88" s="188"/>
      <c r="H88" s="166" t="s">
        <v>1200</v>
      </c>
      <c r="I88" s="166" t="s">
        <v>1180</v>
      </c>
      <c r="J88" s="166">
        <v>20</v>
      </c>
      <c r="K88" s="178"/>
    </row>
    <row r="89" spans="2:11" customFormat="1" ht="15" customHeight="1" x14ac:dyDescent="0.2">
      <c r="B89" s="189"/>
      <c r="C89" s="166" t="s">
        <v>1201</v>
      </c>
      <c r="D89" s="166"/>
      <c r="E89" s="166"/>
      <c r="F89" s="187" t="s">
        <v>1184</v>
      </c>
      <c r="G89" s="188"/>
      <c r="H89" s="166" t="s">
        <v>1202</v>
      </c>
      <c r="I89" s="166" t="s">
        <v>1180</v>
      </c>
      <c r="J89" s="166">
        <v>20</v>
      </c>
      <c r="K89" s="178"/>
    </row>
    <row r="90" spans="2:11" customFormat="1" ht="15" customHeight="1" x14ac:dyDescent="0.2">
      <c r="B90" s="189"/>
      <c r="C90" s="166" t="s">
        <v>1203</v>
      </c>
      <c r="D90" s="166"/>
      <c r="E90" s="166"/>
      <c r="F90" s="187" t="s">
        <v>1184</v>
      </c>
      <c r="G90" s="188"/>
      <c r="H90" s="166" t="s">
        <v>1204</v>
      </c>
      <c r="I90" s="166" t="s">
        <v>1180</v>
      </c>
      <c r="J90" s="166">
        <v>50</v>
      </c>
      <c r="K90" s="178"/>
    </row>
    <row r="91" spans="2:11" customFormat="1" ht="15" customHeight="1" x14ac:dyDescent="0.2">
      <c r="B91" s="189"/>
      <c r="C91" s="166" t="s">
        <v>1205</v>
      </c>
      <c r="D91" s="166"/>
      <c r="E91" s="166"/>
      <c r="F91" s="187" t="s">
        <v>1184</v>
      </c>
      <c r="G91" s="188"/>
      <c r="H91" s="166" t="s">
        <v>1205</v>
      </c>
      <c r="I91" s="166" t="s">
        <v>1180</v>
      </c>
      <c r="J91" s="166">
        <v>50</v>
      </c>
      <c r="K91" s="178"/>
    </row>
    <row r="92" spans="2:11" customFormat="1" ht="15" customHeight="1" x14ac:dyDescent="0.2">
      <c r="B92" s="189"/>
      <c r="C92" s="166" t="s">
        <v>1206</v>
      </c>
      <c r="D92" s="166"/>
      <c r="E92" s="166"/>
      <c r="F92" s="187" t="s">
        <v>1184</v>
      </c>
      <c r="G92" s="188"/>
      <c r="H92" s="166" t="s">
        <v>1207</v>
      </c>
      <c r="I92" s="166" t="s">
        <v>1180</v>
      </c>
      <c r="J92" s="166">
        <v>255</v>
      </c>
      <c r="K92" s="178"/>
    </row>
    <row r="93" spans="2:11" customFormat="1" ht="15" customHeight="1" x14ac:dyDescent="0.2">
      <c r="B93" s="189"/>
      <c r="C93" s="166" t="s">
        <v>1208</v>
      </c>
      <c r="D93" s="166"/>
      <c r="E93" s="166"/>
      <c r="F93" s="187" t="s">
        <v>1178</v>
      </c>
      <c r="G93" s="188"/>
      <c r="H93" s="166" t="s">
        <v>1209</v>
      </c>
      <c r="I93" s="166" t="s">
        <v>1210</v>
      </c>
      <c r="J93" s="166"/>
      <c r="K93" s="178"/>
    </row>
    <row r="94" spans="2:11" customFormat="1" ht="15" customHeight="1" x14ac:dyDescent="0.2">
      <c r="B94" s="189"/>
      <c r="C94" s="166" t="s">
        <v>1211</v>
      </c>
      <c r="D94" s="166"/>
      <c r="E94" s="166"/>
      <c r="F94" s="187" t="s">
        <v>1178</v>
      </c>
      <c r="G94" s="188"/>
      <c r="H94" s="166" t="s">
        <v>1212</v>
      </c>
      <c r="I94" s="166" t="s">
        <v>1213</v>
      </c>
      <c r="J94" s="166"/>
      <c r="K94" s="178"/>
    </row>
    <row r="95" spans="2:11" customFormat="1" ht="15" customHeight="1" x14ac:dyDescent="0.2">
      <c r="B95" s="189"/>
      <c r="C95" s="166" t="s">
        <v>1214</v>
      </c>
      <c r="D95" s="166"/>
      <c r="E95" s="166"/>
      <c r="F95" s="187" t="s">
        <v>1178</v>
      </c>
      <c r="G95" s="188"/>
      <c r="H95" s="166" t="s">
        <v>1214</v>
      </c>
      <c r="I95" s="166" t="s">
        <v>1213</v>
      </c>
      <c r="J95" s="166"/>
      <c r="K95" s="178"/>
    </row>
    <row r="96" spans="2:11" customFormat="1" ht="15" customHeight="1" x14ac:dyDescent="0.2">
      <c r="B96" s="189"/>
      <c r="C96" s="166" t="s">
        <v>35</v>
      </c>
      <c r="D96" s="166"/>
      <c r="E96" s="166"/>
      <c r="F96" s="187" t="s">
        <v>1178</v>
      </c>
      <c r="G96" s="188"/>
      <c r="H96" s="166" t="s">
        <v>1215</v>
      </c>
      <c r="I96" s="166" t="s">
        <v>1213</v>
      </c>
      <c r="J96" s="166"/>
      <c r="K96" s="178"/>
    </row>
    <row r="97" spans="2:11" customFormat="1" ht="15" customHeight="1" x14ac:dyDescent="0.2">
      <c r="B97" s="189"/>
      <c r="C97" s="166" t="s">
        <v>45</v>
      </c>
      <c r="D97" s="166"/>
      <c r="E97" s="166"/>
      <c r="F97" s="187" t="s">
        <v>1178</v>
      </c>
      <c r="G97" s="188"/>
      <c r="H97" s="166" t="s">
        <v>1216</v>
      </c>
      <c r="I97" s="166" t="s">
        <v>1213</v>
      </c>
      <c r="J97" s="166"/>
      <c r="K97" s="178"/>
    </row>
    <row r="98" spans="2:11" customFormat="1" ht="15" customHeight="1" x14ac:dyDescent="0.2">
      <c r="B98" s="190"/>
      <c r="C98" s="191"/>
      <c r="D98" s="191"/>
      <c r="E98" s="191"/>
      <c r="F98" s="191"/>
      <c r="G98" s="191"/>
      <c r="H98" s="191"/>
      <c r="I98" s="191"/>
      <c r="J98" s="191"/>
      <c r="K98" s="192"/>
    </row>
    <row r="99" spans="2:11" customFormat="1" ht="18.75" customHeight="1" x14ac:dyDescent="0.2">
      <c r="B99" s="193"/>
      <c r="C99" s="194"/>
      <c r="D99" s="194"/>
      <c r="E99" s="194"/>
      <c r="F99" s="194"/>
      <c r="G99" s="194"/>
      <c r="H99" s="194"/>
      <c r="I99" s="194"/>
      <c r="J99" s="194"/>
      <c r="K99" s="193"/>
    </row>
    <row r="100" spans="2:11" customFormat="1" ht="18.75" customHeight="1" x14ac:dyDescent="0.2">
      <c r="B100" s="173"/>
      <c r="C100" s="173"/>
      <c r="D100" s="173"/>
      <c r="E100" s="173"/>
      <c r="F100" s="173"/>
      <c r="G100" s="173"/>
      <c r="H100" s="173"/>
      <c r="I100" s="173"/>
      <c r="J100" s="173"/>
      <c r="K100" s="173"/>
    </row>
    <row r="101" spans="2:11" customFormat="1" ht="7.5" customHeight="1" x14ac:dyDescent="0.2">
      <c r="B101" s="174"/>
      <c r="C101" s="175"/>
      <c r="D101" s="175"/>
      <c r="E101" s="175"/>
      <c r="F101" s="175"/>
      <c r="G101" s="175"/>
      <c r="H101" s="175"/>
      <c r="I101" s="175"/>
      <c r="J101" s="175"/>
      <c r="K101" s="176"/>
    </row>
    <row r="102" spans="2:11" customFormat="1" ht="45" customHeight="1" x14ac:dyDescent="0.2">
      <c r="B102" s="177"/>
      <c r="C102" s="284" t="s">
        <v>1217</v>
      </c>
      <c r="D102" s="284"/>
      <c r="E102" s="284"/>
      <c r="F102" s="284"/>
      <c r="G102" s="284"/>
      <c r="H102" s="284"/>
      <c r="I102" s="284"/>
      <c r="J102" s="284"/>
      <c r="K102" s="178"/>
    </row>
    <row r="103" spans="2:11" customFormat="1" ht="17.25" customHeight="1" x14ac:dyDescent="0.2">
      <c r="B103" s="177"/>
      <c r="C103" s="179" t="s">
        <v>1172</v>
      </c>
      <c r="D103" s="179"/>
      <c r="E103" s="179"/>
      <c r="F103" s="179" t="s">
        <v>1173</v>
      </c>
      <c r="G103" s="180"/>
      <c r="H103" s="179" t="s">
        <v>51</v>
      </c>
      <c r="I103" s="179" t="s">
        <v>54</v>
      </c>
      <c r="J103" s="179" t="s">
        <v>1174</v>
      </c>
      <c r="K103" s="178"/>
    </row>
    <row r="104" spans="2:11" customFormat="1" ht="17.25" customHeight="1" x14ac:dyDescent="0.2">
      <c r="B104" s="177"/>
      <c r="C104" s="181" t="s">
        <v>1175</v>
      </c>
      <c r="D104" s="181"/>
      <c r="E104" s="181"/>
      <c r="F104" s="182" t="s">
        <v>1176</v>
      </c>
      <c r="G104" s="183"/>
      <c r="H104" s="181"/>
      <c r="I104" s="181"/>
      <c r="J104" s="181" t="s">
        <v>1177</v>
      </c>
      <c r="K104" s="178"/>
    </row>
    <row r="105" spans="2:11" customFormat="1" ht="5.25" customHeight="1" x14ac:dyDescent="0.2">
      <c r="B105" s="177"/>
      <c r="C105" s="179"/>
      <c r="D105" s="179"/>
      <c r="E105" s="179"/>
      <c r="F105" s="179"/>
      <c r="G105" s="195"/>
      <c r="H105" s="179"/>
      <c r="I105" s="179"/>
      <c r="J105" s="179"/>
      <c r="K105" s="178"/>
    </row>
    <row r="106" spans="2:11" customFormat="1" ht="15" customHeight="1" x14ac:dyDescent="0.2">
      <c r="B106" s="177"/>
      <c r="C106" s="166" t="s">
        <v>50</v>
      </c>
      <c r="D106" s="186"/>
      <c r="E106" s="186"/>
      <c r="F106" s="187" t="s">
        <v>1178</v>
      </c>
      <c r="G106" s="166"/>
      <c r="H106" s="166" t="s">
        <v>1218</v>
      </c>
      <c r="I106" s="166" t="s">
        <v>1180</v>
      </c>
      <c r="J106" s="166">
        <v>20</v>
      </c>
      <c r="K106" s="178"/>
    </row>
    <row r="107" spans="2:11" customFormat="1" ht="15" customHeight="1" x14ac:dyDescent="0.2">
      <c r="B107" s="177"/>
      <c r="C107" s="166" t="s">
        <v>1181</v>
      </c>
      <c r="D107" s="166"/>
      <c r="E107" s="166"/>
      <c r="F107" s="187" t="s">
        <v>1178</v>
      </c>
      <c r="G107" s="166"/>
      <c r="H107" s="166" t="s">
        <v>1218</v>
      </c>
      <c r="I107" s="166" t="s">
        <v>1180</v>
      </c>
      <c r="J107" s="166">
        <v>120</v>
      </c>
      <c r="K107" s="178"/>
    </row>
    <row r="108" spans="2:11" customFormat="1" ht="15" customHeight="1" x14ac:dyDescent="0.2">
      <c r="B108" s="189"/>
      <c r="C108" s="166" t="s">
        <v>1183</v>
      </c>
      <c r="D108" s="166"/>
      <c r="E108" s="166"/>
      <c r="F108" s="187" t="s">
        <v>1184</v>
      </c>
      <c r="G108" s="166"/>
      <c r="H108" s="166" t="s">
        <v>1218</v>
      </c>
      <c r="I108" s="166" t="s">
        <v>1180</v>
      </c>
      <c r="J108" s="166">
        <v>50</v>
      </c>
      <c r="K108" s="178"/>
    </row>
    <row r="109" spans="2:11" customFormat="1" ht="15" customHeight="1" x14ac:dyDescent="0.2">
      <c r="B109" s="189"/>
      <c r="C109" s="166" t="s">
        <v>1186</v>
      </c>
      <c r="D109" s="166"/>
      <c r="E109" s="166"/>
      <c r="F109" s="187" t="s">
        <v>1178</v>
      </c>
      <c r="G109" s="166"/>
      <c r="H109" s="166" t="s">
        <v>1218</v>
      </c>
      <c r="I109" s="166" t="s">
        <v>1188</v>
      </c>
      <c r="J109" s="166"/>
      <c r="K109" s="178"/>
    </row>
    <row r="110" spans="2:11" customFormat="1" ht="15" customHeight="1" x14ac:dyDescent="0.2">
      <c r="B110" s="189"/>
      <c r="C110" s="166" t="s">
        <v>1197</v>
      </c>
      <c r="D110" s="166"/>
      <c r="E110" s="166"/>
      <c r="F110" s="187" t="s">
        <v>1184</v>
      </c>
      <c r="G110" s="166"/>
      <c r="H110" s="166" t="s">
        <v>1218</v>
      </c>
      <c r="I110" s="166" t="s">
        <v>1180</v>
      </c>
      <c r="J110" s="166">
        <v>50</v>
      </c>
      <c r="K110" s="178"/>
    </row>
    <row r="111" spans="2:11" customFormat="1" ht="15" customHeight="1" x14ac:dyDescent="0.2">
      <c r="B111" s="189"/>
      <c r="C111" s="166" t="s">
        <v>1205</v>
      </c>
      <c r="D111" s="166"/>
      <c r="E111" s="166"/>
      <c r="F111" s="187" t="s">
        <v>1184</v>
      </c>
      <c r="G111" s="166"/>
      <c r="H111" s="166" t="s">
        <v>1218</v>
      </c>
      <c r="I111" s="166" t="s">
        <v>1180</v>
      </c>
      <c r="J111" s="166">
        <v>50</v>
      </c>
      <c r="K111" s="178"/>
    </row>
    <row r="112" spans="2:11" customFormat="1" ht="15" customHeight="1" x14ac:dyDescent="0.2">
      <c r="B112" s="189"/>
      <c r="C112" s="166" t="s">
        <v>1203</v>
      </c>
      <c r="D112" s="166"/>
      <c r="E112" s="166"/>
      <c r="F112" s="187" t="s">
        <v>1184</v>
      </c>
      <c r="G112" s="166"/>
      <c r="H112" s="166" t="s">
        <v>1218</v>
      </c>
      <c r="I112" s="166" t="s">
        <v>1180</v>
      </c>
      <c r="J112" s="166">
        <v>50</v>
      </c>
      <c r="K112" s="178"/>
    </row>
    <row r="113" spans="2:11" customFormat="1" ht="15" customHeight="1" x14ac:dyDescent="0.2">
      <c r="B113" s="189"/>
      <c r="C113" s="166" t="s">
        <v>50</v>
      </c>
      <c r="D113" s="166"/>
      <c r="E113" s="166"/>
      <c r="F113" s="187" t="s">
        <v>1178</v>
      </c>
      <c r="G113" s="166"/>
      <c r="H113" s="166" t="s">
        <v>1219</v>
      </c>
      <c r="I113" s="166" t="s">
        <v>1180</v>
      </c>
      <c r="J113" s="166">
        <v>20</v>
      </c>
      <c r="K113" s="178"/>
    </row>
    <row r="114" spans="2:11" customFormat="1" ht="15" customHeight="1" x14ac:dyDescent="0.2">
      <c r="B114" s="189"/>
      <c r="C114" s="166" t="s">
        <v>1220</v>
      </c>
      <c r="D114" s="166"/>
      <c r="E114" s="166"/>
      <c r="F114" s="187" t="s">
        <v>1178</v>
      </c>
      <c r="G114" s="166"/>
      <c r="H114" s="166" t="s">
        <v>1221</v>
      </c>
      <c r="I114" s="166" t="s">
        <v>1180</v>
      </c>
      <c r="J114" s="166">
        <v>120</v>
      </c>
      <c r="K114" s="178"/>
    </row>
    <row r="115" spans="2:11" customFormat="1" ht="15" customHeight="1" x14ac:dyDescent="0.2">
      <c r="B115" s="189"/>
      <c r="C115" s="166" t="s">
        <v>35</v>
      </c>
      <c r="D115" s="166"/>
      <c r="E115" s="166"/>
      <c r="F115" s="187" t="s">
        <v>1178</v>
      </c>
      <c r="G115" s="166"/>
      <c r="H115" s="166" t="s">
        <v>1222</v>
      </c>
      <c r="I115" s="166" t="s">
        <v>1213</v>
      </c>
      <c r="J115" s="166"/>
      <c r="K115" s="178"/>
    </row>
    <row r="116" spans="2:11" customFormat="1" ht="15" customHeight="1" x14ac:dyDescent="0.2">
      <c r="B116" s="189"/>
      <c r="C116" s="166" t="s">
        <v>45</v>
      </c>
      <c r="D116" s="166"/>
      <c r="E116" s="166"/>
      <c r="F116" s="187" t="s">
        <v>1178</v>
      </c>
      <c r="G116" s="166"/>
      <c r="H116" s="166" t="s">
        <v>1223</v>
      </c>
      <c r="I116" s="166" t="s">
        <v>1213</v>
      </c>
      <c r="J116" s="166"/>
      <c r="K116" s="178"/>
    </row>
    <row r="117" spans="2:11" customFormat="1" ht="15" customHeight="1" x14ac:dyDescent="0.2">
      <c r="B117" s="189"/>
      <c r="C117" s="166" t="s">
        <v>54</v>
      </c>
      <c r="D117" s="166"/>
      <c r="E117" s="166"/>
      <c r="F117" s="187" t="s">
        <v>1178</v>
      </c>
      <c r="G117" s="166"/>
      <c r="H117" s="166" t="s">
        <v>1224</v>
      </c>
      <c r="I117" s="166" t="s">
        <v>1225</v>
      </c>
      <c r="J117" s="166"/>
      <c r="K117" s="178"/>
    </row>
    <row r="118" spans="2:11" customFormat="1" ht="15" customHeight="1" x14ac:dyDescent="0.2">
      <c r="B118" s="190"/>
      <c r="C118" s="196"/>
      <c r="D118" s="196"/>
      <c r="E118" s="196"/>
      <c r="F118" s="196"/>
      <c r="G118" s="196"/>
      <c r="H118" s="196"/>
      <c r="I118" s="196"/>
      <c r="J118" s="196"/>
      <c r="K118" s="192"/>
    </row>
    <row r="119" spans="2:11" customFormat="1" ht="18.75" customHeight="1" x14ac:dyDescent="0.2">
      <c r="B119" s="197"/>
      <c r="C119" s="198"/>
      <c r="D119" s="198"/>
      <c r="E119" s="198"/>
      <c r="F119" s="199"/>
      <c r="G119" s="198"/>
      <c r="H119" s="198"/>
      <c r="I119" s="198"/>
      <c r="J119" s="198"/>
      <c r="K119" s="197"/>
    </row>
    <row r="120" spans="2:11" customFormat="1" ht="18.75" customHeight="1" x14ac:dyDescent="0.2">
      <c r="B120" s="173"/>
      <c r="C120" s="173"/>
      <c r="D120" s="173"/>
      <c r="E120" s="173"/>
      <c r="F120" s="173"/>
      <c r="G120" s="173"/>
      <c r="H120" s="173"/>
      <c r="I120" s="173"/>
      <c r="J120" s="173"/>
      <c r="K120" s="173"/>
    </row>
    <row r="121" spans="2:11" customFormat="1" ht="7.5" customHeight="1" x14ac:dyDescent="0.2">
      <c r="B121" s="200"/>
      <c r="C121" s="201"/>
      <c r="D121" s="201"/>
      <c r="E121" s="201"/>
      <c r="F121" s="201"/>
      <c r="G121" s="201"/>
      <c r="H121" s="201"/>
      <c r="I121" s="201"/>
      <c r="J121" s="201"/>
      <c r="K121" s="202"/>
    </row>
    <row r="122" spans="2:11" customFormat="1" ht="45" customHeight="1" x14ac:dyDescent="0.2">
      <c r="B122" s="203"/>
      <c r="C122" s="282" t="s">
        <v>1226</v>
      </c>
      <c r="D122" s="282"/>
      <c r="E122" s="282"/>
      <c r="F122" s="282"/>
      <c r="G122" s="282"/>
      <c r="H122" s="282"/>
      <c r="I122" s="282"/>
      <c r="J122" s="282"/>
      <c r="K122" s="204"/>
    </row>
    <row r="123" spans="2:11" customFormat="1" ht="17.25" customHeight="1" x14ac:dyDescent="0.2">
      <c r="B123" s="205"/>
      <c r="C123" s="179" t="s">
        <v>1172</v>
      </c>
      <c r="D123" s="179"/>
      <c r="E123" s="179"/>
      <c r="F123" s="179" t="s">
        <v>1173</v>
      </c>
      <c r="G123" s="180"/>
      <c r="H123" s="179" t="s">
        <v>51</v>
      </c>
      <c r="I123" s="179" t="s">
        <v>54</v>
      </c>
      <c r="J123" s="179" t="s">
        <v>1174</v>
      </c>
      <c r="K123" s="206"/>
    </row>
    <row r="124" spans="2:11" customFormat="1" ht="17.25" customHeight="1" x14ac:dyDescent="0.2">
      <c r="B124" s="205"/>
      <c r="C124" s="181" t="s">
        <v>1175</v>
      </c>
      <c r="D124" s="181"/>
      <c r="E124" s="181"/>
      <c r="F124" s="182" t="s">
        <v>1176</v>
      </c>
      <c r="G124" s="183"/>
      <c r="H124" s="181"/>
      <c r="I124" s="181"/>
      <c r="J124" s="181" t="s">
        <v>1177</v>
      </c>
      <c r="K124" s="206"/>
    </row>
    <row r="125" spans="2:11" customFormat="1" ht="5.25" customHeight="1" x14ac:dyDescent="0.2">
      <c r="B125" s="207"/>
      <c r="C125" s="184"/>
      <c r="D125" s="184"/>
      <c r="E125" s="184"/>
      <c r="F125" s="184"/>
      <c r="G125" s="208"/>
      <c r="H125" s="184"/>
      <c r="I125" s="184"/>
      <c r="J125" s="184"/>
      <c r="K125" s="209"/>
    </row>
    <row r="126" spans="2:11" customFormat="1" ht="15" customHeight="1" x14ac:dyDescent="0.2">
      <c r="B126" s="207"/>
      <c r="C126" s="166" t="s">
        <v>1181</v>
      </c>
      <c r="D126" s="186"/>
      <c r="E126" s="186"/>
      <c r="F126" s="187" t="s">
        <v>1178</v>
      </c>
      <c r="G126" s="166"/>
      <c r="H126" s="166" t="s">
        <v>1218</v>
      </c>
      <c r="I126" s="166" t="s">
        <v>1180</v>
      </c>
      <c r="J126" s="166">
        <v>120</v>
      </c>
      <c r="K126" s="210"/>
    </row>
    <row r="127" spans="2:11" customFormat="1" ht="15" customHeight="1" x14ac:dyDescent="0.2">
      <c r="B127" s="207"/>
      <c r="C127" s="166" t="s">
        <v>1227</v>
      </c>
      <c r="D127" s="166"/>
      <c r="E127" s="166"/>
      <c r="F127" s="187" t="s">
        <v>1178</v>
      </c>
      <c r="G127" s="166"/>
      <c r="H127" s="166" t="s">
        <v>1228</v>
      </c>
      <c r="I127" s="166" t="s">
        <v>1180</v>
      </c>
      <c r="J127" s="166" t="s">
        <v>1229</v>
      </c>
      <c r="K127" s="210"/>
    </row>
    <row r="128" spans="2:11" customFormat="1" ht="15" customHeight="1" x14ac:dyDescent="0.2">
      <c r="B128" s="207"/>
      <c r="C128" s="166" t="s">
        <v>1126</v>
      </c>
      <c r="D128" s="166"/>
      <c r="E128" s="166"/>
      <c r="F128" s="187" t="s">
        <v>1178</v>
      </c>
      <c r="G128" s="166"/>
      <c r="H128" s="166" t="s">
        <v>1230</v>
      </c>
      <c r="I128" s="166" t="s">
        <v>1180</v>
      </c>
      <c r="J128" s="166" t="s">
        <v>1229</v>
      </c>
      <c r="K128" s="210"/>
    </row>
    <row r="129" spans="2:11" customFormat="1" ht="15" customHeight="1" x14ac:dyDescent="0.2">
      <c r="B129" s="207"/>
      <c r="C129" s="166" t="s">
        <v>1189</v>
      </c>
      <c r="D129" s="166"/>
      <c r="E129" s="166"/>
      <c r="F129" s="187" t="s">
        <v>1184</v>
      </c>
      <c r="G129" s="166"/>
      <c r="H129" s="166" t="s">
        <v>1190</v>
      </c>
      <c r="I129" s="166" t="s">
        <v>1180</v>
      </c>
      <c r="J129" s="166">
        <v>15</v>
      </c>
      <c r="K129" s="210"/>
    </row>
    <row r="130" spans="2:11" customFormat="1" ht="15" customHeight="1" x14ac:dyDescent="0.2">
      <c r="B130" s="207"/>
      <c r="C130" s="166" t="s">
        <v>1191</v>
      </c>
      <c r="D130" s="166"/>
      <c r="E130" s="166"/>
      <c r="F130" s="187" t="s">
        <v>1184</v>
      </c>
      <c r="G130" s="166"/>
      <c r="H130" s="166" t="s">
        <v>1192</v>
      </c>
      <c r="I130" s="166" t="s">
        <v>1180</v>
      </c>
      <c r="J130" s="166">
        <v>15</v>
      </c>
      <c r="K130" s="210"/>
    </row>
    <row r="131" spans="2:11" customFormat="1" ht="15" customHeight="1" x14ac:dyDescent="0.2">
      <c r="B131" s="207"/>
      <c r="C131" s="166" t="s">
        <v>1193</v>
      </c>
      <c r="D131" s="166"/>
      <c r="E131" s="166"/>
      <c r="F131" s="187" t="s">
        <v>1184</v>
      </c>
      <c r="G131" s="166"/>
      <c r="H131" s="166" t="s">
        <v>1194</v>
      </c>
      <c r="I131" s="166" t="s">
        <v>1180</v>
      </c>
      <c r="J131" s="166">
        <v>20</v>
      </c>
      <c r="K131" s="210"/>
    </row>
    <row r="132" spans="2:11" customFormat="1" ht="15" customHeight="1" x14ac:dyDescent="0.2">
      <c r="B132" s="207"/>
      <c r="C132" s="166" t="s">
        <v>1195</v>
      </c>
      <c r="D132" s="166"/>
      <c r="E132" s="166"/>
      <c r="F132" s="187" t="s">
        <v>1184</v>
      </c>
      <c r="G132" s="166"/>
      <c r="H132" s="166" t="s">
        <v>1196</v>
      </c>
      <c r="I132" s="166" t="s">
        <v>1180</v>
      </c>
      <c r="J132" s="166">
        <v>20</v>
      </c>
      <c r="K132" s="210"/>
    </row>
    <row r="133" spans="2:11" customFormat="1" ht="15" customHeight="1" x14ac:dyDescent="0.2">
      <c r="B133" s="207"/>
      <c r="C133" s="166" t="s">
        <v>1183</v>
      </c>
      <c r="D133" s="166"/>
      <c r="E133" s="166"/>
      <c r="F133" s="187" t="s">
        <v>1184</v>
      </c>
      <c r="G133" s="166"/>
      <c r="H133" s="166" t="s">
        <v>1218</v>
      </c>
      <c r="I133" s="166" t="s">
        <v>1180</v>
      </c>
      <c r="J133" s="166">
        <v>50</v>
      </c>
      <c r="K133" s="210"/>
    </row>
    <row r="134" spans="2:11" customFormat="1" ht="15" customHeight="1" x14ac:dyDescent="0.2">
      <c r="B134" s="207"/>
      <c r="C134" s="166" t="s">
        <v>1197</v>
      </c>
      <c r="D134" s="166"/>
      <c r="E134" s="166"/>
      <c r="F134" s="187" t="s">
        <v>1184</v>
      </c>
      <c r="G134" s="166"/>
      <c r="H134" s="166" t="s">
        <v>1218</v>
      </c>
      <c r="I134" s="166" t="s">
        <v>1180</v>
      </c>
      <c r="J134" s="166">
        <v>50</v>
      </c>
      <c r="K134" s="210"/>
    </row>
    <row r="135" spans="2:11" customFormat="1" ht="15" customHeight="1" x14ac:dyDescent="0.2">
      <c r="B135" s="207"/>
      <c r="C135" s="166" t="s">
        <v>1203</v>
      </c>
      <c r="D135" s="166"/>
      <c r="E135" s="166"/>
      <c r="F135" s="187" t="s">
        <v>1184</v>
      </c>
      <c r="G135" s="166"/>
      <c r="H135" s="166" t="s">
        <v>1218</v>
      </c>
      <c r="I135" s="166" t="s">
        <v>1180</v>
      </c>
      <c r="J135" s="166">
        <v>50</v>
      </c>
      <c r="K135" s="210"/>
    </row>
    <row r="136" spans="2:11" customFormat="1" ht="15" customHeight="1" x14ac:dyDescent="0.2">
      <c r="B136" s="207"/>
      <c r="C136" s="166" t="s">
        <v>1205</v>
      </c>
      <c r="D136" s="166"/>
      <c r="E136" s="166"/>
      <c r="F136" s="187" t="s">
        <v>1184</v>
      </c>
      <c r="G136" s="166"/>
      <c r="H136" s="166" t="s">
        <v>1218</v>
      </c>
      <c r="I136" s="166" t="s">
        <v>1180</v>
      </c>
      <c r="J136" s="166">
        <v>50</v>
      </c>
      <c r="K136" s="210"/>
    </row>
    <row r="137" spans="2:11" customFormat="1" ht="15" customHeight="1" x14ac:dyDescent="0.2">
      <c r="B137" s="207"/>
      <c r="C137" s="166" t="s">
        <v>1206</v>
      </c>
      <c r="D137" s="166"/>
      <c r="E137" s="166"/>
      <c r="F137" s="187" t="s">
        <v>1184</v>
      </c>
      <c r="G137" s="166"/>
      <c r="H137" s="166" t="s">
        <v>1231</v>
      </c>
      <c r="I137" s="166" t="s">
        <v>1180</v>
      </c>
      <c r="J137" s="166">
        <v>255</v>
      </c>
      <c r="K137" s="210"/>
    </row>
    <row r="138" spans="2:11" customFormat="1" ht="15" customHeight="1" x14ac:dyDescent="0.2">
      <c r="B138" s="207"/>
      <c r="C138" s="166" t="s">
        <v>1208</v>
      </c>
      <c r="D138" s="166"/>
      <c r="E138" s="166"/>
      <c r="F138" s="187" t="s">
        <v>1178</v>
      </c>
      <c r="G138" s="166"/>
      <c r="H138" s="166" t="s">
        <v>1232</v>
      </c>
      <c r="I138" s="166" t="s">
        <v>1210</v>
      </c>
      <c r="J138" s="166"/>
      <c r="K138" s="210"/>
    </row>
    <row r="139" spans="2:11" customFormat="1" ht="15" customHeight="1" x14ac:dyDescent="0.2">
      <c r="B139" s="207"/>
      <c r="C139" s="166" t="s">
        <v>1211</v>
      </c>
      <c r="D139" s="166"/>
      <c r="E139" s="166"/>
      <c r="F139" s="187" t="s">
        <v>1178</v>
      </c>
      <c r="G139" s="166"/>
      <c r="H139" s="166" t="s">
        <v>1233</v>
      </c>
      <c r="I139" s="166" t="s">
        <v>1213</v>
      </c>
      <c r="J139" s="166"/>
      <c r="K139" s="210"/>
    </row>
    <row r="140" spans="2:11" customFormat="1" ht="15" customHeight="1" x14ac:dyDescent="0.2">
      <c r="B140" s="207"/>
      <c r="C140" s="166" t="s">
        <v>1214</v>
      </c>
      <c r="D140" s="166"/>
      <c r="E140" s="166"/>
      <c r="F140" s="187" t="s">
        <v>1178</v>
      </c>
      <c r="G140" s="166"/>
      <c r="H140" s="166" t="s">
        <v>1214</v>
      </c>
      <c r="I140" s="166" t="s">
        <v>1213</v>
      </c>
      <c r="J140" s="166"/>
      <c r="K140" s="210"/>
    </row>
    <row r="141" spans="2:11" customFormat="1" ht="15" customHeight="1" x14ac:dyDescent="0.2">
      <c r="B141" s="207"/>
      <c r="C141" s="166" t="s">
        <v>35</v>
      </c>
      <c r="D141" s="166"/>
      <c r="E141" s="166"/>
      <c r="F141" s="187" t="s">
        <v>1178</v>
      </c>
      <c r="G141" s="166"/>
      <c r="H141" s="166" t="s">
        <v>1234</v>
      </c>
      <c r="I141" s="166" t="s">
        <v>1213</v>
      </c>
      <c r="J141" s="166"/>
      <c r="K141" s="210"/>
    </row>
    <row r="142" spans="2:11" customFormat="1" ht="15" customHeight="1" x14ac:dyDescent="0.2">
      <c r="B142" s="207"/>
      <c r="C142" s="166" t="s">
        <v>1235</v>
      </c>
      <c r="D142" s="166"/>
      <c r="E142" s="166"/>
      <c r="F142" s="187" t="s">
        <v>1178</v>
      </c>
      <c r="G142" s="166"/>
      <c r="H142" s="166" t="s">
        <v>1236</v>
      </c>
      <c r="I142" s="166" t="s">
        <v>1213</v>
      </c>
      <c r="J142" s="166"/>
      <c r="K142" s="210"/>
    </row>
    <row r="143" spans="2:11" customFormat="1" ht="15" customHeight="1" x14ac:dyDescent="0.2">
      <c r="B143" s="211"/>
      <c r="C143" s="212"/>
      <c r="D143" s="212"/>
      <c r="E143" s="212"/>
      <c r="F143" s="212"/>
      <c r="G143" s="212"/>
      <c r="H143" s="212"/>
      <c r="I143" s="212"/>
      <c r="J143" s="212"/>
      <c r="K143" s="213"/>
    </row>
    <row r="144" spans="2:11" customFormat="1" ht="18.75" customHeight="1" x14ac:dyDescent="0.2">
      <c r="B144" s="198"/>
      <c r="C144" s="198"/>
      <c r="D144" s="198"/>
      <c r="E144" s="198"/>
      <c r="F144" s="199"/>
      <c r="G144" s="198"/>
      <c r="H144" s="198"/>
      <c r="I144" s="198"/>
      <c r="J144" s="198"/>
      <c r="K144" s="198"/>
    </row>
    <row r="145" spans="2:11" customFormat="1" ht="18.75" customHeight="1" x14ac:dyDescent="0.2">
      <c r="B145" s="173"/>
      <c r="C145" s="173"/>
      <c r="D145" s="173"/>
      <c r="E145" s="173"/>
      <c r="F145" s="173"/>
      <c r="G145" s="173"/>
      <c r="H145" s="173"/>
      <c r="I145" s="173"/>
      <c r="J145" s="173"/>
      <c r="K145" s="173"/>
    </row>
    <row r="146" spans="2:11" customFormat="1" ht="7.5" customHeight="1" x14ac:dyDescent="0.2">
      <c r="B146" s="174"/>
      <c r="C146" s="175"/>
      <c r="D146" s="175"/>
      <c r="E146" s="175"/>
      <c r="F146" s="175"/>
      <c r="G146" s="175"/>
      <c r="H146" s="175"/>
      <c r="I146" s="175"/>
      <c r="J146" s="175"/>
      <c r="K146" s="176"/>
    </row>
    <row r="147" spans="2:11" customFormat="1" ht="45" customHeight="1" x14ac:dyDescent="0.2">
      <c r="B147" s="177"/>
      <c r="C147" s="284" t="s">
        <v>1237</v>
      </c>
      <c r="D147" s="284"/>
      <c r="E147" s="284"/>
      <c r="F147" s="284"/>
      <c r="G147" s="284"/>
      <c r="H147" s="284"/>
      <c r="I147" s="284"/>
      <c r="J147" s="284"/>
      <c r="K147" s="178"/>
    </row>
    <row r="148" spans="2:11" customFormat="1" ht="17.25" customHeight="1" x14ac:dyDescent="0.2">
      <c r="B148" s="177"/>
      <c r="C148" s="179" t="s">
        <v>1172</v>
      </c>
      <c r="D148" s="179"/>
      <c r="E148" s="179"/>
      <c r="F148" s="179" t="s">
        <v>1173</v>
      </c>
      <c r="G148" s="180"/>
      <c r="H148" s="179" t="s">
        <v>51</v>
      </c>
      <c r="I148" s="179" t="s">
        <v>54</v>
      </c>
      <c r="J148" s="179" t="s">
        <v>1174</v>
      </c>
      <c r="K148" s="178"/>
    </row>
    <row r="149" spans="2:11" customFormat="1" ht="17.25" customHeight="1" x14ac:dyDescent="0.2">
      <c r="B149" s="177"/>
      <c r="C149" s="181" t="s">
        <v>1175</v>
      </c>
      <c r="D149" s="181"/>
      <c r="E149" s="181"/>
      <c r="F149" s="182" t="s">
        <v>1176</v>
      </c>
      <c r="G149" s="183"/>
      <c r="H149" s="181"/>
      <c r="I149" s="181"/>
      <c r="J149" s="181" t="s">
        <v>1177</v>
      </c>
      <c r="K149" s="178"/>
    </row>
    <row r="150" spans="2:11" customFormat="1" ht="5.25" customHeight="1" x14ac:dyDescent="0.2">
      <c r="B150" s="189"/>
      <c r="C150" s="184"/>
      <c r="D150" s="184"/>
      <c r="E150" s="184"/>
      <c r="F150" s="184"/>
      <c r="G150" s="185"/>
      <c r="H150" s="184"/>
      <c r="I150" s="184"/>
      <c r="J150" s="184"/>
      <c r="K150" s="210"/>
    </row>
    <row r="151" spans="2:11" customFormat="1" ht="15" customHeight="1" x14ac:dyDescent="0.2">
      <c r="B151" s="189"/>
      <c r="C151" s="214" t="s">
        <v>1181</v>
      </c>
      <c r="D151" s="166"/>
      <c r="E151" s="166"/>
      <c r="F151" s="215" t="s">
        <v>1178</v>
      </c>
      <c r="G151" s="166"/>
      <c r="H151" s="214" t="s">
        <v>1218</v>
      </c>
      <c r="I151" s="214" t="s">
        <v>1180</v>
      </c>
      <c r="J151" s="214">
        <v>120</v>
      </c>
      <c r="K151" s="210"/>
    </row>
    <row r="152" spans="2:11" customFormat="1" ht="15" customHeight="1" x14ac:dyDescent="0.2">
      <c r="B152" s="189"/>
      <c r="C152" s="214" t="s">
        <v>1227</v>
      </c>
      <c r="D152" s="166"/>
      <c r="E152" s="166"/>
      <c r="F152" s="215" t="s">
        <v>1178</v>
      </c>
      <c r="G152" s="166"/>
      <c r="H152" s="214" t="s">
        <v>1238</v>
      </c>
      <c r="I152" s="214" t="s">
        <v>1180</v>
      </c>
      <c r="J152" s="214" t="s">
        <v>1229</v>
      </c>
      <c r="K152" s="210"/>
    </row>
    <row r="153" spans="2:11" customFormat="1" ht="15" customHeight="1" x14ac:dyDescent="0.2">
      <c r="B153" s="189"/>
      <c r="C153" s="214" t="s">
        <v>1126</v>
      </c>
      <c r="D153" s="166"/>
      <c r="E153" s="166"/>
      <c r="F153" s="215" t="s">
        <v>1178</v>
      </c>
      <c r="G153" s="166"/>
      <c r="H153" s="214" t="s">
        <v>1239</v>
      </c>
      <c r="I153" s="214" t="s">
        <v>1180</v>
      </c>
      <c r="J153" s="214" t="s">
        <v>1229</v>
      </c>
      <c r="K153" s="210"/>
    </row>
    <row r="154" spans="2:11" customFormat="1" ht="15" customHeight="1" x14ac:dyDescent="0.2">
      <c r="B154" s="189"/>
      <c r="C154" s="214" t="s">
        <v>1183</v>
      </c>
      <c r="D154" s="166"/>
      <c r="E154" s="166"/>
      <c r="F154" s="215" t="s">
        <v>1184</v>
      </c>
      <c r="G154" s="166"/>
      <c r="H154" s="214" t="s">
        <v>1218</v>
      </c>
      <c r="I154" s="214" t="s">
        <v>1180</v>
      </c>
      <c r="J154" s="214">
        <v>50</v>
      </c>
      <c r="K154" s="210"/>
    </row>
    <row r="155" spans="2:11" customFormat="1" ht="15" customHeight="1" x14ac:dyDescent="0.2">
      <c r="B155" s="189"/>
      <c r="C155" s="214" t="s">
        <v>1186</v>
      </c>
      <c r="D155" s="166"/>
      <c r="E155" s="166"/>
      <c r="F155" s="215" t="s">
        <v>1178</v>
      </c>
      <c r="G155" s="166"/>
      <c r="H155" s="214" t="s">
        <v>1218</v>
      </c>
      <c r="I155" s="214" t="s">
        <v>1188</v>
      </c>
      <c r="J155" s="214"/>
      <c r="K155" s="210"/>
    </row>
    <row r="156" spans="2:11" customFormat="1" ht="15" customHeight="1" x14ac:dyDescent="0.2">
      <c r="B156" s="189"/>
      <c r="C156" s="214" t="s">
        <v>1197</v>
      </c>
      <c r="D156" s="166"/>
      <c r="E156" s="166"/>
      <c r="F156" s="215" t="s">
        <v>1184</v>
      </c>
      <c r="G156" s="166"/>
      <c r="H156" s="214" t="s">
        <v>1218</v>
      </c>
      <c r="I156" s="214" t="s">
        <v>1180</v>
      </c>
      <c r="J156" s="214">
        <v>50</v>
      </c>
      <c r="K156" s="210"/>
    </row>
    <row r="157" spans="2:11" customFormat="1" ht="15" customHeight="1" x14ac:dyDescent="0.2">
      <c r="B157" s="189"/>
      <c r="C157" s="214" t="s">
        <v>1205</v>
      </c>
      <c r="D157" s="166"/>
      <c r="E157" s="166"/>
      <c r="F157" s="215" t="s">
        <v>1184</v>
      </c>
      <c r="G157" s="166"/>
      <c r="H157" s="214" t="s">
        <v>1218</v>
      </c>
      <c r="I157" s="214" t="s">
        <v>1180</v>
      </c>
      <c r="J157" s="214">
        <v>50</v>
      </c>
      <c r="K157" s="210"/>
    </row>
    <row r="158" spans="2:11" customFormat="1" ht="15" customHeight="1" x14ac:dyDescent="0.2">
      <c r="B158" s="189"/>
      <c r="C158" s="214" t="s">
        <v>1203</v>
      </c>
      <c r="D158" s="166"/>
      <c r="E158" s="166"/>
      <c r="F158" s="215" t="s">
        <v>1184</v>
      </c>
      <c r="G158" s="166"/>
      <c r="H158" s="214" t="s">
        <v>1218</v>
      </c>
      <c r="I158" s="214" t="s">
        <v>1180</v>
      </c>
      <c r="J158" s="214">
        <v>50</v>
      </c>
      <c r="K158" s="210"/>
    </row>
    <row r="159" spans="2:11" customFormat="1" ht="15" customHeight="1" x14ac:dyDescent="0.2">
      <c r="B159" s="189"/>
      <c r="C159" s="214" t="s">
        <v>119</v>
      </c>
      <c r="D159" s="166"/>
      <c r="E159" s="166"/>
      <c r="F159" s="215" t="s">
        <v>1178</v>
      </c>
      <c r="G159" s="166"/>
      <c r="H159" s="214" t="s">
        <v>1240</v>
      </c>
      <c r="I159" s="214" t="s">
        <v>1180</v>
      </c>
      <c r="J159" s="214" t="s">
        <v>1241</v>
      </c>
      <c r="K159" s="210"/>
    </row>
    <row r="160" spans="2:11" customFormat="1" ht="15" customHeight="1" x14ac:dyDescent="0.2">
      <c r="B160" s="189"/>
      <c r="C160" s="214" t="s">
        <v>1242</v>
      </c>
      <c r="D160" s="166"/>
      <c r="E160" s="166"/>
      <c r="F160" s="215" t="s">
        <v>1178</v>
      </c>
      <c r="G160" s="166"/>
      <c r="H160" s="214" t="s">
        <v>1243</v>
      </c>
      <c r="I160" s="214" t="s">
        <v>1213</v>
      </c>
      <c r="J160" s="214"/>
      <c r="K160" s="210"/>
    </row>
    <row r="161" spans="2:11" customFormat="1" ht="15" customHeight="1" x14ac:dyDescent="0.2">
      <c r="B161" s="216"/>
      <c r="C161" s="196"/>
      <c r="D161" s="196"/>
      <c r="E161" s="196"/>
      <c r="F161" s="196"/>
      <c r="G161" s="196"/>
      <c r="H161" s="196"/>
      <c r="I161" s="196"/>
      <c r="J161" s="196"/>
      <c r="K161" s="217"/>
    </row>
    <row r="162" spans="2:11" customFormat="1" ht="18.75" customHeight="1" x14ac:dyDescent="0.2">
      <c r="B162" s="198"/>
      <c r="C162" s="208"/>
      <c r="D162" s="208"/>
      <c r="E162" s="208"/>
      <c r="F162" s="218"/>
      <c r="G162" s="208"/>
      <c r="H162" s="208"/>
      <c r="I162" s="208"/>
      <c r="J162" s="208"/>
      <c r="K162" s="198"/>
    </row>
    <row r="163" spans="2:11" customFormat="1" ht="18.75" customHeight="1" x14ac:dyDescent="0.2">
      <c r="B163" s="173"/>
      <c r="C163" s="173"/>
      <c r="D163" s="173"/>
      <c r="E163" s="173"/>
      <c r="F163" s="173"/>
      <c r="G163" s="173"/>
      <c r="H163" s="173"/>
      <c r="I163" s="173"/>
      <c r="J163" s="173"/>
      <c r="K163" s="173"/>
    </row>
    <row r="164" spans="2:11" customFormat="1" ht="7.5" customHeight="1" x14ac:dyDescent="0.2">
      <c r="B164" s="155"/>
      <c r="C164" s="156"/>
      <c r="D164" s="156"/>
      <c r="E164" s="156"/>
      <c r="F164" s="156"/>
      <c r="G164" s="156"/>
      <c r="H164" s="156"/>
      <c r="I164" s="156"/>
      <c r="J164" s="156"/>
      <c r="K164" s="157"/>
    </row>
    <row r="165" spans="2:11" customFormat="1" ht="45" customHeight="1" x14ac:dyDescent="0.2">
      <c r="B165" s="158"/>
      <c r="C165" s="282" t="s">
        <v>1244</v>
      </c>
      <c r="D165" s="282"/>
      <c r="E165" s="282"/>
      <c r="F165" s="282"/>
      <c r="G165" s="282"/>
      <c r="H165" s="282"/>
      <c r="I165" s="282"/>
      <c r="J165" s="282"/>
      <c r="K165" s="159"/>
    </row>
    <row r="166" spans="2:11" customFormat="1" ht="17.25" customHeight="1" x14ac:dyDescent="0.2">
      <c r="B166" s="158"/>
      <c r="C166" s="179" t="s">
        <v>1172</v>
      </c>
      <c r="D166" s="179"/>
      <c r="E166" s="179"/>
      <c r="F166" s="179" t="s">
        <v>1173</v>
      </c>
      <c r="G166" s="219"/>
      <c r="H166" s="220" t="s">
        <v>51</v>
      </c>
      <c r="I166" s="220" t="s">
        <v>54</v>
      </c>
      <c r="J166" s="179" t="s">
        <v>1174</v>
      </c>
      <c r="K166" s="159"/>
    </row>
    <row r="167" spans="2:11" customFormat="1" ht="17.25" customHeight="1" x14ac:dyDescent="0.2">
      <c r="B167" s="160"/>
      <c r="C167" s="181" t="s">
        <v>1175</v>
      </c>
      <c r="D167" s="181"/>
      <c r="E167" s="181"/>
      <c r="F167" s="182" t="s">
        <v>1176</v>
      </c>
      <c r="G167" s="221"/>
      <c r="H167" s="222"/>
      <c r="I167" s="222"/>
      <c r="J167" s="181" t="s">
        <v>1177</v>
      </c>
      <c r="K167" s="161"/>
    </row>
    <row r="168" spans="2:11" customFormat="1" ht="5.25" customHeight="1" x14ac:dyDescent="0.2">
      <c r="B168" s="189"/>
      <c r="C168" s="184"/>
      <c r="D168" s="184"/>
      <c r="E168" s="184"/>
      <c r="F168" s="184"/>
      <c r="G168" s="185"/>
      <c r="H168" s="184"/>
      <c r="I168" s="184"/>
      <c r="J168" s="184"/>
      <c r="K168" s="210"/>
    </row>
    <row r="169" spans="2:11" customFormat="1" ht="15" customHeight="1" x14ac:dyDescent="0.2">
      <c r="B169" s="189"/>
      <c r="C169" s="166" t="s">
        <v>1181</v>
      </c>
      <c r="D169" s="166"/>
      <c r="E169" s="166"/>
      <c r="F169" s="187" t="s">
        <v>1178</v>
      </c>
      <c r="G169" s="166"/>
      <c r="H169" s="166" t="s">
        <v>1218</v>
      </c>
      <c r="I169" s="166" t="s">
        <v>1180</v>
      </c>
      <c r="J169" s="166">
        <v>120</v>
      </c>
      <c r="K169" s="210"/>
    </row>
    <row r="170" spans="2:11" customFormat="1" ht="15" customHeight="1" x14ac:dyDescent="0.2">
      <c r="B170" s="189"/>
      <c r="C170" s="166" t="s">
        <v>1227</v>
      </c>
      <c r="D170" s="166"/>
      <c r="E170" s="166"/>
      <c r="F170" s="187" t="s">
        <v>1178</v>
      </c>
      <c r="G170" s="166"/>
      <c r="H170" s="166" t="s">
        <v>1228</v>
      </c>
      <c r="I170" s="166" t="s">
        <v>1180</v>
      </c>
      <c r="J170" s="166" t="s">
        <v>1229</v>
      </c>
      <c r="K170" s="210"/>
    </row>
    <row r="171" spans="2:11" customFormat="1" ht="15" customHeight="1" x14ac:dyDescent="0.2">
      <c r="B171" s="189"/>
      <c r="C171" s="166" t="s">
        <v>1126</v>
      </c>
      <c r="D171" s="166"/>
      <c r="E171" s="166"/>
      <c r="F171" s="187" t="s">
        <v>1178</v>
      </c>
      <c r="G171" s="166"/>
      <c r="H171" s="166" t="s">
        <v>1245</v>
      </c>
      <c r="I171" s="166" t="s">
        <v>1180</v>
      </c>
      <c r="J171" s="166" t="s">
        <v>1229</v>
      </c>
      <c r="K171" s="210"/>
    </row>
    <row r="172" spans="2:11" customFormat="1" ht="15" customHeight="1" x14ac:dyDescent="0.2">
      <c r="B172" s="189"/>
      <c r="C172" s="166" t="s">
        <v>1183</v>
      </c>
      <c r="D172" s="166"/>
      <c r="E172" s="166"/>
      <c r="F172" s="187" t="s">
        <v>1184</v>
      </c>
      <c r="G172" s="166"/>
      <c r="H172" s="166" t="s">
        <v>1245</v>
      </c>
      <c r="I172" s="166" t="s">
        <v>1180</v>
      </c>
      <c r="J172" s="166">
        <v>50</v>
      </c>
      <c r="K172" s="210"/>
    </row>
    <row r="173" spans="2:11" customFormat="1" ht="15" customHeight="1" x14ac:dyDescent="0.2">
      <c r="B173" s="189"/>
      <c r="C173" s="166" t="s">
        <v>1186</v>
      </c>
      <c r="D173" s="166"/>
      <c r="E173" s="166"/>
      <c r="F173" s="187" t="s">
        <v>1178</v>
      </c>
      <c r="G173" s="166"/>
      <c r="H173" s="166" t="s">
        <v>1245</v>
      </c>
      <c r="I173" s="166" t="s">
        <v>1188</v>
      </c>
      <c r="J173" s="166"/>
      <c r="K173" s="210"/>
    </row>
    <row r="174" spans="2:11" customFormat="1" ht="15" customHeight="1" x14ac:dyDescent="0.2">
      <c r="B174" s="189"/>
      <c r="C174" s="166" t="s">
        <v>1197</v>
      </c>
      <c r="D174" s="166"/>
      <c r="E174" s="166"/>
      <c r="F174" s="187" t="s">
        <v>1184</v>
      </c>
      <c r="G174" s="166"/>
      <c r="H174" s="166" t="s">
        <v>1245</v>
      </c>
      <c r="I174" s="166" t="s">
        <v>1180</v>
      </c>
      <c r="J174" s="166">
        <v>50</v>
      </c>
      <c r="K174" s="210"/>
    </row>
    <row r="175" spans="2:11" customFormat="1" ht="15" customHeight="1" x14ac:dyDescent="0.2">
      <c r="B175" s="189"/>
      <c r="C175" s="166" t="s">
        <v>1205</v>
      </c>
      <c r="D175" s="166"/>
      <c r="E175" s="166"/>
      <c r="F175" s="187" t="s">
        <v>1184</v>
      </c>
      <c r="G175" s="166"/>
      <c r="H175" s="166" t="s">
        <v>1245</v>
      </c>
      <c r="I175" s="166" t="s">
        <v>1180</v>
      </c>
      <c r="J175" s="166">
        <v>50</v>
      </c>
      <c r="K175" s="210"/>
    </row>
    <row r="176" spans="2:11" customFormat="1" ht="15" customHeight="1" x14ac:dyDescent="0.2">
      <c r="B176" s="189"/>
      <c r="C176" s="166" t="s">
        <v>1203</v>
      </c>
      <c r="D176" s="166"/>
      <c r="E176" s="166"/>
      <c r="F176" s="187" t="s">
        <v>1184</v>
      </c>
      <c r="G176" s="166"/>
      <c r="H176" s="166" t="s">
        <v>1245</v>
      </c>
      <c r="I176" s="166" t="s">
        <v>1180</v>
      </c>
      <c r="J176" s="166">
        <v>50</v>
      </c>
      <c r="K176" s="210"/>
    </row>
    <row r="177" spans="2:11" customFormat="1" ht="15" customHeight="1" x14ac:dyDescent="0.2">
      <c r="B177" s="189"/>
      <c r="C177" s="166" t="s">
        <v>123</v>
      </c>
      <c r="D177" s="166"/>
      <c r="E177" s="166"/>
      <c r="F177" s="187" t="s">
        <v>1178</v>
      </c>
      <c r="G177" s="166"/>
      <c r="H177" s="166" t="s">
        <v>1246</v>
      </c>
      <c r="I177" s="166" t="s">
        <v>1247</v>
      </c>
      <c r="J177" s="166"/>
      <c r="K177" s="210"/>
    </row>
    <row r="178" spans="2:11" customFormat="1" ht="15" customHeight="1" x14ac:dyDescent="0.2">
      <c r="B178" s="189"/>
      <c r="C178" s="166" t="s">
        <v>54</v>
      </c>
      <c r="D178" s="166"/>
      <c r="E178" s="166"/>
      <c r="F178" s="187" t="s">
        <v>1178</v>
      </c>
      <c r="G178" s="166"/>
      <c r="H178" s="166" t="s">
        <v>1248</v>
      </c>
      <c r="I178" s="166" t="s">
        <v>1249</v>
      </c>
      <c r="J178" s="166">
        <v>1</v>
      </c>
      <c r="K178" s="210"/>
    </row>
    <row r="179" spans="2:11" customFormat="1" ht="15" customHeight="1" x14ac:dyDescent="0.2">
      <c r="B179" s="189"/>
      <c r="C179" s="166" t="s">
        <v>50</v>
      </c>
      <c r="D179" s="166"/>
      <c r="E179" s="166"/>
      <c r="F179" s="187" t="s">
        <v>1178</v>
      </c>
      <c r="G179" s="166"/>
      <c r="H179" s="166" t="s">
        <v>1250</v>
      </c>
      <c r="I179" s="166" t="s">
        <v>1180</v>
      </c>
      <c r="J179" s="166">
        <v>20</v>
      </c>
      <c r="K179" s="210"/>
    </row>
    <row r="180" spans="2:11" customFormat="1" ht="15" customHeight="1" x14ac:dyDescent="0.2">
      <c r="B180" s="189"/>
      <c r="C180" s="166" t="s">
        <v>51</v>
      </c>
      <c r="D180" s="166"/>
      <c r="E180" s="166"/>
      <c r="F180" s="187" t="s">
        <v>1178</v>
      </c>
      <c r="G180" s="166"/>
      <c r="H180" s="166" t="s">
        <v>1251</v>
      </c>
      <c r="I180" s="166" t="s">
        <v>1180</v>
      </c>
      <c r="J180" s="166">
        <v>255</v>
      </c>
      <c r="K180" s="210"/>
    </row>
    <row r="181" spans="2:11" customFormat="1" ht="15" customHeight="1" x14ac:dyDescent="0.2">
      <c r="B181" s="189"/>
      <c r="C181" s="166" t="s">
        <v>124</v>
      </c>
      <c r="D181" s="166"/>
      <c r="E181" s="166"/>
      <c r="F181" s="187" t="s">
        <v>1178</v>
      </c>
      <c r="G181" s="166"/>
      <c r="H181" s="166" t="s">
        <v>1142</v>
      </c>
      <c r="I181" s="166" t="s">
        <v>1180</v>
      </c>
      <c r="J181" s="166">
        <v>10</v>
      </c>
      <c r="K181" s="210"/>
    </row>
    <row r="182" spans="2:11" customFormat="1" ht="15" customHeight="1" x14ac:dyDescent="0.2">
      <c r="B182" s="189"/>
      <c r="C182" s="166" t="s">
        <v>125</v>
      </c>
      <c r="D182" s="166"/>
      <c r="E182" s="166"/>
      <c r="F182" s="187" t="s">
        <v>1178</v>
      </c>
      <c r="G182" s="166"/>
      <c r="H182" s="166" t="s">
        <v>1252</v>
      </c>
      <c r="I182" s="166" t="s">
        <v>1213</v>
      </c>
      <c r="J182" s="166"/>
      <c r="K182" s="210"/>
    </row>
    <row r="183" spans="2:11" customFormat="1" ht="15" customHeight="1" x14ac:dyDescent="0.2">
      <c r="B183" s="189"/>
      <c r="C183" s="166" t="s">
        <v>1253</v>
      </c>
      <c r="D183" s="166"/>
      <c r="E183" s="166"/>
      <c r="F183" s="187" t="s">
        <v>1178</v>
      </c>
      <c r="G183" s="166"/>
      <c r="H183" s="166" t="s">
        <v>1254</v>
      </c>
      <c r="I183" s="166" t="s">
        <v>1213</v>
      </c>
      <c r="J183" s="166"/>
      <c r="K183" s="210"/>
    </row>
    <row r="184" spans="2:11" customFormat="1" ht="15" customHeight="1" x14ac:dyDescent="0.2">
      <c r="B184" s="189"/>
      <c r="C184" s="166" t="s">
        <v>1242</v>
      </c>
      <c r="D184" s="166"/>
      <c r="E184" s="166"/>
      <c r="F184" s="187" t="s">
        <v>1178</v>
      </c>
      <c r="G184" s="166"/>
      <c r="H184" s="166" t="s">
        <v>1255</v>
      </c>
      <c r="I184" s="166" t="s">
        <v>1213</v>
      </c>
      <c r="J184" s="166"/>
      <c r="K184" s="210"/>
    </row>
    <row r="185" spans="2:11" customFormat="1" ht="15" customHeight="1" x14ac:dyDescent="0.2">
      <c r="B185" s="189"/>
      <c r="C185" s="166" t="s">
        <v>127</v>
      </c>
      <c r="D185" s="166"/>
      <c r="E185" s="166"/>
      <c r="F185" s="187" t="s">
        <v>1184</v>
      </c>
      <c r="G185" s="166"/>
      <c r="H185" s="166" t="s">
        <v>1256</v>
      </c>
      <c r="I185" s="166" t="s">
        <v>1180</v>
      </c>
      <c r="J185" s="166">
        <v>50</v>
      </c>
      <c r="K185" s="210"/>
    </row>
    <row r="186" spans="2:11" customFormat="1" ht="15" customHeight="1" x14ac:dyDescent="0.2">
      <c r="B186" s="189"/>
      <c r="C186" s="166" t="s">
        <v>1257</v>
      </c>
      <c r="D186" s="166"/>
      <c r="E186" s="166"/>
      <c r="F186" s="187" t="s">
        <v>1184</v>
      </c>
      <c r="G186" s="166"/>
      <c r="H186" s="166" t="s">
        <v>1258</v>
      </c>
      <c r="I186" s="166" t="s">
        <v>1259</v>
      </c>
      <c r="J186" s="166"/>
      <c r="K186" s="210"/>
    </row>
    <row r="187" spans="2:11" customFormat="1" ht="15" customHeight="1" x14ac:dyDescent="0.2">
      <c r="B187" s="189"/>
      <c r="C187" s="166" t="s">
        <v>1260</v>
      </c>
      <c r="D187" s="166"/>
      <c r="E187" s="166"/>
      <c r="F187" s="187" t="s">
        <v>1184</v>
      </c>
      <c r="G187" s="166"/>
      <c r="H187" s="166" t="s">
        <v>1261</v>
      </c>
      <c r="I187" s="166" t="s">
        <v>1259</v>
      </c>
      <c r="J187" s="166"/>
      <c r="K187" s="210"/>
    </row>
    <row r="188" spans="2:11" customFormat="1" ht="15" customHeight="1" x14ac:dyDescent="0.2">
      <c r="B188" s="189"/>
      <c r="C188" s="166" t="s">
        <v>1262</v>
      </c>
      <c r="D188" s="166"/>
      <c r="E188" s="166"/>
      <c r="F188" s="187" t="s">
        <v>1184</v>
      </c>
      <c r="G188" s="166"/>
      <c r="H188" s="166" t="s">
        <v>1263</v>
      </c>
      <c r="I188" s="166" t="s">
        <v>1259</v>
      </c>
      <c r="J188" s="166"/>
      <c r="K188" s="210"/>
    </row>
    <row r="189" spans="2:11" customFormat="1" ht="15" customHeight="1" x14ac:dyDescent="0.2">
      <c r="B189" s="189"/>
      <c r="C189" s="223" t="s">
        <v>1264</v>
      </c>
      <c r="D189" s="166"/>
      <c r="E189" s="166"/>
      <c r="F189" s="187" t="s">
        <v>1184</v>
      </c>
      <c r="G189" s="166"/>
      <c r="H189" s="166" t="s">
        <v>1265</v>
      </c>
      <c r="I189" s="166" t="s">
        <v>1266</v>
      </c>
      <c r="J189" s="224" t="s">
        <v>1267</v>
      </c>
      <c r="K189" s="210"/>
    </row>
    <row r="190" spans="2:11" customFormat="1" ht="15" customHeight="1" x14ac:dyDescent="0.2">
      <c r="B190" s="225"/>
      <c r="C190" s="226" t="s">
        <v>1268</v>
      </c>
      <c r="D190" s="227"/>
      <c r="E190" s="227"/>
      <c r="F190" s="228" t="s">
        <v>1184</v>
      </c>
      <c r="G190" s="227"/>
      <c r="H190" s="227" t="s">
        <v>1269</v>
      </c>
      <c r="I190" s="227" t="s">
        <v>1266</v>
      </c>
      <c r="J190" s="229" t="s">
        <v>1267</v>
      </c>
      <c r="K190" s="230"/>
    </row>
    <row r="191" spans="2:11" customFormat="1" ht="15" customHeight="1" x14ac:dyDescent="0.2">
      <c r="B191" s="189"/>
      <c r="C191" s="223" t="s">
        <v>39</v>
      </c>
      <c r="D191" s="166"/>
      <c r="E191" s="166"/>
      <c r="F191" s="187" t="s">
        <v>1178</v>
      </c>
      <c r="G191" s="166"/>
      <c r="H191" s="163" t="s">
        <v>1270</v>
      </c>
      <c r="I191" s="166" t="s">
        <v>1271</v>
      </c>
      <c r="J191" s="166"/>
      <c r="K191" s="210"/>
    </row>
    <row r="192" spans="2:11" customFormat="1" ht="15" customHeight="1" x14ac:dyDescent="0.2">
      <c r="B192" s="189"/>
      <c r="C192" s="223" t="s">
        <v>1272</v>
      </c>
      <c r="D192" s="166"/>
      <c r="E192" s="166"/>
      <c r="F192" s="187" t="s">
        <v>1178</v>
      </c>
      <c r="G192" s="166"/>
      <c r="H192" s="166" t="s">
        <v>1273</v>
      </c>
      <c r="I192" s="166" t="s">
        <v>1213</v>
      </c>
      <c r="J192" s="166"/>
      <c r="K192" s="210"/>
    </row>
    <row r="193" spans="2:11" customFormat="1" ht="15" customHeight="1" x14ac:dyDescent="0.2">
      <c r="B193" s="189"/>
      <c r="C193" s="223" t="s">
        <v>1274</v>
      </c>
      <c r="D193" s="166"/>
      <c r="E193" s="166"/>
      <c r="F193" s="187" t="s">
        <v>1178</v>
      </c>
      <c r="G193" s="166"/>
      <c r="H193" s="166" t="s">
        <v>1275</v>
      </c>
      <c r="I193" s="166" t="s">
        <v>1213</v>
      </c>
      <c r="J193" s="166"/>
      <c r="K193" s="210"/>
    </row>
    <row r="194" spans="2:11" customFormat="1" ht="15" customHeight="1" x14ac:dyDescent="0.2">
      <c r="B194" s="189"/>
      <c r="C194" s="223" t="s">
        <v>1276</v>
      </c>
      <c r="D194" s="166"/>
      <c r="E194" s="166"/>
      <c r="F194" s="187" t="s">
        <v>1184</v>
      </c>
      <c r="G194" s="166"/>
      <c r="H194" s="166" t="s">
        <v>1277</v>
      </c>
      <c r="I194" s="166" t="s">
        <v>1213</v>
      </c>
      <c r="J194" s="166"/>
      <c r="K194" s="210"/>
    </row>
    <row r="195" spans="2:11" customFormat="1" ht="15" customHeight="1" x14ac:dyDescent="0.2">
      <c r="B195" s="216"/>
      <c r="C195" s="231"/>
      <c r="D195" s="196"/>
      <c r="E195" s="196"/>
      <c r="F195" s="196"/>
      <c r="G195" s="196"/>
      <c r="H195" s="196"/>
      <c r="I195" s="196"/>
      <c r="J195" s="196"/>
      <c r="K195" s="217"/>
    </row>
    <row r="196" spans="2:11" customFormat="1" ht="18.75" customHeight="1" x14ac:dyDescent="0.2">
      <c r="B196" s="198"/>
      <c r="C196" s="208"/>
      <c r="D196" s="208"/>
      <c r="E196" s="208"/>
      <c r="F196" s="218"/>
      <c r="G196" s="208"/>
      <c r="H196" s="208"/>
      <c r="I196" s="208"/>
      <c r="J196" s="208"/>
      <c r="K196" s="198"/>
    </row>
    <row r="197" spans="2:11" customFormat="1" ht="18.75" customHeight="1" x14ac:dyDescent="0.2">
      <c r="B197" s="198"/>
      <c r="C197" s="208"/>
      <c r="D197" s="208"/>
      <c r="E197" s="208"/>
      <c r="F197" s="218"/>
      <c r="G197" s="208"/>
      <c r="H197" s="208"/>
      <c r="I197" s="208"/>
      <c r="J197" s="208"/>
      <c r="K197" s="198"/>
    </row>
    <row r="198" spans="2:11" customFormat="1" ht="18.75" customHeight="1" x14ac:dyDescent="0.2">
      <c r="B198" s="173"/>
      <c r="C198" s="173"/>
      <c r="D198" s="173"/>
      <c r="E198" s="173"/>
      <c r="F198" s="173"/>
      <c r="G198" s="173"/>
      <c r="H198" s="173"/>
      <c r="I198" s="173"/>
      <c r="J198" s="173"/>
      <c r="K198" s="173"/>
    </row>
    <row r="199" spans="2:11" customFormat="1" ht="13.5" x14ac:dyDescent="0.2">
      <c r="B199" s="155"/>
      <c r="C199" s="156"/>
      <c r="D199" s="156"/>
      <c r="E199" s="156"/>
      <c r="F199" s="156"/>
      <c r="G199" s="156"/>
      <c r="H199" s="156"/>
      <c r="I199" s="156"/>
      <c r="J199" s="156"/>
      <c r="K199" s="157"/>
    </row>
    <row r="200" spans="2:11" customFormat="1" ht="21" x14ac:dyDescent="0.2">
      <c r="B200" s="158"/>
      <c r="C200" s="282" t="s">
        <v>1278</v>
      </c>
      <c r="D200" s="282"/>
      <c r="E200" s="282"/>
      <c r="F200" s="282"/>
      <c r="G200" s="282"/>
      <c r="H200" s="282"/>
      <c r="I200" s="282"/>
      <c r="J200" s="282"/>
      <c r="K200" s="159"/>
    </row>
    <row r="201" spans="2:11" customFormat="1" ht="25.5" customHeight="1" x14ac:dyDescent="0.3">
      <c r="B201" s="158"/>
      <c r="C201" s="232" t="s">
        <v>1279</v>
      </c>
      <c r="D201" s="232"/>
      <c r="E201" s="232"/>
      <c r="F201" s="232" t="s">
        <v>1280</v>
      </c>
      <c r="G201" s="233"/>
      <c r="H201" s="285" t="s">
        <v>1281</v>
      </c>
      <c r="I201" s="285"/>
      <c r="J201" s="285"/>
      <c r="K201" s="159"/>
    </row>
    <row r="202" spans="2:11" customFormat="1" ht="5.25" customHeight="1" x14ac:dyDescent="0.2">
      <c r="B202" s="189"/>
      <c r="C202" s="184"/>
      <c r="D202" s="184"/>
      <c r="E202" s="184"/>
      <c r="F202" s="184"/>
      <c r="G202" s="208"/>
      <c r="H202" s="184"/>
      <c r="I202" s="184"/>
      <c r="J202" s="184"/>
      <c r="K202" s="210"/>
    </row>
    <row r="203" spans="2:11" customFormat="1" ht="15" customHeight="1" x14ac:dyDescent="0.2">
      <c r="B203" s="189"/>
      <c r="C203" s="166" t="s">
        <v>1271</v>
      </c>
      <c r="D203" s="166"/>
      <c r="E203" s="166"/>
      <c r="F203" s="187" t="s">
        <v>40</v>
      </c>
      <c r="G203" s="166"/>
      <c r="H203" s="286" t="s">
        <v>1282</v>
      </c>
      <c r="I203" s="286"/>
      <c r="J203" s="286"/>
      <c r="K203" s="210"/>
    </row>
    <row r="204" spans="2:11" customFormat="1" ht="15" customHeight="1" x14ac:dyDescent="0.2">
      <c r="B204" s="189"/>
      <c r="C204" s="166"/>
      <c r="D204" s="166"/>
      <c r="E204" s="166"/>
      <c r="F204" s="187" t="s">
        <v>41</v>
      </c>
      <c r="G204" s="166"/>
      <c r="H204" s="286" t="s">
        <v>1283</v>
      </c>
      <c r="I204" s="286"/>
      <c r="J204" s="286"/>
      <c r="K204" s="210"/>
    </row>
    <row r="205" spans="2:11" customFormat="1" ht="15" customHeight="1" x14ac:dyDescent="0.2">
      <c r="B205" s="189"/>
      <c r="C205" s="166"/>
      <c r="D205" s="166"/>
      <c r="E205" s="166"/>
      <c r="F205" s="187" t="s">
        <v>44</v>
      </c>
      <c r="G205" s="166"/>
      <c r="H205" s="286" t="s">
        <v>1284</v>
      </c>
      <c r="I205" s="286"/>
      <c r="J205" s="286"/>
      <c r="K205" s="210"/>
    </row>
    <row r="206" spans="2:11" customFormat="1" ht="15" customHeight="1" x14ac:dyDescent="0.2">
      <c r="B206" s="189"/>
      <c r="C206" s="166"/>
      <c r="D206" s="166"/>
      <c r="E206" s="166"/>
      <c r="F206" s="187" t="s">
        <v>42</v>
      </c>
      <c r="G206" s="166"/>
      <c r="H206" s="286" t="s">
        <v>1285</v>
      </c>
      <c r="I206" s="286"/>
      <c r="J206" s="286"/>
      <c r="K206" s="210"/>
    </row>
    <row r="207" spans="2:11" customFormat="1" ht="15" customHeight="1" x14ac:dyDescent="0.2">
      <c r="B207" s="189"/>
      <c r="C207" s="166"/>
      <c r="D207" s="166"/>
      <c r="E207" s="166"/>
      <c r="F207" s="187" t="s">
        <v>43</v>
      </c>
      <c r="G207" s="166"/>
      <c r="H207" s="286" t="s">
        <v>1286</v>
      </c>
      <c r="I207" s="286"/>
      <c r="J207" s="286"/>
      <c r="K207" s="210"/>
    </row>
    <row r="208" spans="2:11" customFormat="1" ht="15" customHeight="1" x14ac:dyDescent="0.2">
      <c r="B208" s="189"/>
      <c r="C208" s="166"/>
      <c r="D208" s="166"/>
      <c r="E208" s="166"/>
      <c r="F208" s="187"/>
      <c r="G208" s="166"/>
      <c r="H208" s="166"/>
      <c r="I208" s="166"/>
      <c r="J208" s="166"/>
      <c r="K208" s="210"/>
    </row>
    <row r="209" spans="2:11" customFormat="1" ht="15" customHeight="1" x14ac:dyDescent="0.2">
      <c r="B209" s="189"/>
      <c r="C209" s="166" t="s">
        <v>1225</v>
      </c>
      <c r="D209" s="166"/>
      <c r="E209" s="166"/>
      <c r="F209" s="187" t="s">
        <v>76</v>
      </c>
      <c r="G209" s="166"/>
      <c r="H209" s="286" t="s">
        <v>1287</v>
      </c>
      <c r="I209" s="286"/>
      <c r="J209" s="286"/>
      <c r="K209" s="210"/>
    </row>
    <row r="210" spans="2:11" customFormat="1" ht="15" customHeight="1" x14ac:dyDescent="0.2">
      <c r="B210" s="189"/>
      <c r="C210" s="166"/>
      <c r="D210" s="166"/>
      <c r="E210" s="166"/>
      <c r="F210" s="187" t="s">
        <v>1121</v>
      </c>
      <c r="G210" s="166"/>
      <c r="H210" s="286" t="s">
        <v>1122</v>
      </c>
      <c r="I210" s="286"/>
      <c r="J210" s="286"/>
      <c r="K210" s="210"/>
    </row>
    <row r="211" spans="2:11" customFormat="1" ht="15" customHeight="1" x14ac:dyDescent="0.2">
      <c r="B211" s="189"/>
      <c r="C211" s="166"/>
      <c r="D211" s="166"/>
      <c r="E211" s="166"/>
      <c r="F211" s="187" t="s">
        <v>1119</v>
      </c>
      <c r="G211" s="166"/>
      <c r="H211" s="286" t="s">
        <v>1288</v>
      </c>
      <c r="I211" s="286"/>
      <c r="J211" s="286"/>
      <c r="K211" s="210"/>
    </row>
    <row r="212" spans="2:11" customFormat="1" ht="15" customHeight="1" x14ac:dyDescent="0.2">
      <c r="B212" s="234"/>
      <c r="C212" s="166"/>
      <c r="D212" s="166"/>
      <c r="E212" s="166"/>
      <c r="F212" s="187" t="s">
        <v>113</v>
      </c>
      <c r="G212" s="223"/>
      <c r="H212" s="287" t="s">
        <v>1123</v>
      </c>
      <c r="I212" s="287"/>
      <c r="J212" s="287"/>
      <c r="K212" s="235"/>
    </row>
    <row r="213" spans="2:11" customFormat="1" ht="15" customHeight="1" x14ac:dyDescent="0.2">
      <c r="B213" s="234"/>
      <c r="C213" s="166"/>
      <c r="D213" s="166"/>
      <c r="E213" s="166"/>
      <c r="F213" s="187" t="s">
        <v>1124</v>
      </c>
      <c r="G213" s="223"/>
      <c r="H213" s="287" t="s">
        <v>1289</v>
      </c>
      <c r="I213" s="287"/>
      <c r="J213" s="287"/>
      <c r="K213" s="235"/>
    </row>
    <row r="214" spans="2:11" customFormat="1" ht="15" customHeight="1" x14ac:dyDescent="0.2">
      <c r="B214" s="234"/>
      <c r="C214" s="166"/>
      <c r="D214" s="166"/>
      <c r="E214" s="166"/>
      <c r="F214" s="187"/>
      <c r="G214" s="223"/>
      <c r="H214" s="214"/>
      <c r="I214" s="214"/>
      <c r="J214" s="214"/>
      <c r="K214" s="235"/>
    </row>
    <row r="215" spans="2:11" customFormat="1" ht="15" customHeight="1" x14ac:dyDescent="0.2">
      <c r="B215" s="234"/>
      <c r="C215" s="166" t="s">
        <v>1249</v>
      </c>
      <c r="D215" s="166"/>
      <c r="E215" s="166"/>
      <c r="F215" s="187">
        <v>1</v>
      </c>
      <c r="G215" s="223"/>
      <c r="H215" s="287" t="s">
        <v>1290</v>
      </c>
      <c r="I215" s="287"/>
      <c r="J215" s="287"/>
      <c r="K215" s="235"/>
    </row>
    <row r="216" spans="2:11" customFormat="1" ht="15" customHeight="1" x14ac:dyDescent="0.2">
      <c r="B216" s="234"/>
      <c r="C216" s="166"/>
      <c r="D216" s="166"/>
      <c r="E216" s="166"/>
      <c r="F216" s="187">
        <v>2</v>
      </c>
      <c r="G216" s="223"/>
      <c r="H216" s="287" t="s">
        <v>1291</v>
      </c>
      <c r="I216" s="287"/>
      <c r="J216" s="287"/>
      <c r="K216" s="235"/>
    </row>
    <row r="217" spans="2:11" customFormat="1" ht="15" customHeight="1" x14ac:dyDescent="0.2">
      <c r="B217" s="234"/>
      <c r="C217" s="166"/>
      <c r="D217" s="166"/>
      <c r="E217" s="166"/>
      <c r="F217" s="187">
        <v>3</v>
      </c>
      <c r="G217" s="223"/>
      <c r="H217" s="287" t="s">
        <v>1292</v>
      </c>
      <c r="I217" s="287"/>
      <c r="J217" s="287"/>
      <c r="K217" s="235"/>
    </row>
    <row r="218" spans="2:11" customFormat="1" ht="15" customHeight="1" x14ac:dyDescent="0.2">
      <c r="B218" s="234"/>
      <c r="C218" s="166"/>
      <c r="D218" s="166"/>
      <c r="E218" s="166"/>
      <c r="F218" s="187">
        <v>4</v>
      </c>
      <c r="G218" s="223"/>
      <c r="H218" s="287" t="s">
        <v>1293</v>
      </c>
      <c r="I218" s="287"/>
      <c r="J218" s="287"/>
      <c r="K218" s="235"/>
    </row>
    <row r="219" spans="2:11" customFormat="1" ht="12.75" customHeight="1" x14ac:dyDescent="0.2">
      <c r="B219" s="236"/>
      <c r="C219" s="237"/>
      <c r="D219" s="237"/>
      <c r="E219" s="237"/>
      <c r="F219" s="237"/>
      <c r="G219" s="237"/>
      <c r="H219" s="237"/>
      <c r="I219" s="237"/>
      <c r="J219" s="237"/>
      <c r="K219" s="238"/>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88"/>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78</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117</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ROUND((SUM(BE79:BE87)),  2)</f>
        <v>0</v>
      </c>
      <c r="I33" s="85">
        <v>0.21</v>
      </c>
      <c r="J33" s="84">
        <f>ROUND(((SUM(BE79:BE87))*I33),  2)</f>
        <v>0</v>
      </c>
      <c r="L33" s="28"/>
    </row>
    <row r="34" spans="2:12" s="1" customFormat="1" ht="14.45" customHeight="1" x14ac:dyDescent="0.2">
      <c r="B34" s="28"/>
      <c r="E34" s="23" t="s">
        <v>41</v>
      </c>
      <c r="F34" s="84">
        <f>ROUND((SUM(BF79:BF87)),  2)</f>
        <v>0</v>
      </c>
      <c r="I34" s="85">
        <v>0.12</v>
      </c>
      <c r="J34" s="84">
        <f>ROUND(((SUM(BF79:BF87))*I34),  2)</f>
        <v>0</v>
      </c>
      <c r="L34" s="28"/>
    </row>
    <row r="35" spans="2:12" s="1" customFormat="1" ht="14.45" hidden="1" customHeight="1" x14ac:dyDescent="0.2">
      <c r="B35" s="28"/>
      <c r="E35" s="23" t="s">
        <v>42</v>
      </c>
      <c r="F35" s="84">
        <f>ROUND((SUM(BG79:BG87)),  2)</f>
        <v>0</v>
      </c>
      <c r="I35" s="85">
        <v>0.21</v>
      </c>
      <c r="J35" s="84">
        <f>0</f>
        <v>0</v>
      </c>
      <c r="L35" s="28"/>
    </row>
    <row r="36" spans="2:12" s="1" customFormat="1" ht="14.45" hidden="1" customHeight="1" x14ac:dyDescent="0.2">
      <c r="B36" s="28"/>
      <c r="E36" s="23" t="s">
        <v>43</v>
      </c>
      <c r="F36" s="84">
        <f>ROUND((SUM(BH79:BH87)),  2)</f>
        <v>0</v>
      </c>
      <c r="I36" s="85">
        <v>0.12</v>
      </c>
      <c r="J36" s="84">
        <f>0</f>
        <v>0</v>
      </c>
      <c r="L36" s="28"/>
    </row>
    <row r="37" spans="2:12" s="1" customFormat="1" ht="14.45" hidden="1" customHeight="1" x14ac:dyDescent="0.2">
      <c r="B37" s="28"/>
      <c r="E37" s="23" t="s">
        <v>44</v>
      </c>
      <c r="F37" s="84">
        <f>ROUND((SUM(BI79:BI87)),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PS 01 - Práce na zařízení SSZT</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PS 01 - Práce na zařízení SSZT</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SUM(P80:P87)</f>
        <v>0</v>
      </c>
      <c r="Q79" s="46"/>
      <c r="R79" s="100">
        <f>SUM(R80:R87)</f>
        <v>0</v>
      </c>
      <c r="S79" s="46"/>
      <c r="T79" s="101">
        <f>SUM(T80:T87)</f>
        <v>0</v>
      </c>
      <c r="AT79" s="13" t="s">
        <v>68</v>
      </c>
      <c r="AU79" s="13" t="s">
        <v>121</v>
      </c>
      <c r="BK79" s="102">
        <f>SUM(BK80:BK87)</f>
        <v>0</v>
      </c>
    </row>
    <row r="80" spans="2:65" s="1" customFormat="1" ht="16.5" customHeight="1" x14ac:dyDescent="0.2">
      <c r="B80" s="28"/>
      <c r="C80" s="103" t="s">
        <v>77</v>
      </c>
      <c r="D80" s="103" t="s">
        <v>135</v>
      </c>
      <c r="E80" s="104" t="s">
        <v>136</v>
      </c>
      <c r="F80" s="105" t="s">
        <v>137</v>
      </c>
      <c r="G80" s="106" t="s">
        <v>138</v>
      </c>
      <c r="H80" s="107">
        <v>388</v>
      </c>
      <c r="I80" s="108"/>
      <c r="J80" s="109">
        <f t="shared" ref="J80:J87" si="0">ROUND(I80*H80,2)</f>
        <v>0</v>
      </c>
      <c r="K80" s="105" t="s">
        <v>139</v>
      </c>
      <c r="L80" s="110"/>
      <c r="M80" s="111" t="s">
        <v>19</v>
      </c>
      <c r="N80" s="112" t="s">
        <v>40</v>
      </c>
      <c r="P80" s="113">
        <f t="shared" ref="P80:P87" si="1">O80*H80</f>
        <v>0</v>
      </c>
      <c r="Q80" s="113">
        <v>0</v>
      </c>
      <c r="R80" s="113">
        <f t="shared" ref="R80:R87" si="2">Q80*H80</f>
        <v>0</v>
      </c>
      <c r="S80" s="113">
        <v>0</v>
      </c>
      <c r="T80" s="114">
        <f t="shared" ref="T80:T87" si="3">S80*H80</f>
        <v>0</v>
      </c>
      <c r="AR80" s="115" t="s">
        <v>140</v>
      </c>
      <c r="AT80" s="115" t="s">
        <v>135</v>
      </c>
      <c r="AU80" s="115" t="s">
        <v>69</v>
      </c>
      <c r="AY80" s="13" t="s">
        <v>141</v>
      </c>
      <c r="BE80" s="116">
        <f t="shared" ref="BE80:BE87" si="4">IF(N80="základní",J80,0)</f>
        <v>0</v>
      </c>
      <c r="BF80" s="116">
        <f t="shared" ref="BF80:BF87" si="5">IF(N80="snížená",J80,0)</f>
        <v>0</v>
      </c>
      <c r="BG80" s="116">
        <f t="shared" ref="BG80:BG87" si="6">IF(N80="zákl. přenesená",J80,0)</f>
        <v>0</v>
      </c>
      <c r="BH80" s="116">
        <f t="shared" ref="BH80:BH87" si="7">IF(N80="sníž. přenesená",J80,0)</f>
        <v>0</v>
      </c>
      <c r="BI80" s="116">
        <f t="shared" ref="BI80:BI87" si="8">IF(N80="nulová",J80,0)</f>
        <v>0</v>
      </c>
      <c r="BJ80" s="13" t="s">
        <v>77</v>
      </c>
      <c r="BK80" s="116">
        <f t="shared" ref="BK80:BK87" si="9">ROUND(I80*H80,2)</f>
        <v>0</v>
      </c>
      <c r="BL80" s="13" t="s">
        <v>142</v>
      </c>
      <c r="BM80" s="115" t="s">
        <v>79</v>
      </c>
    </row>
    <row r="81" spans="2:65" s="1" customFormat="1" ht="16.5" customHeight="1" x14ac:dyDescent="0.2">
      <c r="B81" s="28"/>
      <c r="C81" s="103" t="s">
        <v>79</v>
      </c>
      <c r="D81" s="103" t="s">
        <v>135</v>
      </c>
      <c r="E81" s="104" t="s">
        <v>143</v>
      </c>
      <c r="F81" s="105" t="s">
        <v>144</v>
      </c>
      <c r="G81" s="106" t="s">
        <v>138</v>
      </c>
      <c r="H81" s="107">
        <v>40</v>
      </c>
      <c r="I81" s="108"/>
      <c r="J81" s="109">
        <f t="shared" si="0"/>
        <v>0</v>
      </c>
      <c r="K81" s="105" t="s">
        <v>139</v>
      </c>
      <c r="L81" s="110"/>
      <c r="M81" s="111" t="s">
        <v>19</v>
      </c>
      <c r="N81" s="112" t="s">
        <v>40</v>
      </c>
      <c r="P81" s="113">
        <f t="shared" si="1"/>
        <v>0</v>
      </c>
      <c r="Q81" s="113">
        <v>0</v>
      </c>
      <c r="R81" s="113">
        <f t="shared" si="2"/>
        <v>0</v>
      </c>
      <c r="S81" s="113">
        <v>0</v>
      </c>
      <c r="T81" s="114">
        <f t="shared" si="3"/>
        <v>0</v>
      </c>
      <c r="AR81" s="115" t="s">
        <v>140</v>
      </c>
      <c r="AT81" s="115" t="s">
        <v>135</v>
      </c>
      <c r="AU81" s="115" t="s">
        <v>69</v>
      </c>
      <c r="AY81" s="13" t="s">
        <v>141</v>
      </c>
      <c r="BE81" s="116">
        <f t="shared" si="4"/>
        <v>0</v>
      </c>
      <c r="BF81" s="116">
        <f t="shared" si="5"/>
        <v>0</v>
      </c>
      <c r="BG81" s="116">
        <f t="shared" si="6"/>
        <v>0</v>
      </c>
      <c r="BH81" s="116">
        <f t="shared" si="7"/>
        <v>0</v>
      </c>
      <c r="BI81" s="116">
        <f t="shared" si="8"/>
        <v>0</v>
      </c>
      <c r="BJ81" s="13" t="s">
        <v>77</v>
      </c>
      <c r="BK81" s="116">
        <f t="shared" si="9"/>
        <v>0</v>
      </c>
      <c r="BL81" s="13" t="s">
        <v>142</v>
      </c>
      <c r="BM81" s="115" t="s">
        <v>142</v>
      </c>
    </row>
    <row r="82" spans="2:65" s="1" customFormat="1" ht="21.75" customHeight="1" x14ac:dyDescent="0.2">
      <c r="B82" s="28"/>
      <c r="C82" s="103" t="s">
        <v>145</v>
      </c>
      <c r="D82" s="103" t="s">
        <v>135</v>
      </c>
      <c r="E82" s="104" t="s">
        <v>146</v>
      </c>
      <c r="F82" s="105" t="s">
        <v>147</v>
      </c>
      <c r="G82" s="106" t="s">
        <v>138</v>
      </c>
      <c r="H82" s="107">
        <v>132</v>
      </c>
      <c r="I82" s="108"/>
      <c r="J82" s="109">
        <f t="shared" si="0"/>
        <v>0</v>
      </c>
      <c r="K82" s="105" t="s">
        <v>139</v>
      </c>
      <c r="L82" s="110"/>
      <c r="M82" s="111" t="s">
        <v>19</v>
      </c>
      <c r="N82" s="112" t="s">
        <v>40</v>
      </c>
      <c r="P82" s="113">
        <f t="shared" si="1"/>
        <v>0</v>
      </c>
      <c r="Q82" s="113">
        <v>0</v>
      </c>
      <c r="R82" s="113">
        <f t="shared" si="2"/>
        <v>0</v>
      </c>
      <c r="S82" s="113">
        <v>0</v>
      </c>
      <c r="T82" s="114">
        <f t="shared" si="3"/>
        <v>0</v>
      </c>
      <c r="AR82" s="115" t="s">
        <v>140</v>
      </c>
      <c r="AT82" s="115" t="s">
        <v>135</v>
      </c>
      <c r="AU82" s="115" t="s">
        <v>69</v>
      </c>
      <c r="AY82" s="13" t="s">
        <v>141</v>
      </c>
      <c r="BE82" s="116">
        <f t="shared" si="4"/>
        <v>0</v>
      </c>
      <c r="BF82" s="116">
        <f t="shared" si="5"/>
        <v>0</v>
      </c>
      <c r="BG82" s="116">
        <f t="shared" si="6"/>
        <v>0</v>
      </c>
      <c r="BH82" s="116">
        <f t="shared" si="7"/>
        <v>0</v>
      </c>
      <c r="BI82" s="116">
        <f t="shared" si="8"/>
        <v>0</v>
      </c>
      <c r="BJ82" s="13" t="s">
        <v>77</v>
      </c>
      <c r="BK82" s="116">
        <f t="shared" si="9"/>
        <v>0</v>
      </c>
      <c r="BL82" s="13" t="s">
        <v>142</v>
      </c>
      <c r="BM82" s="115" t="s">
        <v>148</v>
      </c>
    </row>
    <row r="83" spans="2:65" s="1" customFormat="1" ht="16.5" customHeight="1" x14ac:dyDescent="0.2">
      <c r="B83" s="28"/>
      <c r="C83" s="117" t="s">
        <v>142</v>
      </c>
      <c r="D83" s="117" t="s">
        <v>149</v>
      </c>
      <c r="E83" s="118" t="s">
        <v>150</v>
      </c>
      <c r="F83" s="119" t="s">
        <v>151</v>
      </c>
      <c r="G83" s="120" t="s">
        <v>138</v>
      </c>
      <c r="H83" s="121">
        <v>126</v>
      </c>
      <c r="I83" s="122"/>
      <c r="J83" s="123">
        <f t="shared" si="0"/>
        <v>0</v>
      </c>
      <c r="K83" s="119" t="s">
        <v>139</v>
      </c>
      <c r="L83" s="28"/>
      <c r="M83" s="124" t="s">
        <v>19</v>
      </c>
      <c r="N83" s="125" t="s">
        <v>40</v>
      </c>
      <c r="P83" s="113">
        <f t="shared" si="1"/>
        <v>0</v>
      </c>
      <c r="Q83" s="113">
        <v>0</v>
      </c>
      <c r="R83" s="113">
        <f t="shared" si="2"/>
        <v>0</v>
      </c>
      <c r="S83" s="113">
        <v>0</v>
      </c>
      <c r="T83" s="114">
        <f t="shared" si="3"/>
        <v>0</v>
      </c>
      <c r="AR83" s="115" t="s">
        <v>142</v>
      </c>
      <c r="AT83" s="115" t="s">
        <v>149</v>
      </c>
      <c r="AU83" s="115" t="s">
        <v>69</v>
      </c>
      <c r="AY83" s="13" t="s">
        <v>141</v>
      </c>
      <c r="BE83" s="116">
        <f t="shared" si="4"/>
        <v>0</v>
      </c>
      <c r="BF83" s="116">
        <f t="shared" si="5"/>
        <v>0</v>
      </c>
      <c r="BG83" s="116">
        <f t="shared" si="6"/>
        <v>0</v>
      </c>
      <c r="BH83" s="116">
        <f t="shared" si="7"/>
        <v>0</v>
      </c>
      <c r="BI83" s="116">
        <f t="shared" si="8"/>
        <v>0</v>
      </c>
      <c r="BJ83" s="13" t="s">
        <v>77</v>
      </c>
      <c r="BK83" s="116">
        <f t="shared" si="9"/>
        <v>0</v>
      </c>
      <c r="BL83" s="13" t="s">
        <v>142</v>
      </c>
      <c r="BM83" s="115" t="s">
        <v>140</v>
      </c>
    </row>
    <row r="84" spans="2:65" s="1" customFormat="1" ht="16.5" customHeight="1" x14ac:dyDescent="0.2">
      <c r="B84" s="28"/>
      <c r="C84" s="117" t="s">
        <v>152</v>
      </c>
      <c r="D84" s="117" t="s">
        <v>149</v>
      </c>
      <c r="E84" s="118" t="s">
        <v>153</v>
      </c>
      <c r="F84" s="119" t="s">
        <v>154</v>
      </c>
      <c r="G84" s="120" t="s">
        <v>138</v>
      </c>
      <c r="H84" s="121">
        <v>60</v>
      </c>
      <c r="I84" s="122"/>
      <c r="J84" s="123">
        <f t="shared" si="0"/>
        <v>0</v>
      </c>
      <c r="K84" s="119" t="s">
        <v>139</v>
      </c>
      <c r="L84" s="28"/>
      <c r="M84" s="124" t="s">
        <v>19</v>
      </c>
      <c r="N84" s="125" t="s">
        <v>40</v>
      </c>
      <c r="P84" s="113">
        <f t="shared" si="1"/>
        <v>0</v>
      </c>
      <c r="Q84" s="113">
        <v>0</v>
      </c>
      <c r="R84" s="113">
        <f t="shared" si="2"/>
        <v>0</v>
      </c>
      <c r="S84" s="113">
        <v>0</v>
      </c>
      <c r="T84" s="114">
        <f t="shared" si="3"/>
        <v>0</v>
      </c>
      <c r="AR84" s="115" t="s">
        <v>142</v>
      </c>
      <c r="AT84" s="115" t="s">
        <v>149</v>
      </c>
      <c r="AU84" s="115" t="s">
        <v>69</v>
      </c>
      <c r="AY84" s="13" t="s">
        <v>141</v>
      </c>
      <c r="BE84" s="116">
        <f t="shared" si="4"/>
        <v>0</v>
      </c>
      <c r="BF84" s="116">
        <f t="shared" si="5"/>
        <v>0</v>
      </c>
      <c r="BG84" s="116">
        <f t="shared" si="6"/>
        <v>0</v>
      </c>
      <c r="BH84" s="116">
        <f t="shared" si="7"/>
        <v>0</v>
      </c>
      <c r="BI84" s="116">
        <f t="shared" si="8"/>
        <v>0</v>
      </c>
      <c r="BJ84" s="13" t="s">
        <v>77</v>
      </c>
      <c r="BK84" s="116">
        <f t="shared" si="9"/>
        <v>0</v>
      </c>
      <c r="BL84" s="13" t="s">
        <v>142</v>
      </c>
      <c r="BM84" s="115" t="s">
        <v>155</v>
      </c>
    </row>
    <row r="85" spans="2:65" s="1" customFormat="1" ht="16.5" customHeight="1" x14ac:dyDescent="0.2">
      <c r="B85" s="28"/>
      <c r="C85" s="117" t="s">
        <v>148</v>
      </c>
      <c r="D85" s="117" t="s">
        <v>149</v>
      </c>
      <c r="E85" s="118" t="s">
        <v>156</v>
      </c>
      <c r="F85" s="119" t="s">
        <v>157</v>
      </c>
      <c r="G85" s="120" t="s">
        <v>138</v>
      </c>
      <c r="H85" s="121">
        <v>428</v>
      </c>
      <c r="I85" s="122"/>
      <c r="J85" s="123">
        <f t="shared" si="0"/>
        <v>0</v>
      </c>
      <c r="K85" s="119" t="s">
        <v>139</v>
      </c>
      <c r="L85" s="28"/>
      <c r="M85" s="124" t="s">
        <v>19</v>
      </c>
      <c r="N85" s="125" t="s">
        <v>40</v>
      </c>
      <c r="P85" s="113">
        <f t="shared" si="1"/>
        <v>0</v>
      </c>
      <c r="Q85" s="113">
        <v>0</v>
      </c>
      <c r="R85" s="113">
        <f t="shared" si="2"/>
        <v>0</v>
      </c>
      <c r="S85" s="113">
        <v>0</v>
      </c>
      <c r="T85" s="114">
        <f t="shared" si="3"/>
        <v>0</v>
      </c>
      <c r="AR85" s="115" t="s">
        <v>142</v>
      </c>
      <c r="AT85" s="115" t="s">
        <v>149</v>
      </c>
      <c r="AU85" s="115" t="s">
        <v>69</v>
      </c>
      <c r="AY85" s="13" t="s">
        <v>141</v>
      </c>
      <c r="BE85" s="116">
        <f t="shared" si="4"/>
        <v>0</v>
      </c>
      <c r="BF85" s="116">
        <f t="shared" si="5"/>
        <v>0</v>
      </c>
      <c r="BG85" s="116">
        <f t="shared" si="6"/>
        <v>0</v>
      </c>
      <c r="BH85" s="116">
        <f t="shared" si="7"/>
        <v>0</v>
      </c>
      <c r="BI85" s="116">
        <f t="shared" si="8"/>
        <v>0</v>
      </c>
      <c r="BJ85" s="13" t="s">
        <v>77</v>
      </c>
      <c r="BK85" s="116">
        <f t="shared" si="9"/>
        <v>0</v>
      </c>
      <c r="BL85" s="13" t="s">
        <v>142</v>
      </c>
      <c r="BM85" s="115" t="s">
        <v>8</v>
      </c>
    </row>
    <row r="86" spans="2:65" s="1" customFormat="1" ht="16.5" customHeight="1" x14ac:dyDescent="0.2">
      <c r="B86" s="28"/>
      <c r="C86" s="117" t="s">
        <v>158</v>
      </c>
      <c r="D86" s="117" t="s">
        <v>149</v>
      </c>
      <c r="E86" s="118" t="s">
        <v>159</v>
      </c>
      <c r="F86" s="119" t="s">
        <v>160</v>
      </c>
      <c r="G86" s="120" t="s">
        <v>138</v>
      </c>
      <c r="H86" s="121">
        <v>428</v>
      </c>
      <c r="I86" s="122"/>
      <c r="J86" s="123">
        <f t="shared" si="0"/>
        <v>0</v>
      </c>
      <c r="K86" s="119" t="s">
        <v>139</v>
      </c>
      <c r="L86" s="28"/>
      <c r="M86" s="124" t="s">
        <v>19</v>
      </c>
      <c r="N86" s="125" t="s">
        <v>40</v>
      </c>
      <c r="P86" s="113">
        <f t="shared" si="1"/>
        <v>0</v>
      </c>
      <c r="Q86" s="113">
        <v>0</v>
      </c>
      <c r="R86" s="113">
        <f t="shared" si="2"/>
        <v>0</v>
      </c>
      <c r="S86" s="113">
        <v>0</v>
      </c>
      <c r="T86" s="114">
        <f t="shared" si="3"/>
        <v>0</v>
      </c>
      <c r="AR86" s="115" t="s">
        <v>142</v>
      </c>
      <c r="AT86" s="115" t="s">
        <v>149</v>
      </c>
      <c r="AU86" s="115" t="s">
        <v>69</v>
      </c>
      <c r="AY86" s="13" t="s">
        <v>141</v>
      </c>
      <c r="BE86" s="116">
        <f t="shared" si="4"/>
        <v>0</v>
      </c>
      <c r="BF86" s="116">
        <f t="shared" si="5"/>
        <v>0</v>
      </c>
      <c r="BG86" s="116">
        <f t="shared" si="6"/>
        <v>0</v>
      </c>
      <c r="BH86" s="116">
        <f t="shared" si="7"/>
        <v>0</v>
      </c>
      <c r="BI86" s="116">
        <f t="shared" si="8"/>
        <v>0</v>
      </c>
      <c r="BJ86" s="13" t="s">
        <v>77</v>
      </c>
      <c r="BK86" s="116">
        <f t="shared" si="9"/>
        <v>0</v>
      </c>
      <c r="BL86" s="13" t="s">
        <v>142</v>
      </c>
      <c r="BM86" s="115" t="s">
        <v>161</v>
      </c>
    </row>
    <row r="87" spans="2:65" s="1" customFormat="1" ht="66.75" customHeight="1" x14ac:dyDescent="0.2">
      <c r="B87" s="28"/>
      <c r="C87" s="117" t="s">
        <v>140</v>
      </c>
      <c r="D87" s="117" t="s">
        <v>149</v>
      </c>
      <c r="E87" s="118" t="s">
        <v>162</v>
      </c>
      <c r="F87" s="119" t="s">
        <v>163</v>
      </c>
      <c r="G87" s="120" t="s">
        <v>138</v>
      </c>
      <c r="H87" s="121">
        <v>186</v>
      </c>
      <c r="I87" s="122"/>
      <c r="J87" s="123">
        <f t="shared" si="0"/>
        <v>0</v>
      </c>
      <c r="K87" s="119" t="s">
        <v>139</v>
      </c>
      <c r="L87" s="28"/>
      <c r="M87" s="126" t="s">
        <v>19</v>
      </c>
      <c r="N87" s="127" t="s">
        <v>40</v>
      </c>
      <c r="O87" s="128"/>
      <c r="P87" s="129">
        <f t="shared" si="1"/>
        <v>0</v>
      </c>
      <c r="Q87" s="129">
        <v>0</v>
      </c>
      <c r="R87" s="129">
        <f t="shared" si="2"/>
        <v>0</v>
      </c>
      <c r="S87" s="129">
        <v>0</v>
      </c>
      <c r="T87" s="130">
        <f t="shared" si="3"/>
        <v>0</v>
      </c>
      <c r="AR87" s="115" t="s">
        <v>142</v>
      </c>
      <c r="AT87" s="115" t="s">
        <v>149</v>
      </c>
      <c r="AU87" s="115" t="s">
        <v>69</v>
      </c>
      <c r="AY87" s="13" t="s">
        <v>141</v>
      </c>
      <c r="BE87" s="116">
        <f t="shared" si="4"/>
        <v>0</v>
      </c>
      <c r="BF87" s="116">
        <f t="shared" si="5"/>
        <v>0</v>
      </c>
      <c r="BG87" s="116">
        <f t="shared" si="6"/>
        <v>0</v>
      </c>
      <c r="BH87" s="116">
        <f t="shared" si="7"/>
        <v>0</v>
      </c>
      <c r="BI87" s="116">
        <f t="shared" si="8"/>
        <v>0</v>
      </c>
      <c r="BJ87" s="13" t="s">
        <v>77</v>
      </c>
      <c r="BK87" s="116">
        <f t="shared" si="9"/>
        <v>0</v>
      </c>
      <c r="BL87" s="13" t="s">
        <v>142</v>
      </c>
      <c r="BM87" s="115" t="s">
        <v>164</v>
      </c>
    </row>
    <row r="88" spans="2:65" s="1" customFormat="1" ht="6.95" customHeight="1" x14ac:dyDescent="0.2">
      <c r="B88" s="37"/>
      <c r="C88" s="38"/>
      <c r="D88" s="38"/>
      <c r="E88" s="38"/>
      <c r="F88" s="38"/>
      <c r="G88" s="38"/>
      <c r="H88" s="38"/>
      <c r="I88" s="38"/>
      <c r="J88" s="38"/>
      <c r="K88" s="38"/>
      <c r="L88" s="28"/>
    </row>
  </sheetData>
  <sheetProtection algorithmName="SHA-512" hashValue="MJpyyiHwM6FonqBDe9c9QFlKlVWIqR6q6nF8ADx/SEZ41SNzlFhS23TLM3X5DKurMaEPg6+nFEjqy7x3GoK3PA==" saltValue="zuc+qudPiEPjHlYoAaq5AcKNEjSjNaYs8PIdyrqRG9Cx2Wt7veoxR2cZ1qSy2aYFP79Ucft3iOgamTS35TLIzQ==" spinCount="100000" sheet="1" objects="1" scenarios="1" formatColumns="0" formatRows="0" autoFilter="0"/>
  <autoFilter ref="C78:K87" xr:uid="{00000000-0009-0000-0000-000001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68"/>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82</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165</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ROUND((SUM(BE79:BE167)),  2)</f>
        <v>0</v>
      </c>
      <c r="I33" s="85">
        <v>0.21</v>
      </c>
      <c r="J33" s="84">
        <f>ROUND(((SUM(BE79:BE167))*I33),  2)</f>
        <v>0</v>
      </c>
      <c r="L33" s="28"/>
    </row>
    <row r="34" spans="2:12" s="1" customFormat="1" ht="14.45" customHeight="1" x14ac:dyDescent="0.2">
      <c r="B34" s="28"/>
      <c r="E34" s="23" t="s">
        <v>41</v>
      </c>
      <c r="F34" s="84">
        <f>ROUND((SUM(BF79:BF167)),  2)</f>
        <v>0</v>
      </c>
      <c r="I34" s="85">
        <v>0.12</v>
      </c>
      <c r="J34" s="84">
        <f>ROUND(((SUM(BF79:BF167))*I34),  2)</f>
        <v>0</v>
      </c>
      <c r="L34" s="28"/>
    </row>
    <row r="35" spans="2:12" s="1" customFormat="1" ht="14.45" hidden="1" customHeight="1" x14ac:dyDescent="0.2">
      <c r="B35" s="28"/>
      <c r="E35" s="23" t="s">
        <v>42</v>
      </c>
      <c r="F35" s="84">
        <f>ROUND((SUM(BG79:BG167)),  2)</f>
        <v>0</v>
      </c>
      <c r="I35" s="85">
        <v>0.21</v>
      </c>
      <c r="J35" s="84">
        <f>0</f>
        <v>0</v>
      </c>
      <c r="L35" s="28"/>
    </row>
    <row r="36" spans="2:12" s="1" customFormat="1" ht="14.45" hidden="1" customHeight="1" x14ac:dyDescent="0.2">
      <c r="B36" s="28"/>
      <c r="E36" s="23" t="s">
        <v>43</v>
      </c>
      <c r="F36" s="84">
        <f>ROUND((SUM(BH79:BH167)),  2)</f>
        <v>0</v>
      </c>
      <c r="I36" s="85">
        <v>0.12</v>
      </c>
      <c r="J36" s="84">
        <f>0</f>
        <v>0</v>
      </c>
      <c r="L36" s="28"/>
    </row>
    <row r="37" spans="2:12" s="1" customFormat="1" ht="14.45" hidden="1" customHeight="1" x14ac:dyDescent="0.2">
      <c r="B37" s="28"/>
      <c r="E37" s="23" t="s">
        <v>44</v>
      </c>
      <c r="F37" s="84">
        <f>ROUND((SUM(BI79:BI167)),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01 - Práce na  žel. svršku v TÚ Pardubice - Přelouč</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01 - Práce na  žel. svršku v TÚ Pardubice - Přelouč</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SUM(P80:P167)</f>
        <v>0</v>
      </c>
      <c r="Q79" s="46"/>
      <c r="R79" s="100">
        <f>SUM(R80:R167)</f>
        <v>0</v>
      </c>
      <c r="S79" s="46"/>
      <c r="T79" s="101">
        <f>SUM(T80:T167)</f>
        <v>0</v>
      </c>
      <c r="AT79" s="13" t="s">
        <v>68</v>
      </c>
      <c r="AU79" s="13" t="s">
        <v>121</v>
      </c>
      <c r="BK79" s="102">
        <f>SUM(BK80:BK167)</f>
        <v>0</v>
      </c>
    </row>
    <row r="80" spans="2:65" s="1" customFormat="1" ht="24.2" customHeight="1" x14ac:dyDescent="0.2">
      <c r="B80" s="28"/>
      <c r="C80" s="117" t="s">
        <v>77</v>
      </c>
      <c r="D80" s="117" t="s">
        <v>149</v>
      </c>
      <c r="E80" s="118" t="s">
        <v>166</v>
      </c>
      <c r="F80" s="119" t="s">
        <v>167</v>
      </c>
      <c r="G80" s="120" t="s">
        <v>138</v>
      </c>
      <c r="H80" s="121">
        <v>198</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58.5" x14ac:dyDescent="0.2">
      <c r="B81" s="28"/>
      <c r="D81" s="131" t="s">
        <v>168</v>
      </c>
      <c r="F81" s="132" t="s">
        <v>169</v>
      </c>
      <c r="I81" s="133"/>
      <c r="L81" s="28"/>
      <c r="M81" s="134"/>
      <c r="T81" s="49"/>
      <c r="AT81" s="13" t="s">
        <v>168</v>
      </c>
      <c r="AU81" s="13" t="s">
        <v>69</v>
      </c>
    </row>
    <row r="82" spans="2:65" s="1" customFormat="1" ht="44.25" customHeight="1" x14ac:dyDescent="0.2">
      <c r="B82" s="28"/>
      <c r="C82" s="117" t="s">
        <v>79</v>
      </c>
      <c r="D82" s="117" t="s">
        <v>149</v>
      </c>
      <c r="E82" s="118" t="s">
        <v>170</v>
      </c>
      <c r="F82" s="119" t="s">
        <v>171</v>
      </c>
      <c r="G82" s="120" t="s">
        <v>172</v>
      </c>
      <c r="H82" s="121">
        <v>0.17799999999999999</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58.5" x14ac:dyDescent="0.2">
      <c r="B83" s="28"/>
      <c r="D83" s="131" t="s">
        <v>168</v>
      </c>
      <c r="F83" s="132" t="s">
        <v>173</v>
      </c>
      <c r="I83" s="133"/>
      <c r="L83" s="28"/>
      <c r="M83" s="134"/>
      <c r="T83" s="49"/>
      <c r="AT83" s="13" t="s">
        <v>168</v>
      </c>
      <c r="AU83" s="13" t="s">
        <v>69</v>
      </c>
    </row>
    <row r="84" spans="2:65" s="1" customFormat="1" ht="101.25" customHeight="1" x14ac:dyDescent="0.2">
      <c r="B84" s="28"/>
      <c r="C84" s="117" t="s">
        <v>145</v>
      </c>
      <c r="D84" s="117" t="s">
        <v>149</v>
      </c>
      <c r="E84" s="118" t="s">
        <v>174</v>
      </c>
      <c r="F84" s="119" t="s">
        <v>175</v>
      </c>
      <c r="G84" s="120" t="s">
        <v>176</v>
      </c>
      <c r="H84" s="121">
        <v>500.74799999999999</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39" x14ac:dyDescent="0.2">
      <c r="B85" s="28"/>
      <c r="D85" s="131" t="s">
        <v>168</v>
      </c>
      <c r="F85" s="132" t="s">
        <v>177</v>
      </c>
      <c r="I85" s="133"/>
      <c r="L85" s="28"/>
      <c r="M85" s="134"/>
      <c r="T85" s="49"/>
      <c r="AT85" s="13" t="s">
        <v>168</v>
      </c>
      <c r="AU85" s="13" t="s">
        <v>69</v>
      </c>
    </row>
    <row r="86" spans="2:65" s="1" customFormat="1" ht="44.25" customHeight="1" x14ac:dyDescent="0.2">
      <c r="B86" s="28"/>
      <c r="C86" s="117" t="s">
        <v>142</v>
      </c>
      <c r="D86" s="117" t="s">
        <v>149</v>
      </c>
      <c r="E86" s="118" t="s">
        <v>178</v>
      </c>
      <c r="F86" s="119" t="s">
        <v>179</v>
      </c>
      <c r="G86" s="120" t="s">
        <v>180</v>
      </c>
      <c r="H86" s="121">
        <v>905.351</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29.25" x14ac:dyDescent="0.2">
      <c r="B87" s="28"/>
      <c r="D87" s="131" t="s">
        <v>168</v>
      </c>
      <c r="F87" s="132" t="s">
        <v>181</v>
      </c>
      <c r="I87" s="133"/>
      <c r="L87" s="28"/>
      <c r="M87" s="134"/>
      <c r="T87" s="49"/>
      <c r="AT87" s="13" t="s">
        <v>168</v>
      </c>
      <c r="AU87" s="13" t="s">
        <v>69</v>
      </c>
    </row>
    <row r="88" spans="2:65" s="1" customFormat="1" ht="44.25" customHeight="1" x14ac:dyDescent="0.2">
      <c r="B88" s="28"/>
      <c r="C88" s="117" t="s">
        <v>152</v>
      </c>
      <c r="D88" s="117" t="s">
        <v>149</v>
      </c>
      <c r="E88" s="118" t="s">
        <v>182</v>
      </c>
      <c r="F88" s="119" t="s">
        <v>183</v>
      </c>
      <c r="G88" s="120" t="s">
        <v>180</v>
      </c>
      <c r="H88" s="121">
        <v>905.351</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29.25" x14ac:dyDescent="0.2">
      <c r="B89" s="28"/>
      <c r="D89" s="131" t="s">
        <v>168</v>
      </c>
      <c r="F89" s="132" t="s">
        <v>184</v>
      </c>
      <c r="I89" s="133"/>
      <c r="L89" s="28"/>
      <c r="M89" s="134"/>
      <c r="T89" s="49"/>
      <c r="AT89" s="13" t="s">
        <v>168</v>
      </c>
      <c r="AU89" s="13" t="s">
        <v>69</v>
      </c>
    </row>
    <row r="90" spans="2:65" s="1" customFormat="1" ht="44.25" customHeight="1" x14ac:dyDescent="0.2">
      <c r="B90" s="28"/>
      <c r="C90" s="117" t="s">
        <v>148</v>
      </c>
      <c r="D90" s="117" t="s">
        <v>149</v>
      </c>
      <c r="E90" s="118" t="s">
        <v>178</v>
      </c>
      <c r="F90" s="119" t="s">
        <v>179</v>
      </c>
      <c r="G90" s="120" t="s">
        <v>180</v>
      </c>
      <c r="H90" s="121">
        <v>905.351</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39" x14ac:dyDescent="0.2">
      <c r="B91" s="28"/>
      <c r="D91" s="131" t="s">
        <v>168</v>
      </c>
      <c r="F91" s="132" t="s">
        <v>185</v>
      </c>
      <c r="I91" s="133"/>
      <c r="L91" s="28"/>
      <c r="M91" s="134"/>
      <c r="T91" s="49"/>
      <c r="AT91" s="13" t="s">
        <v>168</v>
      </c>
      <c r="AU91" s="13" t="s">
        <v>69</v>
      </c>
    </row>
    <row r="92" spans="2:65" s="1" customFormat="1" ht="49.15" customHeight="1" x14ac:dyDescent="0.2">
      <c r="B92" s="28"/>
      <c r="C92" s="117" t="s">
        <v>158</v>
      </c>
      <c r="D92" s="117" t="s">
        <v>149</v>
      </c>
      <c r="E92" s="118" t="s">
        <v>186</v>
      </c>
      <c r="F92" s="119" t="s">
        <v>187</v>
      </c>
      <c r="G92" s="120" t="s">
        <v>180</v>
      </c>
      <c r="H92" s="121">
        <v>905.351</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39" x14ac:dyDescent="0.2">
      <c r="B93" s="28"/>
      <c r="D93" s="131" t="s">
        <v>168</v>
      </c>
      <c r="F93" s="132" t="s">
        <v>188</v>
      </c>
      <c r="I93" s="133"/>
      <c r="L93" s="28"/>
      <c r="M93" s="134"/>
      <c r="T93" s="49"/>
      <c r="AT93" s="13" t="s">
        <v>168</v>
      </c>
      <c r="AU93" s="13" t="s">
        <v>69</v>
      </c>
    </row>
    <row r="94" spans="2:65" s="1" customFormat="1" ht="49.15" customHeight="1" x14ac:dyDescent="0.2">
      <c r="B94" s="28"/>
      <c r="C94" s="117" t="s">
        <v>140</v>
      </c>
      <c r="D94" s="117" t="s">
        <v>149</v>
      </c>
      <c r="E94" s="118" t="s">
        <v>189</v>
      </c>
      <c r="F94" s="119" t="s">
        <v>190</v>
      </c>
      <c r="G94" s="120" t="s">
        <v>180</v>
      </c>
      <c r="H94" s="121">
        <v>905.351</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191</v>
      </c>
      <c r="I95" s="133"/>
      <c r="L95" s="28"/>
      <c r="M95" s="134"/>
      <c r="T95" s="49"/>
      <c r="AT95" s="13" t="s">
        <v>168</v>
      </c>
      <c r="AU95" s="13" t="s">
        <v>69</v>
      </c>
    </row>
    <row r="96" spans="2:65" s="1" customFormat="1" ht="37.9" customHeight="1" x14ac:dyDescent="0.2">
      <c r="B96" s="28"/>
      <c r="C96" s="117" t="s">
        <v>192</v>
      </c>
      <c r="D96" s="117" t="s">
        <v>149</v>
      </c>
      <c r="E96" s="118" t="s">
        <v>193</v>
      </c>
      <c r="F96" s="119" t="s">
        <v>194</v>
      </c>
      <c r="G96" s="120" t="s">
        <v>172</v>
      </c>
      <c r="H96" s="121">
        <v>0.17799999999999999</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58.5" x14ac:dyDescent="0.2">
      <c r="B97" s="28"/>
      <c r="D97" s="131" t="s">
        <v>168</v>
      </c>
      <c r="F97" s="132" t="s">
        <v>196</v>
      </c>
      <c r="I97" s="133"/>
      <c r="L97" s="28"/>
      <c r="M97" s="134"/>
      <c r="T97" s="49"/>
      <c r="AT97" s="13" t="s">
        <v>168</v>
      </c>
      <c r="AU97" s="13" t="s">
        <v>69</v>
      </c>
    </row>
    <row r="98" spans="2:65" s="1" customFormat="1" ht="90" customHeight="1" x14ac:dyDescent="0.2">
      <c r="B98" s="28"/>
      <c r="C98" s="117" t="s">
        <v>155</v>
      </c>
      <c r="D98" s="117" t="s">
        <v>149</v>
      </c>
      <c r="E98" s="118" t="s">
        <v>197</v>
      </c>
      <c r="F98" s="119" t="s">
        <v>198</v>
      </c>
      <c r="G98" s="120" t="s">
        <v>172</v>
      </c>
      <c r="H98" s="121">
        <v>20.692</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39" x14ac:dyDescent="0.2">
      <c r="B99" s="28"/>
      <c r="D99" s="131" t="s">
        <v>168</v>
      </c>
      <c r="F99" s="132" t="s">
        <v>200</v>
      </c>
      <c r="I99" s="133"/>
      <c r="L99" s="28"/>
      <c r="M99" s="134"/>
      <c r="T99" s="49"/>
      <c r="AT99" s="13" t="s">
        <v>168</v>
      </c>
      <c r="AU99" s="13" t="s">
        <v>69</v>
      </c>
    </row>
    <row r="100" spans="2:65" s="1" customFormat="1" ht="66.75" customHeight="1" x14ac:dyDescent="0.2">
      <c r="B100" s="28"/>
      <c r="C100" s="117" t="s">
        <v>201</v>
      </c>
      <c r="D100" s="117" t="s">
        <v>149</v>
      </c>
      <c r="E100" s="118" t="s">
        <v>202</v>
      </c>
      <c r="F100" s="119" t="s">
        <v>203</v>
      </c>
      <c r="G100" s="120" t="s">
        <v>172</v>
      </c>
      <c r="H100" s="121">
        <v>1</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39" x14ac:dyDescent="0.2">
      <c r="B101" s="28"/>
      <c r="D101" s="131" t="s">
        <v>168</v>
      </c>
      <c r="F101" s="132" t="s">
        <v>205</v>
      </c>
      <c r="I101" s="133"/>
      <c r="L101" s="28"/>
      <c r="M101" s="134"/>
      <c r="T101" s="49"/>
      <c r="AT101" s="13" t="s">
        <v>168</v>
      </c>
      <c r="AU101" s="13" t="s">
        <v>69</v>
      </c>
    </row>
    <row r="102" spans="2:65" s="1" customFormat="1" ht="37.9" customHeight="1" x14ac:dyDescent="0.2">
      <c r="B102" s="28"/>
      <c r="C102" s="117" t="s">
        <v>8</v>
      </c>
      <c r="D102" s="117" t="s">
        <v>149</v>
      </c>
      <c r="E102" s="118" t="s">
        <v>206</v>
      </c>
      <c r="F102" s="119" t="s">
        <v>207</v>
      </c>
      <c r="G102" s="120" t="s">
        <v>176</v>
      </c>
      <c r="H102" s="121">
        <v>1758.82</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209</v>
      </c>
      <c r="I103" s="133"/>
      <c r="L103" s="28"/>
      <c r="M103" s="134"/>
      <c r="T103" s="49"/>
      <c r="AT103" s="13" t="s">
        <v>168</v>
      </c>
      <c r="AU103" s="13" t="s">
        <v>69</v>
      </c>
    </row>
    <row r="104" spans="2:65" s="1" customFormat="1" ht="16.5" customHeight="1" x14ac:dyDescent="0.2">
      <c r="B104" s="28"/>
      <c r="C104" s="103" t="s">
        <v>210</v>
      </c>
      <c r="D104" s="103" t="s">
        <v>135</v>
      </c>
      <c r="E104" s="104" t="s">
        <v>211</v>
      </c>
      <c r="F104" s="105" t="s">
        <v>212</v>
      </c>
      <c r="G104" s="106" t="s">
        <v>180</v>
      </c>
      <c r="H104" s="107">
        <v>4598.22</v>
      </c>
      <c r="I104" s="108"/>
      <c r="J104" s="109">
        <f>ROUND(I104*H104,2)</f>
        <v>0</v>
      </c>
      <c r="K104" s="105" t="s">
        <v>139</v>
      </c>
      <c r="L104" s="110"/>
      <c r="M104" s="111" t="s">
        <v>19</v>
      </c>
      <c r="N104" s="112" t="s">
        <v>40</v>
      </c>
      <c r="P104" s="113">
        <f>O104*H104</f>
        <v>0</v>
      </c>
      <c r="Q104" s="113">
        <v>0</v>
      </c>
      <c r="R104" s="113">
        <f>Q104*H104</f>
        <v>0</v>
      </c>
      <c r="S104" s="113">
        <v>0</v>
      </c>
      <c r="T104" s="114">
        <f>S104*H104</f>
        <v>0</v>
      </c>
      <c r="AR104" s="115" t="s">
        <v>140</v>
      </c>
      <c r="AT104" s="115" t="s">
        <v>135</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39" x14ac:dyDescent="0.2">
      <c r="B105" s="28"/>
      <c r="D105" s="131" t="s">
        <v>168</v>
      </c>
      <c r="F105" s="132" t="s">
        <v>214</v>
      </c>
      <c r="I105" s="133"/>
      <c r="L105" s="28"/>
      <c r="M105" s="134"/>
      <c r="T105" s="49"/>
      <c r="AT105" s="13" t="s">
        <v>168</v>
      </c>
      <c r="AU105" s="13" t="s">
        <v>69</v>
      </c>
    </row>
    <row r="106" spans="2:65" s="1" customFormat="1" ht="44.25" customHeight="1" x14ac:dyDescent="0.2">
      <c r="B106" s="28"/>
      <c r="C106" s="117" t="s">
        <v>161</v>
      </c>
      <c r="D106" s="117" t="s">
        <v>149</v>
      </c>
      <c r="E106" s="118" t="s">
        <v>178</v>
      </c>
      <c r="F106" s="119" t="s">
        <v>179</v>
      </c>
      <c r="G106" s="120" t="s">
        <v>180</v>
      </c>
      <c r="H106" s="121">
        <v>4598.22</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39" x14ac:dyDescent="0.2">
      <c r="B107" s="28"/>
      <c r="D107" s="131" t="s">
        <v>168</v>
      </c>
      <c r="F107" s="132" t="s">
        <v>216</v>
      </c>
      <c r="I107" s="133"/>
      <c r="L107" s="28"/>
      <c r="M107" s="134"/>
      <c r="T107" s="49"/>
      <c r="AT107" s="13" t="s">
        <v>168</v>
      </c>
      <c r="AU107" s="13" t="s">
        <v>69</v>
      </c>
    </row>
    <row r="108" spans="2:65" s="1" customFormat="1" ht="49.15" customHeight="1" x14ac:dyDescent="0.2">
      <c r="B108" s="28"/>
      <c r="C108" s="117" t="s">
        <v>217</v>
      </c>
      <c r="D108" s="117" t="s">
        <v>149</v>
      </c>
      <c r="E108" s="118" t="s">
        <v>186</v>
      </c>
      <c r="F108" s="119" t="s">
        <v>187</v>
      </c>
      <c r="G108" s="120" t="s">
        <v>180</v>
      </c>
      <c r="H108" s="121">
        <v>32187.539000000001</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29.25" x14ac:dyDescent="0.2">
      <c r="B109" s="28"/>
      <c r="D109" s="131" t="s">
        <v>168</v>
      </c>
      <c r="F109" s="132" t="s">
        <v>219</v>
      </c>
      <c r="I109" s="133"/>
      <c r="L109" s="28"/>
      <c r="M109" s="134"/>
      <c r="T109" s="49"/>
      <c r="AT109" s="13" t="s">
        <v>168</v>
      </c>
      <c r="AU109" s="13" t="s">
        <v>69</v>
      </c>
    </row>
    <row r="110" spans="2:65" s="1" customFormat="1" ht="24.2" customHeight="1" x14ac:dyDescent="0.2">
      <c r="B110" s="28"/>
      <c r="C110" s="117" t="s">
        <v>164</v>
      </c>
      <c r="D110" s="117" t="s">
        <v>149</v>
      </c>
      <c r="E110" s="118" t="s">
        <v>220</v>
      </c>
      <c r="F110" s="119" t="s">
        <v>221</v>
      </c>
      <c r="G110" s="120" t="s">
        <v>172</v>
      </c>
      <c r="H110" s="121">
        <v>22.692</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48.75" x14ac:dyDescent="0.2">
      <c r="B111" s="28"/>
      <c r="D111" s="131" t="s">
        <v>168</v>
      </c>
      <c r="F111" s="132" t="s">
        <v>223</v>
      </c>
      <c r="I111" s="133"/>
      <c r="L111" s="28"/>
      <c r="M111" s="134"/>
      <c r="T111" s="49"/>
      <c r="AT111" s="13" t="s">
        <v>168</v>
      </c>
      <c r="AU111" s="13" t="s">
        <v>69</v>
      </c>
    </row>
    <row r="112" spans="2:65" s="1" customFormat="1" ht="24.2" customHeight="1" x14ac:dyDescent="0.2">
      <c r="B112" s="28"/>
      <c r="C112" s="117" t="s">
        <v>224</v>
      </c>
      <c r="D112" s="117" t="s">
        <v>149</v>
      </c>
      <c r="E112" s="118" t="s">
        <v>225</v>
      </c>
      <c r="F112" s="119" t="s">
        <v>226</v>
      </c>
      <c r="G112" s="120" t="s">
        <v>227</v>
      </c>
      <c r="H112" s="121">
        <v>20692</v>
      </c>
      <c r="I112" s="122"/>
      <c r="J112" s="123">
        <f>ROUND(I112*H112,2)</f>
        <v>0</v>
      </c>
      <c r="K112" s="119" t="s">
        <v>139</v>
      </c>
      <c r="L112" s="28"/>
      <c r="M112" s="124" t="s">
        <v>19</v>
      </c>
      <c r="N112" s="125" t="s">
        <v>40</v>
      </c>
      <c r="P112" s="113">
        <f>O112*H112</f>
        <v>0</v>
      </c>
      <c r="Q112" s="113">
        <v>0</v>
      </c>
      <c r="R112" s="113">
        <f>Q112*H112</f>
        <v>0</v>
      </c>
      <c r="S112" s="113">
        <v>0</v>
      </c>
      <c r="T112" s="114">
        <f>S112*H112</f>
        <v>0</v>
      </c>
      <c r="AR112" s="115" t="s">
        <v>142</v>
      </c>
      <c r="AT112" s="115" t="s">
        <v>149</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39" x14ac:dyDescent="0.2">
      <c r="B113" s="28"/>
      <c r="D113" s="131" t="s">
        <v>168</v>
      </c>
      <c r="F113" s="132" t="s">
        <v>200</v>
      </c>
      <c r="I113" s="133"/>
      <c r="L113" s="28"/>
      <c r="M113" s="134"/>
      <c r="T113" s="49"/>
      <c r="AT113" s="13" t="s">
        <v>168</v>
      </c>
      <c r="AU113" s="13" t="s">
        <v>69</v>
      </c>
    </row>
    <row r="114" spans="2:65" s="1" customFormat="1" ht="90" customHeight="1" x14ac:dyDescent="0.2">
      <c r="B114" s="28"/>
      <c r="C114" s="117" t="s">
        <v>195</v>
      </c>
      <c r="D114" s="117" t="s">
        <v>149</v>
      </c>
      <c r="E114" s="118" t="s">
        <v>229</v>
      </c>
      <c r="F114" s="119" t="s">
        <v>230</v>
      </c>
      <c r="G114" s="120" t="s">
        <v>138</v>
      </c>
      <c r="H114" s="121">
        <v>100</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39" x14ac:dyDescent="0.2">
      <c r="B115" s="28"/>
      <c r="D115" s="131" t="s">
        <v>168</v>
      </c>
      <c r="F115" s="132" t="s">
        <v>232</v>
      </c>
      <c r="I115" s="133"/>
      <c r="L115" s="28"/>
      <c r="M115" s="134"/>
      <c r="T115" s="49"/>
      <c r="AT115" s="13" t="s">
        <v>168</v>
      </c>
      <c r="AU115" s="13" t="s">
        <v>69</v>
      </c>
    </row>
    <row r="116" spans="2:65" s="1" customFormat="1" ht="55.5" customHeight="1" x14ac:dyDescent="0.2">
      <c r="B116" s="28"/>
      <c r="C116" s="117" t="s">
        <v>233</v>
      </c>
      <c r="D116" s="117" t="s">
        <v>149</v>
      </c>
      <c r="E116" s="118" t="s">
        <v>234</v>
      </c>
      <c r="F116" s="119" t="s">
        <v>235</v>
      </c>
      <c r="G116" s="120" t="s">
        <v>180</v>
      </c>
      <c r="H116" s="121">
        <v>278.73</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39" x14ac:dyDescent="0.2">
      <c r="B117" s="28"/>
      <c r="D117" s="131" t="s">
        <v>168</v>
      </c>
      <c r="F117" s="132" t="s">
        <v>237</v>
      </c>
      <c r="I117" s="133"/>
      <c r="L117" s="28"/>
      <c r="M117" s="134"/>
      <c r="T117" s="49"/>
      <c r="AT117" s="13" t="s">
        <v>168</v>
      </c>
      <c r="AU117" s="13" t="s">
        <v>69</v>
      </c>
    </row>
    <row r="118" spans="2:65" s="1" customFormat="1" ht="55.5" customHeight="1" x14ac:dyDescent="0.2">
      <c r="B118" s="28"/>
      <c r="C118" s="117" t="s">
        <v>199</v>
      </c>
      <c r="D118" s="117" t="s">
        <v>149</v>
      </c>
      <c r="E118" s="118" t="s">
        <v>238</v>
      </c>
      <c r="F118" s="119" t="s">
        <v>239</v>
      </c>
      <c r="G118" s="120" t="s">
        <v>227</v>
      </c>
      <c r="H118" s="121">
        <v>276</v>
      </c>
      <c r="I118" s="122"/>
      <c r="J118" s="123">
        <f>ROUND(I118*H118,2)</f>
        <v>0</v>
      </c>
      <c r="K118" s="119" t="s">
        <v>139</v>
      </c>
      <c r="L118" s="28"/>
      <c r="M118" s="124" t="s">
        <v>19</v>
      </c>
      <c r="N118" s="125" t="s">
        <v>40</v>
      </c>
      <c r="P118" s="113">
        <f>O118*H118</f>
        <v>0</v>
      </c>
      <c r="Q118" s="113">
        <v>0</v>
      </c>
      <c r="R118" s="113">
        <f>Q118*H118</f>
        <v>0</v>
      </c>
      <c r="S118" s="113">
        <v>0</v>
      </c>
      <c r="T118" s="114">
        <f>S118*H118</f>
        <v>0</v>
      </c>
      <c r="AR118" s="115" t="s">
        <v>142</v>
      </c>
      <c r="AT118" s="115" t="s">
        <v>149</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19.5" x14ac:dyDescent="0.2">
      <c r="B119" s="28"/>
      <c r="D119" s="131" t="s">
        <v>168</v>
      </c>
      <c r="F119" s="132" t="s">
        <v>241</v>
      </c>
      <c r="I119" s="133"/>
      <c r="L119" s="28"/>
      <c r="M119" s="134"/>
      <c r="T119" s="49"/>
      <c r="AT119" s="13" t="s">
        <v>168</v>
      </c>
      <c r="AU119" s="13" t="s">
        <v>69</v>
      </c>
    </row>
    <row r="120" spans="2:65" s="1" customFormat="1" ht="55.5" customHeight="1" x14ac:dyDescent="0.2">
      <c r="B120" s="28"/>
      <c r="C120" s="117" t="s">
        <v>7</v>
      </c>
      <c r="D120" s="117" t="s">
        <v>149</v>
      </c>
      <c r="E120" s="118" t="s">
        <v>234</v>
      </c>
      <c r="F120" s="119" t="s">
        <v>235</v>
      </c>
      <c r="G120" s="120" t="s">
        <v>180</v>
      </c>
      <c r="H120" s="121">
        <v>19.184000000000001</v>
      </c>
      <c r="I120" s="122"/>
      <c r="J120" s="123">
        <f>ROUND(I120*H120,2)</f>
        <v>0</v>
      </c>
      <c r="K120" s="119" t="s">
        <v>139</v>
      </c>
      <c r="L120" s="28"/>
      <c r="M120" s="124" t="s">
        <v>19</v>
      </c>
      <c r="N120" s="125" t="s">
        <v>40</v>
      </c>
      <c r="P120" s="113">
        <f>O120*H120</f>
        <v>0</v>
      </c>
      <c r="Q120" s="113">
        <v>0</v>
      </c>
      <c r="R120" s="113">
        <f>Q120*H120</f>
        <v>0</v>
      </c>
      <c r="S120" s="113">
        <v>0</v>
      </c>
      <c r="T120" s="114">
        <f>S120*H120</f>
        <v>0</v>
      </c>
      <c r="AR120" s="115" t="s">
        <v>142</v>
      </c>
      <c r="AT120" s="115" t="s">
        <v>149</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19.5" x14ac:dyDescent="0.2">
      <c r="B121" s="28"/>
      <c r="D121" s="131" t="s">
        <v>168</v>
      </c>
      <c r="F121" s="132" t="s">
        <v>243</v>
      </c>
      <c r="I121" s="133"/>
      <c r="L121" s="28"/>
      <c r="M121" s="134"/>
      <c r="T121" s="49"/>
      <c r="AT121" s="13" t="s">
        <v>168</v>
      </c>
      <c r="AU121" s="13" t="s">
        <v>69</v>
      </c>
    </row>
    <row r="122" spans="2:65" s="1" customFormat="1" ht="55.5" customHeight="1" x14ac:dyDescent="0.2">
      <c r="B122" s="28"/>
      <c r="C122" s="117" t="s">
        <v>204</v>
      </c>
      <c r="D122" s="117" t="s">
        <v>149</v>
      </c>
      <c r="E122" s="118" t="s">
        <v>244</v>
      </c>
      <c r="F122" s="119" t="s">
        <v>245</v>
      </c>
      <c r="G122" s="120" t="s">
        <v>246</v>
      </c>
      <c r="H122" s="121">
        <v>156</v>
      </c>
      <c r="I122" s="122"/>
      <c r="J122" s="123">
        <f>ROUND(I122*H122,2)</f>
        <v>0</v>
      </c>
      <c r="K122" s="119" t="s">
        <v>139</v>
      </c>
      <c r="L122" s="28"/>
      <c r="M122" s="124" t="s">
        <v>19</v>
      </c>
      <c r="N122" s="125" t="s">
        <v>40</v>
      </c>
      <c r="P122" s="113">
        <f>O122*H122</f>
        <v>0</v>
      </c>
      <c r="Q122" s="113">
        <v>0</v>
      </c>
      <c r="R122" s="113">
        <f>Q122*H122</f>
        <v>0</v>
      </c>
      <c r="S122" s="113">
        <v>0</v>
      </c>
      <c r="T122" s="114">
        <f>S122*H122</f>
        <v>0</v>
      </c>
      <c r="AR122" s="115" t="s">
        <v>142</v>
      </c>
      <c r="AT122" s="115" t="s">
        <v>149</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48.75" x14ac:dyDescent="0.2">
      <c r="B123" s="28"/>
      <c r="D123" s="131" t="s">
        <v>168</v>
      </c>
      <c r="F123" s="132" t="s">
        <v>248</v>
      </c>
      <c r="I123" s="133"/>
      <c r="L123" s="28"/>
      <c r="M123" s="134"/>
      <c r="T123" s="49"/>
      <c r="AT123" s="13" t="s">
        <v>168</v>
      </c>
      <c r="AU123" s="13" t="s">
        <v>69</v>
      </c>
    </row>
    <row r="124" spans="2:65" s="1" customFormat="1" ht="49.15" customHeight="1" x14ac:dyDescent="0.2">
      <c r="B124" s="28"/>
      <c r="C124" s="117" t="s">
        <v>249</v>
      </c>
      <c r="D124" s="117" t="s">
        <v>149</v>
      </c>
      <c r="E124" s="118" t="s">
        <v>250</v>
      </c>
      <c r="F124" s="119" t="s">
        <v>251</v>
      </c>
      <c r="G124" s="120" t="s">
        <v>246</v>
      </c>
      <c r="H124" s="121">
        <v>73</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253</v>
      </c>
      <c r="I125" s="133"/>
      <c r="L125" s="28"/>
      <c r="M125" s="134"/>
      <c r="T125" s="49"/>
      <c r="AT125" s="13" t="s">
        <v>168</v>
      </c>
      <c r="AU125" s="13" t="s">
        <v>69</v>
      </c>
    </row>
    <row r="126" spans="2:65" s="1" customFormat="1" ht="49.15" customHeight="1" x14ac:dyDescent="0.2">
      <c r="B126" s="28"/>
      <c r="C126" s="117" t="s">
        <v>208</v>
      </c>
      <c r="D126" s="117" t="s">
        <v>149</v>
      </c>
      <c r="E126" s="118" t="s">
        <v>254</v>
      </c>
      <c r="F126" s="119" t="s">
        <v>255</v>
      </c>
      <c r="G126" s="120" t="s">
        <v>227</v>
      </c>
      <c r="H126" s="121">
        <v>3800</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19.5" x14ac:dyDescent="0.2">
      <c r="B127" s="28"/>
      <c r="D127" s="131" t="s">
        <v>168</v>
      </c>
      <c r="F127" s="132" t="s">
        <v>257</v>
      </c>
      <c r="I127" s="133"/>
      <c r="L127" s="28"/>
      <c r="M127" s="134"/>
      <c r="T127" s="49"/>
      <c r="AT127" s="13" t="s">
        <v>168</v>
      </c>
      <c r="AU127" s="13" t="s">
        <v>69</v>
      </c>
    </row>
    <row r="128" spans="2:65" s="1" customFormat="1" ht="49.15" customHeight="1" x14ac:dyDescent="0.2">
      <c r="B128" s="28"/>
      <c r="C128" s="117" t="s">
        <v>258</v>
      </c>
      <c r="D128" s="117" t="s">
        <v>149</v>
      </c>
      <c r="E128" s="118" t="s">
        <v>259</v>
      </c>
      <c r="F128" s="119" t="s">
        <v>260</v>
      </c>
      <c r="G128" s="120" t="s">
        <v>227</v>
      </c>
      <c r="H128" s="121">
        <v>3800</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262</v>
      </c>
      <c r="I129" s="133"/>
      <c r="L129" s="28"/>
      <c r="M129" s="134"/>
      <c r="T129" s="49"/>
      <c r="AT129" s="13" t="s">
        <v>168</v>
      </c>
      <c r="AU129" s="13" t="s">
        <v>69</v>
      </c>
    </row>
    <row r="130" spans="2:65" s="1" customFormat="1" ht="33" customHeight="1" x14ac:dyDescent="0.2">
      <c r="B130" s="28"/>
      <c r="C130" s="117" t="s">
        <v>213</v>
      </c>
      <c r="D130" s="117" t="s">
        <v>149</v>
      </c>
      <c r="E130" s="118" t="s">
        <v>263</v>
      </c>
      <c r="F130" s="119" t="s">
        <v>264</v>
      </c>
      <c r="G130" s="120" t="s">
        <v>227</v>
      </c>
      <c r="H130" s="121">
        <v>7.2</v>
      </c>
      <c r="I130" s="122"/>
      <c r="J130" s="123">
        <f>ROUND(I130*H130,2)</f>
        <v>0</v>
      </c>
      <c r="K130" s="119" t="s">
        <v>139</v>
      </c>
      <c r="L130" s="28"/>
      <c r="M130" s="124" t="s">
        <v>19</v>
      </c>
      <c r="N130" s="125" t="s">
        <v>40</v>
      </c>
      <c r="P130" s="113">
        <f>O130*H130</f>
        <v>0</v>
      </c>
      <c r="Q130" s="113">
        <v>0</v>
      </c>
      <c r="R130" s="113">
        <f>Q130*H130</f>
        <v>0</v>
      </c>
      <c r="S130" s="113">
        <v>0</v>
      </c>
      <c r="T130" s="114">
        <f>S130*H130</f>
        <v>0</v>
      </c>
      <c r="AR130" s="115" t="s">
        <v>142</v>
      </c>
      <c r="AT130" s="115" t="s">
        <v>149</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266</v>
      </c>
      <c r="I131" s="133"/>
      <c r="L131" s="28"/>
      <c r="M131" s="134"/>
      <c r="T131" s="49"/>
      <c r="AT131" s="13" t="s">
        <v>168</v>
      </c>
      <c r="AU131" s="13" t="s">
        <v>69</v>
      </c>
    </row>
    <row r="132" spans="2:65" s="1" customFormat="1" ht="37.9" customHeight="1" x14ac:dyDescent="0.2">
      <c r="B132" s="28"/>
      <c r="C132" s="117" t="s">
        <v>267</v>
      </c>
      <c r="D132" s="117" t="s">
        <v>149</v>
      </c>
      <c r="E132" s="118" t="s">
        <v>268</v>
      </c>
      <c r="F132" s="119" t="s">
        <v>269</v>
      </c>
      <c r="G132" s="120" t="s">
        <v>227</v>
      </c>
      <c r="H132" s="121">
        <v>7.2</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19.5" x14ac:dyDescent="0.2">
      <c r="B133" s="28"/>
      <c r="D133" s="131" t="s">
        <v>168</v>
      </c>
      <c r="F133" s="132" t="s">
        <v>266</v>
      </c>
      <c r="I133" s="133"/>
      <c r="L133" s="28"/>
      <c r="M133" s="134"/>
      <c r="T133" s="49"/>
      <c r="AT133" s="13" t="s">
        <v>168</v>
      </c>
      <c r="AU133" s="13" t="s">
        <v>69</v>
      </c>
    </row>
    <row r="134" spans="2:65" s="1" customFormat="1" ht="33" customHeight="1" x14ac:dyDescent="0.2">
      <c r="B134" s="28"/>
      <c r="C134" s="117" t="s">
        <v>215</v>
      </c>
      <c r="D134" s="117" t="s">
        <v>149</v>
      </c>
      <c r="E134" s="118" t="s">
        <v>263</v>
      </c>
      <c r="F134" s="119" t="s">
        <v>264</v>
      </c>
      <c r="G134" s="120" t="s">
        <v>227</v>
      </c>
      <c r="H134" s="121">
        <v>14.4</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19.5" x14ac:dyDescent="0.2">
      <c r="B135" s="28"/>
      <c r="D135" s="131" t="s">
        <v>168</v>
      </c>
      <c r="F135" s="132" t="s">
        <v>272</v>
      </c>
      <c r="I135" s="133"/>
      <c r="L135" s="28"/>
      <c r="M135" s="134"/>
      <c r="T135" s="49"/>
      <c r="AT135" s="13" t="s">
        <v>168</v>
      </c>
      <c r="AU135" s="13" t="s">
        <v>69</v>
      </c>
    </row>
    <row r="136" spans="2:65" s="1" customFormat="1" ht="37.9" customHeight="1" x14ac:dyDescent="0.2">
      <c r="B136" s="28"/>
      <c r="C136" s="117" t="s">
        <v>273</v>
      </c>
      <c r="D136" s="117" t="s">
        <v>149</v>
      </c>
      <c r="E136" s="118" t="s">
        <v>268</v>
      </c>
      <c r="F136" s="119" t="s">
        <v>269</v>
      </c>
      <c r="G136" s="120" t="s">
        <v>227</v>
      </c>
      <c r="H136" s="121">
        <v>14.4</v>
      </c>
      <c r="I136" s="122"/>
      <c r="J136" s="123">
        <f>ROUND(I136*H136,2)</f>
        <v>0</v>
      </c>
      <c r="K136" s="119" t="s">
        <v>139</v>
      </c>
      <c r="L136" s="28"/>
      <c r="M136" s="124" t="s">
        <v>19</v>
      </c>
      <c r="N136" s="125" t="s">
        <v>40</v>
      </c>
      <c r="P136" s="113">
        <f>O136*H136</f>
        <v>0</v>
      </c>
      <c r="Q136" s="113">
        <v>0</v>
      </c>
      <c r="R136" s="113">
        <f>Q136*H136</f>
        <v>0</v>
      </c>
      <c r="S136" s="113">
        <v>0</v>
      </c>
      <c r="T136" s="114">
        <f>S136*H136</f>
        <v>0</v>
      </c>
      <c r="AR136" s="115" t="s">
        <v>142</v>
      </c>
      <c r="AT136" s="115" t="s">
        <v>149</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275</v>
      </c>
      <c r="I137" s="133"/>
      <c r="L137" s="28"/>
      <c r="M137" s="134"/>
      <c r="T137" s="49"/>
      <c r="AT137" s="13" t="s">
        <v>168</v>
      </c>
      <c r="AU137" s="13" t="s">
        <v>69</v>
      </c>
    </row>
    <row r="138" spans="2:65" s="1" customFormat="1" ht="33" customHeight="1" x14ac:dyDescent="0.2">
      <c r="B138" s="28"/>
      <c r="C138" s="117" t="s">
        <v>218</v>
      </c>
      <c r="D138" s="117" t="s">
        <v>149</v>
      </c>
      <c r="E138" s="118" t="s">
        <v>276</v>
      </c>
      <c r="F138" s="119" t="s">
        <v>277</v>
      </c>
      <c r="G138" s="120" t="s">
        <v>138</v>
      </c>
      <c r="H138" s="121">
        <v>400</v>
      </c>
      <c r="I138" s="122"/>
      <c r="J138" s="123">
        <f>ROUND(I138*H138,2)</f>
        <v>0</v>
      </c>
      <c r="K138" s="119" t="s">
        <v>139</v>
      </c>
      <c r="L138" s="28"/>
      <c r="M138" s="124" t="s">
        <v>19</v>
      </c>
      <c r="N138" s="125" t="s">
        <v>40</v>
      </c>
      <c r="P138" s="113">
        <f>O138*H138</f>
        <v>0</v>
      </c>
      <c r="Q138" s="113">
        <v>0</v>
      </c>
      <c r="R138" s="113">
        <f>Q138*H138</f>
        <v>0</v>
      </c>
      <c r="S138" s="113">
        <v>0</v>
      </c>
      <c r="T138" s="114">
        <f>S138*H138</f>
        <v>0</v>
      </c>
      <c r="AR138" s="115" t="s">
        <v>142</v>
      </c>
      <c r="AT138" s="115" t="s">
        <v>149</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29.25" x14ac:dyDescent="0.2">
      <c r="B139" s="28"/>
      <c r="D139" s="131" t="s">
        <v>168</v>
      </c>
      <c r="F139" s="132" t="s">
        <v>279</v>
      </c>
      <c r="I139" s="133"/>
      <c r="L139" s="28"/>
      <c r="M139" s="134"/>
      <c r="T139" s="49"/>
      <c r="AT139" s="13" t="s">
        <v>168</v>
      </c>
      <c r="AU139" s="13" t="s">
        <v>69</v>
      </c>
    </row>
    <row r="140" spans="2:65" s="1" customFormat="1" ht="16.5" customHeight="1" x14ac:dyDescent="0.2">
      <c r="B140" s="28"/>
      <c r="C140" s="117" t="s">
        <v>280</v>
      </c>
      <c r="D140" s="117" t="s">
        <v>149</v>
      </c>
      <c r="E140" s="118" t="s">
        <v>281</v>
      </c>
      <c r="F140" s="119" t="s">
        <v>282</v>
      </c>
      <c r="G140" s="120" t="s">
        <v>138</v>
      </c>
      <c r="H140" s="121">
        <v>400</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19.5" x14ac:dyDescent="0.2">
      <c r="B141" s="28"/>
      <c r="D141" s="131" t="s">
        <v>168</v>
      </c>
      <c r="F141" s="132" t="s">
        <v>284</v>
      </c>
      <c r="I141" s="133"/>
      <c r="L141" s="28"/>
      <c r="M141" s="134"/>
      <c r="T141" s="49"/>
      <c r="AT141" s="13" t="s">
        <v>168</v>
      </c>
      <c r="AU141" s="13" t="s">
        <v>69</v>
      </c>
    </row>
    <row r="142" spans="2:65" s="1" customFormat="1" ht="16.5" customHeight="1" x14ac:dyDescent="0.2">
      <c r="B142" s="28"/>
      <c r="C142" s="117" t="s">
        <v>222</v>
      </c>
      <c r="D142" s="117" t="s">
        <v>149</v>
      </c>
      <c r="E142" s="118" t="s">
        <v>285</v>
      </c>
      <c r="F142" s="119" t="s">
        <v>286</v>
      </c>
      <c r="G142" s="120" t="s">
        <v>138</v>
      </c>
      <c r="H142" s="121">
        <v>15</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19.5" x14ac:dyDescent="0.2">
      <c r="B143" s="28"/>
      <c r="D143" s="131" t="s">
        <v>168</v>
      </c>
      <c r="F143" s="132" t="s">
        <v>288</v>
      </c>
      <c r="I143" s="133"/>
      <c r="L143" s="28"/>
      <c r="M143" s="134"/>
      <c r="T143" s="49"/>
      <c r="AT143" s="13" t="s">
        <v>168</v>
      </c>
      <c r="AU143" s="13" t="s">
        <v>69</v>
      </c>
    </row>
    <row r="144" spans="2:65" s="1" customFormat="1" ht="16.5" customHeight="1" x14ac:dyDescent="0.2">
      <c r="B144" s="28"/>
      <c r="C144" s="117" t="s">
        <v>289</v>
      </c>
      <c r="D144" s="117" t="s">
        <v>149</v>
      </c>
      <c r="E144" s="118" t="s">
        <v>290</v>
      </c>
      <c r="F144" s="119" t="s">
        <v>291</v>
      </c>
      <c r="G144" s="120" t="s">
        <v>138</v>
      </c>
      <c r="H144" s="121">
        <v>15</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19.5" x14ac:dyDescent="0.2">
      <c r="B145" s="28"/>
      <c r="D145" s="131" t="s">
        <v>168</v>
      </c>
      <c r="F145" s="132" t="s">
        <v>288</v>
      </c>
      <c r="I145" s="133"/>
      <c r="L145" s="28"/>
      <c r="M145" s="134"/>
      <c r="T145" s="49"/>
      <c r="AT145" s="13" t="s">
        <v>168</v>
      </c>
      <c r="AU145" s="13" t="s">
        <v>69</v>
      </c>
    </row>
    <row r="146" spans="2:65" s="1" customFormat="1" ht="16.5" customHeight="1" x14ac:dyDescent="0.2">
      <c r="B146" s="28"/>
      <c r="C146" s="117" t="s">
        <v>228</v>
      </c>
      <c r="D146" s="117" t="s">
        <v>149</v>
      </c>
      <c r="E146" s="118" t="s">
        <v>293</v>
      </c>
      <c r="F146" s="119" t="s">
        <v>294</v>
      </c>
      <c r="G146" s="120" t="s">
        <v>138</v>
      </c>
      <c r="H146" s="121">
        <v>32</v>
      </c>
      <c r="I146" s="122"/>
      <c r="J146" s="123">
        <f>ROUND(I146*H146,2)</f>
        <v>0</v>
      </c>
      <c r="K146" s="119" t="s">
        <v>139</v>
      </c>
      <c r="L146" s="28"/>
      <c r="M146" s="124" t="s">
        <v>19</v>
      </c>
      <c r="N146" s="125" t="s">
        <v>40</v>
      </c>
      <c r="P146" s="113">
        <f>O146*H146</f>
        <v>0</v>
      </c>
      <c r="Q146" s="113">
        <v>0</v>
      </c>
      <c r="R146" s="113">
        <f>Q146*H146</f>
        <v>0</v>
      </c>
      <c r="S146" s="113">
        <v>0</v>
      </c>
      <c r="T146" s="114">
        <f>S146*H146</f>
        <v>0</v>
      </c>
      <c r="AR146" s="115" t="s">
        <v>142</v>
      </c>
      <c r="AT146" s="115" t="s">
        <v>149</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296</v>
      </c>
      <c r="I147" s="133"/>
      <c r="L147" s="28"/>
      <c r="M147" s="134"/>
      <c r="T147" s="49"/>
      <c r="AT147" s="13" t="s">
        <v>168</v>
      </c>
      <c r="AU147" s="13" t="s">
        <v>69</v>
      </c>
    </row>
    <row r="148" spans="2:65" s="1" customFormat="1" ht="16.5" customHeight="1" x14ac:dyDescent="0.2">
      <c r="B148" s="28"/>
      <c r="C148" s="117" t="s">
        <v>297</v>
      </c>
      <c r="D148" s="117" t="s">
        <v>149</v>
      </c>
      <c r="E148" s="118" t="s">
        <v>298</v>
      </c>
      <c r="F148" s="119" t="s">
        <v>299</v>
      </c>
      <c r="G148" s="120" t="s">
        <v>138</v>
      </c>
      <c r="H148" s="121">
        <v>32</v>
      </c>
      <c r="I148" s="122"/>
      <c r="J148" s="123">
        <f>ROUND(I148*H148,2)</f>
        <v>0</v>
      </c>
      <c r="K148" s="119" t="s">
        <v>139</v>
      </c>
      <c r="L148" s="28"/>
      <c r="M148" s="124" t="s">
        <v>19</v>
      </c>
      <c r="N148" s="125" t="s">
        <v>40</v>
      </c>
      <c r="P148" s="113">
        <f>O148*H148</f>
        <v>0</v>
      </c>
      <c r="Q148" s="113">
        <v>0</v>
      </c>
      <c r="R148" s="113">
        <f>Q148*H148</f>
        <v>0</v>
      </c>
      <c r="S148" s="113">
        <v>0</v>
      </c>
      <c r="T148" s="114">
        <f>S148*H148</f>
        <v>0</v>
      </c>
      <c r="AR148" s="115" t="s">
        <v>142</v>
      </c>
      <c r="AT148" s="115" t="s">
        <v>149</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19.5" x14ac:dyDescent="0.2">
      <c r="B149" s="28"/>
      <c r="D149" s="131" t="s">
        <v>168</v>
      </c>
      <c r="F149" s="132" t="s">
        <v>296</v>
      </c>
      <c r="I149" s="133"/>
      <c r="L149" s="28"/>
      <c r="M149" s="134"/>
      <c r="T149" s="49"/>
      <c r="AT149" s="13" t="s">
        <v>168</v>
      </c>
      <c r="AU149" s="13" t="s">
        <v>69</v>
      </c>
    </row>
    <row r="150" spans="2:65" s="1" customFormat="1" ht="24.2" customHeight="1" x14ac:dyDescent="0.2">
      <c r="B150" s="28"/>
      <c r="C150" s="117" t="s">
        <v>231</v>
      </c>
      <c r="D150" s="117" t="s">
        <v>149</v>
      </c>
      <c r="E150" s="118" t="s">
        <v>301</v>
      </c>
      <c r="F150" s="119" t="s">
        <v>302</v>
      </c>
      <c r="G150" s="120" t="s">
        <v>138</v>
      </c>
      <c r="H150" s="121">
        <v>8</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19.5" x14ac:dyDescent="0.2">
      <c r="B151" s="28"/>
      <c r="D151" s="131" t="s">
        <v>168</v>
      </c>
      <c r="F151" s="132" t="s">
        <v>304</v>
      </c>
      <c r="I151" s="133"/>
      <c r="L151" s="28"/>
      <c r="M151" s="134"/>
      <c r="T151" s="49"/>
      <c r="AT151" s="13" t="s">
        <v>168</v>
      </c>
      <c r="AU151" s="13" t="s">
        <v>69</v>
      </c>
    </row>
    <row r="152" spans="2:65" s="1" customFormat="1" ht="37.9" customHeight="1" x14ac:dyDescent="0.2">
      <c r="B152" s="28"/>
      <c r="C152" s="117" t="s">
        <v>305</v>
      </c>
      <c r="D152" s="117" t="s">
        <v>149</v>
      </c>
      <c r="E152" s="118" t="s">
        <v>306</v>
      </c>
      <c r="F152" s="119" t="s">
        <v>307</v>
      </c>
      <c r="G152" s="120" t="s">
        <v>138</v>
      </c>
      <c r="H152" s="121">
        <v>8</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308</v>
      </c>
    </row>
    <row r="153" spans="2:65" s="1" customFormat="1" ht="19.5" x14ac:dyDescent="0.2">
      <c r="B153" s="28"/>
      <c r="D153" s="131" t="s">
        <v>168</v>
      </c>
      <c r="F153" s="132" t="s">
        <v>304</v>
      </c>
      <c r="I153" s="133"/>
      <c r="L153" s="28"/>
      <c r="M153" s="134"/>
      <c r="T153" s="49"/>
      <c r="AT153" s="13" t="s">
        <v>168</v>
      </c>
      <c r="AU153" s="13" t="s">
        <v>69</v>
      </c>
    </row>
    <row r="154" spans="2:65" s="1" customFormat="1" ht="16.5" customHeight="1" x14ac:dyDescent="0.2">
      <c r="B154" s="28"/>
      <c r="C154" s="117" t="s">
        <v>236</v>
      </c>
      <c r="D154" s="117" t="s">
        <v>149</v>
      </c>
      <c r="E154" s="118" t="s">
        <v>159</v>
      </c>
      <c r="F154" s="119" t="s">
        <v>160</v>
      </c>
      <c r="G154" s="120" t="s">
        <v>138</v>
      </c>
      <c r="H154" s="121">
        <v>30</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309</v>
      </c>
    </row>
    <row r="155" spans="2:65" s="1" customFormat="1" ht="19.5" x14ac:dyDescent="0.2">
      <c r="B155" s="28"/>
      <c r="D155" s="131" t="s">
        <v>168</v>
      </c>
      <c r="F155" s="132" t="s">
        <v>310</v>
      </c>
      <c r="I155" s="133"/>
      <c r="L155" s="28"/>
      <c r="M155" s="134"/>
      <c r="T155" s="49"/>
      <c r="AT155" s="13" t="s">
        <v>168</v>
      </c>
      <c r="AU155" s="13" t="s">
        <v>69</v>
      </c>
    </row>
    <row r="156" spans="2:65" s="1" customFormat="1" ht="44.25" customHeight="1" x14ac:dyDescent="0.2">
      <c r="B156" s="28"/>
      <c r="C156" s="117" t="s">
        <v>311</v>
      </c>
      <c r="D156" s="117" t="s">
        <v>149</v>
      </c>
      <c r="E156" s="118" t="s">
        <v>156</v>
      </c>
      <c r="F156" s="119" t="s">
        <v>312</v>
      </c>
      <c r="G156" s="120" t="s">
        <v>138</v>
      </c>
      <c r="H156" s="121">
        <v>30</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313</v>
      </c>
    </row>
    <row r="157" spans="2:65" s="1" customFormat="1" ht="19.5" x14ac:dyDescent="0.2">
      <c r="B157" s="28"/>
      <c r="D157" s="131" t="s">
        <v>168</v>
      </c>
      <c r="F157" s="132" t="s">
        <v>310</v>
      </c>
      <c r="I157" s="133"/>
      <c r="L157" s="28"/>
      <c r="M157" s="134"/>
      <c r="T157" s="49"/>
      <c r="AT157" s="13" t="s">
        <v>168</v>
      </c>
      <c r="AU157" s="13" t="s">
        <v>69</v>
      </c>
    </row>
    <row r="158" spans="2:65" s="1" customFormat="1" ht="44.25" customHeight="1" x14ac:dyDescent="0.2">
      <c r="B158" s="28"/>
      <c r="C158" s="117" t="s">
        <v>240</v>
      </c>
      <c r="D158" s="117" t="s">
        <v>149</v>
      </c>
      <c r="E158" s="118" t="s">
        <v>314</v>
      </c>
      <c r="F158" s="119" t="s">
        <v>315</v>
      </c>
      <c r="G158" s="120" t="s">
        <v>180</v>
      </c>
      <c r="H158" s="121">
        <v>130.1</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316</v>
      </c>
    </row>
    <row r="159" spans="2:65" s="1" customFormat="1" ht="19.5" x14ac:dyDescent="0.2">
      <c r="B159" s="28"/>
      <c r="D159" s="131" t="s">
        <v>168</v>
      </c>
      <c r="F159" s="132" t="s">
        <v>317</v>
      </c>
      <c r="I159" s="133"/>
      <c r="L159" s="28"/>
      <c r="M159" s="134"/>
      <c r="T159" s="49"/>
      <c r="AT159" s="13" t="s">
        <v>168</v>
      </c>
      <c r="AU159" s="13" t="s">
        <v>69</v>
      </c>
    </row>
    <row r="160" spans="2:65" s="1" customFormat="1" ht="24.2" customHeight="1" x14ac:dyDescent="0.2">
      <c r="B160" s="28"/>
      <c r="C160" s="117" t="s">
        <v>318</v>
      </c>
      <c r="D160" s="117" t="s">
        <v>149</v>
      </c>
      <c r="E160" s="118" t="s">
        <v>319</v>
      </c>
      <c r="F160" s="119" t="s">
        <v>320</v>
      </c>
      <c r="G160" s="120" t="s">
        <v>180</v>
      </c>
      <c r="H160" s="121">
        <v>130.1</v>
      </c>
      <c r="I160" s="122"/>
      <c r="J160" s="123">
        <f>ROUND(I160*H160,2)</f>
        <v>0</v>
      </c>
      <c r="K160" s="119" t="s">
        <v>139</v>
      </c>
      <c r="L160" s="28"/>
      <c r="M160" s="124" t="s">
        <v>19</v>
      </c>
      <c r="N160" s="125" t="s">
        <v>40</v>
      </c>
      <c r="P160" s="113">
        <f>O160*H160</f>
        <v>0</v>
      </c>
      <c r="Q160" s="113">
        <v>0</v>
      </c>
      <c r="R160" s="113">
        <f>Q160*H160</f>
        <v>0</v>
      </c>
      <c r="S160" s="113">
        <v>0</v>
      </c>
      <c r="T160" s="114">
        <f>S160*H160</f>
        <v>0</v>
      </c>
      <c r="AR160" s="115" t="s">
        <v>142</v>
      </c>
      <c r="AT160" s="115" t="s">
        <v>149</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321</v>
      </c>
    </row>
    <row r="161" spans="2:65" s="1" customFormat="1" ht="19.5" x14ac:dyDescent="0.2">
      <c r="B161" s="28"/>
      <c r="D161" s="131" t="s">
        <v>168</v>
      </c>
      <c r="F161" s="132" t="s">
        <v>317</v>
      </c>
      <c r="I161" s="133"/>
      <c r="L161" s="28"/>
      <c r="M161" s="134"/>
      <c r="T161" s="49"/>
      <c r="AT161" s="13" t="s">
        <v>168</v>
      </c>
      <c r="AU161" s="13" t="s">
        <v>69</v>
      </c>
    </row>
    <row r="162" spans="2:65" s="1" customFormat="1" ht="55.5" customHeight="1" x14ac:dyDescent="0.2">
      <c r="B162" s="28"/>
      <c r="C162" s="117" t="s">
        <v>242</v>
      </c>
      <c r="D162" s="117" t="s">
        <v>149</v>
      </c>
      <c r="E162" s="118" t="s">
        <v>234</v>
      </c>
      <c r="F162" s="119" t="s">
        <v>235</v>
      </c>
      <c r="G162" s="120" t="s">
        <v>180</v>
      </c>
      <c r="H162" s="121">
        <v>130.1</v>
      </c>
      <c r="I162" s="122"/>
      <c r="J162" s="123">
        <f>ROUND(I162*H162,2)</f>
        <v>0</v>
      </c>
      <c r="K162" s="119" t="s">
        <v>139</v>
      </c>
      <c r="L162" s="28"/>
      <c r="M162" s="124" t="s">
        <v>19</v>
      </c>
      <c r="N162" s="125" t="s">
        <v>40</v>
      </c>
      <c r="P162" s="113">
        <f>O162*H162</f>
        <v>0</v>
      </c>
      <c r="Q162" s="113">
        <v>0</v>
      </c>
      <c r="R162" s="113">
        <f>Q162*H162</f>
        <v>0</v>
      </c>
      <c r="S162" s="113">
        <v>0</v>
      </c>
      <c r="T162" s="114">
        <f>S162*H162</f>
        <v>0</v>
      </c>
      <c r="AR162" s="115" t="s">
        <v>142</v>
      </c>
      <c r="AT162" s="115" t="s">
        <v>149</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322</v>
      </c>
    </row>
    <row r="163" spans="2:65" s="1" customFormat="1" ht="19.5" x14ac:dyDescent="0.2">
      <c r="B163" s="28"/>
      <c r="D163" s="131" t="s">
        <v>168</v>
      </c>
      <c r="F163" s="132" t="s">
        <v>317</v>
      </c>
      <c r="I163" s="133"/>
      <c r="L163" s="28"/>
      <c r="M163" s="134"/>
      <c r="T163" s="49"/>
      <c r="AT163" s="13" t="s">
        <v>168</v>
      </c>
      <c r="AU163" s="13" t="s">
        <v>69</v>
      </c>
    </row>
    <row r="164" spans="2:65" s="1" customFormat="1" ht="44.25" customHeight="1" x14ac:dyDescent="0.2">
      <c r="B164" s="28"/>
      <c r="C164" s="117" t="s">
        <v>323</v>
      </c>
      <c r="D164" s="117" t="s">
        <v>149</v>
      </c>
      <c r="E164" s="118" t="s">
        <v>324</v>
      </c>
      <c r="F164" s="119" t="s">
        <v>325</v>
      </c>
      <c r="G164" s="120" t="s">
        <v>138</v>
      </c>
      <c r="H164" s="121">
        <v>8</v>
      </c>
      <c r="I164" s="122"/>
      <c r="J164" s="123">
        <f>ROUND(I164*H164,2)</f>
        <v>0</v>
      </c>
      <c r="K164" s="119" t="s">
        <v>139</v>
      </c>
      <c r="L164" s="28"/>
      <c r="M164" s="124" t="s">
        <v>19</v>
      </c>
      <c r="N164" s="125" t="s">
        <v>40</v>
      </c>
      <c r="P164" s="113">
        <f>O164*H164</f>
        <v>0</v>
      </c>
      <c r="Q164" s="113">
        <v>0</v>
      </c>
      <c r="R164" s="113">
        <f>Q164*H164</f>
        <v>0</v>
      </c>
      <c r="S164" s="113">
        <v>0</v>
      </c>
      <c r="T164" s="114">
        <f>S164*H164</f>
        <v>0</v>
      </c>
      <c r="AR164" s="115" t="s">
        <v>142</v>
      </c>
      <c r="AT164" s="115" t="s">
        <v>149</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326</v>
      </c>
    </row>
    <row r="165" spans="2:65" s="1" customFormat="1" ht="19.5" x14ac:dyDescent="0.2">
      <c r="B165" s="28"/>
      <c r="D165" s="131" t="s">
        <v>168</v>
      </c>
      <c r="F165" s="132" t="s">
        <v>327</v>
      </c>
      <c r="I165" s="133"/>
      <c r="L165" s="28"/>
      <c r="M165" s="134"/>
      <c r="T165" s="49"/>
      <c r="AT165" s="13" t="s">
        <v>168</v>
      </c>
      <c r="AU165" s="13" t="s">
        <v>69</v>
      </c>
    </row>
    <row r="166" spans="2:65" s="1" customFormat="1" ht="44.25" customHeight="1" x14ac:dyDescent="0.2">
      <c r="B166" s="28"/>
      <c r="C166" s="117" t="s">
        <v>247</v>
      </c>
      <c r="D166" s="117" t="s">
        <v>149</v>
      </c>
      <c r="E166" s="118" t="s">
        <v>328</v>
      </c>
      <c r="F166" s="119" t="s">
        <v>329</v>
      </c>
      <c r="G166" s="120" t="s">
        <v>138</v>
      </c>
      <c r="H166" s="121">
        <v>11</v>
      </c>
      <c r="I166" s="122"/>
      <c r="J166" s="123">
        <f>ROUND(I166*H166,2)</f>
        <v>0</v>
      </c>
      <c r="K166" s="119" t="s">
        <v>139</v>
      </c>
      <c r="L166" s="28"/>
      <c r="M166" s="124" t="s">
        <v>19</v>
      </c>
      <c r="N166" s="125" t="s">
        <v>40</v>
      </c>
      <c r="P166" s="113">
        <f>O166*H166</f>
        <v>0</v>
      </c>
      <c r="Q166" s="113">
        <v>0</v>
      </c>
      <c r="R166" s="113">
        <f>Q166*H166</f>
        <v>0</v>
      </c>
      <c r="S166" s="113">
        <v>0</v>
      </c>
      <c r="T166" s="114">
        <f>S166*H166</f>
        <v>0</v>
      </c>
      <c r="AR166" s="115" t="s">
        <v>142</v>
      </c>
      <c r="AT166" s="115" t="s">
        <v>149</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330</v>
      </c>
    </row>
    <row r="167" spans="2:65" s="1" customFormat="1" ht="29.25" x14ac:dyDescent="0.2">
      <c r="B167" s="28"/>
      <c r="D167" s="131" t="s">
        <v>168</v>
      </c>
      <c r="F167" s="132" t="s">
        <v>331</v>
      </c>
      <c r="I167" s="133"/>
      <c r="L167" s="28"/>
      <c r="M167" s="135"/>
      <c r="N167" s="128"/>
      <c r="O167" s="128"/>
      <c r="P167" s="128"/>
      <c r="Q167" s="128"/>
      <c r="R167" s="128"/>
      <c r="S167" s="128"/>
      <c r="T167" s="136"/>
      <c r="AT167" s="13" t="s">
        <v>168</v>
      </c>
      <c r="AU167" s="13" t="s">
        <v>69</v>
      </c>
    </row>
    <row r="168" spans="2:65" s="1" customFormat="1" ht="6.95" customHeight="1" x14ac:dyDescent="0.2">
      <c r="B168" s="37"/>
      <c r="C168" s="38"/>
      <c r="D168" s="38"/>
      <c r="E168" s="38"/>
      <c r="F168" s="38"/>
      <c r="G168" s="38"/>
      <c r="H168" s="38"/>
      <c r="I168" s="38"/>
      <c r="J168" s="38"/>
      <c r="K168" s="38"/>
      <c r="L168" s="28"/>
    </row>
  </sheetData>
  <sheetProtection algorithmName="SHA-512" hashValue="ba7PENi86GUJ9hvmE7hBuma3qfsqdMCdqBKvS32bARPRmy/BnC5AWs5rSRui08zu3ixhgI/UIRyxtPATt8Vyrw==" saltValue="VLGVWgWB2XudbVJJBNl4dv/EwZlbFtLpzb9+jcnuoDkuJSdOS5CcB1+clLRTlXZkJEETqJEoKwGixSq6zB140Q==" spinCount="100000" sheet="1" objects="1" scenarios="1" formatColumns="0" formatRows="0" autoFilter="0"/>
  <autoFilter ref="C78:K167" xr:uid="{00000000-0009-0000-0000-000002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38"/>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85</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332</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ROUND((SUM(BE79:BE237)),  2)</f>
        <v>0</v>
      </c>
      <c r="I33" s="85">
        <v>0.21</v>
      </c>
      <c r="J33" s="84">
        <f>ROUND(((SUM(BE79:BE237))*I33),  2)</f>
        <v>0</v>
      </c>
      <c r="L33" s="28"/>
    </row>
    <row r="34" spans="2:12" s="1" customFormat="1" ht="14.45" customHeight="1" x14ac:dyDescent="0.2">
      <c r="B34" s="28"/>
      <c r="E34" s="23" t="s">
        <v>41</v>
      </c>
      <c r="F34" s="84">
        <f>ROUND((SUM(BF79:BF237)),  2)</f>
        <v>0</v>
      </c>
      <c r="I34" s="85">
        <v>0.12</v>
      </c>
      <c r="J34" s="84">
        <f>ROUND(((SUM(BF79:BF237))*I34),  2)</f>
        <v>0</v>
      </c>
      <c r="L34" s="28"/>
    </row>
    <row r="35" spans="2:12" s="1" customFormat="1" ht="14.45" hidden="1" customHeight="1" x14ac:dyDescent="0.2">
      <c r="B35" s="28"/>
      <c r="E35" s="23" t="s">
        <v>42</v>
      </c>
      <c r="F35" s="84">
        <f>ROUND((SUM(BG79:BG237)),  2)</f>
        <v>0</v>
      </c>
      <c r="I35" s="85">
        <v>0.21</v>
      </c>
      <c r="J35" s="84">
        <f>0</f>
        <v>0</v>
      </c>
      <c r="L35" s="28"/>
    </row>
    <row r="36" spans="2:12" s="1" customFormat="1" ht="14.45" hidden="1" customHeight="1" x14ac:dyDescent="0.2">
      <c r="B36" s="28"/>
      <c r="E36" s="23" t="s">
        <v>43</v>
      </c>
      <c r="F36" s="84">
        <f>ROUND((SUM(BH79:BH237)),  2)</f>
        <v>0</v>
      </c>
      <c r="I36" s="85">
        <v>0.12</v>
      </c>
      <c r="J36" s="84">
        <f>0</f>
        <v>0</v>
      </c>
      <c r="L36" s="28"/>
    </row>
    <row r="37" spans="2:12" s="1" customFormat="1" ht="14.45" hidden="1" customHeight="1" x14ac:dyDescent="0.2">
      <c r="B37" s="28"/>
      <c r="E37" s="23" t="s">
        <v>44</v>
      </c>
      <c r="F37" s="84">
        <f>ROUND((SUM(BI79:BI237)),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02 - Práce na žel. svršku v žst. Přelouč</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02 - Práce na žel. svršku v žst. Přelouč</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SUM(P80:P237)</f>
        <v>0</v>
      </c>
      <c r="Q79" s="46"/>
      <c r="R79" s="100">
        <f>SUM(R80:R237)</f>
        <v>0</v>
      </c>
      <c r="S79" s="46"/>
      <c r="T79" s="101">
        <f>SUM(T80:T237)</f>
        <v>0</v>
      </c>
      <c r="AT79" s="13" t="s">
        <v>68</v>
      </c>
      <c r="AU79" s="13" t="s">
        <v>121</v>
      </c>
      <c r="BK79" s="102">
        <f>SUM(BK80:BK237)</f>
        <v>0</v>
      </c>
    </row>
    <row r="80" spans="2:65" s="1" customFormat="1" ht="37.9" customHeight="1" x14ac:dyDescent="0.2">
      <c r="B80" s="28"/>
      <c r="C80" s="117" t="s">
        <v>77</v>
      </c>
      <c r="D80" s="117" t="s">
        <v>149</v>
      </c>
      <c r="E80" s="118" t="s">
        <v>333</v>
      </c>
      <c r="F80" s="119" t="s">
        <v>334</v>
      </c>
      <c r="G80" s="120" t="s">
        <v>176</v>
      </c>
      <c r="H80" s="121">
        <v>300</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29.25" x14ac:dyDescent="0.2">
      <c r="B81" s="28"/>
      <c r="D81" s="131" t="s">
        <v>168</v>
      </c>
      <c r="F81" s="132" t="s">
        <v>335</v>
      </c>
      <c r="I81" s="133"/>
      <c r="L81" s="28"/>
      <c r="M81" s="134"/>
      <c r="T81" s="49"/>
      <c r="AT81" s="13" t="s">
        <v>168</v>
      </c>
      <c r="AU81" s="13" t="s">
        <v>69</v>
      </c>
    </row>
    <row r="82" spans="2:65" s="1" customFormat="1" ht="44.25" customHeight="1" x14ac:dyDescent="0.2">
      <c r="B82" s="28"/>
      <c r="C82" s="117" t="s">
        <v>79</v>
      </c>
      <c r="D82" s="117" t="s">
        <v>149</v>
      </c>
      <c r="E82" s="118" t="s">
        <v>178</v>
      </c>
      <c r="F82" s="119" t="s">
        <v>179</v>
      </c>
      <c r="G82" s="120" t="s">
        <v>180</v>
      </c>
      <c r="H82" s="121">
        <v>450</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29.25" x14ac:dyDescent="0.2">
      <c r="B83" s="28"/>
      <c r="D83" s="131" t="s">
        <v>168</v>
      </c>
      <c r="F83" s="132" t="s">
        <v>336</v>
      </c>
      <c r="I83" s="133"/>
      <c r="L83" s="28"/>
      <c r="M83" s="134"/>
      <c r="T83" s="49"/>
      <c r="AT83" s="13" t="s">
        <v>168</v>
      </c>
      <c r="AU83" s="13" t="s">
        <v>69</v>
      </c>
    </row>
    <row r="84" spans="2:65" s="1" customFormat="1" ht="24.2" customHeight="1" x14ac:dyDescent="0.2">
      <c r="B84" s="28"/>
      <c r="C84" s="117" t="s">
        <v>145</v>
      </c>
      <c r="D84" s="117" t="s">
        <v>149</v>
      </c>
      <c r="E84" s="118" t="s">
        <v>337</v>
      </c>
      <c r="F84" s="119" t="s">
        <v>338</v>
      </c>
      <c r="G84" s="120" t="s">
        <v>339</v>
      </c>
      <c r="H84" s="121">
        <v>2400</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29.25" x14ac:dyDescent="0.2">
      <c r="B85" s="28"/>
      <c r="D85" s="131" t="s">
        <v>168</v>
      </c>
      <c r="F85" s="132" t="s">
        <v>340</v>
      </c>
      <c r="I85" s="133"/>
      <c r="L85" s="28"/>
      <c r="M85" s="134"/>
      <c r="T85" s="49"/>
      <c r="AT85" s="13" t="s">
        <v>168</v>
      </c>
      <c r="AU85" s="13" t="s">
        <v>69</v>
      </c>
    </row>
    <row r="86" spans="2:65" s="1" customFormat="1" ht="24.2" customHeight="1" x14ac:dyDescent="0.2">
      <c r="B86" s="28"/>
      <c r="C86" s="117" t="s">
        <v>142</v>
      </c>
      <c r="D86" s="117" t="s">
        <v>149</v>
      </c>
      <c r="E86" s="118" t="s">
        <v>166</v>
      </c>
      <c r="F86" s="119" t="s">
        <v>167</v>
      </c>
      <c r="G86" s="120" t="s">
        <v>138</v>
      </c>
      <c r="H86" s="121">
        <v>256</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19.5" x14ac:dyDescent="0.2">
      <c r="B87" s="28"/>
      <c r="D87" s="131" t="s">
        <v>168</v>
      </c>
      <c r="F87" s="132" t="s">
        <v>341</v>
      </c>
      <c r="I87" s="133"/>
      <c r="L87" s="28"/>
      <c r="M87" s="134"/>
      <c r="T87" s="49"/>
      <c r="AT87" s="13" t="s">
        <v>168</v>
      </c>
      <c r="AU87" s="13" t="s">
        <v>69</v>
      </c>
    </row>
    <row r="88" spans="2:65" s="1" customFormat="1" ht="101.25" customHeight="1" x14ac:dyDescent="0.2">
      <c r="B88" s="28"/>
      <c r="C88" s="117" t="s">
        <v>152</v>
      </c>
      <c r="D88" s="117" t="s">
        <v>149</v>
      </c>
      <c r="E88" s="118" t="s">
        <v>174</v>
      </c>
      <c r="F88" s="119" t="s">
        <v>175</v>
      </c>
      <c r="G88" s="120" t="s">
        <v>176</v>
      </c>
      <c r="H88" s="121">
        <v>437.43799999999999</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58.5" x14ac:dyDescent="0.2">
      <c r="B89" s="28"/>
      <c r="D89" s="131" t="s">
        <v>168</v>
      </c>
      <c r="F89" s="132" t="s">
        <v>342</v>
      </c>
      <c r="I89" s="133"/>
      <c r="L89" s="28"/>
      <c r="M89" s="134"/>
      <c r="T89" s="49"/>
      <c r="AT89" s="13" t="s">
        <v>168</v>
      </c>
      <c r="AU89" s="13" t="s">
        <v>69</v>
      </c>
    </row>
    <row r="90" spans="2:65" s="1" customFormat="1" ht="44.25" customHeight="1" x14ac:dyDescent="0.2">
      <c r="B90" s="28"/>
      <c r="C90" s="117" t="s">
        <v>148</v>
      </c>
      <c r="D90" s="117" t="s">
        <v>149</v>
      </c>
      <c r="E90" s="118" t="s">
        <v>178</v>
      </c>
      <c r="F90" s="119" t="s">
        <v>179</v>
      </c>
      <c r="G90" s="120" t="s">
        <v>180</v>
      </c>
      <c r="H90" s="121">
        <v>790.88699999999994</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343</v>
      </c>
      <c r="I91" s="133"/>
      <c r="L91" s="28"/>
      <c r="M91" s="134"/>
      <c r="T91" s="49"/>
      <c r="AT91" s="13" t="s">
        <v>168</v>
      </c>
      <c r="AU91" s="13" t="s">
        <v>69</v>
      </c>
    </row>
    <row r="92" spans="2:65" s="1" customFormat="1" ht="44.25" customHeight="1" x14ac:dyDescent="0.2">
      <c r="B92" s="28"/>
      <c r="C92" s="117" t="s">
        <v>158</v>
      </c>
      <c r="D92" s="117" t="s">
        <v>149</v>
      </c>
      <c r="E92" s="118" t="s">
        <v>182</v>
      </c>
      <c r="F92" s="119" t="s">
        <v>183</v>
      </c>
      <c r="G92" s="120" t="s">
        <v>180</v>
      </c>
      <c r="H92" s="121">
        <v>395.44400000000002</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344</v>
      </c>
      <c r="I93" s="133"/>
      <c r="L93" s="28"/>
      <c r="M93" s="134"/>
      <c r="T93" s="49"/>
      <c r="AT93" s="13" t="s">
        <v>168</v>
      </c>
      <c r="AU93" s="13" t="s">
        <v>69</v>
      </c>
    </row>
    <row r="94" spans="2:65" s="1" customFormat="1" ht="44.25" customHeight="1" x14ac:dyDescent="0.2">
      <c r="B94" s="28"/>
      <c r="C94" s="117" t="s">
        <v>140</v>
      </c>
      <c r="D94" s="117" t="s">
        <v>149</v>
      </c>
      <c r="E94" s="118" t="s">
        <v>178</v>
      </c>
      <c r="F94" s="119" t="s">
        <v>179</v>
      </c>
      <c r="G94" s="120" t="s">
        <v>180</v>
      </c>
      <c r="H94" s="121">
        <v>395.44400000000002</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345</v>
      </c>
      <c r="I95" s="133"/>
      <c r="L95" s="28"/>
      <c r="M95" s="134"/>
      <c r="T95" s="49"/>
      <c r="AT95" s="13" t="s">
        <v>168</v>
      </c>
      <c r="AU95" s="13" t="s">
        <v>69</v>
      </c>
    </row>
    <row r="96" spans="2:65" s="1" customFormat="1" ht="49.15" customHeight="1" x14ac:dyDescent="0.2">
      <c r="B96" s="28"/>
      <c r="C96" s="117" t="s">
        <v>192</v>
      </c>
      <c r="D96" s="117" t="s">
        <v>149</v>
      </c>
      <c r="E96" s="118" t="s">
        <v>186</v>
      </c>
      <c r="F96" s="119" t="s">
        <v>187</v>
      </c>
      <c r="G96" s="120" t="s">
        <v>180</v>
      </c>
      <c r="H96" s="121">
        <v>395.44400000000002</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29.25" x14ac:dyDescent="0.2">
      <c r="B97" s="28"/>
      <c r="D97" s="131" t="s">
        <v>168</v>
      </c>
      <c r="F97" s="132" t="s">
        <v>346</v>
      </c>
      <c r="I97" s="133"/>
      <c r="L97" s="28"/>
      <c r="M97" s="134"/>
      <c r="T97" s="49"/>
      <c r="AT97" s="13" t="s">
        <v>168</v>
      </c>
      <c r="AU97" s="13" t="s">
        <v>69</v>
      </c>
    </row>
    <row r="98" spans="2:65" s="1" customFormat="1" ht="49.15" customHeight="1" x14ac:dyDescent="0.2">
      <c r="B98" s="28"/>
      <c r="C98" s="117" t="s">
        <v>155</v>
      </c>
      <c r="D98" s="117" t="s">
        <v>149</v>
      </c>
      <c r="E98" s="118" t="s">
        <v>189</v>
      </c>
      <c r="F98" s="119" t="s">
        <v>190</v>
      </c>
      <c r="G98" s="120" t="s">
        <v>180</v>
      </c>
      <c r="H98" s="121">
        <v>395.44400000000002</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29.25" x14ac:dyDescent="0.2">
      <c r="B99" s="28"/>
      <c r="D99" s="131" t="s">
        <v>168</v>
      </c>
      <c r="F99" s="132" t="s">
        <v>347</v>
      </c>
      <c r="I99" s="133"/>
      <c r="L99" s="28"/>
      <c r="M99" s="134"/>
      <c r="T99" s="49"/>
      <c r="AT99" s="13" t="s">
        <v>168</v>
      </c>
      <c r="AU99" s="13" t="s">
        <v>69</v>
      </c>
    </row>
    <row r="100" spans="2:65" s="1" customFormat="1" ht="90" customHeight="1" x14ac:dyDescent="0.2">
      <c r="B100" s="28"/>
      <c r="C100" s="117" t="s">
        <v>201</v>
      </c>
      <c r="D100" s="117" t="s">
        <v>149</v>
      </c>
      <c r="E100" s="118" t="s">
        <v>197</v>
      </c>
      <c r="F100" s="119" t="s">
        <v>198</v>
      </c>
      <c r="G100" s="120" t="s">
        <v>172</v>
      </c>
      <c r="H100" s="121">
        <v>4.1420000000000003</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19.5" x14ac:dyDescent="0.2">
      <c r="B101" s="28"/>
      <c r="D101" s="131" t="s">
        <v>168</v>
      </c>
      <c r="F101" s="132" t="s">
        <v>348</v>
      </c>
      <c r="I101" s="133"/>
      <c r="L101" s="28"/>
      <c r="M101" s="134"/>
      <c r="T101" s="49"/>
      <c r="AT101" s="13" t="s">
        <v>168</v>
      </c>
      <c r="AU101" s="13" t="s">
        <v>69</v>
      </c>
    </row>
    <row r="102" spans="2:65" s="1" customFormat="1" ht="90" customHeight="1" x14ac:dyDescent="0.2">
      <c r="B102" s="28"/>
      <c r="C102" s="117" t="s">
        <v>8</v>
      </c>
      <c r="D102" s="117" t="s">
        <v>149</v>
      </c>
      <c r="E102" s="118" t="s">
        <v>349</v>
      </c>
      <c r="F102" s="119" t="s">
        <v>350</v>
      </c>
      <c r="G102" s="120" t="s">
        <v>227</v>
      </c>
      <c r="H102" s="121">
        <v>1331</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351</v>
      </c>
      <c r="I103" s="133"/>
      <c r="L103" s="28"/>
      <c r="M103" s="134"/>
      <c r="T103" s="49"/>
      <c r="AT103" s="13" t="s">
        <v>168</v>
      </c>
      <c r="AU103" s="13" t="s">
        <v>69</v>
      </c>
    </row>
    <row r="104" spans="2:65" s="1" customFormat="1" ht="66.75" customHeight="1" x14ac:dyDescent="0.2">
      <c r="B104" s="28"/>
      <c r="C104" s="117" t="s">
        <v>210</v>
      </c>
      <c r="D104" s="117" t="s">
        <v>149</v>
      </c>
      <c r="E104" s="118" t="s">
        <v>352</v>
      </c>
      <c r="F104" s="119" t="s">
        <v>353</v>
      </c>
      <c r="G104" s="120" t="s">
        <v>227</v>
      </c>
      <c r="H104" s="121">
        <v>150</v>
      </c>
      <c r="I104" s="122"/>
      <c r="J104" s="123">
        <f>ROUND(I104*H104,2)</f>
        <v>0</v>
      </c>
      <c r="K104" s="119" t="s">
        <v>139</v>
      </c>
      <c r="L104" s="28"/>
      <c r="M104" s="124" t="s">
        <v>19</v>
      </c>
      <c r="N104" s="125" t="s">
        <v>40</v>
      </c>
      <c r="P104" s="113">
        <f>O104*H104</f>
        <v>0</v>
      </c>
      <c r="Q104" s="113">
        <v>0</v>
      </c>
      <c r="R104" s="113">
        <f>Q104*H104</f>
        <v>0</v>
      </c>
      <c r="S104" s="113">
        <v>0</v>
      </c>
      <c r="T104" s="114">
        <f>S104*H104</f>
        <v>0</v>
      </c>
      <c r="AR104" s="115" t="s">
        <v>142</v>
      </c>
      <c r="AT104" s="115" t="s">
        <v>149</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19.5" x14ac:dyDescent="0.2">
      <c r="B105" s="28"/>
      <c r="D105" s="131" t="s">
        <v>168</v>
      </c>
      <c r="F105" s="132" t="s">
        <v>354</v>
      </c>
      <c r="I105" s="133"/>
      <c r="L105" s="28"/>
      <c r="M105" s="134"/>
      <c r="T105" s="49"/>
      <c r="AT105" s="13" t="s">
        <v>168</v>
      </c>
      <c r="AU105" s="13" t="s">
        <v>69</v>
      </c>
    </row>
    <row r="106" spans="2:65" s="1" customFormat="1" ht="66.75" customHeight="1" x14ac:dyDescent="0.2">
      <c r="B106" s="28"/>
      <c r="C106" s="117" t="s">
        <v>161</v>
      </c>
      <c r="D106" s="117" t="s">
        <v>149</v>
      </c>
      <c r="E106" s="118" t="s">
        <v>202</v>
      </c>
      <c r="F106" s="119" t="s">
        <v>203</v>
      </c>
      <c r="G106" s="120" t="s">
        <v>172</v>
      </c>
      <c r="H106" s="121">
        <v>0.1</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19.5" x14ac:dyDescent="0.2">
      <c r="B107" s="28"/>
      <c r="D107" s="131" t="s">
        <v>168</v>
      </c>
      <c r="F107" s="132" t="s">
        <v>355</v>
      </c>
      <c r="I107" s="133"/>
      <c r="L107" s="28"/>
      <c r="M107" s="134"/>
      <c r="T107" s="49"/>
      <c r="AT107" s="13" t="s">
        <v>168</v>
      </c>
      <c r="AU107" s="13" t="s">
        <v>69</v>
      </c>
    </row>
    <row r="108" spans="2:65" s="1" customFormat="1" ht="37.9" customHeight="1" x14ac:dyDescent="0.2">
      <c r="B108" s="28"/>
      <c r="C108" s="117" t="s">
        <v>217</v>
      </c>
      <c r="D108" s="117" t="s">
        <v>149</v>
      </c>
      <c r="E108" s="118" t="s">
        <v>206</v>
      </c>
      <c r="F108" s="119" t="s">
        <v>207</v>
      </c>
      <c r="G108" s="120" t="s">
        <v>176</v>
      </c>
      <c r="H108" s="121">
        <v>352.07</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19.5" x14ac:dyDescent="0.2">
      <c r="B109" s="28"/>
      <c r="D109" s="131" t="s">
        <v>168</v>
      </c>
      <c r="F109" s="132" t="s">
        <v>356</v>
      </c>
      <c r="I109" s="133"/>
      <c r="L109" s="28"/>
      <c r="M109" s="134"/>
      <c r="T109" s="49"/>
      <c r="AT109" s="13" t="s">
        <v>168</v>
      </c>
      <c r="AU109" s="13" t="s">
        <v>69</v>
      </c>
    </row>
    <row r="110" spans="2:65" s="1" customFormat="1" ht="37.9" customHeight="1" x14ac:dyDescent="0.2">
      <c r="B110" s="28"/>
      <c r="C110" s="117" t="s">
        <v>164</v>
      </c>
      <c r="D110" s="117" t="s">
        <v>149</v>
      </c>
      <c r="E110" s="118" t="s">
        <v>357</v>
      </c>
      <c r="F110" s="119" t="s">
        <v>358</v>
      </c>
      <c r="G110" s="120" t="s">
        <v>176</v>
      </c>
      <c r="H110" s="121">
        <v>146.41</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19.5" x14ac:dyDescent="0.2">
      <c r="B111" s="28"/>
      <c r="D111" s="131" t="s">
        <v>168</v>
      </c>
      <c r="F111" s="132" t="s">
        <v>359</v>
      </c>
      <c r="I111" s="133"/>
      <c r="L111" s="28"/>
      <c r="M111" s="134"/>
      <c r="T111" s="49"/>
      <c r="AT111" s="13" t="s">
        <v>168</v>
      </c>
      <c r="AU111" s="13" t="s">
        <v>69</v>
      </c>
    </row>
    <row r="112" spans="2:65" s="1" customFormat="1" ht="16.5" customHeight="1" x14ac:dyDescent="0.2">
      <c r="B112" s="28"/>
      <c r="C112" s="103" t="s">
        <v>224</v>
      </c>
      <c r="D112" s="103" t="s">
        <v>135</v>
      </c>
      <c r="E112" s="104" t="s">
        <v>211</v>
      </c>
      <c r="F112" s="105" t="s">
        <v>212</v>
      </c>
      <c r="G112" s="106" t="s">
        <v>180</v>
      </c>
      <c r="H112" s="107">
        <v>1904.5920000000001</v>
      </c>
      <c r="I112" s="108"/>
      <c r="J112" s="109">
        <f>ROUND(I112*H112,2)</f>
        <v>0</v>
      </c>
      <c r="K112" s="105" t="s">
        <v>139</v>
      </c>
      <c r="L112" s="110"/>
      <c r="M112" s="111" t="s">
        <v>19</v>
      </c>
      <c r="N112" s="112" t="s">
        <v>40</v>
      </c>
      <c r="P112" s="113">
        <f>O112*H112</f>
        <v>0</v>
      </c>
      <c r="Q112" s="113">
        <v>0</v>
      </c>
      <c r="R112" s="113">
        <f>Q112*H112</f>
        <v>0</v>
      </c>
      <c r="S112" s="113">
        <v>0</v>
      </c>
      <c r="T112" s="114">
        <f>S112*H112</f>
        <v>0</v>
      </c>
      <c r="AR112" s="115" t="s">
        <v>140</v>
      </c>
      <c r="AT112" s="115" t="s">
        <v>135</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48.75" x14ac:dyDescent="0.2">
      <c r="B113" s="28"/>
      <c r="D113" s="131" t="s">
        <v>168</v>
      </c>
      <c r="F113" s="132" t="s">
        <v>360</v>
      </c>
      <c r="I113" s="133"/>
      <c r="L113" s="28"/>
      <c r="M113" s="134"/>
      <c r="T113" s="49"/>
      <c r="AT113" s="13" t="s">
        <v>168</v>
      </c>
      <c r="AU113" s="13" t="s">
        <v>69</v>
      </c>
    </row>
    <row r="114" spans="2:65" s="1" customFormat="1" ht="44.25" customHeight="1" x14ac:dyDescent="0.2">
      <c r="B114" s="28"/>
      <c r="C114" s="117" t="s">
        <v>195</v>
      </c>
      <c r="D114" s="117" t="s">
        <v>149</v>
      </c>
      <c r="E114" s="118" t="s">
        <v>178</v>
      </c>
      <c r="F114" s="119" t="s">
        <v>179</v>
      </c>
      <c r="G114" s="120" t="s">
        <v>180</v>
      </c>
      <c r="H114" s="121">
        <v>1904.5920000000001</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361</v>
      </c>
      <c r="I115" s="133"/>
      <c r="L115" s="28"/>
      <c r="M115" s="134"/>
      <c r="T115" s="49"/>
      <c r="AT115" s="13" t="s">
        <v>168</v>
      </c>
      <c r="AU115" s="13" t="s">
        <v>69</v>
      </c>
    </row>
    <row r="116" spans="2:65" s="1" customFormat="1" ht="49.15" customHeight="1" x14ac:dyDescent="0.2">
      <c r="B116" s="28"/>
      <c r="C116" s="117" t="s">
        <v>233</v>
      </c>
      <c r="D116" s="117" t="s">
        <v>149</v>
      </c>
      <c r="E116" s="118" t="s">
        <v>186</v>
      </c>
      <c r="F116" s="119" t="s">
        <v>187</v>
      </c>
      <c r="G116" s="120" t="s">
        <v>180</v>
      </c>
      <c r="H116" s="121">
        <v>9522.9609999999993</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29.25" x14ac:dyDescent="0.2">
      <c r="B117" s="28"/>
      <c r="D117" s="131" t="s">
        <v>168</v>
      </c>
      <c r="F117" s="132" t="s">
        <v>362</v>
      </c>
      <c r="I117" s="133"/>
      <c r="L117" s="28"/>
      <c r="M117" s="134"/>
      <c r="T117" s="49"/>
      <c r="AT117" s="13" t="s">
        <v>168</v>
      </c>
      <c r="AU117" s="13" t="s">
        <v>69</v>
      </c>
    </row>
    <row r="118" spans="2:65" s="1" customFormat="1" ht="24.2" customHeight="1" x14ac:dyDescent="0.2">
      <c r="B118" s="28"/>
      <c r="C118" s="117" t="s">
        <v>199</v>
      </c>
      <c r="D118" s="117" t="s">
        <v>149</v>
      </c>
      <c r="E118" s="118" t="s">
        <v>220</v>
      </c>
      <c r="F118" s="119" t="s">
        <v>221</v>
      </c>
      <c r="G118" s="120" t="s">
        <v>172</v>
      </c>
      <c r="H118" s="121">
        <v>4.3419999999999996</v>
      </c>
      <c r="I118" s="122"/>
      <c r="J118" s="123">
        <f>ROUND(I118*H118,2)</f>
        <v>0</v>
      </c>
      <c r="K118" s="119" t="s">
        <v>139</v>
      </c>
      <c r="L118" s="28"/>
      <c r="M118" s="124" t="s">
        <v>19</v>
      </c>
      <c r="N118" s="125" t="s">
        <v>40</v>
      </c>
      <c r="P118" s="113">
        <f>O118*H118</f>
        <v>0</v>
      </c>
      <c r="Q118" s="113">
        <v>0</v>
      </c>
      <c r="R118" s="113">
        <f>Q118*H118</f>
        <v>0</v>
      </c>
      <c r="S118" s="113">
        <v>0</v>
      </c>
      <c r="T118" s="114">
        <f>S118*H118</f>
        <v>0</v>
      </c>
      <c r="AR118" s="115" t="s">
        <v>142</v>
      </c>
      <c r="AT118" s="115" t="s">
        <v>149</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48.75" x14ac:dyDescent="0.2">
      <c r="B119" s="28"/>
      <c r="D119" s="131" t="s">
        <v>168</v>
      </c>
      <c r="F119" s="132" t="s">
        <v>363</v>
      </c>
      <c r="I119" s="133"/>
      <c r="L119" s="28"/>
      <c r="M119" s="134"/>
      <c r="T119" s="49"/>
      <c r="AT119" s="13" t="s">
        <v>168</v>
      </c>
      <c r="AU119" s="13" t="s">
        <v>69</v>
      </c>
    </row>
    <row r="120" spans="2:65" s="1" customFormat="1" ht="24.2" customHeight="1" x14ac:dyDescent="0.2">
      <c r="B120" s="28"/>
      <c r="C120" s="117" t="s">
        <v>7</v>
      </c>
      <c r="D120" s="117" t="s">
        <v>149</v>
      </c>
      <c r="E120" s="118" t="s">
        <v>364</v>
      </c>
      <c r="F120" s="119" t="s">
        <v>365</v>
      </c>
      <c r="G120" s="120" t="s">
        <v>227</v>
      </c>
      <c r="H120" s="121">
        <v>1631</v>
      </c>
      <c r="I120" s="122"/>
      <c r="J120" s="123">
        <f>ROUND(I120*H120,2)</f>
        <v>0</v>
      </c>
      <c r="K120" s="119" t="s">
        <v>139</v>
      </c>
      <c r="L120" s="28"/>
      <c r="M120" s="124" t="s">
        <v>19</v>
      </c>
      <c r="N120" s="125" t="s">
        <v>40</v>
      </c>
      <c r="P120" s="113">
        <f>O120*H120</f>
        <v>0</v>
      </c>
      <c r="Q120" s="113">
        <v>0</v>
      </c>
      <c r="R120" s="113">
        <f>Q120*H120</f>
        <v>0</v>
      </c>
      <c r="S120" s="113">
        <v>0</v>
      </c>
      <c r="T120" s="114">
        <f>S120*H120</f>
        <v>0</v>
      </c>
      <c r="AR120" s="115" t="s">
        <v>142</v>
      </c>
      <c r="AT120" s="115" t="s">
        <v>149</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48.75" x14ac:dyDescent="0.2">
      <c r="B121" s="28"/>
      <c r="D121" s="131" t="s">
        <v>168</v>
      </c>
      <c r="F121" s="132" t="s">
        <v>366</v>
      </c>
      <c r="I121" s="133"/>
      <c r="L121" s="28"/>
      <c r="M121" s="134"/>
      <c r="T121" s="49"/>
      <c r="AT121" s="13" t="s">
        <v>168</v>
      </c>
      <c r="AU121" s="13" t="s">
        <v>69</v>
      </c>
    </row>
    <row r="122" spans="2:65" s="1" customFormat="1" ht="90" customHeight="1" x14ac:dyDescent="0.2">
      <c r="B122" s="28"/>
      <c r="C122" s="117" t="s">
        <v>204</v>
      </c>
      <c r="D122" s="117" t="s">
        <v>149</v>
      </c>
      <c r="E122" s="118" t="s">
        <v>229</v>
      </c>
      <c r="F122" s="119" t="s">
        <v>230</v>
      </c>
      <c r="G122" s="120" t="s">
        <v>138</v>
      </c>
      <c r="H122" s="121">
        <v>90</v>
      </c>
      <c r="I122" s="122"/>
      <c r="J122" s="123">
        <f>ROUND(I122*H122,2)</f>
        <v>0</v>
      </c>
      <c r="K122" s="119" t="s">
        <v>139</v>
      </c>
      <c r="L122" s="28"/>
      <c r="M122" s="124" t="s">
        <v>19</v>
      </c>
      <c r="N122" s="125" t="s">
        <v>40</v>
      </c>
      <c r="P122" s="113">
        <f>O122*H122</f>
        <v>0</v>
      </c>
      <c r="Q122" s="113">
        <v>0</v>
      </c>
      <c r="R122" s="113">
        <f>Q122*H122</f>
        <v>0</v>
      </c>
      <c r="S122" s="113">
        <v>0</v>
      </c>
      <c r="T122" s="114">
        <f>S122*H122</f>
        <v>0</v>
      </c>
      <c r="AR122" s="115" t="s">
        <v>142</v>
      </c>
      <c r="AT122" s="115" t="s">
        <v>149</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367</v>
      </c>
      <c r="I123" s="133"/>
      <c r="L123" s="28"/>
      <c r="M123" s="134"/>
      <c r="T123" s="49"/>
      <c r="AT123" s="13" t="s">
        <v>168</v>
      </c>
      <c r="AU123" s="13" t="s">
        <v>69</v>
      </c>
    </row>
    <row r="124" spans="2:65" s="1" customFormat="1" ht="90" customHeight="1" x14ac:dyDescent="0.2">
      <c r="B124" s="28"/>
      <c r="C124" s="117" t="s">
        <v>249</v>
      </c>
      <c r="D124" s="117" t="s">
        <v>149</v>
      </c>
      <c r="E124" s="118" t="s">
        <v>368</v>
      </c>
      <c r="F124" s="119" t="s">
        <v>369</v>
      </c>
      <c r="G124" s="120" t="s">
        <v>138</v>
      </c>
      <c r="H124" s="121">
        <v>79</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370</v>
      </c>
      <c r="I125" s="133"/>
      <c r="L125" s="28"/>
      <c r="M125" s="134"/>
      <c r="T125" s="49"/>
      <c r="AT125" s="13" t="s">
        <v>168</v>
      </c>
      <c r="AU125" s="13" t="s">
        <v>69</v>
      </c>
    </row>
    <row r="126" spans="2:65" s="1" customFormat="1" ht="37.9" customHeight="1" x14ac:dyDescent="0.2">
      <c r="B126" s="28"/>
      <c r="C126" s="117" t="s">
        <v>208</v>
      </c>
      <c r="D126" s="117" t="s">
        <v>149</v>
      </c>
      <c r="E126" s="118" t="s">
        <v>371</v>
      </c>
      <c r="F126" s="119" t="s">
        <v>372</v>
      </c>
      <c r="G126" s="120" t="s">
        <v>138</v>
      </c>
      <c r="H126" s="121">
        <v>7408</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19.5" x14ac:dyDescent="0.2">
      <c r="B127" s="28"/>
      <c r="D127" s="131" t="s">
        <v>168</v>
      </c>
      <c r="F127" s="132" t="s">
        <v>373</v>
      </c>
      <c r="I127" s="133"/>
      <c r="L127" s="28"/>
      <c r="M127" s="134"/>
      <c r="T127" s="49"/>
      <c r="AT127" s="13" t="s">
        <v>168</v>
      </c>
      <c r="AU127" s="13" t="s">
        <v>69</v>
      </c>
    </row>
    <row r="128" spans="2:65" s="1" customFormat="1" ht="55.5" customHeight="1" x14ac:dyDescent="0.2">
      <c r="B128" s="28"/>
      <c r="C128" s="117" t="s">
        <v>258</v>
      </c>
      <c r="D128" s="117" t="s">
        <v>149</v>
      </c>
      <c r="E128" s="118" t="s">
        <v>234</v>
      </c>
      <c r="F128" s="119" t="s">
        <v>235</v>
      </c>
      <c r="G128" s="120" t="s">
        <v>180</v>
      </c>
      <c r="H128" s="121">
        <v>78.923000000000002</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48.75" x14ac:dyDescent="0.2">
      <c r="B129" s="28"/>
      <c r="D129" s="131" t="s">
        <v>168</v>
      </c>
      <c r="F129" s="132" t="s">
        <v>374</v>
      </c>
      <c r="I129" s="133"/>
      <c r="L129" s="28"/>
      <c r="M129" s="134"/>
      <c r="T129" s="49"/>
      <c r="AT129" s="13" t="s">
        <v>168</v>
      </c>
      <c r="AU129" s="13" t="s">
        <v>69</v>
      </c>
    </row>
    <row r="130" spans="2:65" s="1" customFormat="1" ht="55.5" customHeight="1" x14ac:dyDescent="0.2">
      <c r="B130" s="28"/>
      <c r="C130" s="117" t="s">
        <v>213</v>
      </c>
      <c r="D130" s="117" t="s">
        <v>149</v>
      </c>
      <c r="E130" s="118" t="s">
        <v>238</v>
      </c>
      <c r="F130" s="119" t="s">
        <v>239</v>
      </c>
      <c r="G130" s="120" t="s">
        <v>227</v>
      </c>
      <c r="H130" s="121">
        <v>372</v>
      </c>
      <c r="I130" s="122"/>
      <c r="J130" s="123">
        <f>ROUND(I130*H130,2)</f>
        <v>0</v>
      </c>
      <c r="K130" s="119" t="s">
        <v>139</v>
      </c>
      <c r="L130" s="28"/>
      <c r="M130" s="124" t="s">
        <v>19</v>
      </c>
      <c r="N130" s="125" t="s">
        <v>40</v>
      </c>
      <c r="P130" s="113">
        <f>O130*H130</f>
        <v>0</v>
      </c>
      <c r="Q130" s="113">
        <v>0</v>
      </c>
      <c r="R130" s="113">
        <f>Q130*H130</f>
        <v>0</v>
      </c>
      <c r="S130" s="113">
        <v>0</v>
      </c>
      <c r="T130" s="114">
        <f>S130*H130</f>
        <v>0</v>
      </c>
      <c r="AR130" s="115" t="s">
        <v>142</v>
      </c>
      <c r="AT130" s="115" t="s">
        <v>149</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375</v>
      </c>
      <c r="I131" s="133"/>
      <c r="L131" s="28"/>
      <c r="M131" s="134"/>
      <c r="T131" s="49"/>
      <c r="AT131" s="13" t="s">
        <v>168</v>
      </c>
      <c r="AU131" s="13" t="s">
        <v>69</v>
      </c>
    </row>
    <row r="132" spans="2:65" s="1" customFormat="1" ht="55.5" customHeight="1" x14ac:dyDescent="0.2">
      <c r="B132" s="28"/>
      <c r="C132" s="117" t="s">
        <v>267</v>
      </c>
      <c r="D132" s="117" t="s">
        <v>149</v>
      </c>
      <c r="E132" s="118" t="s">
        <v>376</v>
      </c>
      <c r="F132" s="119" t="s">
        <v>377</v>
      </c>
      <c r="G132" s="120" t="s">
        <v>227</v>
      </c>
      <c r="H132" s="121">
        <v>150</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19.5" x14ac:dyDescent="0.2">
      <c r="B133" s="28"/>
      <c r="D133" s="131" t="s">
        <v>168</v>
      </c>
      <c r="F133" s="132" t="s">
        <v>378</v>
      </c>
      <c r="I133" s="133"/>
      <c r="L133" s="28"/>
      <c r="M133" s="134"/>
      <c r="T133" s="49"/>
      <c r="AT133" s="13" t="s">
        <v>168</v>
      </c>
      <c r="AU133" s="13" t="s">
        <v>69</v>
      </c>
    </row>
    <row r="134" spans="2:65" s="1" customFormat="1" ht="55.5" customHeight="1" x14ac:dyDescent="0.2">
      <c r="B134" s="28"/>
      <c r="C134" s="117" t="s">
        <v>215</v>
      </c>
      <c r="D134" s="117" t="s">
        <v>149</v>
      </c>
      <c r="E134" s="118" t="s">
        <v>379</v>
      </c>
      <c r="F134" s="119" t="s">
        <v>380</v>
      </c>
      <c r="G134" s="120" t="s">
        <v>227</v>
      </c>
      <c r="H134" s="121">
        <v>130</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19.5" x14ac:dyDescent="0.2">
      <c r="B135" s="28"/>
      <c r="D135" s="131" t="s">
        <v>168</v>
      </c>
      <c r="F135" s="132" t="s">
        <v>381</v>
      </c>
      <c r="I135" s="133"/>
      <c r="L135" s="28"/>
      <c r="M135" s="134"/>
      <c r="T135" s="49"/>
      <c r="AT135" s="13" t="s">
        <v>168</v>
      </c>
      <c r="AU135" s="13" t="s">
        <v>69</v>
      </c>
    </row>
    <row r="136" spans="2:65" s="1" customFormat="1" ht="55.5" customHeight="1" x14ac:dyDescent="0.2">
      <c r="B136" s="28"/>
      <c r="C136" s="117" t="s">
        <v>273</v>
      </c>
      <c r="D136" s="117" t="s">
        <v>149</v>
      </c>
      <c r="E136" s="118" t="s">
        <v>382</v>
      </c>
      <c r="F136" s="119" t="s">
        <v>383</v>
      </c>
      <c r="G136" s="120" t="s">
        <v>227</v>
      </c>
      <c r="H136" s="121">
        <v>410.3</v>
      </c>
      <c r="I136" s="122"/>
      <c r="J136" s="123">
        <f>ROUND(I136*H136,2)</f>
        <v>0</v>
      </c>
      <c r="K136" s="119" t="s">
        <v>139</v>
      </c>
      <c r="L136" s="28"/>
      <c r="M136" s="124" t="s">
        <v>19</v>
      </c>
      <c r="N136" s="125" t="s">
        <v>40</v>
      </c>
      <c r="P136" s="113">
        <f>O136*H136</f>
        <v>0</v>
      </c>
      <c r="Q136" s="113">
        <v>0</v>
      </c>
      <c r="R136" s="113">
        <f>Q136*H136</f>
        <v>0</v>
      </c>
      <c r="S136" s="113">
        <v>0</v>
      </c>
      <c r="T136" s="114">
        <f>S136*H136</f>
        <v>0</v>
      </c>
      <c r="AR136" s="115" t="s">
        <v>142</v>
      </c>
      <c r="AT136" s="115" t="s">
        <v>149</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384</v>
      </c>
      <c r="I137" s="133"/>
      <c r="L137" s="28"/>
      <c r="M137" s="134"/>
      <c r="T137" s="49"/>
      <c r="AT137" s="13" t="s">
        <v>168</v>
      </c>
      <c r="AU137" s="13" t="s">
        <v>69</v>
      </c>
    </row>
    <row r="138" spans="2:65" s="1" customFormat="1" ht="66.75" customHeight="1" x14ac:dyDescent="0.2">
      <c r="B138" s="28"/>
      <c r="C138" s="117" t="s">
        <v>218</v>
      </c>
      <c r="D138" s="117" t="s">
        <v>149</v>
      </c>
      <c r="E138" s="118" t="s">
        <v>385</v>
      </c>
      <c r="F138" s="119" t="s">
        <v>386</v>
      </c>
      <c r="G138" s="120" t="s">
        <v>227</v>
      </c>
      <c r="H138" s="121">
        <v>292.11200000000002</v>
      </c>
      <c r="I138" s="122"/>
      <c r="J138" s="123">
        <f>ROUND(I138*H138,2)</f>
        <v>0</v>
      </c>
      <c r="K138" s="119" t="s">
        <v>139</v>
      </c>
      <c r="L138" s="28"/>
      <c r="M138" s="124" t="s">
        <v>19</v>
      </c>
      <c r="N138" s="125" t="s">
        <v>40</v>
      </c>
      <c r="P138" s="113">
        <f>O138*H138</f>
        <v>0</v>
      </c>
      <c r="Q138" s="113">
        <v>0</v>
      </c>
      <c r="R138" s="113">
        <f>Q138*H138</f>
        <v>0</v>
      </c>
      <c r="S138" s="113">
        <v>0</v>
      </c>
      <c r="T138" s="114">
        <f>S138*H138</f>
        <v>0</v>
      </c>
      <c r="AR138" s="115" t="s">
        <v>142</v>
      </c>
      <c r="AT138" s="115" t="s">
        <v>149</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39" x14ac:dyDescent="0.2">
      <c r="B139" s="28"/>
      <c r="D139" s="131" t="s">
        <v>168</v>
      </c>
      <c r="F139" s="132" t="s">
        <v>387</v>
      </c>
      <c r="I139" s="133"/>
      <c r="L139" s="28"/>
      <c r="M139" s="134"/>
      <c r="T139" s="49"/>
      <c r="AT139" s="13" t="s">
        <v>168</v>
      </c>
      <c r="AU139" s="13" t="s">
        <v>69</v>
      </c>
    </row>
    <row r="140" spans="2:65" s="1" customFormat="1" ht="49.15" customHeight="1" x14ac:dyDescent="0.2">
      <c r="B140" s="28"/>
      <c r="C140" s="117" t="s">
        <v>280</v>
      </c>
      <c r="D140" s="117" t="s">
        <v>149</v>
      </c>
      <c r="E140" s="118" t="s">
        <v>388</v>
      </c>
      <c r="F140" s="119" t="s">
        <v>389</v>
      </c>
      <c r="G140" s="120" t="s">
        <v>180</v>
      </c>
      <c r="H140" s="121">
        <v>23.745000000000001</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58.5" x14ac:dyDescent="0.2">
      <c r="B141" s="28"/>
      <c r="D141" s="131" t="s">
        <v>168</v>
      </c>
      <c r="F141" s="132" t="s">
        <v>390</v>
      </c>
      <c r="I141" s="133"/>
      <c r="L141" s="28"/>
      <c r="M141" s="134"/>
      <c r="T141" s="49"/>
      <c r="AT141" s="13" t="s">
        <v>168</v>
      </c>
      <c r="AU141" s="13" t="s">
        <v>69</v>
      </c>
    </row>
    <row r="142" spans="2:65" s="1" customFormat="1" ht="24.2" customHeight="1" x14ac:dyDescent="0.2">
      <c r="B142" s="28"/>
      <c r="C142" s="117" t="s">
        <v>222</v>
      </c>
      <c r="D142" s="117" t="s">
        <v>149</v>
      </c>
      <c r="E142" s="118" t="s">
        <v>391</v>
      </c>
      <c r="F142" s="119" t="s">
        <v>392</v>
      </c>
      <c r="G142" s="120" t="s">
        <v>393</v>
      </c>
      <c r="H142" s="121">
        <v>7</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19.5" x14ac:dyDescent="0.2">
      <c r="B143" s="28"/>
      <c r="D143" s="131" t="s">
        <v>168</v>
      </c>
      <c r="F143" s="132" t="s">
        <v>394</v>
      </c>
      <c r="I143" s="133"/>
      <c r="L143" s="28"/>
      <c r="M143" s="134"/>
      <c r="T143" s="49"/>
      <c r="AT143" s="13" t="s">
        <v>168</v>
      </c>
      <c r="AU143" s="13" t="s">
        <v>69</v>
      </c>
    </row>
    <row r="144" spans="2:65" s="1" customFormat="1" ht="24.2" customHeight="1" x14ac:dyDescent="0.2">
      <c r="B144" s="28"/>
      <c r="C144" s="117" t="s">
        <v>289</v>
      </c>
      <c r="D144" s="117" t="s">
        <v>149</v>
      </c>
      <c r="E144" s="118" t="s">
        <v>395</v>
      </c>
      <c r="F144" s="119" t="s">
        <v>396</v>
      </c>
      <c r="G144" s="120" t="s">
        <v>393</v>
      </c>
      <c r="H144" s="121">
        <v>7</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19.5" x14ac:dyDescent="0.2">
      <c r="B145" s="28"/>
      <c r="D145" s="131" t="s">
        <v>168</v>
      </c>
      <c r="F145" s="132" t="s">
        <v>394</v>
      </c>
      <c r="I145" s="133"/>
      <c r="L145" s="28"/>
      <c r="M145" s="134"/>
      <c r="T145" s="49"/>
      <c r="AT145" s="13" t="s">
        <v>168</v>
      </c>
      <c r="AU145" s="13" t="s">
        <v>69</v>
      </c>
    </row>
    <row r="146" spans="2:65" s="1" customFormat="1" ht="37.9" customHeight="1" x14ac:dyDescent="0.2">
      <c r="B146" s="28"/>
      <c r="C146" s="117" t="s">
        <v>228</v>
      </c>
      <c r="D146" s="117" t="s">
        <v>149</v>
      </c>
      <c r="E146" s="118" t="s">
        <v>397</v>
      </c>
      <c r="F146" s="119" t="s">
        <v>398</v>
      </c>
      <c r="G146" s="120" t="s">
        <v>138</v>
      </c>
      <c r="H146" s="121">
        <v>21</v>
      </c>
      <c r="I146" s="122"/>
      <c r="J146" s="123">
        <f>ROUND(I146*H146,2)</f>
        <v>0</v>
      </c>
      <c r="K146" s="119" t="s">
        <v>139</v>
      </c>
      <c r="L146" s="28"/>
      <c r="M146" s="124" t="s">
        <v>19</v>
      </c>
      <c r="N146" s="125" t="s">
        <v>40</v>
      </c>
      <c r="P146" s="113">
        <f>O146*H146</f>
        <v>0</v>
      </c>
      <c r="Q146" s="113">
        <v>0</v>
      </c>
      <c r="R146" s="113">
        <f>Q146*H146</f>
        <v>0</v>
      </c>
      <c r="S146" s="113">
        <v>0</v>
      </c>
      <c r="T146" s="114">
        <f>S146*H146</f>
        <v>0</v>
      </c>
      <c r="AR146" s="115" t="s">
        <v>142</v>
      </c>
      <c r="AT146" s="115" t="s">
        <v>149</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399</v>
      </c>
      <c r="I147" s="133"/>
      <c r="L147" s="28"/>
      <c r="M147" s="134"/>
      <c r="T147" s="49"/>
      <c r="AT147" s="13" t="s">
        <v>168</v>
      </c>
      <c r="AU147" s="13" t="s">
        <v>69</v>
      </c>
    </row>
    <row r="148" spans="2:65" s="1" customFormat="1" ht="16.5" customHeight="1" x14ac:dyDescent="0.2">
      <c r="B148" s="28"/>
      <c r="C148" s="103" t="s">
        <v>297</v>
      </c>
      <c r="D148" s="103" t="s">
        <v>135</v>
      </c>
      <c r="E148" s="104" t="s">
        <v>400</v>
      </c>
      <c r="F148" s="105" t="s">
        <v>401</v>
      </c>
      <c r="G148" s="106" t="s">
        <v>138</v>
      </c>
      <c r="H148" s="107">
        <v>21</v>
      </c>
      <c r="I148" s="108"/>
      <c r="J148" s="109">
        <f>ROUND(I148*H148,2)</f>
        <v>0</v>
      </c>
      <c r="K148" s="105" t="s">
        <v>139</v>
      </c>
      <c r="L148" s="110"/>
      <c r="M148" s="111" t="s">
        <v>19</v>
      </c>
      <c r="N148" s="112" t="s">
        <v>40</v>
      </c>
      <c r="P148" s="113">
        <f>O148*H148</f>
        <v>0</v>
      </c>
      <c r="Q148" s="113">
        <v>0</v>
      </c>
      <c r="R148" s="113">
        <f>Q148*H148</f>
        <v>0</v>
      </c>
      <c r="S148" s="113">
        <v>0</v>
      </c>
      <c r="T148" s="114">
        <f>S148*H148</f>
        <v>0</v>
      </c>
      <c r="AR148" s="115" t="s">
        <v>140</v>
      </c>
      <c r="AT148" s="115" t="s">
        <v>135</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16.5" customHeight="1" x14ac:dyDescent="0.2">
      <c r="B149" s="28"/>
      <c r="C149" s="103" t="s">
        <v>231</v>
      </c>
      <c r="D149" s="103" t="s">
        <v>135</v>
      </c>
      <c r="E149" s="104" t="s">
        <v>402</v>
      </c>
      <c r="F149" s="105" t="s">
        <v>403</v>
      </c>
      <c r="G149" s="106" t="s">
        <v>404</v>
      </c>
      <c r="H149" s="107">
        <v>20</v>
      </c>
      <c r="I149" s="108"/>
      <c r="J149" s="109">
        <f>ROUND(I149*H149,2)</f>
        <v>0</v>
      </c>
      <c r="K149" s="105" t="s">
        <v>139</v>
      </c>
      <c r="L149" s="110"/>
      <c r="M149" s="111" t="s">
        <v>19</v>
      </c>
      <c r="N149" s="112" t="s">
        <v>40</v>
      </c>
      <c r="P149" s="113">
        <f>O149*H149</f>
        <v>0</v>
      </c>
      <c r="Q149" s="113">
        <v>0</v>
      </c>
      <c r="R149" s="113">
        <f>Q149*H149</f>
        <v>0</v>
      </c>
      <c r="S149" s="113">
        <v>0</v>
      </c>
      <c r="T149" s="114">
        <f>S149*H149</f>
        <v>0</v>
      </c>
      <c r="AR149" s="115" t="s">
        <v>140</v>
      </c>
      <c r="AT149" s="115" t="s">
        <v>135</v>
      </c>
      <c r="AU149" s="115" t="s">
        <v>69</v>
      </c>
      <c r="AY149" s="13" t="s">
        <v>141</v>
      </c>
      <c r="BE149" s="116">
        <f>IF(N149="základní",J149,0)</f>
        <v>0</v>
      </c>
      <c r="BF149" s="116">
        <f>IF(N149="snížená",J149,0)</f>
        <v>0</v>
      </c>
      <c r="BG149" s="116">
        <f>IF(N149="zákl. přenesená",J149,0)</f>
        <v>0</v>
      </c>
      <c r="BH149" s="116">
        <f>IF(N149="sníž. přenesená",J149,0)</f>
        <v>0</v>
      </c>
      <c r="BI149" s="116">
        <f>IF(N149="nulová",J149,0)</f>
        <v>0</v>
      </c>
      <c r="BJ149" s="13" t="s">
        <v>77</v>
      </c>
      <c r="BK149" s="116">
        <f>ROUND(I149*H149,2)</f>
        <v>0</v>
      </c>
      <c r="BL149" s="13" t="s">
        <v>142</v>
      </c>
      <c r="BM149" s="115" t="s">
        <v>303</v>
      </c>
    </row>
    <row r="150" spans="2:65" s="1" customFormat="1" ht="44.25" customHeight="1" x14ac:dyDescent="0.2">
      <c r="B150" s="28"/>
      <c r="C150" s="117" t="s">
        <v>305</v>
      </c>
      <c r="D150" s="117" t="s">
        <v>149</v>
      </c>
      <c r="E150" s="118" t="s">
        <v>178</v>
      </c>
      <c r="F150" s="119" t="s">
        <v>179</v>
      </c>
      <c r="G150" s="120" t="s">
        <v>180</v>
      </c>
      <c r="H150" s="121">
        <v>3.74</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308</v>
      </c>
    </row>
    <row r="151" spans="2:65" s="1" customFormat="1" ht="39" x14ac:dyDescent="0.2">
      <c r="B151" s="28"/>
      <c r="D151" s="131" t="s">
        <v>168</v>
      </c>
      <c r="F151" s="132" t="s">
        <v>405</v>
      </c>
      <c r="I151" s="133"/>
      <c r="L151" s="28"/>
      <c r="M151" s="134"/>
      <c r="T151" s="49"/>
      <c r="AT151" s="13" t="s">
        <v>168</v>
      </c>
      <c r="AU151" s="13" t="s">
        <v>69</v>
      </c>
    </row>
    <row r="152" spans="2:65" s="1" customFormat="1" ht="49.15" customHeight="1" x14ac:dyDescent="0.2">
      <c r="B152" s="28"/>
      <c r="C152" s="117" t="s">
        <v>236</v>
      </c>
      <c r="D152" s="117" t="s">
        <v>149</v>
      </c>
      <c r="E152" s="118" t="s">
        <v>186</v>
      </c>
      <c r="F152" s="119" t="s">
        <v>187</v>
      </c>
      <c r="G152" s="120" t="s">
        <v>180</v>
      </c>
      <c r="H152" s="121">
        <v>18.7</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309</v>
      </c>
    </row>
    <row r="153" spans="2:65" s="1" customFormat="1" ht="19.5" x14ac:dyDescent="0.2">
      <c r="B153" s="28"/>
      <c r="D153" s="131" t="s">
        <v>168</v>
      </c>
      <c r="F153" s="132" t="s">
        <v>406</v>
      </c>
      <c r="I153" s="133"/>
      <c r="L153" s="28"/>
      <c r="M153" s="134"/>
      <c r="T153" s="49"/>
      <c r="AT153" s="13" t="s">
        <v>168</v>
      </c>
      <c r="AU153" s="13" t="s">
        <v>69</v>
      </c>
    </row>
    <row r="154" spans="2:65" s="1" customFormat="1" ht="33" customHeight="1" x14ac:dyDescent="0.2">
      <c r="B154" s="28"/>
      <c r="C154" s="117" t="s">
        <v>311</v>
      </c>
      <c r="D154" s="117" t="s">
        <v>149</v>
      </c>
      <c r="E154" s="118" t="s">
        <v>407</v>
      </c>
      <c r="F154" s="119" t="s">
        <v>408</v>
      </c>
      <c r="G154" s="120" t="s">
        <v>138</v>
      </c>
      <c r="H154" s="121">
        <v>68</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313</v>
      </c>
    </row>
    <row r="155" spans="2:65" s="1" customFormat="1" ht="19.5" x14ac:dyDescent="0.2">
      <c r="B155" s="28"/>
      <c r="D155" s="131" t="s">
        <v>168</v>
      </c>
      <c r="F155" s="132" t="s">
        <v>409</v>
      </c>
      <c r="I155" s="133"/>
      <c r="L155" s="28"/>
      <c r="M155" s="134"/>
      <c r="T155" s="49"/>
      <c r="AT155" s="13" t="s">
        <v>168</v>
      </c>
      <c r="AU155" s="13" t="s">
        <v>69</v>
      </c>
    </row>
    <row r="156" spans="2:65" s="1" customFormat="1" ht="16.5" customHeight="1" x14ac:dyDescent="0.2">
      <c r="B156" s="28"/>
      <c r="C156" s="117" t="s">
        <v>240</v>
      </c>
      <c r="D156" s="117" t="s">
        <v>149</v>
      </c>
      <c r="E156" s="118" t="s">
        <v>410</v>
      </c>
      <c r="F156" s="119" t="s">
        <v>411</v>
      </c>
      <c r="G156" s="120" t="s">
        <v>138</v>
      </c>
      <c r="H156" s="121">
        <v>60</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316</v>
      </c>
    </row>
    <row r="157" spans="2:65" s="1" customFormat="1" ht="19.5" x14ac:dyDescent="0.2">
      <c r="B157" s="28"/>
      <c r="D157" s="131" t="s">
        <v>168</v>
      </c>
      <c r="F157" s="132" t="s">
        <v>412</v>
      </c>
      <c r="I157" s="133"/>
      <c r="L157" s="28"/>
      <c r="M157" s="134"/>
      <c r="T157" s="49"/>
      <c r="AT157" s="13" t="s">
        <v>168</v>
      </c>
      <c r="AU157" s="13" t="s">
        <v>69</v>
      </c>
    </row>
    <row r="158" spans="2:65" s="1" customFormat="1" ht="37.9" customHeight="1" x14ac:dyDescent="0.2">
      <c r="B158" s="28"/>
      <c r="C158" s="117" t="s">
        <v>318</v>
      </c>
      <c r="D158" s="117" t="s">
        <v>149</v>
      </c>
      <c r="E158" s="118" t="s">
        <v>413</v>
      </c>
      <c r="F158" s="119" t="s">
        <v>414</v>
      </c>
      <c r="G158" s="120" t="s">
        <v>138</v>
      </c>
      <c r="H158" s="121">
        <v>40</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321</v>
      </c>
    </row>
    <row r="159" spans="2:65" s="1" customFormat="1" ht="19.5" x14ac:dyDescent="0.2">
      <c r="B159" s="28"/>
      <c r="D159" s="131" t="s">
        <v>168</v>
      </c>
      <c r="F159" s="132" t="s">
        <v>415</v>
      </c>
      <c r="I159" s="133"/>
      <c r="L159" s="28"/>
      <c r="M159" s="134"/>
      <c r="T159" s="49"/>
      <c r="AT159" s="13" t="s">
        <v>168</v>
      </c>
      <c r="AU159" s="13" t="s">
        <v>69</v>
      </c>
    </row>
    <row r="160" spans="2:65" s="1" customFormat="1" ht="37.9" customHeight="1" x14ac:dyDescent="0.2">
      <c r="B160" s="28"/>
      <c r="C160" s="117" t="s">
        <v>242</v>
      </c>
      <c r="D160" s="117" t="s">
        <v>149</v>
      </c>
      <c r="E160" s="118" t="s">
        <v>416</v>
      </c>
      <c r="F160" s="119" t="s">
        <v>417</v>
      </c>
      <c r="G160" s="120" t="s">
        <v>138</v>
      </c>
      <c r="H160" s="121">
        <v>20</v>
      </c>
      <c r="I160" s="122"/>
      <c r="J160" s="123">
        <f>ROUND(I160*H160,2)</f>
        <v>0</v>
      </c>
      <c r="K160" s="119" t="s">
        <v>139</v>
      </c>
      <c r="L160" s="28"/>
      <c r="M160" s="124" t="s">
        <v>19</v>
      </c>
      <c r="N160" s="125" t="s">
        <v>40</v>
      </c>
      <c r="P160" s="113">
        <f>O160*H160</f>
        <v>0</v>
      </c>
      <c r="Q160" s="113">
        <v>0</v>
      </c>
      <c r="R160" s="113">
        <f>Q160*H160</f>
        <v>0</v>
      </c>
      <c r="S160" s="113">
        <v>0</v>
      </c>
      <c r="T160" s="114">
        <f>S160*H160</f>
        <v>0</v>
      </c>
      <c r="AR160" s="115" t="s">
        <v>142</v>
      </c>
      <c r="AT160" s="115" t="s">
        <v>149</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322</v>
      </c>
    </row>
    <row r="161" spans="2:65" s="1" customFormat="1" ht="19.5" x14ac:dyDescent="0.2">
      <c r="B161" s="28"/>
      <c r="D161" s="131" t="s">
        <v>168</v>
      </c>
      <c r="F161" s="132" t="s">
        <v>418</v>
      </c>
      <c r="I161" s="133"/>
      <c r="L161" s="28"/>
      <c r="M161" s="134"/>
      <c r="T161" s="49"/>
      <c r="AT161" s="13" t="s">
        <v>168</v>
      </c>
      <c r="AU161" s="13" t="s">
        <v>69</v>
      </c>
    </row>
    <row r="162" spans="2:65" s="1" customFormat="1" ht="55.5" customHeight="1" x14ac:dyDescent="0.2">
      <c r="B162" s="28"/>
      <c r="C162" s="117" t="s">
        <v>323</v>
      </c>
      <c r="D162" s="117" t="s">
        <v>149</v>
      </c>
      <c r="E162" s="118" t="s">
        <v>234</v>
      </c>
      <c r="F162" s="119" t="s">
        <v>235</v>
      </c>
      <c r="G162" s="120" t="s">
        <v>180</v>
      </c>
      <c r="H162" s="121">
        <v>107.831</v>
      </c>
      <c r="I162" s="122"/>
      <c r="J162" s="123">
        <f>ROUND(I162*H162,2)</f>
        <v>0</v>
      </c>
      <c r="K162" s="119" t="s">
        <v>139</v>
      </c>
      <c r="L162" s="28"/>
      <c r="M162" s="124" t="s">
        <v>19</v>
      </c>
      <c r="N162" s="125" t="s">
        <v>40</v>
      </c>
      <c r="P162" s="113">
        <f>O162*H162</f>
        <v>0</v>
      </c>
      <c r="Q162" s="113">
        <v>0</v>
      </c>
      <c r="R162" s="113">
        <f>Q162*H162</f>
        <v>0</v>
      </c>
      <c r="S162" s="113">
        <v>0</v>
      </c>
      <c r="T162" s="114">
        <f>S162*H162</f>
        <v>0</v>
      </c>
      <c r="AR162" s="115" t="s">
        <v>142</v>
      </c>
      <c r="AT162" s="115" t="s">
        <v>149</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326</v>
      </c>
    </row>
    <row r="163" spans="2:65" s="1" customFormat="1" ht="58.5" x14ac:dyDescent="0.2">
      <c r="B163" s="28"/>
      <c r="D163" s="131" t="s">
        <v>168</v>
      </c>
      <c r="F163" s="132" t="s">
        <v>419</v>
      </c>
      <c r="I163" s="133"/>
      <c r="L163" s="28"/>
      <c r="M163" s="134"/>
      <c r="T163" s="49"/>
      <c r="AT163" s="13" t="s">
        <v>168</v>
      </c>
      <c r="AU163" s="13" t="s">
        <v>69</v>
      </c>
    </row>
    <row r="164" spans="2:65" s="1" customFormat="1" ht="55.5" customHeight="1" x14ac:dyDescent="0.2">
      <c r="B164" s="28"/>
      <c r="C164" s="117" t="s">
        <v>247</v>
      </c>
      <c r="D164" s="117" t="s">
        <v>149</v>
      </c>
      <c r="E164" s="118" t="s">
        <v>244</v>
      </c>
      <c r="F164" s="119" t="s">
        <v>245</v>
      </c>
      <c r="G164" s="120" t="s">
        <v>246</v>
      </c>
      <c r="H164" s="121">
        <v>256</v>
      </c>
      <c r="I164" s="122"/>
      <c r="J164" s="123">
        <f>ROUND(I164*H164,2)</f>
        <v>0</v>
      </c>
      <c r="K164" s="119" t="s">
        <v>139</v>
      </c>
      <c r="L164" s="28"/>
      <c r="M164" s="124" t="s">
        <v>19</v>
      </c>
      <c r="N164" s="125" t="s">
        <v>40</v>
      </c>
      <c r="P164" s="113">
        <f>O164*H164</f>
        <v>0</v>
      </c>
      <c r="Q164" s="113">
        <v>0</v>
      </c>
      <c r="R164" s="113">
        <f>Q164*H164</f>
        <v>0</v>
      </c>
      <c r="S164" s="113">
        <v>0</v>
      </c>
      <c r="T164" s="114">
        <f>S164*H164</f>
        <v>0</v>
      </c>
      <c r="AR164" s="115" t="s">
        <v>142</v>
      </c>
      <c r="AT164" s="115" t="s">
        <v>149</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330</v>
      </c>
    </row>
    <row r="165" spans="2:65" s="1" customFormat="1" ht="19.5" x14ac:dyDescent="0.2">
      <c r="B165" s="28"/>
      <c r="D165" s="131" t="s">
        <v>168</v>
      </c>
      <c r="F165" s="132" t="s">
        <v>341</v>
      </c>
      <c r="I165" s="133"/>
      <c r="L165" s="28"/>
      <c r="M165" s="134"/>
      <c r="T165" s="49"/>
      <c r="AT165" s="13" t="s">
        <v>168</v>
      </c>
      <c r="AU165" s="13" t="s">
        <v>69</v>
      </c>
    </row>
    <row r="166" spans="2:65" s="1" customFormat="1" ht="49.15" customHeight="1" x14ac:dyDescent="0.2">
      <c r="B166" s="28"/>
      <c r="C166" s="117" t="s">
        <v>420</v>
      </c>
      <c r="D166" s="117" t="s">
        <v>149</v>
      </c>
      <c r="E166" s="118" t="s">
        <v>250</v>
      </c>
      <c r="F166" s="119" t="s">
        <v>251</v>
      </c>
      <c r="G166" s="120" t="s">
        <v>246</v>
      </c>
      <c r="H166" s="121">
        <v>40</v>
      </c>
      <c r="I166" s="122"/>
      <c r="J166" s="123">
        <f>ROUND(I166*H166,2)</f>
        <v>0</v>
      </c>
      <c r="K166" s="119" t="s">
        <v>139</v>
      </c>
      <c r="L166" s="28"/>
      <c r="M166" s="124" t="s">
        <v>19</v>
      </c>
      <c r="N166" s="125" t="s">
        <v>40</v>
      </c>
      <c r="P166" s="113">
        <f>O166*H166</f>
        <v>0</v>
      </c>
      <c r="Q166" s="113">
        <v>0</v>
      </c>
      <c r="R166" s="113">
        <f>Q166*H166</f>
        <v>0</v>
      </c>
      <c r="S166" s="113">
        <v>0</v>
      </c>
      <c r="T166" s="114">
        <f>S166*H166</f>
        <v>0</v>
      </c>
      <c r="AR166" s="115" t="s">
        <v>142</v>
      </c>
      <c r="AT166" s="115" t="s">
        <v>149</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421</v>
      </c>
    </row>
    <row r="167" spans="2:65" s="1" customFormat="1" ht="19.5" x14ac:dyDescent="0.2">
      <c r="B167" s="28"/>
      <c r="D167" s="131" t="s">
        <v>168</v>
      </c>
      <c r="F167" s="132" t="s">
        <v>422</v>
      </c>
      <c r="I167" s="133"/>
      <c r="L167" s="28"/>
      <c r="M167" s="134"/>
      <c r="T167" s="49"/>
      <c r="AT167" s="13" t="s">
        <v>168</v>
      </c>
      <c r="AU167" s="13" t="s">
        <v>69</v>
      </c>
    </row>
    <row r="168" spans="2:65" s="1" customFormat="1" ht="49.15" customHeight="1" x14ac:dyDescent="0.2">
      <c r="B168" s="28"/>
      <c r="C168" s="117" t="s">
        <v>252</v>
      </c>
      <c r="D168" s="117" t="s">
        <v>149</v>
      </c>
      <c r="E168" s="118" t="s">
        <v>254</v>
      </c>
      <c r="F168" s="119" t="s">
        <v>255</v>
      </c>
      <c r="G168" s="120" t="s">
        <v>227</v>
      </c>
      <c r="H168" s="121">
        <v>200</v>
      </c>
      <c r="I168" s="122"/>
      <c r="J168" s="123">
        <f>ROUND(I168*H168,2)</f>
        <v>0</v>
      </c>
      <c r="K168" s="119" t="s">
        <v>139</v>
      </c>
      <c r="L168" s="28"/>
      <c r="M168" s="124" t="s">
        <v>19</v>
      </c>
      <c r="N168" s="125" t="s">
        <v>40</v>
      </c>
      <c r="P168" s="113">
        <f>O168*H168</f>
        <v>0</v>
      </c>
      <c r="Q168" s="113">
        <v>0</v>
      </c>
      <c r="R168" s="113">
        <f>Q168*H168</f>
        <v>0</v>
      </c>
      <c r="S168" s="113">
        <v>0</v>
      </c>
      <c r="T168" s="114">
        <f>S168*H168</f>
        <v>0</v>
      </c>
      <c r="AR168" s="115" t="s">
        <v>142</v>
      </c>
      <c r="AT168" s="115" t="s">
        <v>149</v>
      </c>
      <c r="AU168" s="115" t="s">
        <v>69</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423</v>
      </c>
    </row>
    <row r="169" spans="2:65" s="1" customFormat="1" ht="19.5" x14ac:dyDescent="0.2">
      <c r="B169" s="28"/>
      <c r="D169" s="131" t="s">
        <v>168</v>
      </c>
      <c r="F169" s="132" t="s">
        <v>424</v>
      </c>
      <c r="I169" s="133"/>
      <c r="L169" s="28"/>
      <c r="M169" s="134"/>
      <c r="T169" s="49"/>
      <c r="AT169" s="13" t="s">
        <v>168</v>
      </c>
      <c r="AU169" s="13" t="s">
        <v>69</v>
      </c>
    </row>
    <row r="170" spans="2:65" s="1" customFormat="1" ht="49.15" customHeight="1" x14ac:dyDescent="0.2">
      <c r="B170" s="28"/>
      <c r="C170" s="117" t="s">
        <v>425</v>
      </c>
      <c r="D170" s="117" t="s">
        <v>149</v>
      </c>
      <c r="E170" s="118" t="s">
        <v>259</v>
      </c>
      <c r="F170" s="119" t="s">
        <v>260</v>
      </c>
      <c r="G170" s="120" t="s">
        <v>227</v>
      </c>
      <c r="H170" s="121">
        <v>200</v>
      </c>
      <c r="I170" s="122"/>
      <c r="J170" s="123">
        <f>ROUND(I170*H170,2)</f>
        <v>0</v>
      </c>
      <c r="K170" s="119" t="s">
        <v>139</v>
      </c>
      <c r="L170" s="28"/>
      <c r="M170" s="124" t="s">
        <v>19</v>
      </c>
      <c r="N170" s="125" t="s">
        <v>40</v>
      </c>
      <c r="P170" s="113">
        <f>O170*H170</f>
        <v>0</v>
      </c>
      <c r="Q170" s="113">
        <v>0</v>
      </c>
      <c r="R170" s="113">
        <f>Q170*H170</f>
        <v>0</v>
      </c>
      <c r="S170" s="113">
        <v>0</v>
      </c>
      <c r="T170" s="114">
        <f>S170*H170</f>
        <v>0</v>
      </c>
      <c r="AR170" s="115" t="s">
        <v>142</v>
      </c>
      <c r="AT170" s="115" t="s">
        <v>149</v>
      </c>
      <c r="AU170" s="115" t="s">
        <v>69</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426</v>
      </c>
    </row>
    <row r="171" spans="2:65" s="1" customFormat="1" ht="19.5" x14ac:dyDescent="0.2">
      <c r="B171" s="28"/>
      <c r="D171" s="131" t="s">
        <v>168</v>
      </c>
      <c r="F171" s="132" t="s">
        <v>424</v>
      </c>
      <c r="I171" s="133"/>
      <c r="L171" s="28"/>
      <c r="M171" s="134"/>
      <c r="T171" s="49"/>
      <c r="AT171" s="13" t="s">
        <v>168</v>
      </c>
      <c r="AU171" s="13" t="s">
        <v>69</v>
      </c>
    </row>
    <row r="172" spans="2:65" s="1" customFormat="1" ht="37.9" customHeight="1" x14ac:dyDescent="0.2">
      <c r="B172" s="28"/>
      <c r="C172" s="117" t="s">
        <v>256</v>
      </c>
      <c r="D172" s="117" t="s">
        <v>149</v>
      </c>
      <c r="E172" s="118" t="s">
        <v>427</v>
      </c>
      <c r="F172" s="119" t="s">
        <v>428</v>
      </c>
      <c r="G172" s="120" t="s">
        <v>227</v>
      </c>
      <c r="H172" s="121">
        <v>2670</v>
      </c>
      <c r="I172" s="122"/>
      <c r="J172" s="123">
        <f>ROUND(I172*H172,2)</f>
        <v>0</v>
      </c>
      <c r="K172" s="119" t="s">
        <v>139</v>
      </c>
      <c r="L172" s="28"/>
      <c r="M172" s="124" t="s">
        <v>19</v>
      </c>
      <c r="N172" s="125" t="s">
        <v>40</v>
      </c>
      <c r="P172" s="113">
        <f>O172*H172</f>
        <v>0</v>
      </c>
      <c r="Q172" s="113">
        <v>0</v>
      </c>
      <c r="R172" s="113">
        <f>Q172*H172</f>
        <v>0</v>
      </c>
      <c r="S172" s="113">
        <v>0</v>
      </c>
      <c r="T172" s="114">
        <f>S172*H172</f>
        <v>0</v>
      </c>
      <c r="AR172" s="115" t="s">
        <v>142</v>
      </c>
      <c r="AT172" s="115" t="s">
        <v>149</v>
      </c>
      <c r="AU172" s="115" t="s">
        <v>69</v>
      </c>
      <c r="AY172" s="13" t="s">
        <v>141</v>
      </c>
      <c r="BE172" s="116">
        <f>IF(N172="základní",J172,0)</f>
        <v>0</v>
      </c>
      <c r="BF172" s="116">
        <f>IF(N172="snížená",J172,0)</f>
        <v>0</v>
      </c>
      <c r="BG172" s="116">
        <f>IF(N172="zákl. přenesená",J172,0)</f>
        <v>0</v>
      </c>
      <c r="BH172" s="116">
        <f>IF(N172="sníž. přenesená",J172,0)</f>
        <v>0</v>
      </c>
      <c r="BI172" s="116">
        <f>IF(N172="nulová",J172,0)</f>
        <v>0</v>
      </c>
      <c r="BJ172" s="13" t="s">
        <v>77</v>
      </c>
      <c r="BK172" s="116">
        <f>ROUND(I172*H172,2)</f>
        <v>0</v>
      </c>
      <c r="BL172" s="13" t="s">
        <v>142</v>
      </c>
      <c r="BM172" s="115" t="s">
        <v>429</v>
      </c>
    </row>
    <row r="173" spans="2:65" s="1" customFormat="1" ht="19.5" x14ac:dyDescent="0.2">
      <c r="B173" s="28"/>
      <c r="D173" s="131" t="s">
        <v>168</v>
      </c>
      <c r="F173" s="132" t="s">
        <v>430</v>
      </c>
      <c r="I173" s="133"/>
      <c r="L173" s="28"/>
      <c r="M173" s="134"/>
      <c r="T173" s="49"/>
      <c r="AT173" s="13" t="s">
        <v>168</v>
      </c>
      <c r="AU173" s="13" t="s">
        <v>69</v>
      </c>
    </row>
    <row r="174" spans="2:65" s="1" customFormat="1" ht="37.9" customHeight="1" x14ac:dyDescent="0.2">
      <c r="B174" s="28"/>
      <c r="C174" s="117" t="s">
        <v>431</v>
      </c>
      <c r="D174" s="117" t="s">
        <v>149</v>
      </c>
      <c r="E174" s="118" t="s">
        <v>432</v>
      </c>
      <c r="F174" s="119" t="s">
        <v>433</v>
      </c>
      <c r="G174" s="120" t="s">
        <v>227</v>
      </c>
      <c r="H174" s="121">
        <v>2670</v>
      </c>
      <c r="I174" s="122"/>
      <c r="J174" s="123">
        <f>ROUND(I174*H174,2)</f>
        <v>0</v>
      </c>
      <c r="K174" s="119" t="s">
        <v>139</v>
      </c>
      <c r="L174" s="28"/>
      <c r="M174" s="124" t="s">
        <v>19</v>
      </c>
      <c r="N174" s="125" t="s">
        <v>40</v>
      </c>
      <c r="P174" s="113">
        <f>O174*H174</f>
        <v>0</v>
      </c>
      <c r="Q174" s="113">
        <v>0</v>
      </c>
      <c r="R174" s="113">
        <f>Q174*H174</f>
        <v>0</v>
      </c>
      <c r="S174" s="113">
        <v>0</v>
      </c>
      <c r="T174" s="114">
        <f>S174*H174</f>
        <v>0</v>
      </c>
      <c r="AR174" s="115" t="s">
        <v>142</v>
      </c>
      <c r="AT174" s="115" t="s">
        <v>149</v>
      </c>
      <c r="AU174" s="115" t="s">
        <v>69</v>
      </c>
      <c r="AY174" s="13" t="s">
        <v>141</v>
      </c>
      <c r="BE174" s="116">
        <f>IF(N174="základní",J174,0)</f>
        <v>0</v>
      </c>
      <c r="BF174" s="116">
        <f>IF(N174="snížená",J174,0)</f>
        <v>0</v>
      </c>
      <c r="BG174" s="116">
        <f>IF(N174="zákl. přenesená",J174,0)</f>
        <v>0</v>
      </c>
      <c r="BH174" s="116">
        <f>IF(N174="sníž. přenesená",J174,0)</f>
        <v>0</v>
      </c>
      <c r="BI174" s="116">
        <f>IF(N174="nulová",J174,0)</f>
        <v>0</v>
      </c>
      <c r="BJ174" s="13" t="s">
        <v>77</v>
      </c>
      <c r="BK174" s="116">
        <f>ROUND(I174*H174,2)</f>
        <v>0</v>
      </c>
      <c r="BL174" s="13" t="s">
        <v>142</v>
      </c>
      <c r="BM174" s="115" t="s">
        <v>434</v>
      </c>
    </row>
    <row r="175" spans="2:65" s="1" customFormat="1" ht="19.5" x14ac:dyDescent="0.2">
      <c r="B175" s="28"/>
      <c r="D175" s="131" t="s">
        <v>168</v>
      </c>
      <c r="F175" s="132" t="s">
        <v>430</v>
      </c>
      <c r="I175" s="133"/>
      <c r="L175" s="28"/>
      <c r="M175" s="134"/>
      <c r="T175" s="49"/>
      <c r="AT175" s="13" t="s">
        <v>168</v>
      </c>
      <c r="AU175" s="13" t="s">
        <v>69</v>
      </c>
    </row>
    <row r="176" spans="2:65" s="1" customFormat="1" ht="101.25" customHeight="1" x14ac:dyDescent="0.2">
      <c r="B176" s="28"/>
      <c r="C176" s="117" t="s">
        <v>261</v>
      </c>
      <c r="D176" s="117" t="s">
        <v>149</v>
      </c>
      <c r="E176" s="118" t="s">
        <v>435</v>
      </c>
      <c r="F176" s="119" t="s">
        <v>436</v>
      </c>
      <c r="G176" s="120" t="s">
        <v>227</v>
      </c>
      <c r="H176" s="121">
        <v>2660.7240000000002</v>
      </c>
      <c r="I176" s="122"/>
      <c r="J176" s="123">
        <f>ROUND(I176*H176,2)</f>
        <v>0</v>
      </c>
      <c r="K176" s="119" t="s">
        <v>139</v>
      </c>
      <c r="L176" s="28"/>
      <c r="M176" s="124" t="s">
        <v>19</v>
      </c>
      <c r="N176" s="125" t="s">
        <v>40</v>
      </c>
      <c r="P176" s="113">
        <f>O176*H176</f>
        <v>0</v>
      </c>
      <c r="Q176" s="113">
        <v>0</v>
      </c>
      <c r="R176" s="113">
        <f>Q176*H176</f>
        <v>0</v>
      </c>
      <c r="S176" s="113">
        <v>0</v>
      </c>
      <c r="T176" s="114">
        <f>S176*H176</f>
        <v>0</v>
      </c>
      <c r="AR176" s="115" t="s">
        <v>142</v>
      </c>
      <c r="AT176" s="115" t="s">
        <v>149</v>
      </c>
      <c r="AU176" s="115" t="s">
        <v>69</v>
      </c>
      <c r="AY176" s="13" t="s">
        <v>141</v>
      </c>
      <c r="BE176" s="116">
        <f>IF(N176="základní",J176,0)</f>
        <v>0</v>
      </c>
      <c r="BF176" s="116">
        <f>IF(N176="snížená",J176,0)</f>
        <v>0</v>
      </c>
      <c r="BG176" s="116">
        <f>IF(N176="zákl. přenesená",J176,0)</f>
        <v>0</v>
      </c>
      <c r="BH176" s="116">
        <f>IF(N176="sníž. přenesená",J176,0)</f>
        <v>0</v>
      </c>
      <c r="BI176" s="116">
        <f>IF(N176="nulová",J176,0)</f>
        <v>0</v>
      </c>
      <c r="BJ176" s="13" t="s">
        <v>77</v>
      </c>
      <c r="BK176" s="116">
        <f>ROUND(I176*H176,2)</f>
        <v>0</v>
      </c>
      <c r="BL176" s="13" t="s">
        <v>142</v>
      </c>
      <c r="BM176" s="115" t="s">
        <v>437</v>
      </c>
    </row>
    <row r="177" spans="2:65" s="1" customFormat="1" ht="19.5" x14ac:dyDescent="0.2">
      <c r="B177" s="28"/>
      <c r="D177" s="131" t="s">
        <v>168</v>
      </c>
      <c r="F177" s="132" t="s">
        <v>438</v>
      </c>
      <c r="I177" s="133"/>
      <c r="L177" s="28"/>
      <c r="M177" s="134"/>
      <c r="T177" s="49"/>
      <c r="AT177" s="13" t="s">
        <v>168</v>
      </c>
      <c r="AU177" s="13" t="s">
        <v>69</v>
      </c>
    </row>
    <row r="178" spans="2:65" s="1" customFormat="1" ht="24.2" customHeight="1" x14ac:dyDescent="0.2">
      <c r="B178" s="28"/>
      <c r="C178" s="117" t="s">
        <v>439</v>
      </c>
      <c r="D178" s="117" t="s">
        <v>149</v>
      </c>
      <c r="E178" s="118" t="s">
        <v>225</v>
      </c>
      <c r="F178" s="119" t="s">
        <v>226</v>
      </c>
      <c r="G178" s="120" t="s">
        <v>227</v>
      </c>
      <c r="H178" s="121">
        <v>2071</v>
      </c>
      <c r="I178" s="122"/>
      <c r="J178" s="123">
        <f>ROUND(I178*H178,2)</f>
        <v>0</v>
      </c>
      <c r="K178" s="119" t="s">
        <v>139</v>
      </c>
      <c r="L178" s="28"/>
      <c r="M178" s="124" t="s">
        <v>19</v>
      </c>
      <c r="N178" s="125" t="s">
        <v>40</v>
      </c>
      <c r="P178" s="113">
        <f>O178*H178</f>
        <v>0</v>
      </c>
      <c r="Q178" s="113">
        <v>0</v>
      </c>
      <c r="R178" s="113">
        <f>Q178*H178</f>
        <v>0</v>
      </c>
      <c r="S178" s="113">
        <v>0</v>
      </c>
      <c r="T178" s="114">
        <f>S178*H178</f>
        <v>0</v>
      </c>
      <c r="AR178" s="115" t="s">
        <v>142</v>
      </c>
      <c r="AT178" s="115" t="s">
        <v>149</v>
      </c>
      <c r="AU178" s="115" t="s">
        <v>69</v>
      </c>
      <c r="AY178" s="13" t="s">
        <v>141</v>
      </c>
      <c r="BE178" s="116">
        <f>IF(N178="základní",J178,0)</f>
        <v>0</v>
      </c>
      <c r="BF178" s="116">
        <f>IF(N178="snížená",J178,0)</f>
        <v>0</v>
      </c>
      <c r="BG178" s="116">
        <f>IF(N178="zákl. přenesená",J178,0)</f>
        <v>0</v>
      </c>
      <c r="BH178" s="116">
        <f>IF(N178="sníž. přenesená",J178,0)</f>
        <v>0</v>
      </c>
      <c r="BI178" s="116">
        <f>IF(N178="nulová",J178,0)</f>
        <v>0</v>
      </c>
      <c r="BJ178" s="13" t="s">
        <v>77</v>
      </c>
      <c r="BK178" s="116">
        <f>ROUND(I178*H178,2)</f>
        <v>0</v>
      </c>
      <c r="BL178" s="13" t="s">
        <v>142</v>
      </c>
      <c r="BM178" s="115" t="s">
        <v>440</v>
      </c>
    </row>
    <row r="179" spans="2:65" s="1" customFormat="1" ht="19.5" x14ac:dyDescent="0.2">
      <c r="B179" s="28"/>
      <c r="D179" s="131" t="s">
        <v>168</v>
      </c>
      <c r="F179" s="132" t="s">
        <v>441</v>
      </c>
      <c r="I179" s="133"/>
      <c r="L179" s="28"/>
      <c r="M179" s="134"/>
      <c r="T179" s="49"/>
      <c r="AT179" s="13" t="s">
        <v>168</v>
      </c>
      <c r="AU179" s="13" t="s">
        <v>69</v>
      </c>
    </row>
    <row r="180" spans="2:65" s="1" customFormat="1" ht="33" customHeight="1" x14ac:dyDescent="0.2">
      <c r="B180" s="28"/>
      <c r="C180" s="117" t="s">
        <v>265</v>
      </c>
      <c r="D180" s="117" t="s">
        <v>149</v>
      </c>
      <c r="E180" s="118" t="s">
        <v>276</v>
      </c>
      <c r="F180" s="119" t="s">
        <v>277</v>
      </c>
      <c r="G180" s="120" t="s">
        <v>138</v>
      </c>
      <c r="H180" s="121">
        <v>30</v>
      </c>
      <c r="I180" s="122"/>
      <c r="J180" s="123">
        <f>ROUND(I180*H180,2)</f>
        <v>0</v>
      </c>
      <c r="K180" s="119" t="s">
        <v>139</v>
      </c>
      <c r="L180" s="28"/>
      <c r="M180" s="124" t="s">
        <v>19</v>
      </c>
      <c r="N180" s="125" t="s">
        <v>40</v>
      </c>
      <c r="P180" s="113">
        <f>O180*H180</f>
        <v>0</v>
      </c>
      <c r="Q180" s="113">
        <v>0</v>
      </c>
      <c r="R180" s="113">
        <f>Q180*H180</f>
        <v>0</v>
      </c>
      <c r="S180" s="113">
        <v>0</v>
      </c>
      <c r="T180" s="114">
        <f>S180*H180</f>
        <v>0</v>
      </c>
      <c r="AR180" s="115" t="s">
        <v>142</v>
      </c>
      <c r="AT180" s="115" t="s">
        <v>149</v>
      </c>
      <c r="AU180" s="115" t="s">
        <v>69</v>
      </c>
      <c r="AY180" s="13" t="s">
        <v>141</v>
      </c>
      <c r="BE180" s="116">
        <f>IF(N180="základní",J180,0)</f>
        <v>0</v>
      </c>
      <c r="BF180" s="116">
        <f>IF(N180="snížená",J180,0)</f>
        <v>0</v>
      </c>
      <c r="BG180" s="116">
        <f>IF(N180="zákl. přenesená",J180,0)</f>
        <v>0</v>
      </c>
      <c r="BH180" s="116">
        <f>IF(N180="sníž. přenesená",J180,0)</f>
        <v>0</v>
      </c>
      <c r="BI180" s="116">
        <f>IF(N180="nulová",J180,0)</f>
        <v>0</v>
      </c>
      <c r="BJ180" s="13" t="s">
        <v>77</v>
      </c>
      <c r="BK180" s="116">
        <f>ROUND(I180*H180,2)</f>
        <v>0</v>
      </c>
      <c r="BL180" s="13" t="s">
        <v>142</v>
      </c>
      <c r="BM180" s="115" t="s">
        <v>442</v>
      </c>
    </row>
    <row r="181" spans="2:65" s="1" customFormat="1" ht="19.5" x14ac:dyDescent="0.2">
      <c r="B181" s="28"/>
      <c r="D181" s="131" t="s">
        <v>168</v>
      </c>
      <c r="F181" s="132" t="s">
        <v>443</v>
      </c>
      <c r="I181" s="133"/>
      <c r="L181" s="28"/>
      <c r="M181" s="134"/>
      <c r="T181" s="49"/>
      <c r="AT181" s="13" t="s">
        <v>168</v>
      </c>
      <c r="AU181" s="13" t="s">
        <v>69</v>
      </c>
    </row>
    <row r="182" spans="2:65" s="1" customFormat="1" ht="16.5" customHeight="1" x14ac:dyDescent="0.2">
      <c r="B182" s="28"/>
      <c r="C182" s="117" t="s">
        <v>444</v>
      </c>
      <c r="D182" s="117" t="s">
        <v>149</v>
      </c>
      <c r="E182" s="118" t="s">
        <v>281</v>
      </c>
      <c r="F182" s="119" t="s">
        <v>282</v>
      </c>
      <c r="G182" s="120" t="s">
        <v>138</v>
      </c>
      <c r="H182" s="121">
        <v>30</v>
      </c>
      <c r="I182" s="122"/>
      <c r="J182" s="123">
        <f>ROUND(I182*H182,2)</f>
        <v>0</v>
      </c>
      <c r="K182" s="119" t="s">
        <v>139</v>
      </c>
      <c r="L182" s="28"/>
      <c r="M182" s="124" t="s">
        <v>19</v>
      </c>
      <c r="N182" s="125" t="s">
        <v>40</v>
      </c>
      <c r="P182" s="113">
        <f>O182*H182</f>
        <v>0</v>
      </c>
      <c r="Q182" s="113">
        <v>0</v>
      </c>
      <c r="R182" s="113">
        <f>Q182*H182</f>
        <v>0</v>
      </c>
      <c r="S182" s="113">
        <v>0</v>
      </c>
      <c r="T182" s="114">
        <f>S182*H182</f>
        <v>0</v>
      </c>
      <c r="AR182" s="115" t="s">
        <v>142</v>
      </c>
      <c r="AT182" s="115" t="s">
        <v>149</v>
      </c>
      <c r="AU182" s="115" t="s">
        <v>69</v>
      </c>
      <c r="AY182" s="13" t="s">
        <v>141</v>
      </c>
      <c r="BE182" s="116">
        <f>IF(N182="základní",J182,0)</f>
        <v>0</v>
      </c>
      <c r="BF182" s="116">
        <f>IF(N182="snížená",J182,0)</f>
        <v>0</v>
      </c>
      <c r="BG182" s="116">
        <f>IF(N182="zákl. přenesená",J182,0)</f>
        <v>0</v>
      </c>
      <c r="BH182" s="116">
        <f>IF(N182="sníž. přenesená",J182,0)</f>
        <v>0</v>
      </c>
      <c r="BI182" s="116">
        <f>IF(N182="nulová",J182,0)</f>
        <v>0</v>
      </c>
      <c r="BJ182" s="13" t="s">
        <v>77</v>
      </c>
      <c r="BK182" s="116">
        <f>ROUND(I182*H182,2)</f>
        <v>0</v>
      </c>
      <c r="BL182" s="13" t="s">
        <v>142</v>
      </c>
      <c r="BM182" s="115" t="s">
        <v>445</v>
      </c>
    </row>
    <row r="183" spans="2:65" s="1" customFormat="1" ht="19.5" x14ac:dyDescent="0.2">
      <c r="B183" s="28"/>
      <c r="D183" s="131" t="s">
        <v>168</v>
      </c>
      <c r="F183" s="132" t="s">
        <v>443</v>
      </c>
      <c r="I183" s="133"/>
      <c r="L183" s="28"/>
      <c r="M183" s="134"/>
      <c r="T183" s="49"/>
      <c r="AT183" s="13" t="s">
        <v>168</v>
      </c>
      <c r="AU183" s="13" t="s">
        <v>69</v>
      </c>
    </row>
    <row r="184" spans="2:65" s="1" customFormat="1" ht="24.2" customHeight="1" x14ac:dyDescent="0.2">
      <c r="B184" s="28"/>
      <c r="C184" s="117" t="s">
        <v>270</v>
      </c>
      <c r="D184" s="117" t="s">
        <v>149</v>
      </c>
      <c r="E184" s="118" t="s">
        <v>446</v>
      </c>
      <c r="F184" s="119" t="s">
        <v>447</v>
      </c>
      <c r="G184" s="120" t="s">
        <v>339</v>
      </c>
      <c r="H184" s="121">
        <v>13</v>
      </c>
      <c r="I184" s="122"/>
      <c r="J184" s="123">
        <f>ROUND(I184*H184,2)</f>
        <v>0</v>
      </c>
      <c r="K184" s="119" t="s">
        <v>139</v>
      </c>
      <c r="L184" s="28"/>
      <c r="M184" s="124" t="s">
        <v>19</v>
      </c>
      <c r="N184" s="125" t="s">
        <v>40</v>
      </c>
      <c r="P184" s="113">
        <f>O184*H184</f>
        <v>0</v>
      </c>
      <c r="Q184" s="113">
        <v>0</v>
      </c>
      <c r="R184" s="113">
        <f>Q184*H184</f>
        <v>0</v>
      </c>
      <c r="S184" s="113">
        <v>0</v>
      </c>
      <c r="T184" s="114">
        <f>S184*H184</f>
        <v>0</v>
      </c>
      <c r="AR184" s="115" t="s">
        <v>142</v>
      </c>
      <c r="AT184" s="115" t="s">
        <v>149</v>
      </c>
      <c r="AU184" s="115" t="s">
        <v>69</v>
      </c>
      <c r="AY184" s="13" t="s">
        <v>141</v>
      </c>
      <c r="BE184" s="116">
        <f>IF(N184="základní",J184,0)</f>
        <v>0</v>
      </c>
      <c r="BF184" s="116">
        <f>IF(N184="snížená",J184,0)</f>
        <v>0</v>
      </c>
      <c r="BG184" s="116">
        <f>IF(N184="zákl. přenesená",J184,0)</f>
        <v>0</v>
      </c>
      <c r="BH184" s="116">
        <f>IF(N184="sníž. přenesená",J184,0)</f>
        <v>0</v>
      </c>
      <c r="BI184" s="116">
        <f>IF(N184="nulová",J184,0)</f>
        <v>0</v>
      </c>
      <c r="BJ184" s="13" t="s">
        <v>77</v>
      </c>
      <c r="BK184" s="116">
        <f>ROUND(I184*H184,2)</f>
        <v>0</v>
      </c>
      <c r="BL184" s="13" t="s">
        <v>142</v>
      </c>
      <c r="BM184" s="115" t="s">
        <v>448</v>
      </c>
    </row>
    <row r="185" spans="2:65" s="1" customFormat="1" ht="19.5" x14ac:dyDescent="0.2">
      <c r="B185" s="28"/>
      <c r="D185" s="131" t="s">
        <v>168</v>
      </c>
      <c r="F185" s="132" t="s">
        <v>449</v>
      </c>
      <c r="I185" s="133"/>
      <c r="L185" s="28"/>
      <c r="M185" s="134"/>
      <c r="T185" s="49"/>
      <c r="AT185" s="13" t="s">
        <v>168</v>
      </c>
      <c r="AU185" s="13" t="s">
        <v>69</v>
      </c>
    </row>
    <row r="186" spans="2:65" s="1" customFormat="1" ht="24.2" customHeight="1" x14ac:dyDescent="0.2">
      <c r="B186" s="28"/>
      <c r="C186" s="117" t="s">
        <v>450</v>
      </c>
      <c r="D186" s="117" t="s">
        <v>149</v>
      </c>
      <c r="E186" s="118" t="s">
        <v>451</v>
      </c>
      <c r="F186" s="119" t="s">
        <v>452</v>
      </c>
      <c r="G186" s="120" t="s">
        <v>339</v>
      </c>
      <c r="H186" s="121">
        <v>13</v>
      </c>
      <c r="I186" s="122"/>
      <c r="J186" s="123">
        <f>ROUND(I186*H186,2)</f>
        <v>0</v>
      </c>
      <c r="K186" s="119" t="s">
        <v>139</v>
      </c>
      <c r="L186" s="28"/>
      <c r="M186" s="124" t="s">
        <v>19</v>
      </c>
      <c r="N186" s="125" t="s">
        <v>40</v>
      </c>
      <c r="P186" s="113">
        <f>O186*H186</f>
        <v>0</v>
      </c>
      <c r="Q186" s="113">
        <v>0</v>
      </c>
      <c r="R186" s="113">
        <f>Q186*H186</f>
        <v>0</v>
      </c>
      <c r="S186" s="113">
        <v>0</v>
      </c>
      <c r="T186" s="114">
        <f>S186*H186</f>
        <v>0</v>
      </c>
      <c r="AR186" s="115" t="s">
        <v>142</v>
      </c>
      <c r="AT186" s="115" t="s">
        <v>149</v>
      </c>
      <c r="AU186" s="115" t="s">
        <v>69</v>
      </c>
      <c r="AY186" s="13" t="s">
        <v>141</v>
      </c>
      <c r="BE186" s="116">
        <f>IF(N186="základní",J186,0)</f>
        <v>0</v>
      </c>
      <c r="BF186" s="116">
        <f>IF(N186="snížená",J186,0)</f>
        <v>0</v>
      </c>
      <c r="BG186" s="116">
        <f>IF(N186="zákl. přenesená",J186,0)</f>
        <v>0</v>
      </c>
      <c r="BH186" s="116">
        <f>IF(N186="sníž. přenesená",J186,0)</f>
        <v>0</v>
      </c>
      <c r="BI186" s="116">
        <f>IF(N186="nulová",J186,0)</f>
        <v>0</v>
      </c>
      <c r="BJ186" s="13" t="s">
        <v>77</v>
      </c>
      <c r="BK186" s="116">
        <f>ROUND(I186*H186,2)</f>
        <v>0</v>
      </c>
      <c r="BL186" s="13" t="s">
        <v>142</v>
      </c>
      <c r="BM186" s="115" t="s">
        <v>453</v>
      </c>
    </row>
    <row r="187" spans="2:65" s="1" customFormat="1" ht="19.5" x14ac:dyDescent="0.2">
      <c r="B187" s="28"/>
      <c r="D187" s="131" t="s">
        <v>168</v>
      </c>
      <c r="F187" s="132" t="s">
        <v>449</v>
      </c>
      <c r="I187" s="133"/>
      <c r="L187" s="28"/>
      <c r="M187" s="134"/>
      <c r="T187" s="49"/>
      <c r="AT187" s="13" t="s">
        <v>168</v>
      </c>
      <c r="AU187" s="13" t="s">
        <v>69</v>
      </c>
    </row>
    <row r="188" spans="2:65" s="1" customFormat="1" ht="37.9" customHeight="1" x14ac:dyDescent="0.2">
      <c r="B188" s="28"/>
      <c r="C188" s="117" t="s">
        <v>271</v>
      </c>
      <c r="D188" s="117" t="s">
        <v>149</v>
      </c>
      <c r="E188" s="118" t="s">
        <v>454</v>
      </c>
      <c r="F188" s="119" t="s">
        <v>455</v>
      </c>
      <c r="G188" s="120" t="s">
        <v>456</v>
      </c>
      <c r="H188" s="121">
        <v>10</v>
      </c>
      <c r="I188" s="122"/>
      <c r="J188" s="123">
        <f>ROUND(I188*H188,2)</f>
        <v>0</v>
      </c>
      <c r="K188" s="119" t="s">
        <v>139</v>
      </c>
      <c r="L188" s="28"/>
      <c r="M188" s="124" t="s">
        <v>19</v>
      </c>
      <c r="N188" s="125" t="s">
        <v>40</v>
      </c>
      <c r="P188" s="113">
        <f>O188*H188</f>
        <v>0</v>
      </c>
      <c r="Q188" s="113">
        <v>0</v>
      </c>
      <c r="R188" s="113">
        <f>Q188*H188</f>
        <v>0</v>
      </c>
      <c r="S188" s="113">
        <v>0</v>
      </c>
      <c r="T188" s="114">
        <f>S188*H188</f>
        <v>0</v>
      </c>
      <c r="AR188" s="115" t="s">
        <v>142</v>
      </c>
      <c r="AT188" s="115" t="s">
        <v>149</v>
      </c>
      <c r="AU188" s="115" t="s">
        <v>69</v>
      </c>
      <c r="AY188" s="13" t="s">
        <v>141</v>
      </c>
      <c r="BE188" s="116">
        <f>IF(N188="základní",J188,0)</f>
        <v>0</v>
      </c>
      <c r="BF188" s="116">
        <f>IF(N188="snížená",J188,0)</f>
        <v>0</v>
      </c>
      <c r="BG188" s="116">
        <f>IF(N188="zákl. přenesená",J188,0)</f>
        <v>0</v>
      </c>
      <c r="BH188" s="116">
        <f>IF(N188="sníž. přenesená",J188,0)</f>
        <v>0</v>
      </c>
      <c r="BI188" s="116">
        <f>IF(N188="nulová",J188,0)</f>
        <v>0</v>
      </c>
      <c r="BJ188" s="13" t="s">
        <v>77</v>
      </c>
      <c r="BK188" s="116">
        <f>ROUND(I188*H188,2)</f>
        <v>0</v>
      </c>
      <c r="BL188" s="13" t="s">
        <v>142</v>
      </c>
      <c r="BM188" s="115" t="s">
        <v>457</v>
      </c>
    </row>
    <row r="189" spans="2:65" s="1" customFormat="1" ht="19.5" x14ac:dyDescent="0.2">
      <c r="B189" s="28"/>
      <c r="D189" s="131" t="s">
        <v>168</v>
      </c>
      <c r="F189" s="132" t="s">
        <v>458</v>
      </c>
      <c r="I189" s="133"/>
      <c r="L189" s="28"/>
      <c r="M189" s="134"/>
      <c r="T189" s="49"/>
      <c r="AT189" s="13" t="s">
        <v>168</v>
      </c>
      <c r="AU189" s="13" t="s">
        <v>69</v>
      </c>
    </row>
    <row r="190" spans="2:65" s="1" customFormat="1" ht="37.9" customHeight="1" x14ac:dyDescent="0.2">
      <c r="B190" s="28"/>
      <c r="C190" s="117" t="s">
        <v>459</v>
      </c>
      <c r="D190" s="117" t="s">
        <v>149</v>
      </c>
      <c r="E190" s="118" t="s">
        <v>460</v>
      </c>
      <c r="F190" s="119" t="s">
        <v>461</v>
      </c>
      <c r="G190" s="120" t="s">
        <v>456</v>
      </c>
      <c r="H190" s="121">
        <v>16</v>
      </c>
      <c r="I190" s="122"/>
      <c r="J190" s="123">
        <f>ROUND(I190*H190,2)</f>
        <v>0</v>
      </c>
      <c r="K190" s="119" t="s">
        <v>139</v>
      </c>
      <c r="L190" s="28"/>
      <c r="M190" s="124" t="s">
        <v>19</v>
      </c>
      <c r="N190" s="125" t="s">
        <v>40</v>
      </c>
      <c r="P190" s="113">
        <f>O190*H190</f>
        <v>0</v>
      </c>
      <c r="Q190" s="113">
        <v>0</v>
      </c>
      <c r="R190" s="113">
        <f>Q190*H190</f>
        <v>0</v>
      </c>
      <c r="S190" s="113">
        <v>0</v>
      </c>
      <c r="T190" s="114">
        <f>S190*H190</f>
        <v>0</v>
      </c>
      <c r="AR190" s="115" t="s">
        <v>142</v>
      </c>
      <c r="AT190" s="115" t="s">
        <v>149</v>
      </c>
      <c r="AU190" s="115" t="s">
        <v>69</v>
      </c>
      <c r="AY190" s="13" t="s">
        <v>141</v>
      </c>
      <c r="BE190" s="116">
        <f>IF(N190="základní",J190,0)</f>
        <v>0</v>
      </c>
      <c r="BF190" s="116">
        <f>IF(N190="snížená",J190,0)</f>
        <v>0</v>
      </c>
      <c r="BG190" s="116">
        <f>IF(N190="zákl. přenesená",J190,0)</f>
        <v>0</v>
      </c>
      <c r="BH190" s="116">
        <f>IF(N190="sníž. přenesená",J190,0)</f>
        <v>0</v>
      </c>
      <c r="BI190" s="116">
        <f>IF(N190="nulová",J190,0)</f>
        <v>0</v>
      </c>
      <c r="BJ190" s="13" t="s">
        <v>77</v>
      </c>
      <c r="BK190" s="116">
        <f>ROUND(I190*H190,2)</f>
        <v>0</v>
      </c>
      <c r="BL190" s="13" t="s">
        <v>142</v>
      </c>
      <c r="BM190" s="115" t="s">
        <v>462</v>
      </c>
    </row>
    <row r="191" spans="2:65" s="1" customFormat="1" ht="19.5" x14ac:dyDescent="0.2">
      <c r="B191" s="28"/>
      <c r="D191" s="131" t="s">
        <v>168</v>
      </c>
      <c r="F191" s="132" t="s">
        <v>463</v>
      </c>
      <c r="I191" s="133"/>
      <c r="L191" s="28"/>
      <c r="M191" s="134"/>
      <c r="T191" s="49"/>
      <c r="AT191" s="13" t="s">
        <v>168</v>
      </c>
      <c r="AU191" s="13" t="s">
        <v>69</v>
      </c>
    </row>
    <row r="192" spans="2:65" s="1" customFormat="1" ht="16.5" customHeight="1" x14ac:dyDescent="0.2">
      <c r="B192" s="28"/>
      <c r="C192" s="117" t="s">
        <v>274</v>
      </c>
      <c r="D192" s="117" t="s">
        <v>149</v>
      </c>
      <c r="E192" s="118" t="s">
        <v>464</v>
      </c>
      <c r="F192" s="119" t="s">
        <v>465</v>
      </c>
      <c r="G192" s="120" t="s">
        <v>456</v>
      </c>
      <c r="H192" s="121">
        <v>26</v>
      </c>
      <c r="I192" s="122"/>
      <c r="J192" s="123">
        <f>ROUND(I192*H192,2)</f>
        <v>0</v>
      </c>
      <c r="K192" s="119" t="s">
        <v>139</v>
      </c>
      <c r="L192" s="28"/>
      <c r="M192" s="124" t="s">
        <v>19</v>
      </c>
      <c r="N192" s="125" t="s">
        <v>40</v>
      </c>
      <c r="P192" s="113">
        <f>O192*H192</f>
        <v>0</v>
      </c>
      <c r="Q192" s="113">
        <v>0</v>
      </c>
      <c r="R192" s="113">
        <f>Q192*H192</f>
        <v>0</v>
      </c>
      <c r="S192" s="113">
        <v>0</v>
      </c>
      <c r="T192" s="114">
        <f>S192*H192</f>
        <v>0</v>
      </c>
      <c r="AR192" s="115" t="s">
        <v>142</v>
      </c>
      <c r="AT192" s="115" t="s">
        <v>149</v>
      </c>
      <c r="AU192" s="115" t="s">
        <v>69</v>
      </c>
      <c r="AY192" s="13" t="s">
        <v>141</v>
      </c>
      <c r="BE192" s="116">
        <f>IF(N192="základní",J192,0)</f>
        <v>0</v>
      </c>
      <c r="BF192" s="116">
        <f>IF(N192="snížená",J192,0)</f>
        <v>0</v>
      </c>
      <c r="BG192" s="116">
        <f>IF(N192="zákl. přenesená",J192,0)</f>
        <v>0</v>
      </c>
      <c r="BH192" s="116">
        <f>IF(N192="sníž. přenesená",J192,0)</f>
        <v>0</v>
      </c>
      <c r="BI192" s="116">
        <f>IF(N192="nulová",J192,0)</f>
        <v>0</v>
      </c>
      <c r="BJ192" s="13" t="s">
        <v>77</v>
      </c>
      <c r="BK192" s="116">
        <f>ROUND(I192*H192,2)</f>
        <v>0</v>
      </c>
      <c r="BL192" s="13" t="s">
        <v>142</v>
      </c>
      <c r="BM192" s="115" t="s">
        <v>466</v>
      </c>
    </row>
    <row r="193" spans="2:65" s="1" customFormat="1" ht="19.5" x14ac:dyDescent="0.2">
      <c r="B193" s="28"/>
      <c r="D193" s="131" t="s">
        <v>168</v>
      </c>
      <c r="F193" s="132" t="s">
        <v>467</v>
      </c>
      <c r="I193" s="133"/>
      <c r="L193" s="28"/>
      <c r="M193" s="134"/>
      <c r="T193" s="49"/>
      <c r="AT193" s="13" t="s">
        <v>168</v>
      </c>
      <c r="AU193" s="13" t="s">
        <v>69</v>
      </c>
    </row>
    <row r="194" spans="2:65" s="1" customFormat="1" ht="16.5" customHeight="1" x14ac:dyDescent="0.2">
      <c r="B194" s="28"/>
      <c r="C194" s="117" t="s">
        <v>468</v>
      </c>
      <c r="D194" s="117" t="s">
        <v>149</v>
      </c>
      <c r="E194" s="118" t="s">
        <v>469</v>
      </c>
      <c r="F194" s="119" t="s">
        <v>470</v>
      </c>
      <c r="G194" s="120" t="s">
        <v>456</v>
      </c>
      <c r="H194" s="121">
        <v>26</v>
      </c>
      <c r="I194" s="122"/>
      <c r="J194" s="123">
        <f t="shared" ref="J194:J204" si="0">ROUND(I194*H194,2)</f>
        <v>0</v>
      </c>
      <c r="K194" s="119" t="s">
        <v>139</v>
      </c>
      <c r="L194" s="28"/>
      <c r="M194" s="124" t="s">
        <v>19</v>
      </c>
      <c r="N194" s="125" t="s">
        <v>40</v>
      </c>
      <c r="P194" s="113">
        <f t="shared" ref="P194:P204" si="1">O194*H194</f>
        <v>0</v>
      </c>
      <c r="Q194" s="113">
        <v>0</v>
      </c>
      <c r="R194" s="113">
        <f t="shared" ref="R194:R204" si="2">Q194*H194</f>
        <v>0</v>
      </c>
      <c r="S194" s="113">
        <v>0</v>
      </c>
      <c r="T194" s="114">
        <f t="shared" ref="T194:T204" si="3">S194*H194</f>
        <v>0</v>
      </c>
      <c r="AR194" s="115" t="s">
        <v>142</v>
      </c>
      <c r="AT194" s="115" t="s">
        <v>149</v>
      </c>
      <c r="AU194" s="115" t="s">
        <v>69</v>
      </c>
      <c r="AY194" s="13" t="s">
        <v>141</v>
      </c>
      <c r="BE194" s="116">
        <f t="shared" ref="BE194:BE204" si="4">IF(N194="základní",J194,0)</f>
        <v>0</v>
      </c>
      <c r="BF194" s="116">
        <f t="shared" ref="BF194:BF204" si="5">IF(N194="snížená",J194,0)</f>
        <v>0</v>
      </c>
      <c r="BG194" s="116">
        <f t="shared" ref="BG194:BG204" si="6">IF(N194="zákl. přenesená",J194,0)</f>
        <v>0</v>
      </c>
      <c r="BH194" s="116">
        <f t="shared" ref="BH194:BH204" si="7">IF(N194="sníž. přenesená",J194,0)</f>
        <v>0</v>
      </c>
      <c r="BI194" s="116">
        <f t="shared" ref="BI194:BI204" si="8">IF(N194="nulová",J194,0)</f>
        <v>0</v>
      </c>
      <c r="BJ194" s="13" t="s">
        <v>77</v>
      </c>
      <c r="BK194" s="116">
        <f t="shared" ref="BK194:BK204" si="9">ROUND(I194*H194,2)</f>
        <v>0</v>
      </c>
      <c r="BL194" s="13" t="s">
        <v>142</v>
      </c>
      <c r="BM194" s="115" t="s">
        <v>471</v>
      </c>
    </row>
    <row r="195" spans="2:65" s="1" customFormat="1" ht="16.5" customHeight="1" x14ac:dyDescent="0.2">
      <c r="B195" s="28"/>
      <c r="C195" s="117" t="s">
        <v>278</v>
      </c>
      <c r="D195" s="117" t="s">
        <v>149</v>
      </c>
      <c r="E195" s="118" t="s">
        <v>472</v>
      </c>
      <c r="F195" s="119" t="s">
        <v>473</v>
      </c>
      <c r="G195" s="120" t="s">
        <v>456</v>
      </c>
      <c r="H195" s="121">
        <v>26</v>
      </c>
      <c r="I195" s="122"/>
      <c r="J195" s="123">
        <f t="shared" si="0"/>
        <v>0</v>
      </c>
      <c r="K195" s="119" t="s">
        <v>139</v>
      </c>
      <c r="L195" s="28"/>
      <c r="M195" s="124" t="s">
        <v>19</v>
      </c>
      <c r="N195" s="125" t="s">
        <v>40</v>
      </c>
      <c r="P195" s="113">
        <f t="shared" si="1"/>
        <v>0</v>
      </c>
      <c r="Q195" s="113">
        <v>0</v>
      </c>
      <c r="R195" s="113">
        <f t="shared" si="2"/>
        <v>0</v>
      </c>
      <c r="S195" s="113">
        <v>0</v>
      </c>
      <c r="T195" s="114">
        <f t="shared" si="3"/>
        <v>0</v>
      </c>
      <c r="AR195" s="115" t="s">
        <v>142</v>
      </c>
      <c r="AT195" s="115" t="s">
        <v>149</v>
      </c>
      <c r="AU195" s="115" t="s">
        <v>69</v>
      </c>
      <c r="AY195" s="13" t="s">
        <v>141</v>
      </c>
      <c r="BE195" s="116">
        <f t="shared" si="4"/>
        <v>0</v>
      </c>
      <c r="BF195" s="116">
        <f t="shared" si="5"/>
        <v>0</v>
      </c>
      <c r="BG195" s="116">
        <f t="shared" si="6"/>
        <v>0</v>
      </c>
      <c r="BH195" s="116">
        <f t="shared" si="7"/>
        <v>0</v>
      </c>
      <c r="BI195" s="116">
        <f t="shared" si="8"/>
        <v>0</v>
      </c>
      <c r="BJ195" s="13" t="s">
        <v>77</v>
      </c>
      <c r="BK195" s="116">
        <f t="shared" si="9"/>
        <v>0</v>
      </c>
      <c r="BL195" s="13" t="s">
        <v>142</v>
      </c>
      <c r="BM195" s="115" t="s">
        <v>474</v>
      </c>
    </row>
    <row r="196" spans="2:65" s="1" customFormat="1" ht="16.5" customHeight="1" x14ac:dyDescent="0.2">
      <c r="B196" s="28"/>
      <c r="C196" s="117" t="s">
        <v>475</v>
      </c>
      <c r="D196" s="117" t="s">
        <v>149</v>
      </c>
      <c r="E196" s="118" t="s">
        <v>476</v>
      </c>
      <c r="F196" s="119" t="s">
        <v>477</v>
      </c>
      <c r="G196" s="120" t="s">
        <v>456</v>
      </c>
      <c r="H196" s="121">
        <v>26</v>
      </c>
      <c r="I196" s="122"/>
      <c r="J196" s="123">
        <f t="shared" si="0"/>
        <v>0</v>
      </c>
      <c r="K196" s="119" t="s">
        <v>139</v>
      </c>
      <c r="L196" s="28"/>
      <c r="M196" s="124" t="s">
        <v>19</v>
      </c>
      <c r="N196" s="125" t="s">
        <v>40</v>
      </c>
      <c r="P196" s="113">
        <f t="shared" si="1"/>
        <v>0</v>
      </c>
      <c r="Q196" s="113">
        <v>0</v>
      </c>
      <c r="R196" s="113">
        <f t="shared" si="2"/>
        <v>0</v>
      </c>
      <c r="S196" s="113">
        <v>0</v>
      </c>
      <c r="T196" s="114">
        <f t="shared" si="3"/>
        <v>0</v>
      </c>
      <c r="AR196" s="115" t="s">
        <v>142</v>
      </c>
      <c r="AT196" s="115" t="s">
        <v>149</v>
      </c>
      <c r="AU196" s="115" t="s">
        <v>69</v>
      </c>
      <c r="AY196" s="13" t="s">
        <v>141</v>
      </c>
      <c r="BE196" s="116">
        <f t="shared" si="4"/>
        <v>0</v>
      </c>
      <c r="BF196" s="116">
        <f t="shared" si="5"/>
        <v>0</v>
      </c>
      <c r="BG196" s="116">
        <f t="shared" si="6"/>
        <v>0</v>
      </c>
      <c r="BH196" s="116">
        <f t="shared" si="7"/>
        <v>0</v>
      </c>
      <c r="BI196" s="116">
        <f t="shared" si="8"/>
        <v>0</v>
      </c>
      <c r="BJ196" s="13" t="s">
        <v>77</v>
      </c>
      <c r="BK196" s="116">
        <f t="shared" si="9"/>
        <v>0</v>
      </c>
      <c r="BL196" s="13" t="s">
        <v>142</v>
      </c>
      <c r="BM196" s="115" t="s">
        <v>478</v>
      </c>
    </row>
    <row r="197" spans="2:65" s="1" customFormat="1" ht="16.5" customHeight="1" x14ac:dyDescent="0.2">
      <c r="B197" s="28"/>
      <c r="C197" s="117" t="s">
        <v>283</v>
      </c>
      <c r="D197" s="117" t="s">
        <v>149</v>
      </c>
      <c r="E197" s="118" t="s">
        <v>479</v>
      </c>
      <c r="F197" s="119" t="s">
        <v>480</v>
      </c>
      <c r="G197" s="120" t="s">
        <v>456</v>
      </c>
      <c r="H197" s="121">
        <v>26</v>
      </c>
      <c r="I197" s="122"/>
      <c r="J197" s="123">
        <f t="shared" si="0"/>
        <v>0</v>
      </c>
      <c r="K197" s="119" t="s">
        <v>139</v>
      </c>
      <c r="L197" s="28"/>
      <c r="M197" s="124" t="s">
        <v>19</v>
      </c>
      <c r="N197" s="125" t="s">
        <v>40</v>
      </c>
      <c r="P197" s="113">
        <f t="shared" si="1"/>
        <v>0</v>
      </c>
      <c r="Q197" s="113">
        <v>0</v>
      </c>
      <c r="R197" s="113">
        <f t="shared" si="2"/>
        <v>0</v>
      </c>
      <c r="S197" s="113">
        <v>0</v>
      </c>
      <c r="T197" s="114">
        <f t="shared" si="3"/>
        <v>0</v>
      </c>
      <c r="AR197" s="115" t="s">
        <v>142</v>
      </c>
      <c r="AT197" s="115" t="s">
        <v>149</v>
      </c>
      <c r="AU197" s="115" t="s">
        <v>69</v>
      </c>
      <c r="AY197" s="13" t="s">
        <v>141</v>
      </c>
      <c r="BE197" s="116">
        <f t="shared" si="4"/>
        <v>0</v>
      </c>
      <c r="BF197" s="116">
        <f t="shared" si="5"/>
        <v>0</v>
      </c>
      <c r="BG197" s="116">
        <f t="shared" si="6"/>
        <v>0</v>
      </c>
      <c r="BH197" s="116">
        <f t="shared" si="7"/>
        <v>0</v>
      </c>
      <c r="BI197" s="116">
        <f t="shared" si="8"/>
        <v>0</v>
      </c>
      <c r="BJ197" s="13" t="s">
        <v>77</v>
      </c>
      <c r="BK197" s="116">
        <f t="shared" si="9"/>
        <v>0</v>
      </c>
      <c r="BL197" s="13" t="s">
        <v>142</v>
      </c>
      <c r="BM197" s="115" t="s">
        <v>481</v>
      </c>
    </row>
    <row r="198" spans="2:65" s="1" customFormat="1" ht="16.5" customHeight="1" x14ac:dyDescent="0.2">
      <c r="B198" s="28"/>
      <c r="C198" s="117" t="s">
        <v>482</v>
      </c>
      <c r="D198" s="117" t="s">
        <v>149</v>
      </c>
      <c r="E198" s="118" t="s">
        <v>483</v>
      </c>
      <c r="F198" s="119" t="s">
        <v>484</v>
      </c>
      <c r="G198" s="120" t="s">
        <v>456</v>
      </c>
      <c r="H198" s="121">
        <v>16</v>
      </c>
      <c r="I198" s="122"/>
      <c r="J198" s="123">
        <f t="shared" si="0"/>
        <v>0</v>
      </c>
      <c r="K198" s="119" t="s">
        <v>139</v>
      </c>
      <c r="L198" s="28"/>
      <c r="M198" s="124" t="s">
        <v>19</v>
      </c>
      <c r="N198" s="125" t="s">
        <v>40</v>
      </c>
      <c r="P198" s="113">
        <f t="shared" si="1"/>
        <v>0</v>
      </c>
      <c r="Q198" s="113">
        <v>0</v>
      </c>
      <c r="R198" s="113">
        <f t="shared" si="2"/>
        <v>0</v>
      </c>
      <c r="S198" s="113">
        <v>0</v>
      </c>
      <c r="T198" s="114">
        <f t="shared" si="3"/>
        <v>0</v>
      </c>
      <c r="AR198" s="115" t="s">
        <v>142</v>
      </c>
      <c r="AT198" s="115" t="s">
        <v>149</v>
      </c>
      <c r="AU198" s="115" t="s">
        <v>69</v>
      </c>
      <c r="AY198" s="13" t="s">
        <v>141</v>
      </c>
      <c r="BE198" s="116">
        <f t="shared" si="4"/>
        <v>0</v>
      </c>
      <c r="BF198" s="116">
        <f t="shared" si="5"/>
        <v>0</v>
      </c>
      <c r="BG198" s="116">
        <f t="shared" si="6"/>
        <v>0</v>
      </c>
      <c r="BH198" s="116">
        <f t="shared" si="7"/>
        <v>0</v>
      </c>
      <c r="BI198" s="116">
        <f t="shared" si="8"/>
        <v>0</v>
      </c>
      <c r="BJ198" s="13" t="s">
        <v>77</v>
      </c>
      <c r="BK198" s="116">
        <f t="shared" si="9"/>
        <v>0</v>
      </c>
      <c r="BL198" s="13" t="s">
        <v>142</v>
      </c>
      <c r="BM198" s="115" t="s">
        <v>485</v>
      </c>
    </row>
    <row r="199" spans="2:65" s="1" customFormat="1" ht="16.5" customHeight="1" x14ac:dyDescent="0.2">
      <c r="B199" s="28"/>
      <c r="C199" s="117" t="s">
        <v>287</v>
      </c>
      <c r="D199" s="117" t="s">
        <v>149</v>
      </c>
      <c r="E199" s="118" t="s">
        <v>486</v>
      </c>
      <c r="F199" s="119" t="s">
        <v>487</v>
      </c>
      <c r="G199" s="120" t="s">
        <v>456</v>
      </c>
      <c r="H199" s="121">
        <v>16</v>
      </c>
      <c r="I199" s="122"/>
      <c r="J199" s="123">
        <f t="shared" si="0"/>
        <v>0</v>
      </c>
      <c r="K199" s="119" t="s">
        <v>139</v>
      </c>
      <c r="L199" s="28"/>
      <c r="M199" s="124" t="s">
        <v>19</v>
      </c>
      <c r="N199" s="125" t="s">
        <v>40</v>
      </c>
      <c r="P199" s="113">
        <f t="shared" si="1"/>
        <v>0</v>
      </c>
      <c r="Q199" s="113">
        <v>0</v>
      </c>
      <c r="R199" s="113">
        <f t="shared" si="2"/>
        <v>0</v>
      </c>
      <c r="S199" s="113">
        <v>0</v>
      </c>
      <c r="T199" s="114">
        <f t="shared" si="3"/>
        <v>0</v>
      </c>
      <c r="AR199" s="115" t="s">
        <v>142</v>
      </c>
      <c r="AT199" s="115" t="s">
        <v>149</v>
      </c>
      <c r="AU199" s="115" t="s">
        <v>69</v>
      </c>
      <c r="AY199" s="13" t="s">
        <v>141</v>
      </c>
      <c r="BE199" s="116">
        <f t="shared" si="4"/>
        <v>0</v>
      </c>
      <c r="BF199" s="116">
        <f t="shared" si="5"/>
        <v>0</v>
      </c>
      <c r="BG199" s="116">
        <f t="shared" si="6"/>
        <v>0</v>
      </c>
      <c r="BH199" s="116">
        <f t="shared" si="7"/>
        <v>0</v>
      </c>
      <c r="BI199" s="116">
        <f t="shared" si="8"/>
        <v>0</v>
      </c>
      <c r="BJ199" s="13" t="s">
        <v>77</v>
      </c>
      <c r="BK199" s="116">
        <f t="shared" si="9"/>
        <v>0</v>
      </c>
      <c r="BL199" s="13" t="s">
        <v>142</v>
      </c>
      <c r="BM199" s="115" t="s">
        <v>488</v>
      </c>
    </row>
    <row r="200" spans="2:65" s="1" customFormat="1" ht="16.5" customHeight="1" x14ac:dyDescent="0.2">
      <c r="B200" s="28"/>
      <c r="C200" s="117" t="s">
        <v>489</v>
      </c>
      <c r="D200" s="117" t="s">
        <v>149</v>
      </c>
      <c r="E200" s="118" t="s">
        <v>490</v>
      </c>
      <c r="F200" s="119" t="s">
        <v>491</v>
      </c>
      <c r="G200" s="120" t="s">
        <v>138</v>
      </c>
      <c r="H200" s="121">
        <v>52</v>
      </c>
      <c r="I200" s="122"/>
      <c r="J200" s="123">
        <f t="shared" si="0"/>
        <v>0</v>
      </c>
      <c r="K200" s="119" t="s">
        <v>139</v>
      </c>
      <c r="L200" s="28"/>
      <c r="M200" s="124" t="s">
        <v>19</v>
      </c>
      <c r="N200" s="125" t="s">
        <v>40</v>
      </c>
      <c r="P200" s="113">
        <f t="shared" si="1"/>
        <v>0</v>
      </c>
      <c r="Q200" s="113">
        <v>0</v>
      </c>
      <c r="R200" s="113">
        <f t="shared" si="2"/>
        <v>0</v>
      </c>
      <c r="S200" s="113">
        <v>0</v>
      </c>
      <c r="T200" s="114">
        <f t="shared" si="3"/>
        <v>0</v>
      </c>
      <c r="AR200" s="115" t="s">
        <v>142</v>
      </c>
      <c r="AT200" s="115" t="s">
        <v>149</v>
      </c>
      <c r="AU200" s="115" t="s">
        <v>69</v>
      </c>
      <c r="AY200" s="13" t="s">
        <v>141</v>
      </c>
      <c r="BE200" s="116">
        <f t="shared" si="4"/>
        <v>0</v>
      </c>
      <c r="BF200" s="116">
        <f t="shared" si="5"/>
        <v>0</v>
      </c>
      <c r="BG200" s="116">
        <f t="shared" si="6"/>
        <v>0</v>
      </c>
      <c r="BH200" s="116">
        <f t="shared" si="7"/>
        <v>0</v>
      </c>
      <c r="BI200" s="116">
        <f t="shared" si="8"/>
        <v>0</v>
      </c>
      <c r="BJ200" s="13" t="s">
        <v>77</v>
      </c>
      <c r="BK200" s="116">
        <f t="shared" si="9"/>
        <v>0</v>
      </c>
      <c r="BL200" s="13" t="s">
        <v>142</v>
      </c>
      <c r="BM200" s="115" t="s">
        <v>492</v>
      </c>
    </row>
    <row r="201" spans="2:65" s="1" customFormat="1" ht="16.5" customHeight="1" x14ac:dyDescent="0.2">
      <c r="B201" s="28"/>
      <c r="C201" s="117" t="s">
        <v>292</v>
      </c>
      <c r="D201" s="117" t="s">
        <v>149</v>
      </c>
      <c r="E201" s="118" t="s">
        <v>493</v>
      </c>
      <c r="F201" s="119" t="s">
        <v>494</v>
      </c>
      <c r="G201" s="120" t="s">
        <v>138</v>
      </c>
      <c r="H201" s="121">
        <v>52</v>
      </c>
      <c r="I201" s="122"/>
      <c r="J201" s="123">
        <f t="shared" si="0"/>
        <v>0</v>
      </c>
      <c r="K201" s="119" t="s">
        <v>139</v>
      </c>
      <c r="L201" s="28"/>
      <c r="M201" s="124" t="s">
        <v>19</v>
      </c>
      <c r="N201" s="125" t="s">
        <v>40</v>
      </c>
      <c r="P201" s="113">
        <f t="shared" si="1"/>
        <v>0</v>
      </c>
      <c r="Q201" s="113">
        <v>0</v>
      </c>
      <c r="R201" s="113">
        <f t="shared" si="2"/>
        <v>0</v>
      </c>
      <c r="S201" s="113">
        <v>0</v>
      </c>
      <c r="T201" s="114">
        <f t="shared" si="3"/>
        <v>0</v>
      </c>
      <c r="AR201" s="115" t="s">
        <v>142</v>
      </c>
      <c r="AT201" s="115" t="s">
        <v>149</v>
      </c>
      <c r="AU201" s="115" t="s">
        <v>69</v>
      </c>
      <c r="AY201" s="13" t="s">
        <v>141</v>
      </c>
      <c r="BE201" s="116">
        <f t="shared" si="4"/>
        <v>0</v>
      </c>
      <c r="BF201" s="116">
        <f t="shared" si="5"/>
        <v>0</v>
      </c>
      <c r="BG201" s="116">
        <f t="shared" si="6"/>
        <v>0</v>
      </c>
      <c r="BH201" s="116">
        <f t="shared" si="7"/>
        <v>0</v>
      </c>
      <c r="BI201" s="116">
        <f t="shared" si="8"/>
        <v>0</v>
      </c>
      <c r="BJ201" s="13" t="s">
        <v>77</v>
      </c>
      <c r="BK201" s="116">
        <f t="shared" si="9"/>
        <v>0</v>
      </c>
      <c r="BL201" s="13" t="s">
        <v>142</v>
      </c>
      <c r="BM201" s="115" t="s">
        <v>495</v>
      </c>
    </row>
    <row r="202" spans="2:65" s="1" customFormat="1" ht="16.5" customHeight="1" x14ac:dyDescent="0.2">
      <c r="B202" s="28"/>
      <c r="C202" s="103" t="s">
        <v>496</v>
      </c>
      <c r="D202" s="103" t="s">
        <v>135</v>
      </c>
      <c r="E202" s="104" t="s">
        <v>497</v>
      </c>
      <c r="F202" s="105" t="s">
        <v>498</v>
      </c>
      <c r="G202" s="106" t="s">
        <v>138</v>
      </c>
      <c r="H202" s="107">
        <v>26</v>
      </c>
      <c r="I202" s="108"/>
      <c r="J202" s="109">
        <f t="shared" si="0"/>
        <v>0</v>
      </c>
      <c r="K202" s="105" t="s">
        <v>139</v>
      </c>
      <c r="L202" s="110"/>
      <c r="M202" s="111" t="s">
        <v>19</v>
      </c>
      <c r="N202" s="112" t="s">
        <v>40</v>
      </c>
      <c r="P202" s="113">
        <f t="shared" si="1"/>
        <v>0</v>
      </c>
      <c r="Q202" s="113">
        <v>0</v>
      </c>
      <c r="R202" s="113">
        <f t="shared" si="2"/>
        <v>0</v>
      </c>
      <c r="S202" s="113">
        <v>0</v>
      </c>
      <c r="T202" s="114">
        <f t="shared" si="3"/>
        <v>0</v>
      </c>
      <c r="AR202" s="115" t="s">
        <v>140</v>
      </c>
      <c r="AT202" s="115" t="s">
        <v>135</v>
      </c>
      <c r="AU202" s="115" t="s">
        <v>69</v>
      </c>
      <c r="AY202" s="13" t="s">
        <v>141</v>
      </c>
      <c r="BE202" s="116">
        <f t="shared" si="4"/>
        <v>0</v>
      </c>
      <c r="BF202" s="116">
        <f t="shared" si="5"/>
        <v>0</v>
      </c>
      <c r="BG202" s="116">
        <f t="shared" si="6"/>
        <v>0</v>
      </c>
      <c r="BH202" s="116">
        <f t="shared" si="7"/>
        <v>0</v>
      </c>
      <c r="BI202" s="116">
        <f t="shared" si="8"/>
        <v>0</v>
      </c>
      <c r="BJ202" s="13" t="s">
        <v>77</v>
      </c>
      <c r="BK202" s="116">
        <f t="shared" si="9"/>
        <v>0</v>
      </c>
      <c r="BL202" s="13" t="s">
        <v>142</v>
      </c>
      <c r="BM202" s="115" t="s">
        <v>499</v>
      </c>
    </row>
    <row r="203" spans="2:65" s="1" customFormat="1" ht="16.5" customHeight="1" x14ac:dyDescent="0.2">
      <c r="B203" s="28"/>
      <c r="C203" s="103" t="s">
        <v>295</v>
      </c>
      <c r="D203" s="103" t="s">
        <v>135</v>
      </c>
      <c r="E203" s="104" t="s">
        <v>500</v>
      </c>
      <c r="F203" s="105" t="s">
        <v>501</v>
      </c>
      <c r="G203" s="106" t="s">
        <v>138</v>
      </c>
      <c r="H203" s="107">
        <v>26</v>
      </c>
      <c r="I203" s="108"/>
      <c r="J203" s="109">
        <f t="shared" si="0"/>
        <v>0</v>
      </c>
      <c r="K203" s="105" t="s">
        <v>139</v>
      </c>
      <c r="L203" s="110"/>
      <c r="M203" s="111" t="s">
        <v>19</v>
      </c>
      <c r="N203" s="112" t="s">
        <v>40</v>
      </c>
      <c r="P203" s="113">
        <f t="shared" si="1"/>
        <v>0</v>
      </c>
      <c r="Q203" s="113">
        <v>0</v>
      </c>
      <c r="R203" s="113">
        <f t="shared" si="2"/>
        <v>0</v>
      </c>
      <c r="S203" s="113">
        <v>0</v>
      </c>
      <c r="T203" s="114">
        <f t="shared" si="3"/>
        <v>0</v>
      </c>
      <c r="AR203" s="115" t="s">
        <v>140</v>
      </c>
      <c r="AT203" s="115" t="s">
        <v>135</v>
      </c>
      <c r="AU203" s="115" t="s">
        <v>69</v>
      </c>
      <c r="AY203" s="13" t="s">
        <v>141</v>
      </c>
      <c r="BE203" s="116">
        <f t="shared" si="4"/>
        <v>0</v>
      </c>
      <c r="BF203" s="116">
        <f t="shared" si="5"/>
        <v>0</v>
      </c>
      <c r="BG203" s="116">
        <f t="shared" si="6"/>
        <v>0</v>
      </c>
      <c r="BH203" s="116">
        <f t="shared" si="7"/>
        <v>0</v>
      </c>
      <c r="BI203" s="116">
        <f t="shared" si="8"/>
        <v>0</v>
      </c>
      <c r="BJ203" s="13" t="s">
        <v>77</v>
      </c>
      <c r="BK203" s="116">
        <f t="shared" si="9"/>
        <v>0</v>
      </c>
      <c r="BL203" s="13" t="s">
        <v>142</v>
      </c>
      <c r="BM203" s="115" t="s">
        <v>502</v>
      </c>
    </row>
    <row r="204" spans="2:65" s="1" customFormat="1" ht="44.25" customHeight="1" x14ac:dyDescent="0.2">
      <c r="B204" s="28"/>
      <c r="C204" s="117" t="s">
        <v>503</v>
      </c>
      <c r="D204" s="117" t="s">
        <v>149</v>
      </c>
      <c r="E204" s="118" t="s">
        <v>504</v>
      </c>
      <c r="F204" s="119" t="s">
        <v>505</v>
      </c>
      <c r="G204" s="120" t="s">
        <v>138</v>
      </c>
      <c r="H204" s="121">
        <v>46</v>
      </c>
      <c r="I204" s="122"/>
      <c r="J204" s="123">
        <f t="shared" si="0"/>
        <v>0</v>
      </c>
      <c r="K204" s="119" t="s">
        <v>139</v>
      </c>
      <c r="L204" s="28"/>
      <c r="M204" s="124" t="s">
        <v>19</v>
      </c>
      <c r="N204" s="125" t="s">
        <v>40</v>
      </c>
      <c r="P204" s="113">
        <f t="shared" si="1"/>
        <v>0</v>
      </c>
      <c r="Q204" s="113">
        <v>0</v>
      </c>
      <c r="R204" s="113">
        <f t="shared" si="2"/>
        <v>0</v>
      </c>
      <c r="S204" s="113">
        <v>0</v>
      </c>
      <c r="T204" s="114">
        <f t="shared" si="3"/>
        <v>0</v>
      </c>
      <c r="AR204" s="115" t="s">
        <v>142</v>
      </c>
      <c r="AT204" s="115" t="s">
        <v>149</v>
      </c>
      <c r="AU204" s="115" t="s">
        <v>69</v>
      </c>
      <c r="AY204" s="13" t="s">
        <v>141</v>
      </c>
      <c r="BE204" s="116">
        <f t="shared" si="4"/>
        <v>0</v>
      </c>
      <c r="BF204" s="116">
        <f t="shared" si="5"/>
        <v>0</v>
      </c>
      <c r="BG204" s="116">
        <f t="shared" si="6"/>
        <v>0</v>
      </c>
      <c r="BH204" s="116">
        <f t="shared" si="7"/>
        <v>0</v>
      </c>
      <c r="BI204" s="116">
        <f t="shared" si="8"/>
        <v>0</v>
      </c>
      <c r="BJ204" s="13" t="s">
        <v>77</v>
      </c>
      <c r="BK204" s="116">
        <f t="shared" si="9"/>
        <v>0</v>
      </c>
      <c r="BL204" s="13" t="s">
        <v>142</v>
      </c>
      <c r="BM204" s="115" t="s">
        <v>506</v>
      </c>
    </row>
    <row r="205" spans="2:65" s="1" customFormat="1" ht="19.5" x14ac:dyDescent="0.2">
      <c r="B205" s="28"/>
      <c r="D205" s="131" t="s">
        <v>168</v>
      </c>
      <c r="F205" s="132" t="s">
        <v>507</v>
      </c>
      <c r="I205" s="133"/>
      <c r="L205" s="28"/>
      <c r="M205" s="134"/>
      <c r="T205" s="49"/>
      <c r="AT205" s="13" t="s">
        <v>168</v>
      </c>
      <c r="AU205" s="13" t="s">
        <v>69</v>
      </c>
    </row>
    <row r="206" spans="2:65" s="1" customFormat="1" ht="16.5" customHeight="1" x14ac:dyDescent="0.2">
      <c r="B206" s="28"/>
      <c r="C206" s="103" t="s">
        <v>300</v>
      </c>
      <c r="D206" s="103" t="s">
        <v>135</v>
      </c>
      <c r="E206" s="104" t="s">
        <v>508</v>
      </c>
      <c r="F206" s="105" t="s">
        <v>509</v>
      </c>
      <c r="G206" s="106" t="s">
        <v>138</v>
      </c>
      <c r="H206" s="107">
        <v>6</v>
      </c>
      <c r="I206" s="108"/>
      <c r="J206" s="109">
        <f>ROUND(I206*H206,2)</f>
        <v>0</v>
      </c>
      <c r="K206" s="105" t="s">
        <v>139</v>
      </c>
      <c r="L206" s="110"/>
      <c r="M206" s="111" t="s">
        <v>19</v>
      </c>
      <c r="N206" s="112" t="s">
        <v>40</v>
      </c>
      <c r="P206" s="113">
        <f>O206*H206</f>
        <v>0</v>
      </c>
      <c r="Q206" s="113">
        <v>0</v>
      </c>
      <c r="R206" s="113">
        <f>Q206*H206</f>
        <v>0</v>
      </c>
      <c r="S206" s="113">
        <v>0</v>
      </c>
      <c r="T206" s="114">
        <f>S206*H206</f>
        <v>0</v>
      </c>
      <c r="AR206" s="115" t="s">
        <v>140</v>
      </c>
      <c r="AT206" s="115" t="s">
        <v>135</v>
      </c>
      <c r="AU206" s="115" t="s">
        <v>69</v>
      </c>
      <c r="AY206" s="13" t="s">
        <v>141</v>
      </c>
      <c r="BE206" s="116">
        <f>IF(N206="základní",J206,0)</f>
        <v>0</v>
      </c>
      <c r="BF206" s="116">
        <f>IF(N206="snížená",J206,0)</f>
        <v>0</v>
      </c>
      <c r="BG206" s="116">
        <f>IF(N206="zákl. přenesená",J206,0)</f>
        <v>0</v>
      </c>
      <c r="BH206" s="116">
        <f>IF(N206="sníž. přenesená",J206,0)</f>
        <v>0</v>
      </c>
      <c r="BI206" s="116">
        <f>IF(N206="nulová",J206,0)</f>
        <v>0</v>
      </c>
      <c r="BJ206" s="13" t="s">
        <v>77</v>
      </c>
      <c r="BK206" s="116">
        <f>ROUND(I206*H206,2)</f>
        <v>0</v>
      </c>
      <c r="BL206" s="13" t="s">
        <v>142</v>
      </c>
      <c r="BM206" s="115" t="s">
        <v>510</v>
      </c>
    </row>
    <row r="207" spans="2:65" s="1" customFormat="1" ht="16.5" customHeight="1" x14ac:dyDescent="0.2">
      <c r="B207" s="28"/>
      <c r="C207" s="103" t="s">
        <v>511</v>
      </c>
      <c r="D207" s="103" t="s">
        <v>135</v>
      </c>
      <c r="E207" s="104" t="s">
        <v>512</v>
      </c>
      <c r="F207" s="105" t="s">
        <v>513</v>
      </c>
      <c r="G207" s="106" t="s">
        <v>138</v>
      </c>
      <c r="H207" s="107">
        <v>8</v>
      </c>
      <c r="I207" s="108"/>
      <c r="J207" s="109">
        <f>ROUND(I207*H207,2)</f>
        <v>0</v>
      </c>
      <c r="K207" s="105" t="s">
        <v>139</v>
      </c>
      <c r="L207" s="110"/>
      <c r="M207" s="111" t="s">
        <v>19</v>
      </c>
      <c r="N207" s="112" t="s">
        <v>40</v>
      </c>
      <c r="P207" s="113">
        <f>O207*H207</f>
        <v>0</v>
      </c>
      <c r="Q207" s="113">
        <v>0</v>
      </c>
      <c r="R207" s="113">
        <f>Q207*H207</f>
        <v>0</v>
      </c>
      <c r="S207" s="113">
        <v>0</v>
      </c>
      <c r="T207" s="114">
        <f>S207*H207</f>
        <v>0</v>
      </c>
      <c r="AR207" s="115" t="s">
        <v>140</v>
      </c>
      <c r="AT207" s="115" t="s">
        <v>135</v>
      </c>
      <c r="AU207" s="115" t="s">
        <v>69</v>
      </c>
      <c r="AY207" s="13" t="s">
        <v>141</v>
      </c>
      <c r="BE207" s="116">
        <f>IF(N207="základní",J207,0)</f>
        <v>0</v>
      </c>
      <c r="BF207" s="116">
        <f>IF(N207="snížená",J207,0)</f>
        <v>0</v>
      </c>
      <c r="BG207" s="116">
        <f>IF(N207="zákl. přenesená",J207,0)</f>
        <v>0</v>
      </c>
      <c r="BH207" s="116">
        <f>IF(N207="sníž. přenesená",J207,0)</f>
        <v>0</v>
      </c>
      <c r="BI207" s="116">
        <f>IF(N207="nulová",J207,0)</f>
        <v>0</v>
      </c>
      <c r="BJ207" s="13" t="s">
        <v>77</v>
      </c>
      <c r="BK207" s="116">
        <f>ROUND(I207*H207,2)</f>
        <v>0</v>
      </c>
      <c r="BL207" s="13" t="s">
        <v>142</v>
      </c>
      <c r="BM207" s="115" t="s">
        <v>514</v>
      </c>
    </row>
    <row r="208" spans="2:65" s="1" customFormat="1" ht="16.5" customHeight="1" x14ac:dyDescent="0.2">
      <c r="B208" s="28"/>
      <c r="C208" s="103" t="s">
        <v>303</v>
      </c>
      <c r="D208" s="103" t="s">
        <v>135</v>
      </c>
      <c r="E208" s="104" t="s">
        <v>515</v>
      </c>
      <c r="F208" s="105" t="s">
        <v>516</v>
      </c>
      <c r="G208" s="106" t="s">
        <v>138</v>
      </c>
      <c r="H208" s="107">
        <v>4</v>
      </c>
      <c r="I208" s="108"/>
      <c r="J208" s="109">
        <f>ROUND(I208*H208,2)</f>
        <v>0</v>
      </c>
      <c r="K208" s="105" t="s">
        <v>139</v>
      </c>
      <c r="L208" s="110"/>
      <c r="M208" s="111" t="s">
        <v>19</v>
      </c>
      <c r="N208" s="112" t="s">
        <v>40</v>
      </c>
      <c r="P208" s="113">
        <f>O208*H208</f>
        <v>0</v>
      </c>
      <c r="Q208" s="113">
        <v>0</v>
      </c>
      <c r="R208" s="113">
        <f>Q208*H208</f>
        <v>0</v>
      </c>
      <c r="S208" s="113">
        <v>0</v>
      </c>
      <c r="T208" s="114">
        <f>S208*H208</f>
        <v>0</v>
      </c>
      <c r="AR208" s="115" t="s">
        <v>140</v>
      </c>
      <c r="AT208" s="115" t="s">
        <v>135</v>
      </c>
      <c r="AU208" s="115" t="s">
        <v>69</v>
      </c>
      <c r="AY208" s="13" t="s">
        <v>141</v>
      </c>
      <c r="BE208" s="116">
        <f>IF(N208="základní",J208,0)</f>
        <v>0</v>
      </c>
      <c r="BF208" s="116">
        <f>IF(N208="snížená",J208,0)</f>
        <v>0</v>
      </c>
      <c r="BG208" s="116">
        <f>IF(N208="zákl. přenesená",J208,0)</f>
        <v>0</v>
      </c>
      <c r="BH208" s="116">
        <f>IF(N208="sníž. přenesená",J208,0)</f>
        <v>0</v>
      </c>
      <c r="BI208" s="116">
        <f>IF(N208="nulová",J208,0)</f>
        <v>0</v>
      </c>
      <c r="BJ208" s="13" t="s">
        <v>77</v>
      </c>
      <c r="BK208" s="116">
        <f>ROUND(I208*H208,2)</f>
        <v>0</v>
      </c>
      <c r="BL208" s="13" t="s">
        <v>142</v>
      </c>
      <c r="BM208" s="115" t="s">
        <v>517</v>
      </c>
    </row>
    <row r="209" spans="2:65" s="1" customFormat="1" ht="16.5" customHeight="1" x14ac:dyDescent="0.2">
      <c r="B209" s="28"/>
      <c r="C209" s="103" t="s">
        <v>518</v>
      </c>
      <c r="D209" s="103" t="s">
        <v>135</v>
      </c>
      <c r="E209" s="104" t="s">
        <v>519</v>
      </c>
      <c r="F209" s="105" t="s">
        <v>520</v>
      </c>
      <c r="G209" s="106" t="s">
        <v>138</v>
      </c>
      <c r="H209" s="107">
        <v>2</v>
      </c>
      <c r="I209" s="108"/>
      <c r="J209" s="109">
        <f>ROUND(I209*H209,2)</f>
        <v>0</v>
      </c>
      <c r="K209" s="105" t="s">
        <v>139</v>
      </c>
      <c r="L209" s="110"/>
      <c r="M209" s="111" t="s">
        <v>19</v>
      </c>
      <c r="N209" s="112" t="s">
        <v>40</v>
      </c>
      <c r="P209" s="113">
        <f>O209*H209</f>
        <v>0</v>
      </c>
      <c r="Q209" s="113">
        <v>0</v>
      </c>
      <c r="R209" s="113">
        <f>Q209*H209</f>
        <v>0</v>
      </c>
      <c r="S209" s="113">
        <v>0</v>
      </c>
      <c r="T209" s="114">
        <f>S209*H209</f>
        <v>0</v>
      </c>
      <c r="AR209" s="115" t="s">
        <v>140</v>
      </c>
      <c r="AT209" s="115" t="s">
        <v>135</v>
      </c>
      <c r="AU209" s="115" t="s">
        <v>69</v>
      </c>
      <c r="AY209" s="13" t="s">
        <v>141</v>
      </c>
      <c r="BE209" s="116">
        <f>IF(N209="základní",J209,0)</f>
        <v>0</v>
      </c>
      <c r="BF209" s="116">
        <f>IF(N209="snížená",J209,0)</f>
        <v>0</v>
      </c>
      <c r="BG209" s="116">
        <f>IF(N209="zákl. přenesená",J209,0)</f>
        <v>0</v>
      </c>
      <c r="BH209" s="116">
        <f>IF(N209="sníž. přenesená",J209,0)</f>
        <v>0</v>
      </c>
      <c r="BI209" s="116">
        <f>IF(N209="nulová",J209,0)</f>
        <v>0</v>
      </c>
      <c r="BJ209" s="13" t="s">
        <v>77</v>
      </c>
      <c r="BK209" s="116">
        <f>ROUND(I209*H209,2)</f>
        <v>0</v>
      </c>
      <c r="BL209" s="13" t="s">
        <v>142</v>
      </c>
      <c r="BM209" s="115" t="s">
        <v>521</v>
      </c>
    </row>
    <row r="210" spans="2:65" s="1" customFormat="1" ht="66.75" customHeight="1" x14ac:dyDescent="0.2">
      <c r="B210" s="28"/>
      <c r="C210" s="117" t="s">
        <v>308</v>
      </c>
      <c r="D210" s="117" t="s">
        <v>149</v>
      </c>
      <c r="E210" s="118" t="s">
        <v>522</v>
      </c>
      <c r="F210" s="119" t="s">
        <v>523</v>
      </c>
      <c r="G210" s="120" t="s">
        <v>138</v>
      </c>
      <c r="H210" s="121">
        <v>1</v>
      </c>
      <c r="I210" s="122"/>
      <c r="J210" s="123">
        <f>ROUND(I210*H210,2)</f>
        <v>0</v>
      </c>
      <c r="K210" s="119" t="s">
        <v>139</v>
      </c>
      <c r="L210" s="28"/>
      <c r="M210" s="124" t="s">
        <v>19</v>
      </c>
      <c r="N210" s="125" t="s">
        <v>40</v>
      </c>
      <c r="P210" s="113">
        <f>O210*H210</f>
        <v>0</v>
      </c>
      <c r="Q210" s="113">
        <v>0</v>
      </c>
      <c r="R210" s="113">
        <f>Q210*H210</f>
        <v>0</v>
      </c>
      <c r="S210" s="113">
        <v>0</v>
      </c>
      <c r="T210" s="114">
        <f>S210*H210</f>
        <v>0</v>
      </c>
      <c r="AR210" s="115" t="s">
        <v>142</v>
      </c>
      <c r="AT210" s="115" t="s">
        <v>149</v>
      </c>
      <c r="AU210" s="115" t="s">
        <v>69</v>
      </c>
      <c r="AY210" s="13" t="s">
        <v>141</v>
      </c>
      <c r="BE210" s="116">
        <f>IF(N210="základní",J210,0)</f>
        <v>0</v>
      </c>
      <c r="BF210" s="116">
        <f>IF(N210="snížená",J210,0)</f>
        <v>0</v>
      </c>
      <c r="BG210" s="116">
        <f>IF(N210="zákl. přenesená",J210,0)</f>
        <v>0</v>
      </c>
      <c r="BH210" s="116">
        <f>IF(N210="sníž. přenesená",J210,0)</f>
        <v>0</v>
      </c>
      <c r="BI210" s="116">
        <f>IF(N210="nulová",J210,0)</f>
        <v>0</v>
      </c>
      <c r="BJ210" s="13" t="s">
        <v>77</v>
      </c>
      <c r="BK210" s="116">
        <f>ROUND(I210*H210,2)</f>
        <v>0</v>
      </c>
      <c r="BL210" s="13" t="s">
        <v>142</v>
      </c>
      <c r="BM210" s="115" t="s">
        <v>524</v>
      </c>
    </row>
    <row r="211" spans="2:65" s="1" customFormat="1" ht="19.5" x14ac:dyDescent="0.2">
      <c r="B211" s="28"/>
      <c r="D211" s="131" t="s">
        <v>168</v>
      </c>
      <c r="F211" s="132" t="s">
        <v>525</v>
      </c>
      <c r="I211" s="133"/>
      <c r="L211" s="28"/>
      <c r="M211" s="134"/>
      <c r="T211" s="49"/>
      <c r="AT211" s="13" t="s">
        <v>168</v>
      </c>
      <c r="AU211" s="13" t="s">
        <v>69</v>
      </c>
    </row>
    <row r="212" spans="2:65" s="1" customFormat="1" ht="66.75" customHeight="1" x14ac:dyDescent="0.2">
      <c r="B212" s="28"/>
      <c r="C212" s="117" t="s">
        <v>526</v>
      </c>
      <c r="D212" s="117" t="s">
        <v>149</v>
      </c>
      <c r="E212" s="118" t="s">
        <v>527</v>
      </c>
      <c r="F212" s="119" t="s">
        <v>528</v>
      </c>
      <c r="G212" s="120" t="s">
        <v>138</v>
      </c>
      <c r="H212" s="121">
        <v>3</v>
      </c>
      <c r="I212" s="122"/>
      <c r="J212" s="123">
        <f>ROUND(I212*H212,2)</f>
        <v>0</v>
      </c>
      <c r="K212" s="119" t="s">
        <v>139</v>
      </c>
      <c r="L212" s="28"/>
      <c r="M212" s="124" t="s">
        <v>19</v>
      </c>
      <c r="N212" s="125" t="s">
        <v>40</v>
      </c>
      <c r="P212" s="113">
        <f>O212*H212</f>
        <v>0</v>
      </c>
      <c r="Q212" s="113">
        <v>0</v>
      </c>
      <c r="R212" s="113">
        <f>Q212*H212</f>
        <v>0</v>
      </c>
      <c r="S212" s="113">
        <v>0</v>
      </c>
      <c r="T212" s="114">
        <f>S212*H212</f>
        <v>0</v>
      </c>
      <c r="AR212" s="115" t="s">
        <v>142</v>
      </c>
      <c r="AT212" s="115" t="s">
        <v>149</v>
      </c>
      <c r="AU212" s="115" t="s">
        <v>69</v>
      </c>
      <c r="AY212" s="13" t="s">
        <v>141</v>
      </c>
      <c r="BE212" s="116">
        <f>IF(N212="základní",J212,0)</f>
        <v>0</v>
      </c>
      <c r="BF212" s="116">
        <f>IF(N212="snížená",J212,0)</f>
        <v>0</v>
      </c>
      <c r="BG212" s="116">
        <f>IF(N212="zákl. přenesená",J212,0)</f>
        <v>0</v>
      </c>
      <c r="BH212" s="116">
        <f>IF(N212="sníž. přenesená",J212,0)</f>
        <v>0</v>
      </c>
      <c r="BI212" s="116">
        <f>IF(N212="nulová",J212,0)</f>
        <v>0</v>
      </c>
      <c r="BJ212" s="13" t="s">
        <v>77</v>
      </c>
      <c r="BK212" s="116">
        <f>ROUND(I212*H212,2)</f>
        <v>0</v>
      </c>
      <c r="BL212" s="13" t="s">
        <v>142</v>
      </c>
      <c r="BM212" s="115" t="s">
        <v>529</v>
      </c>
    </row>
    <row r="213" spans="2:65" s="1" customFormat="1" ht="19.5" x14ac:dyDescent="0.2">
      <c r="B213" s="28"/>
      <c r="D213" s="131" t="s">
        <v>168</v>
      </c>
      <c r="F213" s="132" t="s">
        <v>530</v>
      </c>
      <c r="I213" s="133"/>
      <c r="L213" s="28"/>
      <c r="M213" s="134"/>
      <c r="T213" s="49"/>
      <c r="AT213" s="13" t="s">
        <v>168</v>
      </c>
      <c r="AU213" s="13" t="s">
        <v>69</v>
      </c>
    </row>
    <row r="214" spans="2:65" s="1" customFormat="1" ht="37.9" customHeight="1" x14ac:dyDescent="0.2">
      <c r="B214" s="28"/>
      <c r="C214" s="117" t="s">
        <v>309</v>
      </c>
      <c r="D214" s="117" t="s">
        <v>149</v>
      </c>
      <c r="E214" s="118" t="s">
        <v>531</v>
      </c>
      <c r="F214" s="119" t="s">
        <v>532</v>
      </c>
      <c r="G214" s="120" t="s">
        <v>138</v>
      </c>
      <c r="H214" s="121">
        <v>1</v>
      </c>
      <c r="I214" s="122"/>
      <c r="J214" s="123">
        <f>ROUND(I214*H214,2)</f>
        <v>0</v>
      </c>
      <c r="K214" s="119" t="s">
        <v>139</v>
      </c>
      <c r="L214" s="28"/>
      <c r="M214" s="124" t="s">
        <v>19</v>
      </c>
      <c r="N214" s="125" t="s">
        <v>40</v>
      </c>
      <c r="P214" s="113">
        <f>O214*H214</f>
        <v>0</v>
      </c>
      <c r="Q214" s="113">
        <v>0</v>
      </c>
      <c r="R214" s="113">
        <f>Q214*H214</f>
        <v>0</v>
      </c>
      <c r="S214" s="113">
        <v>0</v>
      </c>
      <c r="T214" s="114">
        <f>S214*H214</f>
        <v>0</v>
      </c>
      <c r="AR214" s="115" t="s">
        <v>142</v>
      </c>
      <c r="AT214" s="115" t="s">
        <v>149</v>
      </c>
      <c r="AU214" s="115" t="s">
        <v>69</v>
      </c>
      <c r="AY214" s="13" t="s">
        <v>141</v>
      </c>
      <c r="BE214" s="116">
        <f>IF(N214="základní",J214,0)</f>
        <v>0</v>
      </c>
      <c r="BF214" s="116">
        <f>IF(N214="snížená",J214,0)</f>
        <v>0</v>
      </c>
      <c r="BG214" s="116">
        <f>IF(N214="zákl. přenesená",J214,0)</f>
        <v>0</v>
      </c>
      <c r="BH214" s="116">
        <f>IF(N214="sníž. přenesená",J214,0)</f>
        <v>0</v>
      </c>
      <c r="BI214" s="116">
        <f>IF(N214="nulová",J214,0)</f>
        <v>0</v>
      </c>
      <c r="BJ214" s="13" t="s">
        <v>77</v>
      </c>
      <c r="BK214" s="116">
        <f>ROUND(I214*H214,2)</f>
        <v>0</v>
      </c>
      <c r="BL214" s="13" t="s">
        <v>142</v>
      </c>
      <c r="BM214" s="115" t="s">
        <v>533</v>
      </c>
    </row>
    <row r="215" spans="2:65" s="1" customFormat="1" ht="19.5" x14ac:dyDescent="0.2">
      <c r="B215" s="28"/>
      <c r="D215" s="131" t="s">
        <v>168</v>
      </c>
      <c r="F215" s="132" t="s">
        <v>525</v>
      </c>
      <c r="I215" s="133"/>
      <c r="L215" s="28"/>
      <c r="M215" s="134"/>
      <c r="T215" s="49"/>
      <c r="AT215" s="13" t="s">
        <v>168</v>
      </c>
      <c r="AU215" s="13" t="s">
        <v>69</v>
      </c>
    </row>
    <row r="216" spans="2:65" s="1" customFormat="1" ht="37.9" customHeight="1" x14ac:dyDescent="0.2">
      <c r="B216" s="28"/>
      <c r="C216" s="117" t="s">
        <v>534</v>
      </c>
      <c r="D216" s="117" t="s">
        <v>149</v>
      </c>
      <c r="E216" s="118" t="s">
        <v>535</v>
      </c>
      <c r="F216" s="119" t="s">
        <v>536</v>
      </c>
      <c r="G216" s="120" t="s">
        <v>138</v>
      </c>
      <c r="H216" s="121">
        <v>3</v>
      </c>
      <c r="I216" s="122"/>
      <c r="J216" s="123">
        <f>ROUND(I216*H216,2)</f>
        <v>0</v>
      </c>
      <c r="K216" s="119" t="s">
        <v>139</v>
      </c>
      <c r="L216" s="28"/>
      <c r="M216" s="124" t="s">
        <v>19</v>
      </c>
      <c r="N216" s="125" t="s">
        <v>40</v>
      </c>
      <c r="P216" s="113">
        <f>O216*H216</f>
        <v>0</v>
      </c>
      <c r="Q216" s="113">
        <v>0</v>
      </c>
      <c r="R216" s="113">
        <f>Q216*H216</f>
        <v>0</v>
      </c>
      <c r="S216" s="113">
        <v>0</v>
      </c>
      <c r="T216" s="114">
        <f>S216*H216</f>
        <v>0</v>
      </c>
      <c r="AR216" s="115" t="s">
        <v>142</v>
      </c>
      <c r="AT216" s="115" t="s">
        <v>149</v>
      </c>
      <c r="AU216" s="115" t="s">
        <v>69</v>
      </c>
      <c r="AY216" s="13" t="s">
        <v>141</v>
      </c>
      <c r="BE216" s="116">
        <f>IF(N216="základní",J216,0)</f>
        <v>0</v>
      </c>
      <c r="BF216" s="116">
        <f>IF(N216="snížená",J216,0)</f>
        <v>0</v>
      </c>
      <c r="BG216" s="116">
        <f>IF(N216="zákl. přenesená",J216,0)</f>
        <v>0</v>
      </c>
      <c r="BH216" s="116">
        <f>IF(N216="sníž. přenesená",J216,0)</f>
        <v>0</v>
      </c>
      <c r="BI216" s="116">
        <f>IF(N216="nulová",J216,0)</f>
        <v>0</v>
      </c>
      <c r="BJ216" s="13" t="s">
        <v>77</v>
      </c>
      <c r="BK216" s="116">
        <f>ROUND(I216*H216,2)</f>
        <v>0</v>
      </c>
      <c r="BL216" s="13" t="s">
        <v>142</v>
      </c>
      <c r="BM216" s="115" t="s">
        <v>537</v>
      </c>
    </row>
    <row r="217" spans="2:65" s="1" customFormat="1" ht="19.5" x14ac:dyDescent="0.2">
      <c r="B217" s="28"/>
      <c r="D217" s="131" t="s">
        <v>168</v>
      </c>
      <c r="F217" s="132" t="s">
        <v>530</v>
      </c>
      <c r="I217" s="133"/>
      <c r="L217" s="28"/>
      <c r="M217" s="134"/>
      <c r="T217" s="49"/>
      <c r="AT217" s="13" t="s">
        <v>168</v>
      </c>
      <c r="AU217" s="13" t="s">
        <v>69</v>
      </c>
    </row>
    <row r="218" spans="2:65" s="1" customFormat="1" ht="16.5" customHeight="1" x14ac:dyDescent="0.2">
      <c r="B218" s="28"/>
      <c r="C218" s="117" t="s">
        <v>313</v>
      </c>
      <c r="D218" s="117" t="s">
        <v>149</v>
      </c>
      <c r="E218" s="118" t="s">
        <v>285</v>
      </c>
      <c r="F218" s="119" t="s">
        <v>286</v>
      </c>
      <c r="G218" s="120" t="s">
        <v>138</v>
      </c>
      <c r="H218" s="121">
        <v>4</v>
      </c>
      <c r="I218" s="122"/>
      <c r="J218" s="123">
        <f>ROUND(I218*H218,2)</f>
        <v>0</v>
      </c>
      <c r="K218" s="119" t="s">
        <v>139</v>
      </c>
      <c r="L218" s="28"/>
      <c r="M218" s="124" t="s">
        <v>19</v>
      </c>
      <c r="N218" s="125" t="s">
        <v>40</v>
      </c>
      <c r="P218" s="113">
        <f>O218*H218</f>
        <v>0</v>
      </c>
      <c r="Q218" s="113">
        <v>0</v>
      </c>
      <c r="R218" s="113">
        <f>Q218*H218</f>
        <v>0</v>
      </c>
      <c r="S218" s="113">
        <v>0</v>
      </c>
      <c r="T218" s="114">
        <f>S218*H218</f>
        <v>0</v>
      </c>
      <c r="AR218" s="115" t="s">
        <v>142</v>
      </c>
      <c r="AT218" s="115" t="s">
        <v>149</v>
      </c>
      <c r="AU218" s="115" t="s">
        <v>69</v>
      </c>
      <c r="AY218" s="13" t="s">
        <v>141</v>
      </c>
      <c r="BE218" s="116">
        <f>IF(N218="základní",J218,0)</f>
        <v>0</v>
      </c>
      <c r="BF218" s="116">
        <f>IF(N218="snížená",J218,0)</f>
        <v>0</v>
      </c>
      <c r="BG218" s="116">
        <f>IF(N218="zákl. přenesená",J218,0)</f>
        <v>0</v>
      </c>
      <c r="BH218" s="116">
        <f>IF(N218="sníž. přenesená",J218,0)</f>
        <v>0</v>
      </c>
      <c r="BI218" s="116">
        <f>IF(N218="nulová",J218,0)</f>
        <v>0</v>
      </c>
      <c r="BJ218" s="13" t="s">
        <v>77</v>
      </c>
      <c r="BK218" s="116">
        <f>ROUND(I218*H218,2)</f>
        <v>0</v>
      </c>
      <c r="BL218" s="13" t="s">
        <v>142</v>
      </c>
      <c r="BM218" s="115" t="s">
        <v>538</v>
      </c>
    </row>
    <row r="219" spans="2:65" s="1" customFormat="1" ht="19.5" x14ac:dyDescent="0.2">
      <c r="B219" s="28"/>
      <c r="D219" s="131" t="s">
        <v>168</v>
      </c>
      <c r="F219" s="132" t="s">
        <v>539</v>
      </c>
      <c r="I219" s="133"/>
      <c r="L219" s="28"/>
      <c r="M219" s="134"/>
      <c r="T219" s="49"/>
      <c r="AT219" s="13" t="s">
        <v>168</v>
      </c>
      <c r="AU219" s="13" t="s">
        <v>69</v>
      </c>
    </row>
    <row r="220" spans="2:65" s="1" customFormat="1" ht="16.5" customHeight="1" x14ac:dyDescent="0.2">
      <c r="B220" s="28"/>
      <c r="C220" s="117" t="s">
        <v>540</v>
      </c>
      <c r="D220" s="117" t="s">
        <v>149</v>
      </c>
      <c r="E220" s="118" t="s">
        <v>290</v>
      </c>
      <c r="F220" s="119" t="s">
        <v>291</v>
      </c>
      <c r="G220" s="120" t="s">
        <v>138</v>
      </c>
      <c r="H220" s="121">
        <v>4</v>
      </c>
      <c r="I220" s="122"/>
      <c r="J220" s="123">
        <f>ROUND(I220*H220,2)</f>
        <v>0</v>
      </c>
      <c r="K220" s="119" t="s">
        <v>139</v>
      </c>
      <c r="L220" s="28"/>
      <c r="M220" s="124" t="s">
        <v>19</v>
      </c>
      <c r="N220" s="125" t="s">
        <v>40</v>
      </c>
      <c r="P220" s="113">
        <f>O220*H220</f>
        <v>0</v>
      </c>
      <c r="Q220" s="113">
        <v>0</v>
      </c>
      <c r="R220" s="113">
        <f>Q220*H220</f>
        <v>0</v>
      </c>
      <c r="S220" s="113">
        <v>0</v>
      </c>
      <c r="T220" s="114">
        <f>S220*H220</f>
        <v>0</v>
      </c>
      <c r="AR220" s="115" t="s">
        <v>142</v>
      </c>
      <c r="AT220" s="115" t="s">
        <v>149</v>
      </c>
      <c r="AU220" s="115" t="s">
        <v>69</v>
      </c>
      <c r="AY220" s="13" t="s">
        <v>141</v>
      </c>
      <c r="BE220" s="116">
        <f>IF(N220="základní",J220,0)</f>
        <v>0</v>
      </c>
      <c r="BF220" s="116">
        <f>IF(N220="snížená",J220,0)</f>
        <v>0</v>
      </c>
      <c r="BG220" s="116">
        <f>IF(N220="zákl. přenesená",J220,0)</f>
        <v>0</v>
      </c>
      <c r="BH220" s="116">
        <f>IF(N220="sníž. přenesená",J220,0)</f>
        <v>0</v>
      </c>
      <c r="BI220" s="116">
        <f>IF(N220="nulová",J220,0)</f>
        <v>0</v>
      </c>
      <c r="BJ220" s="13" t="s">
        <v>77</v>
      </c>
      <c r="BK220" s="116">
        <f>ROUND(I220*H220,2)</f>
        <v>0</v>
      </c>
      <c r="BL220" s="13" t="s">
        <v>142</v>
      </c>
      <c r="BM220" s="115" t="s">
        <v>541</v>
      </c>
    </row>
    <row r="221" spans="2:65" s="1" customFormat="1" ht="19.5" x14ac:dyDescent="0.2">
      <c r="B221" s="28"/>
      <c r="D221" s="131" t="s">
        <v>168</v>
      </c>
      <c r="F221" s="132" t="s">
        <v>539</v>
      </c>
      <c r="I221" s="133"/>
      <c r="L221" s="28"/>
      <c r="M221" s="134"/>
      <c r="T221" s="49"/>
      <c r="AT221" s="13" t="s">
        <v>168</v>
      </c>
      <c r="AU221" s="13" t="s">
        <v>69</v>
      </c>
    </row>
    <row r="222" spans="2:65" s="1" customFormat="1" ht="16.5" customHeight="1" x14ac:dyDescent="0.2">
      <c r="B222" s="28"/>
      <c r="C222" s="117" t="s">
        <v>316</v>
      </c>
      <c r="D222" s="117" t="s">
        <v>149</v>
      </c>
      <c r="E222" s="118" t="s">
        <v>293</v>
      </c>
      <c r="F222" s="119" t="s">
        <v>294</v>
      </c>
      <c r="G222" s="120" t="s">
        <v>138</v>
      </c>
      <c r="H222" s="121">
        <v>11</v>
      </c>
      <c r="I222" s="122"/>
      <c r="J222" s="123">
        <f>ROUND(I222*H222,2)</f>
        <v>0</v>
      </c>
      <c r="K222" s="119" t="s">
        <v>139</v>
      </c>
      <c r="L222" s="28"/>
      <c r="M222" s="124" t="s">
        <v>19</v>
      </c>
      <c r="N222" s="125" t="s">
        <v>40</v>
      </c>
      <c r="P222" s="113">
        <f>O222*H222</f>
        <v>0</v>
      </c>
      <c r="Q222" s="113">
        <v>0</v>
      </c>
      <c r="R222" s="113">
        <f>Q222*H222</f>
        <v>0</v>
      </c>
      <c r="S222" s="113">
        <v>0</v>
      </c>
      <c r="T222" s="114">
        <f>S222*H222</f>
        <v>0</v>
      </c>
      <c r="AR222" s="115" t="s">
        <v>142</v>
      </c>
      <c r="AT222" s="115" t="s">
        <v>149</v>
      </c>
      <c r="AU222" s="115" t="s">
        <v>69</v>
      </c>
      <c r="AY222" s="13" t="s">
        <v>141</v>
      </c>
      <c r="BE222" s="116">
        <f>IF(N222="základní",J222,0)</f>
        <v>0</v>
      </c>
      <c r="BF222" s="116">
        <f>IF(N222="snížená",J222,0)</f>
        <v>0</v>
      </c>
      <c r="BG222" s="116">
        <f>IF(N222="zákl. přenesená",J222,0)</f>
        <v>0</v>
      </c>
      <c r="BH222" s="116">
        <f>IF(N222="sníž. přenesená",J222,0)</f>
        <v>0</v>
      </c>
      <c r="BI222" s="116">
        <f>IF(N222="nulová",J222,0)</f>
        <v>0</v>
      </c>
      <c r="BJ222" s="13" t="s">
        <v>77</v>
      </c>
      <c r="BK222" s="116">
        <f>ROUND(I222*H222,2)</f>
        <v>0</v>
      </c>
      <c r="BL222" s="13" t="s">
        <v>142</v>
      </c>
      <c r="BM222" s="115" t="s">
        <v>542</v>
      </c>
    </row>
    <row r="223" spans="2:65" s="1" customFormat="1" ht="19.5" x14ac:dyDescent="0.2">
      <c r="B223" s="28"/>
      <c r="D223" s="131" t="s">
        <v>168</v>
      </c>
      <c r="F223" s="132" t="s">
        <v>543</v>
      </c>
      <c r="I223" s="133"/>
      <c r="L223" s="28"/>
      <c r="M223" s="134"/>
      <c r="T223" s="49"/>
      <c r="AT223" s="13" t="s">
        <v>168</v>
      </c>
      <c r="AU223" s="13" t="s">
        <v>69</v>
      </c>
    </row>
    <row r="224" spans="2:65" s="1" customFormat="1" ht="16.5" customHeight="1" x14ac:dyDescent="0.2">
      <c r="B224" s="28"/>
      <c r="C224" s="117" t="s">
        <v>544</v>
      </c>
      <c r="D224" s="117" t="s">
        <v>149</v>
      </c>
      <c r="E224" s="118" t="s">
        <v>298</v>
      </c>
      <c r="F224" s="119" t="s">
        <v>299</v>
      </c>
      <c r="G224" s="120" t="s">
        <v>138</v>
      </c>
      <c r="H224" s="121">
        <v>11</v>
      </c>
      <c r="I224" s="122"/>
      <c r="J224" s="123">
        <f>ROUND(I224*H224,2)</f>
        <v>0</v>
      </c>
      <c r="K224" s="119" t="s">
        <v>139</v>
      </c>
      <c r="L224" s="28"/>
      <c r="M224" s="124" t="s">
        <v>19</v>
      </c>
      <c r="N224" s="125" t="s">
        <v>40</v>
      </c>
      <c r="P224" s="113">
        <f>O224*H224</f>
        <v>0</v>
      </c>
      <c r="Q224" s="113">
        <v>0</v>
      </c>
      <c r="R224" s="113">
        <f>Q224*H224</f>
        <v>0</v>
      </c>
      <c r="S224" s="113">
        <v>0</v>
      </c>
      <c r="T224" s="114">
        <f>S224*H224</f>
        <v>0</v>
      </c>
      <c r="AR224" s="115" t="s">
        <v>142</v>
      </c>
      <c r="AT224" s="115" t="s">
        <v>149</v>
      </c>
      <c r="AU224" s="115" t="s">
        <v>69</v>
      </c>
      <c r="AY224" s="13" t="s">
        <v>141</v>
      </c>
      <c r="BE224" s="116">
        <f>IF(N224="základní",J224,0)</f>
        <v>0</v>
      </c>
      <c r="BF224" s="116">
        <f>IF(N224="snížená",J224,0)</f>
        <v>0</v>
      </c>
      <c r="BG224" s="116">
        <f>IF(N224="zákl. přenesená",J224,0)</f>
        <v>0</v>
      </c>
      <c r="BH224" s="116">
        <f>IF(N224="sníž. přenesená",J224,0)</f>
        <v>0</v>
      </c>
      <c r="BI224" s="116">
        <f>IF(N224="nulová",J224,0)</f>
        <v>0</v>
      </c>
      <c r="BJ224" s="13" t="s">
        <v>77</v>
      </c>
      <c r="BK224" s="116">
        <f>ROUND(I224*H224,2)</f>
        <v>0</v>
      </c>
      <c r="BL224" s="13" t="s">
        <v>142</v>
      </c>
      <c r="BM224" s="115" t="s">
        <v>545</v>
      </c>
    </row>
    <row r="225" spans="2:65" s="1" customFormat="1" ht="19.5" x14ac:dyDescent="0.2">
      <c r="B225" s="28"/>
      <c r="D225" s="131" t="s">
        <v>168</v>
      </c>
      <c r="F225" s="132" t="s">
        <v>543</v>
      </c>
      <c r="I225" s="133"/>
      <c r="L225" s="28"/>
      <c r="M225" s="134"/>
      <c r="T225" s="49"/>
      <c r="AT225" s="13" t="s">
        <v>168</v>
      </c>
      <c r="AU225" s="13" t="s">
        <v>69</v>
      </c>
    </row>
    <row r="226" spans="2:65" s="1" customFormat="1" ht="24.2" customHeight="1" x14ac:dyDescent="0.2">
      <c r="B226" s="28"/>
      <c r="C226" s="117" t="s">
        <v>321</v>
      </c>
      <c r="D226" s="117" t="s">
        <v>149</v>
      </c>
      <c r="E226" s="118" t="s">
        <v>546</v>
      </c>
      <c r="F226" s="119" t="s">
        <v>547</v>
      </c>
      <c r="G226" s="120" t="s">
        <v>138</v>
      </c>
      <c r="H226" s="121">
        <v>96</v>
      </c>
      <c r="I226" s="122"/>
      <c r="J226" s="123">
        <f>ROUND(I226*H226,2)</f>
        <v>0</v>
      </c>
      <c r="K226" s="119" t="s">
        <v>139</v>
      </c>
      <c r="L226" s="28"/>
      <c r="M226" s="124" t="s">
        <v>19</v>
      </c>
      <c r="N226" s="125" t="s">
        <v>40</v>
      </c>
      <c r="P226" s="113">
        <f>O226*H226</f>
        <v>0</v>
      </c>
      <c r="Q226" s="113">
        <v>0</v>
      </c>
      <c r="R226" s="113">
        <f>Q226*H226</f>
        <v>0</v>
      </c>
      <c r="S226" s="113">
        <v>0</v>
      </c>
      <c r="T226" s="114">
        <f>S226*H226</f>
        <v>0</v>
      </c>
      <c r="AR226" s="115" t="s">
        <v>142</v>
      </c>
      <c r="AT226" s="115" t="s">
        <v>149</v>
      </c>
      <c r="AU226" s="115" t="s">
        <v>69</v>
      </c>
      <c r="AY226" s="13" t="s">
        <v>141</v>
      </c>
      <c r="BE226" s="116">
        <f>IF(N226="základní",J226,0)</f>
        <v>0</v>
      </c>
      <c r="BF226" s="116">
        <f>IF(N226="snížená",J226,0)</f>
        <v>0</v>
      </c>
      <c r="BG226" s="116">
        <f>IF(N226="zákl. přenesená",J226,0)</f>
        <v>0</v>
      </c>
      <c r="BH226" s="116">
        <f>IF(N226="sníž. přenesená",J226,0)</f>
        <v>0</v>
      </c>
      <c r="BI226" s="116">
        <f>IF(N226="nulová",J226,0)</f>
        <v>0</v>
      </c>
      <c r="BJ226" s="13" t="s">
        <v>77</v>
      </c>
      <c r="BK226" s="116">
        <f>ROUND(I226*H226,2)</f>
        <v>0</v>
      </c>
      <c r="BL226" s="13" t="s">
        <v>142</v>
      </c>
      <c r="BM226" s="115" t="s">
        <v>548</v>
      </c>
    </row>
    <row r="227" spans="2:65" s="1" customFormat="1" ht="19.5" x14ac:dyDescent="0.2">
      <c r="B227" s="28"/>
      <c r="D227" s="131" t="s">
        <v>168</v>
      </c>
      <c r="F227" s="132" t="s">
        <v>549</v>
      </c>
      <c r="I227" s="133"/>
      <c r="L227" s="28"/>
      <c r="M227" s="134"/>
      <c r="T227" s="49"/>
      <c r="AT227" s="13" t="s">
        <v>168</v>
      </c>
      <c r="AU227" s="13" t="s">
        <v>69</v>
      </c>
    </row>
    <row r="228" spans="2:65" s="1" customFormat="1" ht="44.25" customHeight="1" x14ac:dyDescent="0.2">
      <c r="B228" s="28"/>
      <c r="C228" s="117" t="s">
        <v>550</v>
      </c>
      <c r="D228" s="117" t="s">
        <v>149</v>
      </c>
      <c r="E228" s="118" t="s">
        <v>314</v>
      </c>
      <c r="F228" s="119" t="s">
        <v>315</v>
      </c>
      <c r="G228" s="120" t="s">
        <v>180</v>
      </c>
      <c r="H228" s="121">
        <v>206.49</v>
      </c>
      <c r="I228" s="122"/>
      <c r="J228" s="123">
        <f>ROUND(I228*H228,2)</f>
        <v>0</v>
      </c>
      <c r="K228" s="119" t="s">
        <v>139</v>
      </c>
      <c r="L228" s="28"/>
      <c r="M228" s="124" t="s">
        <v>19</v>
      </c>
      <c r="N228" s="125" t="s">
        <v>40</v>
      </c>
      <c r="P228" s="113">
        <f>O228*H228</f>
        <v>0</v>
      </c>
      <c r="Q228" s="113">
        <v>0</v>
      </c>
      <c r="R228" s="113">
        <f>Q228*H228</f>
        <v>0</v>
      </c>
      <c r="S228" s="113">
        <v>0</v>
      </c>
      <c r="T228" s="114">
        <f>S228*H228</f>
        <v>0</v>
      </c>
      <c r="AR228" s="115" t="s">
        <v>142</v>
      </c>
      <c r="AT228" s="115" t="s">
        <v>149</v>
      </c>
      <c r="AU228" s="115" t="s">
        <v>69</v>
      </c>
      <c r="AY228" s="13" t="s">
        <v>141</v>
      </c>
      <c r="BE228" s="116">
        <f>IF(N228="základní",J228,0)</f>
        <v>0</v>
      </c>
      <c r="BF228" s="116">
        <f>IF(N228="snížená",J228,0)</f>
        <v>0</v>
      </c>
      <c r="BG228" s="116">
        <f>IF(N228="zákl. přenesená",J228,0)</f>
        <v>0</v>
      </c>
      <c r="BH228" s="116">
        <f>IF(N228="sníž. přenesená",J228,0)</f>
        <v>0</v>
      </c>
      <c r="BI228" s="116">
        <f>IF(N228="nulová",J228,0)</f>
        <v>0</v>
      </c>
      <c r="BJ228" s="13" t="s">
        <v>77</v>
      </c>
      <c r="BK228" s="116">
        <f>ROUND(I228*H228,2)</f>
        <v>0</v>
      </c>
      <c r="BL228" s="13" t="s">
        <v>142</v>
      </c>
      <c r="BM228" s="115" t="s">
        <v>551</v>
      </c>
    </row>
    <row r="229" spans="2:65" s="1" customFormat="1" ht="19.5" x14ac:dyDescent="0.2">
      <c r="B229" s="28"/>
      <c r="D229" s="131" t="s">
        <v>168</v>
      </c>
      <c r="F229" s="132" t="s">
        <v>317</v>
      </c>
      <c r="I229" s="133"/>
      <c r="L229" s="28"/>
      <c r="M229" s="134"/>
      <c r="T229" s="49"/>
      <c r="AT229" s="13" t="s">
        <v>168</v>
      </c>
      <c r="AU229" s="13" t="s">
        <v>69</v>
      </c>
    </row>
    <row r="230" spans="2:65" s="1" customFormat="1" ht="24.2" customHeight="1" x14ac:dyDescent="0.2">
      <c r="B230" s="28"/>
      <c r="C230" s="117" t="s">
        <v>322</v>
      </c>
      <c r="D230" s="117" t="s">
        <v>149</v>
      </c>
      <c r="E230" s="118" t="s">
        <v>319</v>
      </c>
      <c r="F230" s="119" t="s">
        <v>320</v>
      </c>
      <c r="G230" s="120" t="s">
        <v>180</v>
      </c>
      <c r="H230" s="121">
        <v>206.49</v>
      </c>
      <c r="I230" s="122"/>
      <c r="J230" s="123">
        <f>ROUND(I230*H230,2)</f>
        <v>0</v>
      </c>
      <c r="K230" s="119" t="s">
        <v>139</v>
      </c>
      <c r="L230" s="28"/>
      <c r="M230" s="124" t="s">
        <v>19</v>
      </c>
      <c r="N230" s="125" t="s">
        <v>40</v>
      </c>
      <c r="P230" s="113">
        <f>O230*H230</f>
        <v>0</v>
      </c>
      <c r="Q230" s="113">
        <v>0</v>
      </c>
      <c r="R230" s="113">
        <f>Q230*H230</f>
        <v>0</v>
      </c>
      <c r="S230" s="113">
        <v>0</v>
      </c>
      <c r="T230" s="114">
        <f>S230*H230</f>
        <v>0</v>
      </c>
      <c r="AR230" s="115" t="s">
        <v>142</v>
      </c>
      <c r="AT230" s="115" t="s">
        <v>149</v>
      </c>
      <c r="AU230" s="115" t="s">
        <v>69</v>
      </c>
      <c r="AY230" s="13" t="s">
        <v>141</v>
      </c>
      <c r="BE230" s="116">
        <f>IF(N230="základní",J230,0)</f>
        <v>0</v>
      </c>
      <c r="BF230" s="116">
        <f>IF(N230="snížená",J230,0)</f>
        <v>0</v>
      </c>
      <c r="BG230" s="116">
        <f>IF(N230="zákl. přenesená",J230,0)</f>
        <v>0</v>
      </c>
      <c r="BH230" s="116">
        <f>IF(N230="sníž. přenesená",J230,0)</f>
        <v>0</v>
      </c>
      <c r="BI230" s="116">
        <f>IF(N230="nulová",J230,0)</f>
        <v>0</v>
      </c>
      <c r="BJ230" s="13" t="s">
        <v>77</v>
      </c>
      <c r="BK230" s="116">
        <f>ROUND(I230*H230,2)</f>
        <v>0</v>
      </c>
      <c r="BL230" s="13" t="s">
        <v>142</v>
      </c>
      <c r="BM230" s="115" t="s">
        <v>552</v>
      </c>
    </row>
    <row r="231" spans="2:65" s="1" customFormat="1" ht="19.5" x14ac:dyDescent="0.2">
      <c r="B231" s="28"/>
      <c r="D231" s="131" t="s">
        <v>168</v>
      </c>
      <c r="F231" s="132" t="s">
        <v>317</v>
      </c>
      <c r="I231" s="133"/>
      <c r="L231" s="28"/>
      <c r="M231" s="134"/>
      <c r="T231" s="49"/>
      <c r="AT231" s="13" t="s">
        <v>168</v>
      </c>
      <c r="AU231" s="13" t="s">
        <v>69</v>
      </c>
    </row>
    <row r="232" spans="2:65" s="1" customFormat="1" ht="55.5" customHeight="1" x14ac:dyDescent="0.2">
      <c r="B232" s="28"/>
      <c r="C232" s="117" t="s">
        <v>553</v>
      </c>
      <c r="D232" s="117" t="s">
        <v>149</v>
      </c>
      <c r="E232" s="118" t="s">
        <v>234</v>
      </c>
      <c r="F232" s="119" t="s">
        <v>235</v>
      </c>
      <c r="G232" s="120" t="s">
        <v>180</v>
      </c>
      <c r="H232" s="121">
        <v>206.49</v>
      </c>
      <c r="I232" s="122"/>
      <c r="J232" s="123">
        <f>ROUND(I232*H232,2)</f>
        <v>0</v>
      </c>
      <c r="K232" s="119" t="s">
        <v>139</v>
      </c>
      <c r="L232" s="28"/>
      <c r="M232" s="124" t="s">
        <v>19</v>
      </c>
      <c r="N232" s="125" t="s">
        <v>40</v>
      </c>
      <c r="P232" s="113">
        <f>O232*H232</f>
        <v>0</v>
      </c>
      <c r="Q232" s="113">
        <v>0</v>
      </c>
      <c r="R232" s="113">
        <f>Q232*H232</f>
        <v>0</v>
      </c>
      <c r="S232" s="113">
        <v>0</v>
      </c>
      <c r="T232" s="114">
        <f>S232*H232</f>
        <v>0</v>
      </c>
      <c r="AR232" s="115" t="s">
        <v>142</v>
      </c>
      <c r="AT232" s="115" t="s">
        <v>149</v>
      </c>
      <c r="AU232" s="115" t="s">
        <v>69</v>
      </c>
      <c r="AY232" s="13" t="s">
        <v>141</v>
      </c>
      <c r="BE232" s="116">
        <f>IF(N232="základní",J232,0)</f>
        <v>0</v>
      </c>
      <c r="BF232" s="116">
        <f>IF(N232="snížená",J232,0)</f>
        <v>0</v>
      </c>
      <c r="BG232" s="116">
        <f>IF(N232="zákl. přenesená",J232,0)</f>
        <v>0</v>
      </c>
      <c r="BH232" s="116">
        <f>IF(N232="sníž. přenesená",J232,0)</f>
        <v>0</v>
      </c>
      <c r="BI232" s="116">
        <f>IF(N232="nulová",J232,0)</f>
        <v>0</v>
      </c>
      <c r="BJ232" s="13" t="s">
        <v>77</v>
      </c>
      <c r="BK232" s="116">
        <f>ROUND(I232*H232,2)</f>
        <v>0</v>
      </c>
      <c r="BL232" s="13" t="s">
        <v>142</v>
      </c>
      <c r="BM232" s="115" t="s">
        <v>554</v>
      </c>
    </row>
    <row r="233" spans="2:65" s="1" customFormat="1" ht="19.5" x14ac:dyDescent="0.2">
      <c r="B233" s="28"/>
      <c r="D233" s="131" t="s">
        <v>168</v>
      </c>
      <c r="F233" s="132" t="s">
        <v>317</v>
      </c>
      <c r="I233" s="133"/>
      <c r="L233" s="28"/>
      <c r="M233" s="134"/>
      <c r="T233" s="49"/>
      <c r="AT233" s="13" t="s">
        <v>168</v>
      </c>
      <c r="AU233" s="13" t="s">
        <v>69</v>
      </c>
    </row>
    <row r="234" spans="2:65" s="1" customFormat="1" ht="44.25" customHeight="1" x14ac:dyDescent="0.2">
      <c r="B234" s="28"/>
      <c r="C234" s="117" t="s">
        <v>326</v>
      </c>
      <c r="D234" s="117" t="s">
        <v>149</v>
      </c>
      <c r="E234" s="118" t="s">
        <v>324</v>
      </c>
      <c r="F234" s="119" t="s">
        <v>325</v>
      </c>
      <c r="G234" s="120" t="s">
        <v>138</v>
      </c>
      <c r="H234" s="121">
        <v>8</v>
      </c>
      <c r="I234" s="122"/>
      <c r="J234" s="123">
        <f>ROUND(I234*H234,2)</f>
        <v>0</v>
      </c>
      <c r="K234" s="119" t="s">
        <v>139</v>
      </c>
      <c r="L234" s="28"/>
      <c r="M234" s="124" t="s">
        <v>19</v>
      </c>
      <c r="N234" s="125" t="s">
        <v>40</v>
      </c>
      <c r="P234" s="113">
        <f>O234*H234</f>
        <v>0</v>
      </c>
      <c r="Q234" s="113">
        <v>0</v>
      </c>
      <c r="R234" s="113">
        <f>Q234*H234</f>
        <v>0</v>
      </c>
      <c r="S234" s="113">
        <v>0</v>
      </c>
      <c r="T234" s="114">
        <f>S234*H234</f>
        <v>0</v>
      </c>
      <c r="AR234" s="115" t="s">
        <v>142</v>
      </c>
      <c r="AT234" s="115" t="s">
        <v>149</v>
      </c>
      <c r="AU234" s="115" t="s">
        <v>69</v>
      </c>
      <c r="AY234" s="13" t="s">
        <v>141</v>
      </c>
      <c r="BE234" s="116">
        <f>IF(N234="základní",J234,0)</f>
        <v>0</v>
      </c>
      <c r="BF234" s="116">
        <f>IF(N234="snížená",J234,0)</f>
        <v>0</v>
      </c>
      <c r="BG234" s="116">
        <f>IF(N234="zákl. přenesená",J234,0)</f>
        <v>0</v>
      </c>
      <c r="BH234" s="116">
        <f>IF(N234="sníž. přenesená",J234,0)</f>
        <v>0</v>
      </c>
      <c r="BI234" s="116">
        <f>IF(N234="nulová",J234,0)</f>
        <v>0</v>
      </c>
      <c r="BJ234" s="13" t="s">
        <v>77</v>
      </c>
      <c r="BK234" s="116">
        <f>ROUND(I234*H234,2)</f>
        <v>0</v>
      </c>
      <c r="BL234" s="13" t="s">
        <v>142</v>
      </c>
      <c r="BM234" s="115" t="s">
        <v>555</v>
      </c>
    </row>
    <row r="235" spans="2:65" s="1" customFormat="1" ht="19.5" x14ac:dyDescent="0.2">
      <c r="B235" s="28"/>
      <c r="D235" s="131" t="s">
        <v>168</v>
      </c>
      <c r="F235" s="132" t="s">
        <v>327</v>
      </c>
      <c r="I235" s="133"/>
      <c r="L235" s="28"/>
      <c r="M235" s="134"/>
      <c r="T235" s="49"/>
      <c r="AT235" s="13" t="s">
        <v>168</v>
      </c>
      <c r="AU235" s="13" t="s">
        <v>69</v>
      </c>
    </row>
    <row r="236" spans="2:65" s="1" customFormat="1" ht="44.25" customHeight="1" x14ac:dyDescent="0.2">
      <c r="B236" s="28"/>
      <c r="C236" s="117" t="s">
        <v>556</v>
      </c>
      <c r="D236" s="117" t="s">
        <v>149</v>
      </c>
      <c r="E236" s="118" t="s">
        <v>328</v>
      </c>
      <c r="F236" s="119" t="s">
        <v>329</v>
      </c>
      <c r="G236" s="120" t="s">
        <v>138</v>
      </c>
      <c r="H236" s="121">
        <v>11</v>
      </c>
      <c r="I236" s="122"/>
      <c r="J236" s="123">
        <f>ROUND(I236*H236,2)</f>
        <v>0</v>
      </c>
      <c r="K236" s="119" t="s">
        <v>139</v>
      </c>
      <c r="L236" s="28"/>
      <c r="M236" s="124" t="s">
        <v>19</v>
      </c>
      <c r="N236" s="125" t="s">
        <v>40</v>
      </c>
      <c r="P236" s="113">
        <f>O236*H236</f>
        <v>0</v>
      </c>
      <c r="Q236" s="113">
        <v>0</v>
      </c>
      <c r="R236" s="113">
        <f>Q236*H236</f>
        <v>0</v>
      </c>
      <c r="S236" s="113">
        <v>0</v>
      </c>
      <c r="T236" s="114">
        <f>S236*H236</f>
        <v>0</v>
      </c>
      <c r="AR236" s="115" t="s">
        <v>142</v>
      </c>
      <c r="AT236" s="115" t="s">
        <v>149</v>
      </c>
      <c r="AU236" s="115" t="s">
        <v>69</v>
      </c>
      <c r="AY236" s="13" t="s">
        <v>141</v>
      </c>
      <c r="BE236" s="116">
        <f>IF(N236="základní",J236,0)</f>
        <v>0</v>
      </c>
      <c r="BF236" s="116">
        <f>IF(N236="snížená",J236,0)</f>
        <v>0</v>
      </c>
      <c r="BG236" s="116">
        <f>IF(N236="zákl. přenesená",J236,0)</f>
        <v>0</v>
      </c>
      <c r="BH236" s="116">
        <f>IF(N236="sníž. přenesená",J236,0)</f>
        <v>0</v>
      </c>
      <c r="BI236" s="116">
        <f>IF(N236="nulová",J236,0)</f>
        <v>0</v>
      </c>
      <c r="BJ236" s="13" t="s">
        <v>77</v>
      </c>
      <c r="BK236" s="116">
        <f>ROUND(I236*H236,2)</f>
        <v>0</v>
      </c>
      <c r="BL236" s="13" t="s">
        <v>142</v>
      </c>
      <c r="BM236" s="115" t="s">
        <v>557</v>
      </c>
    </row>
    <row r="237" spans="2:65" s="1" customFormat="1" ht="29.25" x14ac:dyDescent="0.2">
      <c r="B237" s="28"/>
      <c r="D237" s="131" t="s">
        <v>168</v>
      </c>
      <c r="F237" s="132" t="s">
        <v>558</v>
      </c>
      <c r="I237" s="133"/>
      <c r="L237" s="28"/>
      <c r="M237" s="135"/>
      <c r="N237" s="128"/>
      <c r="O237" s="128"/>
      <c r="P237" s="128"/>
      <c r="Q237" s="128"/>
      <c r="R237" s="128"/>
      <c r="S237" s="128"/>
      <c r="T237" s="136"/>
      <c r="AT237" s="13" t="s">
        <v>168</v>
      </c>
      <c r="AU237" s="13" t="s">
        <v>69</v>
      </c>
    </row>
    <row r="238" spans="2:65" s="1" customFormat="1" ht="6.95" customHeight="1" x14ac:dyDescent="0.2">
      <c r="B238" s="37"/>
      <c r="C238" s="38"/>
      <c r="D238" s="38"/>
      <c r="E238" s="38"/>
      <c r="F238" s="38"/>
      <c r="G238" s="38"/>
      <c r="H238" s="38"/>
      <c r="I238" s="38"/>
      <c r="J238" s="38"/>
      <c r="K238" s="38"/>
      <c r="L238" s="28"/>
    </row>
  </sheetData>
  <sheetProtection algorithmName="SHA-512" hashValue="8o5FWBsvUah/Ea5d/odDdaWKhe+oPYqPvl7/6HcceHjVOKm4VABtS6/IkMahJStqZ/onzrDUiMFXt3fJ4QW8ig==" saltValue="nHaCTgoqU66Kr9MNj5RZmKHl9TXYt7rEIUnwp1kz1jxsTayMtAji1UUBKuaQpv5XwmpGXtaGbZ4bEPVkBehYOw==" spinCount="100000" sheet="1" objects="1" scenarios="1" formatColumns="0" formatRows="0" autoFilter="0"/>
  <autoFilter ref="C78:K237" xr:uid="{00000000-0009-0000-0000-000003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74"/>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88</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559</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ROUND((SUM(BE79:BE173)),  2)</f>
        <v>0</v>
      </c>
      <c r="I33" s="85">
        <v>0.21</v>
      </c>
      <c r="J33" s="84">
        <f>ROUND(((SUM(BE79:BE173))*I33),  2)</f>
        <v>0</v>
      </c>
      <c r="L33" s="28"/>
    </row>
    <row r="34" spans="2:12" s="1" customFormat="1" ht="14.45" customHeight="1" x14ac:dyDescent="0.2">
      <c r="B34" s="28"/>
      <c r="E34" s="23" t="s">
        <v>41</v>
      </c>
      <c r="F34" s="84">
        <f>ROUND((SUM(BF79:BF173)),  2)</f>
        <v>0</v>
      </c>
      <c r="I34" s="85">
        <v>0.12</v>
      </c>
      <c r="J34" s="84">
        <f>ROUND(((SUM(BF79:BF173))*I34),  2)</f>
        <v>0</v>
      </c>
      <c r="L34" s="28"/>
    </row>
    <row r="35" spans="2:12" s="1" customFormat="1" ht="14.45" hidden="1" customHeight="1" x14ac:dyDescent="0.2">
      <c r="B35" s="28"/>
      <c r="E35" s="23" t="s">
        <v>42</v>
      </c>
      <c r="F35" s="84">
        <f>ROUND((SUM(BG79:BG173)),  2)</f>
        <v>0</v>
      </c>
      <c r="I35" s="85">
        <v>0.21</v>
      </c>
      <c r="J35" s="84">
        <f>0</f>
        <v>0</v>
      </c>
      <c r="L35" s="28"/>
    </row>
    <row r="36" spans="2:12" s="1" customFormat="1" ht="14.45" hidden="1" customHeight="1" x14ac:dyDescent="0.2">
      <c r="B36" s="28"/>
      <c r="E36" s="23" t="s">
        <v>43</v>
      </c>
      <c r="F36" s="84">
        <f>ROUND((SUM(BH79:BH173)),  2)</f>
        <v>0</v>
      </c>
      <c r="I36" s="85">
        <v>0.12</v>
      </c>
      <c r="J36" s="84">
        <f>0</f>
        <v>0</v>
      </c>
      <c r="L36" s="28"/>
    </row>
    <row r="37" spans="2:12" s="1" customFormat="1" ht="14.45" hidden="1" customHeight="1" x14ac:dyDescent="0.2">
      <c r="B37" s="28"/>
      <c r="E37" s="23" t="s">
        <v>44</v>
      </c>
      <c r="F37" s="84">
        <f>ROUND((SUM(BI79:BI173)),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03 - Práce na žel. svršku v TÚ Přelouč - Řečany nad Labem</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03 - Práce na žel. svršku v TÚ Přelouč - Řečany nad Labem</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SUM(P80:P173)</f>
        <v>0</v>
      </c>
      <c r="Q79" s="46"/>
      <c r="R79" s="100">
        <f>SUM(R80:R173)</f>
        <v>0</v>
      </c>
      <c r="S79" s="46"/>
      <c r="T79" s="101">
        <f>SUM(T80:T173)</f>
        <v>0</v>
      </c>
      <c r="AT79" s="13" t="s">
        <v>68</v>
      </c>
      <c r="AU79" s="13" t="s">
        <v>121</v>
      </c>
      <c r="BK79" s="102">
        <f>SUM(BK80:BK173)</f>
        <v>0</v>
      </c>
    </row>
    <row r="80" spans="2:65" s="1" customFormat="1" ht="24.2" customHeight="1" x14ac:dyDescent="0.2">
      <c r="B80" s="28"/>
      <c r="C80" s="117" t="s">
        <v>77</v>
      </c>
      <c r="D80" s="117" t="s">
        <v>149</v>
      </c>
      <c r="E80" s="118" t="s">
        <v>166</v>
      </c>
      <c r="F80" s="119" t="s">
        <v>167</v>
      </c>
      <c r="G80" s="120" t="s">
        <v>138</v>
      </c>
      <c r="H80" s="121">
        <v>190</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68.25" x14ac:dyDescent="0.2">
      <c r="B81" s="28"/>
      <c r="D81" s="131" t="s">
        <v>168</v>
      </c>
      <c r="F81" s="132" t="s">
        <v>560</v>
      </c>
      <c r="I81" s="133"/>
      <c r="L81" s="28"/>
      <c r="M81" s="134"/>
      <c r="T81" s="49"/>
      <c r="AT81" s="13" t="s">
        <v>168</v>
      </c>
      <c r="AU81" s="13" t="s">
        <v>69</v>
      </c>
    </row>
    <row r="82" spans="2:65" s="1" customFormat="1" ht="44.25" customHeight="1" x14ac:dyDescent="0.2">
      <c r="B82" s="28"/>
      <c r="C82" s="117" t="s">
        <v>79</v>
      </c>
      <c r="D82" s="117" t="s">
        <v>149</v>
      </c>
      <c r="E82" s="118" t="s">
        <v>170</v>
      </c>
      <c r="F82" s="119" t="s">
        <v>171</v>
      </c>
      <c r="G82" s="120" t="s">
        <v>172</v>
      </c>
      <c r="H82" s="121">
        <v>0.122</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39" x14ac:dyDescent="0.2">
      <c r="B83" s="28"/>
      <c r="D83" s="131" t="s">
        <v>168</v>
      </c>
      <c r="F83" s="132" t="s">
        <v>561</v>
      </c>
      <c r="I83" s="133"/>
      <c r="L83" s="28"/>
      <c r="M83" s="134"/>
      <c r="T83" s="49"/>
      <c r="AT83" s="13" t="s">
        <v>168</v>
      </c>
      <c r="AU83" s="13" t="s">
        <v>69</v>
      </c>
    </row>
    <row r="84" spans="2:65" s="1" customFormat="1" ht="101.25" customHeight="1" x14ac:dyDescent="0.2">
      <c r="B84" s="28"/>
      <c r="C84" s="117" t="s">
        <v>145</v>
      </c>
      <c r="D84" s="117" t="s">
        <v>149</v>
      </c>
      <c r="E84" s="118" t="s">
        <v>174</v>
      </c>
      <c r="F84" s="119" t="s">
        <v>175</v>
      </c>
      <c r="G84" s="120" t="s">
        <v>176</v>
      </c>
      <c r="H84" s="121">
        <v>294.38799999999998</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48.75" x14ac:dyDescent="0.2">
      <c r="B85" s="28"/>
      <c r="D85" s="131" t="s">
        <v>168</v>
      </c>
      <c r="F85" s="132" t="s">
        <v>562</v>
      </c>
      <c r="I85" s="133"/>
      <c r="L85" s="28"/>
      <c r="M85" s="134"/>
      <c r="T85" s="49"/>
      <c r="AT85" s="13" t="s">
        <v>168</v>
      </c>
      <c r="AU85" s="13" t="s">
        <v>69</v>
      </c>
    </row>
    <row r="86" spans="2:65" s="1" customFormat="1" ht="44.25" customHeight="1" x14ac:dyDescent="0.2">
      <c r="B86" s="28"/>
      <c r="C86" s="117" t="s">
        <v>142</v>
      </c>
      <c r="D86" s="117" t="s">
        <v>149</v>
      </c>
      <c r="E86" s="118" t="s">
        <v>178</v>
      </c>
      <c r="F86" s="119" t="s">
        <v>179</v>
      </c>
      <c r="G86" s="120" t="s">
        <v>180</v>
      </c>
      <c r="H86" s="121">
        <v>532.25300000000004</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29.25" x14ac:dyDescent="0.2">
      <c r="B87" s="28"/>
      <c r="D87" s="131" t="s">
        <v>168</v>
      </c>
      <c r="F87" s="132" t="s">
        <v>563</v>
      </c>
      <c r="I87" s="133"/>
      <c r="L87" s="28"/>
      <c r="M87" s="134"/>
      <c r="T87" s="49"/>
      <c r="AT87" s="13" t="s">
        <v>168</v>
      </c>
      <c r="AU87" s="13" t="s">
        <v>69</v>
      </c>
    </row>
    <row r="88" spans="2:65" s="1" customFormat="1" ht="44.25" customHeight="1" x14ac:dyDescent="0.2">
      <c r="B88" s="28"/>
      <c r="C88" s="117" t="s">
        <v>152</v>
      </c>
      <c r="D88" s="117" t="s">
        <v>149</v>
      </c>
      <c r="E88" s="118" t="s">
        <v>182</v>
      </c>
      <c r="F88" s="119" t="s">
        <v>183</v>
      </c>
      <c r="G88" s="120" t="s">
        <v>180</v>
      </c>
      <c r="H88" s="121">
        <v>532.25300000000004</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29.25" x14ac:dyDescent="0.2">
      <c r="B89" s="28"/>
      <c r="D89" s="131" t="s">
        <v>168</v>
      </c>
      <c r="F89" s="132" t="s">
        <v>564</v>
      </c>
      <c r="I89" s="133"/>
      <c r="L89" s="28"/>
      <c r="M89" s="134"/>
      <c r="T89" s="49"/>
      <c r="AT89" s="13" t="s">
        <v>168</v>
      </c>
      <c r="AU89" s="13" t="s">
        <v>69</v>
      </c>
    </row>
    <row r="90" spans="2:65" s="1" customFormat="1" ht="44.25" customHeight="1" x14ac:dyDescent="0.2">
      <c r="B90" s="28"/>
      <c r="C90" s="117" t="s">
        <v>148</v>
      </c>
      <c r="D90" s="117" t="s">
        <v>149</v>
      </c>
      <c r="E90" s="118" t="s">
        <v>178</v>
      </c>
      <c r="F90" s="119" t="s">
        <v>179</v>
      </c>
      <c r="G90" s="120" t="s">
        <v>180</v>
      </c>
      <c r="H90" s="121">
        <v>532.25300000000004</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565</v>
      </c>
      <c r="I91" s="133"/>
      <c r="L91" s="28"/>
      <c r="M91" s="134"/>
      <c r="T91" s="49"/>
      <c r="AT91" s="13" t="s">
        <v>168</v>
      </c>
      <c r="AU91" s="13" t="s">
        <v>69</v>
      </c>
    </row>
    <row r="92" spans="2:65" s="1" customFormat="1" ht="49.15" customHeight="1" x14ac:dyDescent="0.2">
      <c r="B92" s="28"/>
      <c r="C92" s="117" t="s">
        <v>158</v>
      </c>
      <c r="D92" s="117" t="s">
        <v>149</v>
      </c>
      <c r="E92" s="118" t="s">
        <v>186</v>
      </c>
      <c r="F92" s="119" t="s">
        <v>187</v>
      </c>
      <c r="G92" s="120" t="s">
        <v>180</v>
      </c>
      <c r="H92" s="121">
        <v>532.25300000000004</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566</v>
      </c>
      <c r="I93" s="133"/>
      <c r="L93" s="28"/>
      <c r="M93" s="134"/>
      <c r="T93" s="49"/>
      <c r="AT93" s="13" t="s">
        <v>168</v>
      </c>
      <c r="AU93" s="13" t="s">
        <v>69</v>
      </c>
    </row>
    <row r="94" spans="2:65" s="1" customFormat="1" ht="49.15" customHeight="1" x14ac:dyDescent="0.2">
      <c r="B94" s="28"/>
      <c r="C94" s="117" t="s">
        <v>140</v>
      </c>
      <c r="D94" s="117" t="s">
        <v>149</v>
      </c>
      <c r="E94" s="118" t="s">
        <v>189</v>
      </c>
      <c r="F94" s="119" t="s">
        <v>190</v>
      </c>
      <c r="G94" s="120" t="s">
        <v>180</v>
      </c>
      <c r="H94" s="121">
        <v>532.25300000000004</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567</v>
      </c>
      <c r="I95" s="133"/>
      <c r="L95" s="28"/>
      <c r="M95" s="134"/>
      <c r="T95" s="49"/>
      <c r="AT95" s="13" t="s">
        <v>168</v>
      </c>
      <c r="AU95" s="13" t="s">
        <v>69</v>
      </c>
    </row>
    <row r="96" spans="2:65" s="1" customFormat="1" ht="37.9" customHeight="1" x14ac:dyDescent="0.2">
      <c r="B96" s="28"/>
      <c r="C96" s="117" t="s">
        <v>192</v>
      </c>
      <c r="D96" s="117" t="s">
        <v>149</v>
      </c>
      <c r="E96" s="118" t="s">
        <v>193</v>
      </c>
      <c r="F96" s="119" t="s">
        <v>194</v>
      </c>
      <c r="G96" s="120" t="s">
        <v>172</v>
      </c>
      <c r="H96" s="121">
        <v>0.122</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39" x14ac:dyDescent="0.2">
      <c r="B97" s="28"/>
      <c r="D97" s="131" t="s">
        <v>168</v>
      </c>
      <c r="F97" s="132" t="s">
        <v>561</v>
      </c>
      <c r="I97" s="133"/>
      <c r="L97" s="28"/>
      <c r="M97" s="134"/>
      <c r="T97" s="49"/>
      <c r="AT97" s="13" t="s">
        <v>168</v>
      </c>
      <c r="AU97" s="13" t="s">
        <v>69</v>
      </c>
    </row>
    <row r="98" spans="2:65" s="1" customFormat="1" ht="90" customHeight="1" x14ac:dyDescent="0.2">
      <c r="B98" s="28"/>
      <c r="C98" s="117" t="s">
        <v>155</v>
      </c>
      <c r="D98" s="117" t="s">
        <v>149</v>
      </c>
      <c r="E98" s="118" t="s">
        <v>197</v>
      </c>
      <c r="F98" s="119" t="s">
        <v>198</v>
      </c>
      <c r="G98" s="120" t="s">
        <v>172</v>
      </c>
      <c r="H98" s="121">
        <v>11.864000000000001</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39" x14ac:dyDescent="0.2">
      <c r="B99" s="28"/>
      <c r="D99" s="131" t="s">
        <v>168</v>
      </c>
      <c r="F99" s="132" t="s">
        <v>568</v>
      </c>
      <c r="I99" s="133"/>
      <c r="L99" s="28"/>
      <c r="M99" s="134"/>
      <c r="T99" s="49"/>
      <c r="AT99" s="13" t="s">
        <v>168</v>
      </c>
      <c r="AU99" s="13" t="s">
        <v>69</v>
      </c>
    </row>
    <row r="100" spans="2:65" s="1" customFormat="1" ht="66.75" customHeight="1" x14ac:dyDescent="0.2">
      <c r="B100" s="28"/>
      <c r="C100" s="117" t="s">
        <v>201</v>
      </c>
      <c r="D100" s="117" t="s">
        <v>149</v>
      </c>
      <c r="E100" s="118" t="s">
        <v>202</v>
      </c>
      <c r="F100" s="119" t="s">
        <v>203</v>
      </c>
      <c r="G100" s="120" t="s">
        <v>172</v>
      </c>
      <c r="H100" s="121">
        <v>1</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39" x14ac:dyDescent="0.2">
      <c r="B101" s="28"/>
      <c r="D101" s="131" t="s">
        <v>168</v>
      </c>
      <c r="F101" s="132" t="s">
        <v>205</v>
      </c>
      <c r="I101" s="133"/>
      <c r="L101" s="28"/>
      <c r="M101" s="134"/>
      <c r="T101" s="49"/>
      <c r="AT101" s="13" t="s">
        <v>168</v>
      </c>
      <c r="AU101" s="13" t="s">
        <v>69</v>
      </c>
    </row>
    <row r="102" spans="2:65" s="1" customFormat="1" ht="37.9" customHeight="1" x14ac:dyDescent="0.2">
      <c r="B102" s="28"/>
      <c r="C102" s="117" t="s">
        <v>8</v>
      </c>
      <c r="D102" s="117" t="s">
        <v>149</v>
      </c>
      <c r="E102" s="118" t="s">
        <v>206</v>
      </c>
      <c r="F102" s="119" t="s">
        <v>207</v>
      </c>
      <c r="G102" s="120" t="s">
        <v>176</v>
      </c>
      <c r="H102" s="121">
        <v>1008.44</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569</v>
      </c>
      <c r="I103" s="133"/>
      <c r="L103" s="28"/>
      <c r="M103" s="134"/>
      <c r="T103" s="49"/>
      <c r="AT103" s="13" t="s">
        <v>168</v>
      </c>
      <c r="AU103" s="13" t="s">
        <v>69</v>
      </c>
    </row>
    <row r="104" spans="2:65" s="1" customFormat="1" ht="16.5" customHeight="1" x14ac:dyDescent="0.2">
      <c r="B104" s="28"/>
      <c r="C104" s="103" t="s">
        <v>210</v>
      </c>
      <c r="D104" s="103" t="s">
        <v>135</v>
      </c>
      <c r="E104" s="104" t="s">
        <v>211</v>
      </c>
      <c r="F104" s="105" t="s">
        <v>212</v>
      </c>
      <c r="G104" s="106" t="s">
        <v>180</v>
      </c>
      <c r="H104" s="107">
        <v>2651.2539999999999</v>
      </c>
      <c r="I104" s="108"/>
      <c r="J104" s="109">
        <f>ROUND(I104*H104,2)</f>
        <v>0</v>
      </c>
      <c r="K104" s="105" t="s">
        <v>139</v>
      </c>
      <c r="L104" s="110"/>
      <c r="M104" s="111" t="s">
        <v>19</v>
      </c>
      <c r="N104" s="112" t="s">
        <v>40</v>
      </c>
      <c r="P104" s="113">
        <f>O104*H104</f>
        <v>0</v>
      </c>
      <c r="Q104" s="113">
        <v>0</v>
      </c>
      <c r="R104" s="113">
        <f>Q104*H104</f>
        <v>0</v>
      </c>
      <c r="S104" s="113">
        <v>0</v>
      </c>
      <c r="T104" s="114">
        <f>S104*H104</f>
        <v>0</v>
      </c>
      <c r="AR104" s="115" t="s">
        <v>140</v>
      </c>
      <c r="AT104" s="115" t="s">
        <v>135</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39" x14ac:dyDescent="0.2">
      <c r="B105" s="28"/>
      <c r="D105" s="131" t="s">
        <v>168</v>
      </c>
      <c r="F105" s="132" t="s">
        <v>570</v>
      </c>
      <c r="I105" s="133"/>
      <c r="L105" s="28"/>
      <c r="M105" s="134"/>
      <c r="T105" s="49"/>
      <c r="AT105" s="13" t="s">
        <v>168</v>
      </c>
      <c r="AU105" s="13" t="s">
        <v>69</v>
      </c>
    </row>
    <row r="106" spans="2:65" s="1" customFormat="1" ht="44.25" customHeight="1" x14ac:dyDescent="0.2">
      <c r="B106" s="28"/>
      <c r="C106" s="117" t="s">
        <v>161</v>
      </c>
      <c r="D106" s="117" t="s">
        <v>149</v>
      </c>
      <c r="E106" s="118" t="s">
        <v>178</v>
      </c>
      <c r="F106" s="119" t="s">
        <v>179</v>
      </c>
      <c r="G106" s="120" t="s">
        <v>180</v>
      </c>
      <c r="H106" s="121">
        <v>2651.2539999999999</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29.25" x14ac:dyDescent="0.2">
      <c r="B107" s="28"/>
      <c r="D107" s="131" t="s">
        <v>168</v>
      </c>
      <c r="F107" s="132" t="s">
        <v>571</v>
      </c>
      <c r="I107" s="133"/>
      <c r="L107" s="28"/>
      <c r="M107" s="134"/>
      <c r="T107" s="49"/>
      <c r="AT107" s="13" t="s">
        <v>168</v>
      </c>
      <c r="AU107" s="13" t="s">
        <v>69</v>
      </c>
    </row>
    <row r="108" spans="2:65" s="1" customFormat="1" ht="49.15" customHeight="1" x14ac:dyDescent="0.2">
      <c r="B108" s="28"/>
      <c r="C108" s="117" t="s">
        <v>217</v>
      </c>
      <c r="D108" s="117" t="s">
        <v>149</v>
      </c>
      <c r="E108" s="118" t="s">
        <v>186</v>
      </c>
      <c r="F108" s="119" t="s">
        <v>187</v>
      </c>
      <c r="G108" s="120" t="s">
        <v>180</v>
      </c>
      <c r="H108" s="121">
        <v>18558.777999999998</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29.25" x14ac:dyDescent="0.2">
      <c r="B109" s="28"/>
      <c r="D109" s="131" t="s">
        <v>168</v>
      </c>
      <c r="F109" s="132" t="s">
        <v>572</v>
      </c>
      <c r="I109" s="133"/>
      <c r="L109" s="28"/>
      <c r="M109" s="134"/>
      <c r="T109" s="49"/>
      <c r="AT109" s="13" t="s">
        <v>168</v>
      </c>
      <c r="AU109" s="13" t="s">
        <v>69</v>
      </c>
    </row>
    <row r="110" spans="2:65" s="1" customFormat="1" ht="24.2" customHeight="1" x14ac:dyDescent="0.2">
      <c r="B110" s="28"/>
      <c r="C110" s="117" t="s">
        <v>164</v>
      </c>
      <c r="D110" s="117" t="s">
        <v>149</v>
      </c>
      <c r="E110" s="118" t="s">
        <v>220</v>
      </c>
      <c r="F110" s="119" t="s">
        <v>221</v>
      </c>
      <c r="G110" s="120" t="s">
        <v>172</v>
      </c>
      <c r="H110" s="121">
        <v>13.864000000000001</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48.75" x14ac:dyDescent="0.2">
      <c r="B111" s="28"/>
      <c r="D111" s="131" t="s">
        <v>168</v>
      </c>
      <c r="F111" s="132" t="s">
        <v>573</v>
      </c>
      <c r="I111" s="133"/>
      <c r="L111" s="28"/>
      <c r="M111" s="134"/>
      <c r="T111" s="49"/>
      <c r="AT111" s="13" t="s">
        <v>168</v>
      </c>
      <c r="AU111" s="13" t="s">
        <v>69</v>
      </c>
    </row>
    <row r="112" spans="2:65" s="1" customFormat="1" ht="24.2" customHeight="1" x14ac:dyDescent="0.2">
      <c r="B112" s="28"/>
      <c r="C112" s="117" t="s">
        <v>224</v>
      </c>
      <c r="D112" s="117" t="s">
        <v>149</v>
      </c>
      <c r="E112" s="118" t="s">
        <v>574</v>
      </c>
      <c r="F112" s="119" t="s">
        <v>575</v>
      </c>
      <c r="G112" s="120" t="s">
        <v>227</v>
      </c>
      <c r="H112" s="121">
        <v>40</v>
      </c>
      <c r="I112" s="122"/>
      <c r="J112" s="123">
        <f>ROUND(I112*H112,2)</f>
        <v>0</v>
      </c>
      <c r="K112" s="119" t="s">
        <v>139</v>
      </c>
      <c r="L112" s="28"/>
      <c r="M112" s="124" t="s">
        <v>19</v>
      </c>
      <c r="N112" s="125" t="s">
        <v>40</v>
      </c>
      <c r="P112" s="113">
        <f>O112*H112</f>
        <v>0</v>
      </c>
      <c r="Q112" s="113">
        <v>0</v>
      </c>
      <c r="R112" s="113">
        <f>Q112*H112</f>
        <v>0</v>
      </c>
      <c r="S112" s="113">
        <v>0</v>
      </c>
      <c r="T112" s="114">
        <f>S112*H112</f>
        <v>0</v>
      </c>
      <c r="AR112" s="115" t="s">
        <v>142</v>
      </c>
      <c r="AT112" s="115" t="s">
        <v>149</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19.5" x14ac:dyDescent="0.2">
      <c r="B113" s="28"/>
      <c r="D113" s="131" t="s">
        <v>168</v>
      </c>
      <c r="F113" s="132" t="s">
        <v>576</v>
      </c>
      <c r="I113" s="133"/>
      <c r="L113" s="28"/>
      <c r="M113" s="134"/>
      <c r="T113" s="49"/>
      <c r="AT113" s="13" t="s">
        <v>168</v>
      </c>
      <c r="AU113" s="13" t="s">
        <v>69</v>
      </c>
    </row>
    <row r="114" spans="2:65" s="1" customFormat="1" ht="33" customHeight="1" x14ac:dyDescent="0.2">
      <c r="B114" s="28"/>
      <c r="C114" s="117" t="s">
        <v>195</v>
      </c>
      <c r="D114" s="117" t="s">
        <v>149</v>
      </c>
      <c r="E114" s="118" t="s">
        <v>577</v>
      </c>
      <c r="F114" s="119" t="s">
        <v>578</v>
      </c>
      <c r="G114" s="120" t="s">
        <v>227</v>
      </c>
      <c r="H114" s="121">
        <v>40</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576</v>
      </c>
      <c r="I115" s="133"/>
      <c r="L115" s="28"/>
      <c r="M115" s="134"/>
      <c r="T115" s="49"/>
      <c r="AT115" s="13" t="s">
        <v>168</v>
      </c>
      <c r="AU115" s="13" t="s">
        <v>69</v>
      </c>
    </row>
    <row r="116" spans="2:65" s="1" customFormat="1" ht="16.5" customHeight="1" x14ac:dyDescent="0.2">
      <c r="B116" s="28"/>
      <c r="C116" s="103" t="s">
        <v>233</v>
      </c>
      <c r="D116" s="103" t="s">
        <v>135</v>
      </c>
      <c r="E116" s="104" t="s">
        <v>579</v>
      </c>
      <c r="F116" s="105" t="s">
        <v>580</v>
      </c>
      <c r="G116" s="106" t="s">
        <v>176</v>
      </c>
      <c r="H116" s="107">
        <v>0.6</v>
      </c>
      <c r="I116" s="108"/>
      <c r="J116" s="109">
        <f>ROUND(I116*H116,2)</f>
        <v>0</v>
      </c>
      <c r="K116" s="105" t="s">
        <v>139</v>
      </c>
      <c r="L116" s="110"/>
      <c r="M116" s="111" t="s">
        <v>19</v>
      </c>
      <c r="N116" s="112" t="s">
        <v>40</v>
      </c>
      <c r="P116" s="113">
        <f>O116*H116</f>
        <v>0</v>
      </c>
      <c r="Q116" s="113">
        <v>0</v>
      </c>
      <c r="R116" s="113">
        <f>Q116*H116</f>
        <v>0</v>
      </c>
      <c r="S116" s="113">
        <v>0</v>
      </c>
      <c r="T116" s="114">
        <f>S116*H116</f>
        <v>0</v>
      </c>
      <c r="AR116" s="115" t="s">
        <v>140</v>
      </c>
      <c r="AT116" s="115" t="s">
        <v>135</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29.25" x14ac:dyDescent="0.2">
      <c r="B117" s="28"/>
      <c r="D117" s="131" t="s">
        <v>168</v>
      </c>
      <c r="F117" s="132" t="s">
        <v>581</v>
      </c>
      <c r="I117" s="133"/>
      <c r="L117" s="28"/>
      <c r="M117" s="134"/>
      <c r="T117" s="49"/>
      <c r="AT117" s="13" t="s">
        <v>168</v>
      </c>
      <c r="AU117" s="13" t="s">
        <v>69</v>
      </c>
    </row>
    <row r="118" spans="2:65" s="1" customFormat="1" ht="44.25" customHeight="1" x14ac:dyDescent="0.2">
      <c r="B118" s="28"/>
      <c r="C118" s="117" t="s">
        <v>199</v>
      </c>
      <c r="D118" s="117" t="s">
        <v>149</v>
      </c>
      <c r="E118" s="118" t="s">
        <v>178</v>
      </c>
      <c r="F118" s="119" t="s">
        <v>179</v>
      </c>
      <c r="G118" s="120" t="s">
        <v>180</v>
      </c>
      <c r="H118" s="121">
        <v>1.5</v>
      </c>
      <c r="I118" s="122"/>
      <c r="J118" s="123">
        <f>ROUND(I118*H118,2)</f>
        <v>0</v>
      </c>
      <c r="K118" s="119" t="s">
        <v>139</v>
      </c>
      <c r="L118" s="28"/>
      <c r="M118" s="124" t="s">
        <v>19</v>
      </c>
      <c r="N118" s="125" t="s">
        <v>40</v>
      </c>
      <c r="P118" s="113">
        <f>O118*H118</f>
        <v>0</v>
      </c>
      <c r="Q118" s="113">
        <v>0</v>
      </c>
      <c r="R118" s="113">
        <f>Q118*H118</f>
        <v>0</v>
      </c>
      <c r="S118" s="113">
        <v>0</v>
      </c>
      <c r="T118" s="114">
        <f>S118*H118</f>
        <v>0</v>
      </c>
      <c r="AR118" s="115" t="s">
        <v>142</v>
      </c>
      <c r="AT118" s="115" t="s">
        <v>149</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29.25" x14ac:dyDescent="0.2">
      <c r="B119" s="28"/>
      <c r="D119" s="131" t="s">
        <v>168</v>
      </c>
      <c r="F119" s="132" t="s">
        <v>582</v>
      </c>
      <c r="I119" s="133"/>
      <c r="L119" s="28"/>
      <c r="M119" s="134"/>
      <c r="T119" s="49"/>
      <c r="AT119" s="13" t="s">
        <v>168</v>
      </c>
      <c r="AU119" s="13" t="s">
        <v>69</v>
      </c>
    </row>
    <row r="120" spans="2:65" s="1" customFormat="1" ht="24.2" customHeight="1" x14ac:dyDescent="0.2">
      <c r="B120" s="28"/>
      <c r="C120" s="117" t="s">
        <v>7</v>
      </c>
      <c r="D120" s="117" t="s">
        <v>149</v>
      </c>
      <c r="E120" s="118" t="s">
        <v>225</v>
      </c>
      <c r="F120" s="119" t="s">
        <v>226</v>
      </c>
      <c r="G120" s="120" t="s">
        <v>227</v>
      </c>
      <c r="H120" s="121">
        <v>11864</v>
      </c>
      <c r="I120" s="122"/>
      <c r="J120" s="123">
        <f>ROUND(I120*H120,2)</f>
        <v>0</v>
      </c>
      <c r="K120" s="119" t="s">
        <v>139</v>
      </c>
      <c r="L120" s="28"/>
      <c r="M120" s="124" t="s">
        <v>19</v>
      </c>
      <c r="N120" s="125" t="s">
        <v>40</v>
      </c>
      <c r="P120" s="113">
        <f>O120*H120</f>
        <v>0</v>
      </c>
      <c r="Q120" s="113">
        <v>0</v>
      </c>
      <c r="R120" s="113">
        <f>Q120*H120</f>
        <v>0</v>
      </c>
      <c r="S120" s="113">
        <v>0</v>
      </c>
      <c r="T120" s="114">
        <f>S120*H120</f>
        <v>0</v>
      </c>
      <c r="AR120" s="115" t="s">
        <v>142</v>
      </c>
      <c r="AT120" s="115" t="s">
        <v>149</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39" x14ac:dyDescent="0.2">
      <c r="B121" s="28"/>
      <c r="D121" s="131" t="s">
        <v>168</v>
      </c>
      <c r="F121" s="132" t="s">
        <v>568</v>
      </c>
      <c r="I121" s="133"/>
      <c r="L121" s="28"/>
      <c r="M121" s="134"/>
      <c r="T121" s="49"/>
      <c r="AT121" s="13" t="s">
        <v>168</v>
      </c>
      <c r="AU121" s="13" t="s">
        <v>69</v>
      </c>
    </row>
    <row r="122" spans="2:65" s="1" customFormat="1" ht="90" customHeight="1" x14ac:dyDescent="0.2">
      <c r="B122" s="28"/>
      <c r="C122" s="117" t="s">
        <v>204</v>
      </c>
      <c r="D122" s="117" t="s">
        <v>149</v>
      </c>
      <c r="E122" s="118" t="s">
        <v>229</v>
      </c>
      <c r="F122" s="119" t="s">
        <v>230</v>
      </c>
      <c r="G122" s="120" t="s">
        <v>138</v>
      </c>
      <c r="H122" s="121">
        <v>213</v>
      </c>
      <c r="I122" s="122"/>
      <c r="J122" s="123">
        <f>ROUND(I122*H122,2)</f>
        <v>0</v>
      </c>
      <c r="K122" s="119" t="s">
        <v>139</v>
      </c>
      <c r="L122" s="28"/>
      <c r="M122" s="124" t="s">
        <v>19</v>
      </c>
      <c r="N122" s="125" t="s">
        <v>40</v>
      </c>
      <c r="P122" s="113">
        <f>O122*H122</f>
        <v>0</v>
      </c>
      <c r="Q122" s="113">
        <v>0</v>
      </c>
      <c r="R122" s="113">
        <f>Q122*H122</f>
        <v>0</v>
      </c>
      <c r="S122" s="113">
        <v>0</v>
      </c>
      <c r="T122" s="114">
        <f>S122*H122</f>
        <v>0</v>
      </c>
      <c r="AR122" s="115" t="s">
        <v>142</v>
      </c>
      <c r="AT122" s="115" t="s">
        <v>149</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39" x14ac:dyDescent="0.2">
      <c r="B123" s="28"/>
      <c r="D123" s="131" t="s">
        <v>168</v>
      </c>
      <c r="F123" s="132" t="s">
        <v>583</v>
      </c>
      <c r="I123" s="133"/>
      <c r="L123" s="28"/>
      <c r="M123" s="134"/>
      <c r="T123" s="49"/>
      <c r="AT123" s="13" t="s">
        <v>168</v>
      </c>
      <c r="AU123" s="13" t="s">
        <v>69</v>
      </c>
    </row>
    <row r="124" spans="2:65" s="1" customFormat="1" ht="55.5" customHeight="1" x14ac:dyDescent="0.2">
      <c r="B124" s="28"/>
      <c r="C124" s="117" t="s">
        <v>249</v>
      </c>
      <c r="D124" s="117" t="s">
        <v>149</v>
      </c>
      <c r="E124" s="118" t="s">
        <v>234</v>
      </c>
      <c r="F124" s="119" t="s">
        <v>235</v>
      </c>
      <c r="G124" s="120" t="s">
        <v>180</v>
      </c>
      <c r="H124" s="121">
        <v>287.79599999999999</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48.75" x14ac:dyDescent="0.2">
      <c r="B125" s="28"/>
      <c r="D125" s="131" t="s">
        <v>168</v>
      </c>
      <c r="F125" s="132" t="s">
        <v>584</v>
      </c>
      <c r="I125" s="133"/>
      <c r="L125" s="28"/>
      <c r="M125" s="134"/>
      <c r="T125" s="49"/>
      <c r="AT125" s="13" t="s">
        <v>168</v>
      </c>
      <c r="AU125" s="13" t="s">
        <v>69</v>
      </c>
    </row>
    <row r="126" spans="2:65" s="1" customFormat="1" ht="55.5" customHeight="1" x14ac:dyDescent="0.2">
      <c r="B126" s="28"/>
      <c r="C126" s="117" t="s">
        <v>208</v>
      </c>
      <c r="D126" s="117" t="s">
        <v>149</v>
      </c>
      <c r="E126" s="118" t="s">
        <v>238</v>
      </c>
      <c r="F126" s="119" t="s">
        <v>239</v>
      </c>
      <c r="G126" s="120" t="s">
        <v>227</v>
      </c>
      <c r="H126" s="121">
        <v>195.6</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19.5" x14ac:dyDescent="0.2">
      <c r="B127" s="28"/>
      <c r="D127" s="131" t="s">
        <v>168</v>
      </c>
      <c r="F127" s="132" t="s">
        <v>585</v>
      </c>
      <c r="I127" s="133"/>
      <c r="L127" s="28"/>
      <c r="M127" s="134"/>
      <c r="T127" s="49"/>
      <c r="AT127" s="13" t="s">
        <v>168</v>
      </c>
      <c r="AU127" s="13" t="s">
        <v>69</v>
      </c>
    </row>
    <row r="128" spans="2:65" s="1" customFormat="1" ht="55.5" customHeight="1" x14ac:dyDescent="0.2">
      <c r="B128" s="28"/>
      <c r="C128" s="117" t="s">
        <v>258</v>
      </c>
      <c r="D128" s="117" t="s">
        <v>149</v>
      </c>
      <c r="E128" s="118" t="s">
        <v>376</v>
      </c>
      <c r="F128" s="119" t="s">
        <v>377</v>
      </c>
      <c r="G128" s="120" t="s">
        <v>227</v>
      </c>
      <c r="H128" s="121">
        <v>40</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586</v>
      </c>
      <c r="I129" s="133"/>
      <c r="L129" s="28"/>
      <c r="M129" s="134"/>
      <c r="T129" s="49"/>
      <c r="AT129" s="13" t="s">
        <v>168</v>
      </c>
      <c r="AU129" s="13" t="s">
        <v>69</v>
      </c>
    </row>
    <row r="130" spans="2:65" s="1" customFormat="1" ht="55.5" customHeight="1" x14ac:dyDescent="0.2">
      <c r="B130" s="28"/>
      <c r="C130" s="117" t="s">
        <v>213</v>
      </c>
      <c r="D130" s="117" t="s">
        <v>149</v>
      </c>
      <c r="E130" s="118" t="s">
        <v>234</v>
      </c>
      <c r="F130" s="119" t="s">
        <v>235</v>
      </c>
      <c r="G130" s="120" t="s">
        <v>180</v>
      </c>
      <c r="H130" s="121">
        <v>16.858000000000001</v>
      </c>
      <c r="I130" s="122"/>
      <c r="J130" s="123">
        <f>ROUND(I130*H130,2)</f>
        <v>0</v>
      </c>
      <c r="K130" s="119" t="s">
        <v>139</v>
      </c>
      <c r="L130" s="28"/>
      <c r="M130" s="124" t="s">
        <v>19</v>
      </c>
      <c r="N130" s="125" t="s">
        <v>40</v>
      </c>
      <c r="P130" s="113">
        <f>O130*H130</f>
        <v>0</v>
      </c>
      <c r="Q130" s="113">
        <v>0</v>
      </c>
      <c r="R130" s="113">
        <f>Q130*H130</f>
        <v>0</v>
      </c>
      <c r="S130" s="113">
        <v>0</v>
      </c>
      <c r="T130" s="114">
        <f>S130*H130</f>
        <v>0</v>
      </c>
      <c r="AR130" s="115" t="s">
        <v>142</v>
      </c>
      <c r="AT130" s="115" t="s">
        <v>149</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587</v>
      </c>
      <c r="I131" s="133"/>
      <c r="L131" s="28"/>
      <c r="M131" s="134"/>
      <c r="T131" s="49"/>
      <c r="AT131" s="13" t="s">
        <v>168</v>
      </c>
      <c r="AU131" s="13" t="s">
        <v>69</v>
      </c>
    </row>
    <row r="132" spans="2:65" s="1" customFormat="1" ht="55.5" customHeight="1" x14ac:dyDescent="0.2">
      <c r="B132" s="28"/>
      <c r="C132" s="117" t="s">
        <v>267</v>
      </c>
      <c r="D132" s="117" t="s">
        <v>149</v>
      </c>
      <c r="E132" s="118" t="s">
        <v>244</v>
      </c>
      <c r="F132" s="119" t="s">
        <v>245</v>
      </c>
      <c r="G132" s="120" t="s">
        <v>246</v>
      </c>
      <c r="H132" s="121">
        <v>144</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58.5" x14ac:dyDescent="0.2">
      <c r="B133" s="28"/>
      <c r="D133" s="131" t="s">
        <v>168</v>
      </c>
      <c r="F133" s="132" t="s">
        <v>588</v>
      </c>
      <c r="I133" s="133"/>
      <c r="L133" s="28"/>
      <c r="M133" s="134"/>
      <c r="T133" s="49"/>
      <c r="AT133" s="13" t="s">
        <v>168</v>
      </c>
      <c r="AU133" s="13" t="s">
        <v>69</v>
      </c>
    </row>
    <row r="134" spans="2:65" s="1" customFormat="1" ht="49.15" customHeight="1" x14ac:dyDescent="0.2">
      <c r="B134" s="28"/>
      <c r="C134" s="117" t="s">
        <v>215</v>
      </c>
      <c r="D134" s="117" t="s">
        <v>149</v>
      </c>
      <c r="E134" s="118" t="s">
        <v>250</v>
      </c>
      <c r="F134" s="119" t="s">
        <v>251</v>
      </c>
      <c r="G134" s="120" t="s">
        <v>246</v>
      </c>
      <c r="H134" s="121">
        <v>70</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19.5" x14ac:dyDescent="0.2">
      <c r="B135" s="28"/>
      <c r="D135" s="131" t="s">
        <v>168</v>
      </c>
      <c r="F135" s="132" t="s">
        <v>589</v>
      </c>
      <c r="I135" s="133"/>
      <c r="L135" s="28"/>
      <c r="M135" s="134"/>
      <c r="T135" s="49"/>
      <c r="AT135" s="13" t="s">
        <v>168</v>
      </c>
      <c r="AU135" s="13" t="s">
        <v>69</v>
      </c>
    </row>
    <row r="136" spans="2:65" s="1" customFormat="1" ht="49.15" customHeight="1" x14ac:dyDescent="0.2">
      <c r="B136" s="28"/>
      <c r="C136" s="117" t="s">
        <v>273</v>
      </c>
      <c r="D136" s="117" t="s">
        <v>149</v>
      </c>
      <c r="E136" s="118" t="s">
        <v>254</v>
      </c>
      <c r="F136" s="119" t="s">
        <v>255</v>
      </c>
      <c r="G136" s="120" t="s">
        <v>227</v>
      </c>
      <c r="H136" s="121">
        <v>5500</v>
      </c>
      <c r="I136" s="122"/>
      <c r="J136" s="123">
        <f>ROUND(I136*H136,2)</f>
        <v>0</v>
      </c>
      <c r="K136" s="119" t="s">
        <v>139</v>
      </c>
      <c r="L136" s="28"/>
      <c r="M136" s="124" t="s">
        <v>19</v>
      </c>
      <c r="N136" s="125" t="s">
        <v>40</v>
      </c>
      <c r="P136" s="113">
        <f>O136*H136</f>
        <v>0</v>
      </c>
      <c r="Q136" s="113">
        <v>0</v>
      </c>
      <c r="R136" s="113">
        <f>Q136*H136</f>
        <v>0</v>
      </c>
      <c r="S136" s="113">
        <v>0</v>
      </c>
      <c r="T136" s="114">
        <f>S136*H136</f>
        <v>0</v>
      </c>
      <c r="AR136" s="115" t="s">
        <v>142</v>
      </c>
      <c r="AT136" s="115" t="s">
        <v>149</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590</v>
      </c>
      <c r="I137" s="133"/>
      <c r="L137" s="28"/>
      <c r="M137" s="134"/>
      <c r="T137" s="49"/>
      <c r="AT137" s="13" t="s">
        <v>168</v>
      </c>
      <c r="AU137" s="13" t="s">
        <v>69</v>
      </c>
    </row>
    <row r="138" spans="2:65" s="1" customFormat="1" ht="49.15" customHeight="1" x14ac:dyDescent="0.2">
      <c r="B138" s="28"/>
      <c r="C138" s="117" t="s">
        <v>218</v>
      </c>
      <c r="D138" s="117" t="s">
        <v>149</v>
      </c>
      <c r="E138" s="118" t="s">
        <v>259</v>
      </c>
      <c r="F138" s="119" t="s">
        <v>260</v>
      </c>
      <c r="G138" s="120" t="s">
        <v>227</v>
      </c>
      <c r="H138" s="121">
        <v>5500</v>
      </c>
      <c r="I138" s="122"/>
      <c r="J138" s="123">
        <f>ROUND(I138*H138,2)</f>
        <v>0</v>
      </c>
      <c r="K138" s="119" t="s">
        <v>139</v>
      </c>
      <c r="L138" s="28"/>
      <c r="M138" s="124" t="s">
        <v>19</v>
      </c>
      <c r="N138" s="125" t="s">
        <v>40</v>
      </c>
      <c r="P138" s="113">
        <f>O138*H138</f>
        <v>0</v>
      </c>
      <c r="Q138" s="113">
        <v>0</v>
      </c>
      <c r="R138" s="113">
        <f>Q138*H138</f>
        <v>0</v>
      </c>
      <c r="S138" s="113">
        <v>0</v>
      </c>
      <c r="T138" s="114">
        <f>S138*H138</f>
        <v>0</v>
      </c>
      <c r="AR138" s="115" t="s">
        <v>142</v>
      </c>
      <c r="AT138" s="115" t="s">
        <v>149</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19.5" x14ac:dyDescent="0.2">
      <c r="B139" s="28"/>
      <c r="D139" s="131" t="s">
        <v>168</v>
      </c>
      <c r="F139" s="132" t="s">
        <v>590</v>
      </c>
      <c r="I139" s="133"/>
      <c r="L139" s="28"/>
      <c r="M139" s="134"/>
      <c r="T139" s="49"/>
      <c r="AT139" s="13" t="s">
        <v>168</v>
      </c>
      <c r="AU139" s="13" t="s">
        <v>69</v>
      </c>
    </row>
    <row r="140" spans="2:65" s="1" customFormat="1" ht="33" customHeight="1" x14ac:dyDescent="0.2">
      <c r="B140" s="28"/>
      <c r="C140" s="117" t="s">
        <v>280</v>
      </c>
      <c r="D140" s="117" t="s">
        <v>149</v>
      </c>
      <c r="E140" s="118" t="s">
        <v>276</v>
      </c>
      <c r="F140" s="119" t="s">
        <v>277</v>
      </c>
      <c r="G140" s="120" t="s">
        <v>138</v>
      </c>
      <c r="H140" s="121">
        <v>238</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19.5" x14ac:dyDescent="0.2">
      <c r="B141" s="28"/>
      <c r="D141" s="131" t="s">
        <v>168</v>
      </c>
      <c r="F141" s="132" t="s">
        <v>591</v>
      </c>
      <c r="I141" s="133"/>
      <c r="L141" s="28"/>
      <c r="M141" s="134"/>
      <c r="T141" s="49"/>
      <c r="AT141" s="13" t="s">
        <v>168</v>
      </c>
      <c r="AU141" s="13" t="s">
        <v>69</v>
      </c>
    </row>
    <row r="142" spans="2:65" s="1" customFormat="1" ht="24.2" customHeight="1" x14ac:dyDescent="0.2">
      <c r="B142" s="28"/>
      <c r="C142" s="117" t="s">
        <v>222</v>
      </c>
      <c r="D142" s="117" t="s">
        <v>149</v>
      </c>
      <c r="E142" s="118" t="s">
        <v>592</v>
      </c>
      <c r="F142" s="119" t="s">
        <v>593</v>
      </c>
      <c r="G142" s="120" t="s">
        <v>227</v>
      </c>
      <c r="H142" s="121">
        <v>57.6</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39" x14ac:dyDescent="0.2">
      <c r="B143" s="28"/>
      <c r="D143" s="131" t="s">
        <v>168</v>
      </c>
      <c r="F143" s="132" t="s">
        <v>594</v>
      </c>
      <c r="I143" s="133"/>
      <c r="L143" s="28"/>
      <c r="M143" s="134"/>
      <c r="T143" s="49"/>
      <c r="AT143" s="13" t="s">
        <v>168</v>
      </c>
      <c r="AU143" s="13" t="s">
        <v>69</v>
      </c>
    </row>
    <row r="144" spans="2:65" s="1" customFormat="1" ht="33" customHeight="1" x14ac:dyDescent="0.2">
      <c r="B144" s="28"/>
      <c r="C144" s="117" t="s">
        <v>289</v>
      </c>
      <c r="D144" s="117" t="s">
        <v>149</v>
      </c>
      <c r="E144" s="118" t="s">
        <v>595</v>
      </c>
      <c r="F144" s="119" t="s">
        <v>596</v>
      </c>
      <c r="G144" s="120" t="s">
        <v>227</v>
      </c>
      <c r="H144" s="121">
        <v>57.6</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39" x14ac:dyDescent="0.2">
      <c r="B145" s="28"/>
      <c r="D145" s="131" t="s">
        <v>168</v>
      </c>
      <c r="F145" s="132" t="s">
        <v>597</v>
      </c>
      <c r="I145" s="133"/>
      <c r="L145" s="28"/>
      <c r="M145" s="134"/>
      <c r="T145" s="49"/>
      <c r="AT145" s="13" t="s">
        <v>168</v>
      </c>
      <c r="AU145" s="13" t="s">
        <v>69</v>
      </c>
    </row>
    <row r="146" spans="2:65" s="1" customFormat="1" ht="16.5" customHeight="1" x14ac:dyDescent="0.2">
      <c r="B146" s="28"/>
      <c r="C146" s="117" t="s">
        <v>228</v>
      </c>
      <c r="D146" s="117" t="s">
        <v>149</v>
      </c>
      <c r="E146" s="118" t="s">
        <v>281</v>
      </c>
      <c r="F146" s="119" t="s">
        <v>282</v>
      </c>
      <c r="G146" s="120" t="s">
        <v>138</v>
      </c>
      <c r="H146" s="121">
        <v>238</v>
      </c>
      <c r="I146" s="122"/>
      <c r="J146" s="123">
        <f>ROUND(I146*H146,2)</f>
        <v>0</v>
      </c>
      <c r="K146" s="119" t="s">
        <v>139</v>
      </c>
      <c r="L146" s="28"/>
      <c r="M146" s="124" t="s">
        <v>19</v>
      </c>
      <c r="N146" s="125" t="s">
        <v>40</v>
      </c>
      <c r="P146" s="113">
        <f>O146*H146</f>
        <v>0</v>
      </c>
      <c r="Q146" s="113">
        <v>0</v>
      </c>
      <c r="R146" s="113">
        <f>Q146*H146</f>
        <v>0</v>
      </c>
      <c r="S146" s="113">
        <v>0</v>
      </c>
      <c r="T146" s="114">
        <f>S146*H146</f>
        <v>0</v>
      </c>
      <c r="AR146" s="115" t="s">
        <v>142</v>
      </c>
      <c r="AT146" s="115" t="s">
        <v>149</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591</v>
      </c>
      <c r="I147" s="133"/>
      <c r="L147" s="28"/>
      <c r="M147" s="134"/>
      <c r="T147" s="49"/>
      <c r="AT147" s="13" t="s">
        <v>168</v>
      </c>
      <c r="AU147" s="13" t="s">
        <v>69</v>
      </c>
    </row>
    <row r="148" spans="2:65" s="1" customFormat="1" ht="16.5" customHeight="1" x14ac:dyDescent="0.2">
      <c r="B148" s="28"/>
      <c r="C148" s="117" t="s">
        <v>297</v>
      </c>
      <c r="D148" s="117" t="s">
        <v>149</v>
      </c>
      <c r="E148" s="118" t="s">
        <v>285</v>
      </c>
      <c r="F148" s="119" t="s">
        <v>286</v>
      </c>
      <c r="G148" s="120" t="s">
        <v>138</v>
      </c>
      <c r="H148" s="121">
        <v>11</v>
      </c>
      <c r="I148" s="122"/>
      <c r="J148" s="123">
        <f>ROUND(I148*H148,2)</f>
        <v>0</v>
      </c>
      <c r="K148" s="119" t="s">
        <v>139</v>
      </c>
      <c r="L148" s="28"/>
      <c r="M148" s="124" t="s">
        <v>19</v>
      </c>
      <c r="N148" s="125" t="s">
        <v>40</v>
      </c>
      <c r="P148" s="113">
        <f>O148*H148</f>
        <v>0</v>
      </c>
      <c r="Q148" s="113">
        <v>0</v>
      </c>
      <c r="R148" s="113">
        <f>Q148*H148</f>
        <v>0</v>
      </c>
      <c r="S148" s="113">
        <v>0</v>
      </c>
      <c r="T148" s="114">
        <f>S148*H148</f>
        <v>0</v>
      </c>
      <c r="AR148" s="115" t="s">
        <v>142</v>
      </c>
      <c r="AT148" s="115" t="s">
        <v>149</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19.5" x14ac:dyDescent="0.2">
      <c r="B149" s="28"/>
      <c r="D149" s="131" t="s">
        <v>168</v>
      </c>
      <c r="F149" s="132" t="s">
        <v>598</v>
      </c>
      <c r="I149" s="133"/>
      <c r="L149" s="28"/>
      <c r="M149" s="134"/>
      <c r="T149" s="49"/>
      <c r="AT149" s="13" t="s">
        <v>168</v>
      </c>
      <c r="AU149" s="13" t="s">
        <v>69</v>
      </c>
    </row>
    <row r="150" spans="2:65" s="1" customFormat="1" ht="16.5" customHeight="1" x14ac:dyDescent="0.2">
      <c r="B150" s="28"/>
      <c r="C150" s="117" t="s">
        <v>231</v>
      </c>
      <c r="D150" s="117" t="s">
        <v>149</v>
      </c>
      <c r="E150" s="118" t="s">
        <v>290</v>
      </c>
      <c r="F150" s="119" t="s">
        <v>291</v>
      </c>
      <c r="G150" s="120" t="s">
        <v>138</v>
      </c>
      <c r="H150" s="121">
        <v>11</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19.5" x14ac:dyDescent="0.2">
      <c r="B151" s="28"/>
      <c r="D151" s="131" t="s">
        <v>168</v>
      </c>
      <c r="F151" s="132" t="s">
        <v>598</v>
      </c>
      <c r="I151" s="133"/>
      <c r="L151" s="28"/>
      <c r="M151" s="134"/>
      <c r="T151" s="49"/>
      <c r="AT151" s="13" t="s">
        <v>168</v>
      </c>
      <c r="AU151" s="13" t="s">
        <v>69</v>
      </c>
    </row>
    <row r="152" spans="2:65" s="1" customFormat="1" ht="16.5" customHeight="1" x14ac:dyDescent="0.2">
      <c r="B152" s="28"/>
      <c r="C152" s="117" t="s">
        <v>305</v>
      </c>
      <c r="D152" s="117" t="s">
        <v>149</v>
      </c>
      <c r="E152" s="118" t="s">
        <v>293</v>
      </c>
      <c r="F152" s="119" t="s">
        <v>294</v>
      </c>
      <c r="G152" s="120" t="s">
        <v>138</v>
      </c>
      <c r="H152" s="121">
        <v>28</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308</v>
      </c>
    </row>
    <row r="153" spans="2:65" s="1" customFormat="1" ht="19.5" x14ac:dyDescent="0.2">
      <c r="B153" s="28"/>
      <c r="D153" s="131" t="s">
        <v>168</v>
      </c>
      <c r="F153" s="132" t="s">
        <v>599</v>
      </c>
      <c r="I153" s="133"/>
      <c r="L153" s="28"/>
      <c r="M153" s="134"/>
      <c r="T153" s="49"/>
      <c r="AT153" s="13" t="s">
        <v>168</v>
      </c>
      <c r="AU153" s="13" t="s">
        <v>69</v>
      </c>
    </row>
    <row r="154" spans="2:65" s="1" customFormat="1" ht="16.5" customHeight="1" x14ac:dyDescent="0.2">
      <c r="B154" s="28"/>
      <c r="C154" s="117" t="s">
        <v>236</v>
      </c>
      <c r="D154" s="117" t="s">
        <v>149</v>
      </c>
      <c r="E154" s="118" t="s">
        <v>298</v>
      </c>
      <c r="F154" s="119" t="s">
        <v>299</v>
      </c>
      <c r="G154" s="120" t="s">
        <v>138</v>
      </c>
      <c r="H154" s="121">
        <v>28</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309</v>
      </c>
    </row>
    <row r="155" spans="2:65" s="1" customFormat="1" ht="19.5" x14ac:dyDescent="0.2">
      <c r="B155" s="28"/>
      <c r="D155" s="131" t="s">
        <v>168</v>
      </c>
      <c r="F155" s="132" t="s">
        <v>599</v>
      </c>
      <c r="I155" s="133"/>
      <c r="L155" s="28"/>
      <c r="M155" s="134"/>
      <c r="T155" s="49"/>
      <c r="AT155" s="13" t="s">
        <v>168</v>
      </c>
      <c r="AU155" s="13" t="s">
        <v>69</v>
      </c>
    </row>
    <row r="156" spans="2:65" s="1" customFormat="1" ht="24.2" customHeight="1" x14ac:dyDescent="0.2">
      <c r="B156" s="28"/>
      <c r="C156" s="117" t="s">
        <v>311</v>
      </c>
      <c r="D156" s="117" t="s">
        <v>149</v>
      </c>
      <c r="E156" s="118" t="s">
        <v>301</v>
      </c>
      <c r="F156" s="119" t="s">
        <v>302</v>
      </c>
      <c r="G156" s="120" t="s">
        <v>138</v>
      </c>
      <c r="H156" s="121">
        <v>4</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313</v>
      </c>
    </row>
    <row r="157" spans="2:65" s="1" customFormat="1" ht="19.5" x14ac:dyDescent="0.2">
      <c r="B157" s="28"/>
      <c r="D157" s="131" t="s">
        <v>168</v>
      </c>
      <c r="F157" s="132" t="s">
        <v>600</v>
      </c>
      <c r="I157" s="133"/>
      <c r="L157" s="28"/>
      <c r="M157" s="134"/>
      <c r="T157" s="49"/>
      <c r="AT157" s="13" t="s">
        <v>168</v>
      </c>
      <c r="AU157" s="13" t="s">
        <v>69</v>
      </c>
    </row>
    <row r="158" spans="2:65" s="1" customFormat="1" ht="37.9" customHeight="1" x14ac:dyDescent="0.2">
      <c r="B158" s="28"/>
      <c r="C158" s="117" t="s">
        <v>240</v>
      </c>
      <c r="D158" s="117" t="s">
        <v>149</v>
      </c>
      <c r="E158" s="118" t="s">
        <v>306</v>
      </c>
      <c r="F158" s="119" t="s">
        <v>307</v>
      </c>
      <c r="G158" s="120" t="s">
        <v>138</v>
      </c>
      <c r="H158" s="121">
        <v>4</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316</v>
      </c>
    </row>
    <row r="159" spans="2:65" s="1" customFormat="1" ht="19.5" x14ac:dyDescent="0.2">
      <c r="B159" s="28"/>
      <c r="D159" s="131" t="s">
        <v>168</v>
      </c>
      <c r="F159" s="132" t="s">
        <v>600</v>
      </c>
      <c r="I159" s="133"/>
      <c r="L159" s="28"/>
      <c r="M159" s="134"/>
      <c r="T159" s="49"/>
      <c r="AT159" s="13" t="s">
        <v>168</v>
      </c>
      <c r="AU159" s="13" t="s">
        <v>69</v>
      </c>
    </row>
    <row r="160" spans="2:65" s="1" customFormat="1" ht="16.5" customHeight="1" x14ac:dyDescent="0.2">
      <c r="B160" s="28"/>
      <c r="C160" s="117" t="s">
        <v>318</v>
      </c>
      <c r="D160" s="117" t="s">
        <v>149</v>
      </c>
      <c r="E160" s="118" t="s">
        <v>159</v>
      </c>
      <c r="F160" s="119" t="s">
        <v>160</v>
      </c>
      <c r="G160" s="120" t="s">
        <v>138</v>
      </c>
      <c r="H160" s="121">
        <v>20</v>
      </c>
      <c r="I160" s="122"/>
      <c r="J160" s="123">
        <f>ROUND(I160*H160,2)</f>
        <v>0</v>
      </c>
      <c r="K160" s="119" t="s">
        <v>139</v>
      </c>
      <c r="L160" s="28"/>
      <c r="M160" s="124" t="s">
        <v>19</v>
      </c>
      <c r="N160" s="125" t="s">
        <v>40</v>
      </c>
      <c r="P160" s="113">
        <f>O160*H160</f>
        <v>0</v>
      </c>
      <c r="Q160" s="113">
        <v>0</v>
      </c>
      <c r="R160" s="113">
        <f>Q160*H160</f>
        <v>0</v>
      </c>
      <c r="S160" s="113">
        <v>0</v>
      </c>
      <c r="T160" s="114">
        <f>S160*H160</f>
        <v>0</v>
      </c>
      <c r="AR160" s="115" t="s">
        <v>142</v>
      </c>
      <c r="AT160" s="115" t="s">
        <v>149</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321</v>
      </c>
    </row>
    <row r="161" spans="2:65" s="1" customFormat="1" ht="19.5" x14ac:dyDescent="0.2">
      <c r="B161" s="28"/>
      <c r="D161" s="131" t="s">
        <v>168</v>
      </c>
      <c r="F161" s="132" t="s">
        <v>601</v>
      </c>
      <c r="I161" s="133"/>
      <c r="L161" s="28"/>
      <c r="M161" s="134"/>
      <c r="T161" s="49"/>
      <c r="AT161" s="13" t="s">
        <v>168</v>
      </c>
      <c r="AU161" s="13" t="s">
        <v>69</v>
      </c>
    </row>
    <row r="162" spans="2:65" s="1" customFormat="1" ht="44.25" customHeight="1" x14ac:dyDescent="0.2">
      <c r="B162" s="28"/>
      <c r="C162" s="117" t="s">
        <v>242</v>
      </c>
      <c r="D162" s="117" t="s">
        <v>149</v>
      </c>
      <c r="E162" s="118" t="s">
        <v>156</v>
      </c>
      <c r="F162" s="119" t="s">
        <v>312</v>
      </c>
      <c r="G162" s="120" t="s">
        <v>138</v>
      </c>
      <c r="H162" s="121">
        <v>20</v>
      </c>
      <c r="I162" s="122"/>
      <c r="J162" s="123">
        <f>ROUND(I162*H162,2)</f>
        <v>0</v>
      </c>
      <c r="K162" s="119" t="s">
        <v>139</v>
      </c>
      <c r="L162" s="28"/>
      <c r="M162" s="124" t="s">
        <v>19</v>
      </c>
      <c r="N162" s="125" t="s">
        <v>40</v>
      </c>
      <c r="P162" s="113">
        <f>O162*H162</f>
        <v>0</v>
      </c>
      <c r="Q162" s="113">
        <v>0</v>
      </c>
      <c r="R162" s="113">
        <f>Q162*H162</f>
        <v>0</v>
      </c>
      <c r="S162" s="113">
        <v>0</v>
      </c>
      <c r="T162" s="114">
        <f>S162*H162</f>
        <v>0</v>
      </c>
      <c r="AR162" s="115" t="s">
        <v>142</v>
      </c>
      <c r="AT162" s="115" t="s">
        <v>149</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322</v>
      </c>
    </row>
    <row r="163" spans="2:65" s="1" customFormat="1" ht="19.5" x14ac:dyDescent="0.2">
      <c r="B163" s="28"/>
      <c r="D163" s="131" t="s">
        <v>168</v>
      </c>
      <c r="F163" s="132" t="s">
        <v>601</v>
      </c>
      <c r="I163" s="133"/>
      <c r="L163" s="28"/>
      <c r="M163" s="134"/>
      <c r="T163" s="49"/>
      <c r="AT163" s="13" t="s">
        <v>168</v>
      </c>
      <c r="AU163" s="13" t="s">
        <v>69</v>
      </c>
    </row>
    <row r="164" spans="2:65" s="1" customFormat="1" ht="44.25" customHeight="1" x14ac:dyDescent="0.2">
      <c r="B164" s="28"/>
      <c r="C164" s="117" t="s">
        <v>323</v>
      </c>
      <c r="D164" s="117" t="s">
        <v>149</v>
      </c>
      <c r="E164" s="118" t="s">
        <v>314</v>
      </c>
      <c r="F164" s="119" t="s">
        <v>315</v>
      </c>
      <c r="G164" s="120" t="s">
        <v>180</v>
      </c>
      <c r="H164" s="121">
        <v>50.4</v>
      </c>
      <c r="I164" s="122"/>
      <c r="J164" s="123">
        <f>ROUND(I164*H164,2)</f>
        <v>0</v>
      </c>
      <c r="K164" s="119" t="s">
        <v>139</v>
      </c>
      <c r="L164" s="28"/>
      <c r="M164" s="124" t="s">
        <v>19</v>
      </c>
      <c r="N164" s="125" t="s">
        <v>40</v>
      </c>
      <c r="P164" s="113">
        <f>O164*H164</f>
        <v>0</v>
      </c>
      <c r="Q164" s="113">
        <v>0</v>
      </c>
      <c r="R164" s="113">
        <f>Q164*H164</f>
        <v>0</v>
      </c>
      <c r="S164" s="113">
        <v>0</v>
      </c>
      <c r="T164" s="114">
        <f>S164*H164</f>
        <v>0</v>
      </c>
      <c r="AR164" s="115" t="s">
        <v>142</v>
      </c>
      <c r="AT164" s="115" t="s">
        <v>149</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326</v>
      </c>
    </row>
    <row r="165" spans="2:65" s="1" customFormat="1" ht="19.5" x14ac:dyDescent="0.2">
      <c r="B165" s="28"/>
      <c r="D165" s="131" t="s">
        <v>168</v>
      </c>
      <c r="F165" s="132" t="s">
        <v>317</v>
      </c>
      <c r="I165" s="133"/>
      <c r="L165" s="28"/>
      <c r="M165" s="134"/>
      <c r="T165" s="49"/>
      <c r="AT165" s="13" t="s">
        <v>168</v>
      </c>
      <c r="AU165" s="13" t="s">
        <v>69</v>
      </c>
    </row>
    <row r="166" spans="2:65" s="1" customFormat="1" ht="24.2" customHeight="1" x14ac:dyDescent="0.2">
      <c r="B166" s="28"/>
      <c r="C166" s="117" t="s">
        <v>247</v>
      </c>
      <c r="D166" s="117" t="s">
        <v>149</v>
      </c>
      <c r="E166" s="118" t="s">
        <v>319</v>
      </c>
      <c r="F166" s="119" t="s">
        <v>320</v>
      </c>
      <c r="G166" s="120" t="s">
        <v>180</v>
      </c>
      <c r="H166" s="121">
        <v>50.4</v>
      </c>
      <c r="I166" s="122"/>
      <c r="J166" s="123">
        <f>ROUND(I166*H166,2)</f>
        <v>0</v>
      </c>
      <c r="K166" s="119" t="s">
        <v>139</v>
      </c>
      <c r="L166" s="28"/>
      <c r="M166" s="124" t="s">
        <v>19</v>
      </c>
      <c r="N166" s="125" t="s">
        <v>40</v>
      </c>
      <c r="P166" s="113">
        <f>O166*H166</f>
        <v>0</v>
      </c>
      <c r="Q166" s="113">
        <v>0</v>
      </c>
      <c r="R166" s="113">
        <f>Q166*H166</f>
        <v>0</v>
      </c>
      <c r="S166" s="113">
        <v>0</v>
      </c>
      <c r="T166" s="114">
        <f>S166*H166</f>
        <v>0</v>
      </c>
      <c r="AR166" s="115" t="s">
        <v>142</v>
      </c>
      <c r="AT166" s="115" t="s">
        <v>149</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330</v>
      </c>
    </row>
    <row r="167" spans="2:65" s="1" customFormat="1" ht="19.5" x14ac:dyDescent="0.2">
      <c r="B167" s="28"/>
      <c r="D167" s="131" t="s">
        <v>168</v>
      </c>
      <c r="F167" s="132" t="s">
        <v>317</v>
      </c>
      <c r="I167" s="133"/>
      <c r="L167" s="28"/>
      <c r="M167" s="134"/>
      <c r="T167" s="49"/>
      <c r="AT167" s="13" t="s">
        <v>168</v>
      </c>
      <c r="AU167" s="13" t="s">
        <v>69</v>
      </c>
    </row>
    <row r="168" spans="2:65" s="1" customFormat="1" ht="55.5" customHeight="1" x14ac:dyDescent="0.2">
      <c r="B168" s="28"/>
      <c r="C168" s="117" t="s">
        <v>420</v>
      </c>
      <c r="D168" s="117" t="s">
        <v>149</v>
      </c>
      <c r="E168" s="118" t="s">
        <v>234</v>
      </c>
      <c r="F168" s="119" t="s">
        <v>235</v>
      </c>
      <c r="G168" s="120" t="s">
        <v>180</v>
      </c>
      <c r="H168" s="121">
        <v>50.4</v>
      </c>
      <c r="I168" s="122"/>
      <c r="J168" s="123">
        <f>ROUND(I168*H168,2)</f>
        <v>0</v>
      </c>
      <c r="K168" s="119" t="s">
        <v>139</v>
      </c>
      <c r="L168" s="28"/>
      <c r="M168" s="124" t="s">
        <v>19</v>
      </c>
      <c r="N168" s="125" t="s">
        <v>40</v>
      </c>
      <c r="P168" s="113">
        <f>O168*H168</f>
        <v>0</v>
      </c>
      <c r="Q168" s="113">
        <v>0</v>
      </c>
      <c r="R168" s="113">
        <f>Q168*H168</f>
        <v>0</v>
      </c>
      <c r="S168" s="113">
        <v>0</v>
      </c>
      <c r="T168" s="114">
        <f>S168*H168</f>
        <v>0</v>
      </c>
      <c r="AR168" s="115" t="s">
        <v>142</v>
      </c>
      <c r="AT168" s="115" t="s">
        <v>149</v>
      </c>
      <c r="AU168" s="115" t="s">
        <v>69</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421</v>
      </c>
    </row>
    <row r="169" spans="2:65" s="1" customFormat="1" ht="19.5" x14ac:dyDescent="0.2">
      <c r="B169" s="28"/>
      <c r="D169" s="131" t="s">
        <v>168</v>
      </c>
      <c r="F169" s="132" t="s">
        <v>317</v>
      </c>
      <c r="I169" s="133"/>
      <c r="L169" s="28"/>
      <c r="M169" s="134"/>
      <c r="T169" s="49"/>
      <c r="AT169" s="13" t="s">
        <v>168</v>
      </c>
      <c r="AU169" s="13" t="s">
        <v>69</v>
      </c>
    </row>
    <row r="170" spans="2:65" s="1" customFormat="1" ht="44.25" customHeight="1" x14ac:dyDescent="0.2">
      <c r="B170" s="28"/>
      <c r="C170" s="117" t="s">
        <v>252</v>
      </c>
      <c r="D170" s="117" t="s">
        <v>149</v>
      </c>
      <c r="E170" s="118" t="s">
        <v>324</v>
      </c>
      <c r="F170" s="119" t="s">
        <v>325</v>
      </c>
      <c r="G170" s="120" t="s">
        <v>138</v>
      </c>
      <c r="H170" s="121">
        <v>8</v>
      </c>
      <c r="I170" s="122"/>
      <c r="J170" s="123">
        <f>ROUND(I170*H170,2)</f>
        <v>0</v>
      </c>
      <c r="K170" s="119" t="s">
        <v>139</v>
      </c>
      <c r="L170" s="28"/>
      <c r="M170" s="124" t="s">
        <v>19</v>
      </c>
      <c r="N170" s="125" t="s">
        <v>40</v>
      </c>
      <c r="P170" s="113">
        <f>O170*H170</f>
        <v>0</v>
      </c>
      <c r="Q170" s="113">
        <v>0</v>
      </c>
      <c r="R170" s="113">
        <f>Q170*H170</f>
        <v>0</v>
      </c>
      <c r="S170" s="113">
        <v>0</v>
      </c>
      <c r="T170" s="114">
        <f>S170*H170</f>
        <v>0</v>
      </c>
      <c r="AR170" s="115" t="s">
        <v>142</v>
      </c>
      <c r="AT170" s="115" t="s">
        <v>149</v>
      </c>
      <c r="AU170" s="115" t="s">
        <v>69</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423</v>
      </c>
    </row>
    <row r="171" spans="2:65" s="1" customFormat="1" ht="19.5" x14ac:dyDescent="0.2">
      <c r="B171" s="28"/>
      <c r="D171" s="131" t="s">
        <v>168</v>
      </c>
      <c r="F171" s="132" t="s">
        <v>327</v>
      </c>
      <c r="I171" s="133"/>
      <c r="L171" s="28"/>
      <c r="M171" s="134"/>
      <c r="T171" s="49"/>
      <c r="AT171" s="13" t="s">
        <v>168</v>
      </c>
      <c r="AU171" s="13" t="s">
        <v>69</v>
      </c>
    </row>
    <row r="172" spans="2:65" s="1" customFormat="1" ht="44.25" customHeight="1" x14ac:dyDescent="0.2">
      <c r="B172" s="28"/>
      <c r="C172" s="117" t="s">
        <v>425</v>
      </c>
      <c r="D172" s="117" t="s">
        <v>149</v>
      </c>
      <c r="E172" s="118" t="s">
        <v>328</v>
      </c>
      <c r="F172" s="119" t="s">
        <v>329</v>
      </c>
      <c r="G172" s="120" t="s">
        <v>138</v>
      </c>
      <c r="H172" s="121">
        <v>11</v>
      </c>
      <c r="I172" s="122"/>
      <c r="J172" s="123">
        <f>ROUND(I172*H172,2)</f>
        <v>0</v>
      </c>
      <c r="K172" s="119" t="s">
        <v>139</v>
      </c>
      <c r="L172" s="28"/>
      <c r="M172" s="124" t="s">
        <v>19</v>
      </c>
      <c r="N172" s="125" t="s">
        <v>40</v>
      </c>
      <c r="P172" s="113">
        <f>O172*H172</f>
        <v>0</v>
      </c>
      <c r="Q172" s="113">
        <v>0</v>
      </c>
      <c r="R172" s="113">
        <f>Q172*H172</f>
        <v>0</v>
      </c>
      <c r="S172" s="113">
        <v>0</v>
      </c>
      <c r="T172" s="114">
        <f>S172*H172</f>
        <v>0</v>
      </c>
      <c r="AR172" s="115" t="s">
        <v>142</v>
      </c>
      <c r="AT172" s="115" t="s">
        <v>149</v>
      </c>
      <c r="AU172" s="115" t="s">
        <v>69</v>
      </c>
      <c r="AY172" s="13" t="s">
        <v>141</v>
      </c>
      <c r="BE172" s="116">
        <f>IF(N172="základní",J172,0)</f>
        <v>0</v>
      </c>
      <c r="BF172" s="116">
        <f>IF(N172="snížená",J172,0)</f>
        <v>0</v>
      </c>
      <c r="BG172" s="116">
        <f>IF(N172="zákl. přenesená",J172,0)</f>
        <v>0</v>
      </c>
      <c r="BH172" s="116">
        <f>IF(N172="sníž. přenesená",J172,0)</f>
        <v>0</v>
      </c>
      <c r="BI172" s="116">
        <f>IF(N172="nulová",J172,0)</f>
        <v>0</v>
      </c>
      <c r="BJ172" s="13" t="s">
        <v>77</v>
      </c>
      <c r="BK172" s="116">
        <f>ROUND(I172*H172,2)</f>
        <v>0</v>
      </c>
      <c r="BL172" s="13" t="s">
        <v>142</v>
      </c>
      <c r="BM172" s="115" t="s">
        <v>426</v>
      </c>
    </row>
    <row r="173" spans="2:65" s="1" customFormat="1" ht="29.25" x14ac:dyDescent="0.2">
      <c r="B173" s="28"/>
      <c r="D173" s="131" t="s">
        <v>168</v>
      </c>
      <c r="F173" s="132" t="s">
        <v>331</v>
      </c>
      <c r="I173" s="133"/>
      <c r="L173" s="28"/>
      <c r="M173" s="135"/>
      <c r="N173" s="128"/>
      <c r="O173" s="128"/>
      <c r="P173" s="128"/>
      <c r="Q173" s="128"/>
      <c r="R173" s="128"/>
      <c r="S173" s="128"/>
      <c r="T173" s="136"/>
      <c r="AT173" s="13" t="s">
        <v>168</v>
      </c>
      <c r="AU173" s="13" t="s">
        <v>69</v>
      </c>
    </row>
    <row r="174" spans="2:65" s="1" customFormat="1" ht="6.95" customHeight="1" x14ac:dyDescent="0.2">
      <c r="B174" s="37"/>
      <c r="C174" s="38"/>
      <c r="D174" s="38"/>
      <c r="E174" s="38"/>
      <c r="F174" s="38"/>
      <c r="G174" s="38"/>
      <c r="H174" s="38"/>
      <c r="I174" s="38"/>
      <c r="J174" s="38"/>
      <c r="K174" s="38"/>
      <c r="L174" s="28"/>
    </row>
  </sheetData>
  <sheetProtection algorithmName="SHA-512" hashValue="h/7fGIVgn25U1Xiv5rUrT6Fzj1dLleOR6Og9Jx71i04x0dAKrVeixvXe8yxnXb+jC6GEfLMnCr6w8UxJp6sggQ==" saltValue="F+OgAamWayKAWoV+CwTlp/HOE6ErOJFn9xox2DHGriWl/f5kXD8vnLUcFdbUYVGMZGxSGioURhtYgyzCkiZmPQ==" spinCount="100000" sheet="1" objects="1" scenarios="1" formatColumns="0" formatRows="0" autoFilter="0"/>
  <autoFilter ref="C78:K173" xr:uid="{00000000-0009-0000-0000-000004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234"/>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91</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602</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ROUND((SUM(BE79:BE233)),  2)</f>
        <v>0</v>
      </c>
      <c r="I33" s="85">
        <v>0.21</v>
      </c>
      <c r="J33" s="84">
        <f>ROUND(((SUM(BE79:BE233))*I33),  2)</f>
        <v>0</v>
      </c>
      <c r="L33" s="28"/>
    </row>
    <row r="34" spans="2:12" s="1" customFormat="1" ht="14.45" customHeight="1" x14ac:dyDescent="0.2">
      <c r="B34" s="28"/>
      <c r="E34" s="23" t="s">
        <v>41</v>
      </c>
      <c r="F34" s="84">
        <f>ROUND((SUM(BF79:BF233)),  2)</f>
        <v>0</v>
      </c>
      <c r="I34" s="85">
        <v>0.12</v>
      </c>
      <c r="J34" s="84">
        <f>ROUND(((SUM(BF79:BF233))*I34),  2)</f>
        <v>0</v>
      </c>
      <c r="L34" s="28"/>
    </row>
    <row r="35" spans="2:12" s="1" customFormat="1" ht="14.45" hidden="1" customHeight="1" x14ac:dyDescent="0.2">
      <c r="B35" s="28"/>
      <c r="E35" s="23" t="s">
        <v>42</v>
      </c>
      <c r="F35" s="84">
        <f>ROUND((SUM(BG79:BG233)),  2)</f>
        <v>0</v>
      </c>
      <c r="I35" s="85">
        <v>0.21</v>
      </c>
      <c r="J35" s="84">
        <f>0</f>
        <v>0</v>
      </c>
      <c r="L35" s="28"/>
    </row>
    <row r="36" spans="2:12" s="1" customFormat="1" ht="14.45" hidden="1" customHeight="1" x14ac:dyDescent="0.2">
      <c r="B36" s="28"/>
      <c r="E36" s="23" t="s">
        <v>43</v>
      </c>
      <c r="F36" s="84">
        <f>ROUND((SUM(BH79:BH233)),  2)</f>
        <v>0</v>
      </c>
      <c r="I36" s="85">
        <v>0.12</v>
      </c>
      <c r="J36" s="84">
        <f>0</f>
        <v>0</v>
      </c>
      <c r="L36" s="28"/>
    </row>
    <row r="37" spans="2:12" s="1" customFormat="1" ht="14.45" hidden="1" customHeight="1" x14ac:dyDescent="0.2">
      <c r="B37" s="28"/>
      <c r="E37" s="23" t="s">
        <v>44</v>
      </c>
      <c r="F37" s="84">
        <f>ROUND((SUM(BI79:BI233)),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04 - Práce na žel. svršku v žst. Řečany nad Labem</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04 - Práce na žel. svršku v žst. Řečany nad Labem</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SUM(P80:P233)</f>
        <v>0</v>
      </c>
      <c r="Q79" s="46"/>
      <c r="R79" s="100">
        <f>SUM(R80:R233)</f>
        <v>0</v>
      </c>
      <c r="S79" s="46"/>
      <c r="T79" s="101">
        <f>SUM(T80:T233)</f>
        <v>0</v>
      </c>
      <c r="AT79" s="13" t="s">
        <v>68</v>
      </c>
      <c r="AU79" s="13" t="s">
        <v>121</v>
      </c>
      <c r="BK79" s="102">
        <f>SUM(BK80:BK233)</f>
        <v>0</v>
      </c>
    </row>
    <row r="80" spans="2:65" s="1" customFormat="1" ht="37.9" customHeight="1" x14ac:dyDescent="0.2">
      <c r="B80" s="28"/>
      <c r="C80" s="117" t="s">
        <v>77</v>
      </c>
      <c r="D80" s="117" t="s">
        <v>149</v>
      </c>
      <c r="E80" s="118" t="s">
        <v>333</v>
      </c>
      <c r="F80" s="119" t="s">
        <v>334</v>
      </c>
      <c r="G80" s="120" t="s">
        <v>176</v>
      </c>
      <c r="H80" s="121">
        <v>300</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29.25" x14ac:dyDescent="0.2">
      <c r="B81" s="28"/>
      <c r="D81" s="131" t="s">
        <v>168</v>
      </c>
      <c r="F81" s="132" t="s">
        <v>335</v>
      </c>
      <c r="I81" s="133"/>
      <c r="L81" s="28"/>
      <c r="M81" s="134"/>
      <c r="T81" s="49"/>
      <c r="AT81" s="13" t="s">
        <v>168</v>
      </c>
      <c r="AU81" s="13" t="s">
        <v>69</v>
      </c>
    </row>
    <row r="82" spans="2:65" s="1" customFormat="1" ht="44.25" customHeight="1" x14ac:dyDescent="0.2">
      <c r="B82" s="28"/>
      <c r="C82" s="117" t="s">
        <v>79</v>
      </c>
      <c r="D82" s="117" t="s">
        <v>149</v>
      </c>
      <c r="E82" s="118" t="s">
        <v>178</v>
      </c>
      <c r="F82" s="119" t="s">
        <v>179</v>
      </c>
      <c r="G82" s="120" t="s">
        <v>180</v>
      </c>
      <c r="H82" s="121">
        <v>450</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29.25" x14ac:dyDescent="0.2">
      <c r="B83" s="28"/>
      <c r="D83" s="131" t="s">
        <v>168</v>
      </c>
      <c r="F83" s="132" t="s">
        <v>336</v>
      </c>
      <c r="I83" s="133"/>
      <c r="L83" s="28"/>
      <c r="M83" s="134"/>
      <c r="T83" s="49"/>
      <c r="AT83" s="13" t="s">
        <v>168</v>
      </c>
      <c r="AU83" s="13" t="s">
        <v>69</v>
      </c>
    </row>
    <row r="84" spans="2:65" s="1" customFormat="1" ht="24.2" customHeight="1" x14ac:dyDescent="0.2">
      <c r="B84" s="28"/>
      <c r="C84" s="117" t="s">
        <v>145</v>
      </c>
      <c r="D84" s="117" t="s">
        <v>149</v>
      </c>
      <c r="E84" s="118" t="s">
        <v>337</v>
      </c>
      <c r="F84" s="119" t="s">
        <v>338</v>
      </c>
      <c r="G84" s="120" t="s">
        <v>339</v>
      </c>
      <c r="H84" s="121">
        <v>2400</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29.25" x14ac:dyDescent="0.2">
      <c r="B85" s="28"/>
      <c r="D85" s="131" t="s">
        <v>168</v>
      </c>
      <c r="F85" s="132" t="s">
        <v>340</v>
      </c>
      <c r="I85" s="133"/>
      <c r="L85" s="28"/>
      <c r="M85" s="134"/>
      <c r="T85" s="49"/>
      <c r="AT85" s="13" t="s">
        <v>168</v>
      </c>
      <c r="AU85" s="13" t="s">
        <v>69</v>
      </c>
    </row>
    <row r="86" spans="2:65" s="1" customFormat="1" ht="24.2" customHeight="1" x14ac:dyDescent="0.2">
      <c r="B86" s="28"/>
      <c r="C86" s="117" t="s">
        <v>142</v>
      </c>
      <c r="D86" s="117" t="s">
        <v>149</v>
      </c>
      <c r="E86" s="118" t="s">
        <v>166</v>
      </c>
      <c r="F86" s="119" t="s">
        <v>167</v>
      </c>
      <c r="G86" s="120" t="s">
        <v>138</v>
      </c>
      <c r="H86" s="121">
        <v>222</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19.5" x14ac:dyDescent="0.2">
      <c r="B87" s="28"/>
      <c r="D87" s="131" t="s">
        <v>168</v>
      </c>
      <c r="F87" s="132" t="s">
        <v>603</v>
      </c>
      <c r="I87" s="133"/>
      <c r="L87" s="28"/>
      <c r="M87" s="134"/>
      <c r="T87" s="49"/>
      <c r="AT87" s="13" t="s">
        <v>168</v>
      </c>
      <c r="AU87" s="13" t="s">
        <v>69</v>
      </c>
    </row>
    <row r="88" spans="2:65" s="1" customFormat="1" ht="101.25" customHeight="1" x14ac:dyDescent="0.2">
      <c r="B88" s="28"/>
      <c r="C88" s="117" t="s">
        <v>152</v>
      </c>
      <c r="D88" s="117" t="s">
        <v>149</v>
      </c>
      <c r="E88" s="118" t="s">
        <v>174</v>
      </c>
      <c r="F88" s="119" t="s">
        <v>175</v>
      </c>
      <c r="G88" s="120" t="s">
        <v>176</v>
      </c>
      <c r="H88" s="121">
        <v>325.75</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48.75" x14ac:dyDescent="0.2">
      <c r="B89" s="28"/>
      <c r="D89" s="131" t="s">
        <v>168</v>
      </c>
      <c r="F89" s="132" t="s">
        <v>604</v>
      </c>
      <c r="I89" s="133"/>
      <c r="L89" s="28"/>
      <c r="M89" s="134"/>
      <c r="T89" s="49"/>
      <c r="AT89" s="13" t="s">
        <v>168</v>
      </c>
      <c r="AU89" s="13" t="s">
        <v>69</v>
      </c>
    </row>
    <row r="90" spans="2:65" s="1" customFormat="1" ht="44.25" customHeight="1" x14ac:dyDescent="0.2">
      <c r="B90" s="28"/>
      <c r="C90" s="117" t="s">
        <v>148</v>
      </c>
      <c r="D90" s="117" t="s">
        <v>149</v>
      </c>
      <c r="E90" s="118" t="s">
        <v>178</v>
      </c>
      <c r="F90" s="119" t="s">
        <v>179</v>
      </c>
      <c r="G90" s="120" t="s">
        <v>180</v>
      </c>
      <c r="H90" s="121">
        <v>588.95600000000002</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605</v>
      </c>
      <c r="I91" s="133"/>
      <c r="L91" s="28"/>
      <c r="M91" s="134"/>
      <c r="T91" s="49"/>
      <c r="AT91" s="13" t="s">
        <v>168</v>
      </c>
      <c r="AU91" s="13" t="s">
        <v>69</v>
      </c>
    </row>
    <row r="92" spans="2:65" s="1" customFormat="1" ht="44.25" customHeight="1" x14ac:dyDescent="0.2">
      <c r="B92" s="28"/>
      <c r="C92" s="117" t="s">
        <v>158</v>
      </c>
      <c r="D92" s="117" t="s">
        <v>149</v>
      </c>
      <c r="E92" s="118" t="s">
        <v>182</v>
      </c>
      <c r="F92" s="119" t="s">
        <v>183</v>
      </c>
      <c r="G92" s="120" t="s">
        <v>180</v>
      </c>
      <c r="H92" s="121">
        <v>294.47800000000001</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606</v>
      </c>
      <c r="I93" s="133"/>
      <c r="L93" s="28"/>
      <c r="M93" s="134"/>
      <c r="T93" s="49"/>
      <c r="AT93" s="13" t="s">
        <v>168</v>
      </c>
      <c r="AU93" s="13" t="s">
        <v>69</v>
      </c>
    </row>
    <row r="94" spans="2:65" s="1" customFormat="1" ht="44.25" customHeight="1" x14ac:dyDescent="0.2">
      <c r="B94" s="28"/>
      <c r="C94" s="117" t="s">
        <v>140</v>
      </c>
      <c r="D94" s="117" t="s">
        <v>149</v>
      </c>
      <c r="E94" s="118" t="s">
        <v>178</v>
      </c>
      <c r="F94" s="119" t="s">
        <v>179</v>
      </c>
      <c r="G94" s="120" t="s">
        <v>180</v>
      </c>
      <c r="H94" s="121">
        <v>294.47800000000001</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607</v>
      </c>
      <c r="I95" s="133"/>
      <c r="L95" s="28"/>
      <c r="M95" s="134"/>
      <c r="T95" s="49"/>
      <c r="AT95" s="13" t="s">
        <v>168</v>
      </c>
      <c r="AU95" s="13" t="s">
        <v>69</v>
      </c>
    </row>
    <row r="96" spans="2:65" s="1" customFormat="1" ht="49.15" customHeight="1" x14ac:dyDescent="0.2">
      <c r="B96" s="28"/>
      <c r="C96" s="117" t="s">
        <v>192</v>
      </c>
      <c r="D96" s="117" t="s">
        <v>149</v>
      </c>
      <c r="E96" s="118" t="s">
        <v>186</v>
      </c>
      <c r="F96" s="119" t="s">
        <v>187</v>
      </c>
      <c r="G96" s="120" t="s">
        <v>180</v>
      </c>
      <c r="H96" s="121">
        <v>588.95600000000002</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29.25" x14ac:dyDescent="0.2">
      <c r="B97" s="28"/>
      <c r="D97" s="131" t="s">
        <v>168</v>
      </c>
      <c r="F97" s="132" t="s">
        <v>608</v>
      </c>
      <c r="I97" s="133"/>
      <c r="L97" s="28"/>
      <c r="M97" s="134"/>
      <c r="T97" s="49"/>
      <c r="AT97" s="13" t="s">
        <v>168</v>
      </c>
      <c r="AU97" s="13" t="s">
        <v>69</v>
      </c>
    </row>
    <row r="98" spans="2:65" s="1" customFormat="1" ht="49.15" customHeight="1" x14ac:dyDescent="0.2">
      <c r="B98" s="28"/>
      <c r="C98" s="117" t="s">
        <v>155</v>
      </c>
      <c r="D98" s="117" t="s">
        <v>149</v>
      </c>
      <c r="E98" s="118" t="s">
        <v>189</v>
      </c>
      <c r="F98" s="119" t="s">
        <v>190</v>
      </c>
      <c r="G98" s="120" t="s">
        <v>180</v>
      </c>
      <c r="H98" s="121">
        <v>294.47800000000001</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29.25" x14ac:dyDescent="0.2">
      <c r="B99" s="28"/>
      <c r="D99" s="131" t="s">
        <v>168</v>
      </c>
      <c r="F99" s="132" t="s">
        <v>609</v>
      </c>
      <c r="I99" s="133"/>
      <c r="L99" s="28"/>
      <c r="M99" s="134"/>
      <c r="T99" s="49"/>
      <c r="AT99" s="13" t="s">
        <v>168</v>
      </c>
      <c r="AU99" s="13" t="s">
        <v>69</v>
      </c>
    </row>
    <row r="100" spans="2:65" s="1" customFormat="1" ht="90" customHeight="1" x14ac:dyDescent="0.2">
      <c r="B100" s="28"/>
      <c r="C100" s="117" t="s">
        <v>201</v>
      </c>
      <c r="D100" s="117" t="s">
        <v>149</v>
      </c>
      <c r="E100" s="118" t="s">
        <v>197</v>
      </c>
      <c r="F100" s="119" t="s">
        <v>198</v>
      </c>
      <c r="G100" s="120" t="s">
        <v>172</v>
      </c>
      <c r="H100" s="121">
        <v>1.252</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19.5" x14ac:dyDescent="0.2">
      <c r="B101" s="28"/>
      <c r="D101" s="131" t="s">
        <v>168</v>
      </c>
      <c r="F101" s="132" t="s">
        <v>610</v>
      </c>
      <c r="I101" s="133"/>
      <c r="L101" s="28"/>
      <c r="M101" s="134"/>
      <c r="T101" s="49"/>
      <c r="AT101" s="13" t="s">
        <v>168</v>
      </c>
      <c r="AU101" s="13" t="s">
        <v>69</v>
      </c>
    </row>
    <row r="102" spans="2:65" s="1" customFormat="1" ht="90" customHeight="1" x14ac:dyDescent="0.2">
      <c r="B102" s="28"/>
      <c r="C102" s="117" t="s">
        <v>8</v>
      </c>
      <c r="D102" s="117" t="s">
        <v>149</v>
      </c>
      <c r="E102" s="118" t="s">
        <v>349</v>
      </c>
      <c r="F102" s="119" t="s">
        <v>350</v>
      </c>
      <c r="G102" s="120" t="s">
        <v>227</v>
      </c>
      <c r="H102" s="121">
        <v>920</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611</v>
      </c>
      <c r="I103" s="133"/>
      <c r="L103" s="28"/>
      <c r="M103" s="134"/>
      <c r="T103" s="49"/>
      <c r="AT103" s="13" t="s">
        <v>168</v>
      </c>
      <c r="AU103" s="13" t="s">
        <v>69</v>
      </c>
    </row>
    <row r="104" spans="2:65" s="1" customFormat="1" ht="66.75" customHeight="1" x14ac:dyDescent="0.2">
      <c r="B104" s="28"/>
      <c r="C104" s="117" t="s">
        <v>210</v>
      </c>
      <c r="D104" s="117" t="s">
        <v>149</v>
      </c>
      <c r="E104" s="118" t="s">
        <v>352</v>
      </c>
      <c r="F104" s="119" t="s">
        <v>353</v>
      </c>
      <c r="G104" s="120" t="s">
        <v>227</v>
      </c>
      <c r="H104" s="121">
        <v>150</v>
      </c>
      <c r="I104" s="122"/>
      <c r="J104" s="123">
        <f>ROUND(I104*H104,2)</f>
        <v>0</v>
      </c>
      <c r="K104" s="119" t="s">
        <v>139</v>
      </c>
      <c r="L104" s="28"/>
      <c r="M104" s="124" t="s">
        <v>19</v>
      </c>
      <c r="N104" s="125" t="s">
        <v>40</v>
      </c>
      <c r="P104" s="113">
        <f>O104*H104</f>
        <v>0</v>
      </c>
      <c r="Q104" s="113">
        <v>0</v>
      </c>
      <c r="R104" s="113">
        <f>Q104*H104</f>
        <v>0</v>
      </c>
      <c r="S104" s="113">
        <v>0</v>
      </c>
      <c r="T104" s="114">
        <f>S104*H104</f>
        <v>0</v>
      </c>
      <c r="AR104" s="115" t="s">
        <v>142</v>
      </c>
      <c r="AT104" s="115" t="s">
        <v>149</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19.5" x14ac:dyDescent="0.2">
      <c r="B105" s="28"/>
      <c r="D105" s="131" t="s">
        <v>168</v>
      </c>
      <c r="F105" s="132" t="s">
        <v>354</v>
      </c>
      <c r="I105" s="133"/>
      <c r="L105" s="28"/>
      <c r="M105" s="134"/>
      <c r="T105" s="49"/>
      <c r="AT105" s="13" t="s">
        <v>168</v>
      </c>
      <c r="AU105" s="13" t="s">
        <v>69</v>
      </c>
    </row>
    <row r="106" spans="2:65" s="1" customFormat="1" ht="66.75" customHeight="1" x14ac:dyDescent="0.2">
      <c r="B106" s="28"/>
      <c r="C106" s="117" t="s">
        <v>161</v>
      </c>
      <c r="D106" s="117" t="s">
        <v>149</v>
      </c>
      <c r="E106" s="118" t="s">
        <v>202</v>
      </c>
      <c r="F106" s="119" t="s">
        <v>203</v>
      </c>
      <c r="G106" s="120" t="s">
        <v>172</v>
      </c>
      <c r="H106" s="121">
        <v>0.1</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19.5" x14ac:dyDescent="0.2">
      <c r="B107" s="28"/>
      <c r="D107" s="131" t="s">
        <v>168</v>
      </c>
      <c r="F107" s="132" t="s">
        <v>355</v>
      </c>
      <c r="I107" s="133"/>
      <c r="L107" s="28"/>
      <c r="M107" s="134"/>
      <c r="T107" s="49"/>
      <c r="AT107" s="13" t="s">
        <v>168</v>
      </c>
      <c r="AU107" s="13" t="s">
        <v>69</v>
      </c>
    </row>
    <row r="108" spans="2:65" s="1" customFormat="1" ht="37.9" customHeight="1" x14ac:dyDescent="0.2">
      <c r="B108" s="28"/>
      <c r="C108" s="117" t="s">
        <v>217</v>
      </c>
      <c r="D108" s="117" t="s">
        <v>149</v>
      </c>
      <c r="E108" s="118" t="s">
        <v>206</v>
      </c>
      <c r="F108" s="119" t="s">
        <v>207</v>
      </c>
      <c r="G108" s="120" t="s">
        <v>176</v>
      </c>
      <c r="H108" s="121">
        <v>106.42</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19.5" x14ac:dyDescent="0.2">
      <c r="B109" s="28"/>
      <c r="D109" s="131" t="s">
        <v>168</v>
      </c>
      <c r="F109" s="132" t="s">
        <v>612</v>
      </c>
      <c r="I109" s="133"/>
      <c r="L109" s="28"/>
      <c r="M109" s="134"/>
      <c r="T109" s="49"/>
      <c r="AT109" s="13" t="s">
        <v>168</v>
      </c>
      <c r="AU109" s="13" t="s">
        <v>69</v>
      </c>
    </row>
    <row r="110" spans="2:65" s="1" customFormat="1" ht="37.9" customHeight="1" x14ac:dyDescent="0.2">
      <c r="B110" s="28"/>
      <c r="C110" s="117" t="s">
        <v>164</v>
      </c>
      <c r="D110" s="117" t="s">
        <v>149</v>
      </c>
      <c r="E110" s="118" t="s">
        <v>357</v>
      </c>
      <c r="F110" s="119" t="s">
        <v>358</v>
      </c>
      <c r="G110" s="120" t="s">
        <v>176</v>
      </c>
      <c r="H110" s="121">
        <v>101.2</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19.5" x14ac:dyDescent="0.2">
      <c r="B111" s="28"/>
      <c r="D111" s="131" t="s">
        <v>168</v>
      </c>
      <c r="F111" s="132" t="s">
        <v>613</v>
      </c>
      <c r="I111" s="133"/>
      <c r="L111" s="28"/>
      <c r="M111" s="134"/>
      <c r="T111" s="49"/>
      <c r="AT111" s="13" t="s">
        <v>168</v>
      </c>
      <c r="AU111" s="13" t="s">
        <v>69</v>
      </c>
    </row>
    <row r="112" spans="2:65" s="1" customFormat="1" ht="16.5" customHeight="1" x14ac:dyDescent="0.2">
      <c r="B112" s="28"/>
      <c r="C112" s="103" t="s">
        <v>224</v>
      </c>
      <c r="D112" s="103" t="s">
        <v>135</v>
      </c>
      <c r="E112" s="104" t="s">
        <v>211</v>
      </c>
      <c r="F112" s="105" t="s">
        <v>212</v>
      </c>
      <c r="G112" s="106" t="s">
        <v>180</v>
      </c>
      <c r="H112" s="107">
        <v>1085.4079999999999</v>
      </c>
      <c r="I112" s="108"/>
      <c r="J112" s="109">
        <f>ROUND(I112*H112,2)</f>
        <v>0</v>
      </c>
      <c r="K112" s="105" t="s">
        <v>139</v>
      </c>
      <c r="L112" s="110"/>
      <c r="M112" s="111" t="s">
        <v>19</v>
      </c>
      <c r="N112" s="112" t="s">
        <v>40</v>
      </c>
      <c r="P112" s="113">
        <f>O112*H112</f>
        <v>0</v>
      </c>
      <c r="Q112" s="113">
        <v>0</v>
      </c>
      <c r="R112" s="113">
        <f>Q112*H112</f>
        <v>0</v>
      </c>
      <c r="S112" s="113">
        <v>0</v>
      </c>
      <c r="T112" s="114">
        <f>S112*H112</f>
        <v>0</v>
      </c>
      <c r="AR112" s="115" t="s">
        <v>140</v>
      </c>
      <c r="AT112" s="115" t="s">
        <v>135</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48.75" x14ac:dyDescent="0.2">
      <c r="B113" s="28"/>
      <c r="D113" s="131" t="s">
        <v>168</v>
      </c>
      <c r="F113" s="132" t="s">
        <v>614</v>
      </c>
      <c r="I113" s="133"/>
      <c r="L113" s="28"/>
      <c r="M113" s="134"/>
      <c r="T113" s="49"/>
      <c r="AT113" s="13" t="s">
        <v>168</v>
      </c>
      <c r="AU113" s="13" t="s">
        <v>69</v>
      </c>
    </row>
    <row r="114" spans="2:65" s="1" customFormat="1" ht="44.25" customHeight="1" x14ac:dyDescent="0.2">
      <c r="B114" s="28"/>
      <c r="C114" s="117" t="s">
        <v>195</v>
      </c>
      <c r="D114" s="117" t="s">
        <v>149</v>
      </c>
      <c r="E114" s="118" t="s">
        <v>178</v>
      </c>
      <c r="F114" s="119" t="s">
        <v>179</v>
      </c>
      <c r="G114" s="120" t="s">
        <v>180</v>
      </c>
      <c r="H114" s="121">
        <v>1085.4079999999999</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615</v>
      </c>
      <c r="I115" s="133"/>
      <c r="L115" s="28"/>
      <c r="M115" s="134"/>
      <c r="T115" s="49"/>
      <c r="AT115" s="13" t="s">
        <v>168</v>
      </c>
      <c r="AU115" s="13" t="s">
        <v>69</v>
      </c>
    </row>
    <row r="116" spans="2:65" s="1" customFormat="1" ht="49.15" customHeight="1" x14ac:dyDescent="0.2">
      <c r="B116" s="28"/>
      <c r="C116" s="117" t="s">
        <v>233</v>
      </c>
      <c r="D116" s="117" t="s">
        <v>149</v>
      </c>
      <c r="E116" s="118" t="s">
        <v>186</v>
      </c>
      <c r="F116" s="119" t="s">
        <v>187</v>
      </c>
      <c r="G116" s="120" t="s">
        <v>180</v>
      </c>
      <c r="H116" s="121">
        <v>5427.04</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29.25" x14ac:dyDescent="0.2">
      <c r="B117" s="28"/>
      <c r="D117" s="131" t="s">
        <v>168</v>
      </c>
      <c r="F117" s="132" t="s">
        <v>616</v>
      </c>
      <c r="I117" s="133"/>
      <c r="L117" s="28"/>
      <c r="M117" s="134"/>
      <c r="T117" s="49"/>
      <c r="AT117" s="13" t="s">
        <v>168</v>
      </c>
      <c r="AU117" s="13" t="s">
        <v>69</v>
      </c>
    </row>
    <row r="118" spans="2:65" s="1" customFormat="1" ht="24.2" customHeight="1" x14ac:dyDescent="0.2">
      <c r="B118" s="28"/>
      <c r="C118" s="117" t="s">
        <v>199</v>
      </c>
      <c r="D118" s="117" t="s">
        <v>149</v>
      </c>
      <c r="E118" s="118" t="s">
        <v>220</v>
      </c>
      <c r="F118" s="119" t="s">
        <v>221</v>
      </c>
      <c r="G118" s="120" t="s">
        <v>172</v>
      </c>
      <c r="H118" s="121">
        <v>1.452</v>
      </c>
      <c r="I118" s="122"/>
      <c r="J118" s="123">
        <f>ROUND(I118*H118,2)</f>
        <v>0</v>
      </c>
      <c r="K118" s="119" t="s">
        <v>139</v>
      </c>
      <c r="L118" s="28"/>
      <c r="M118" s="124" t="s">
        <v>19</v>
      </c>
      <c r="N118" s="125" t="s">
        <v>40</v>
      </c>
      <c r="P118" s="113">
        <f>O118*H118</f>
        <v>0</v>
      </c>
      <c r="Q118" s="113">
        <v>0</v>
      </c>
      <c r="R118" s="113">
        <f>Q118*H118</f>
        <v>0</v>
      </c>
      <c r="S118" s="113">
        <v>0</v>
      </c>
      <c r="T118" s="114">
        <f>S118*H118</f>
        <v>0</v>
      </c>
      <c r="AR118" s="115" t="s">
        <v>142</v>
      </c>
      <c r="AT118" s="115" t="s">
        <v>149</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48.75" x14ac:dyDescent="0.2">
      <c r="B119" s="28"/>
      <c r="D119" s="131" t="s">
        <v>168</v>
      </c>
      <c r="F119" s="132" t="s">
        <v>617</v>
      </c>
      <c r="I119" s="133"/>
      <c r="L119" s="28"/>
      <c r="M119" s="134"/>
      <c r="T119" s="49"/>
      <c r="AT119" s="13" t="s">
        <v>168</v>
      </c>
      <c r="AU119" s="13" t="s">
        <v>69</v>
      </c>
    </row>
    <row r="120" spans="2:65" s="1" customFormat="1" ht="24.2" customHeight="1" x14ac:dyDescent="0.2">
      <c r="B120" s="28"/>
      <c r="C120" s="117" t="s">
        <v>7</v>
      </c>
      <c r="D120" s="117" t="s">
        <v>149</v>
      </c>
      <c r="E120" s="118" t="s">
        <v>364</v>
      </c>
      <c r="F120" s="119" t="s">
        <v>365</v>
      </c>
      <c r="G120" s="120" t="s">
        <v>227</v>
      </c>
      <c r="H120" s="121">
        <v>1220</v>
      </c>
      <c r="I120" s="122"/>
      <c r="J120" s="123">
        <f>ROUND(I120*H120,2)</f>
        <v>0</v>
      </c>
      <c r="K120" s="119" t="s">
        <v>139</v>
      </c>
      <c r="L120" s="28"/>
      <c r="M120" s="124" t="s">
        <v>19</v>
      </c>
      <c r="N120" s="125" t="s">
        <v>40</v>
      </c>
      <c r="P120" s="113">
        <f>O120*H120</f>
        <v>0</v>
      </c>
      <c r="Q120" s="113">
        <v>0</v>
      </c>
      <c r="R120" s="113">
        <f>Q120*H120</f>
        <v>0</v>
      </c>
      <c r="S120" s="113">
        <v>0</v>
      </c>
      <c r="T120" s="114">
        <f>S120*H120</f>
        <v>0</v>
      </c>
      <c r="AR120" s="115" t="s">
        <v>142</v>
      </c>
      <c r="AT120" s="115" t="s">
        <v>149</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48.75" x14ac:dyDescent="0.2">
      <c r="B121" s="28"/>
      <c r="D121" s="131" t="s">
        <v>168</v>
      </c>
      <c r="F121" s="132" t="s">
        <v>618</v>
      </c>
      <c r="I121" s="133"/>
      <c r="L121" s="28"/>
      <c r="M121" s="134"/>
      <c r="T121" s="49"/>
      <c r="AT121" s="13" t="s">
        <v>168</v>
      </c>
      <c r="AU121" s="13" t="s">
        <v>69</v>
      </c>
    </row>
    <row r="122" spans="2:65" s="1" customFormat="1" ht="90" customHeight="1" x14ac:dyDescent="0.2">
      <c r="B122" s="28"/>
      <c r="C122" s="117" t="s">
        <v>204</v>
      </c>
      <c r="D122" s="117" t="s">
        <v>149</v>
      </c>
      <c r="E122" s="118" t="s">
        <v>229</v>
      </c>
      <c r="F122" s="119" t="s">
        <v>230</v>
      </c>
      <c r="G122" s="120" t="s">
        <v>138</v>
      </c>
      <c r="H122" s="121">
        <v>48</v>
      </c>
      <c r="I122" s="122"/>
      <c r="J122" s="123">
        <f>ROUND(I122*H122,2)</f>
        <v>0</v>
      </c>
      <c r="K122" s="119" t="s">
        <v>139</v>
      </c>
      <c r="L122" s="28"/>
      <c r="M122" s="124" t="s">
        <v>19</v>
      </c>
      <c r="N122" s="125" t="s">
        <v>40</v>
      </c>
      <c r="P122" s="113">
        <f>O122*H122</f>
        <v>0</v>
      </c>
      <c r="Q122" s="113">
        <v>0</v>
      </c>
      <c r="R122" s="113">
        <f>Q122*H122</f>
        <v>0</v>
      </c>
      <c r="S122" s="113">
        <v>0</v>
      </c>
      <c r="T122" s="114">
        <f>S122*H122</f>
        <v>0</v>
      </c>
      <c r="AR122" s="115" t="s">
        <v>142</v>
      </c>
      <c r="AT122" s="115" t="s">
        <v>149</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619</v>
      </c>
      <c r="I123" s="133"/>
      <c r="L123" s="28"/>
      <c r="M123" s="134"/>
      <c r="T123" s="49"/>
      <c r="AT123" s="13" t="s">
        <v>168</v>
      </c>
      <c r="AU123" s="13" t="s">
        <v>69</v>
      </c>
    </row>
    <row r="124" spans="2:65" s="1" customFormat="1" ht="90" customHeight="1" x14ac:dyDescent="0.2">
      <c r="B124" s="28"/>
      <c r="C124" s="117" t="s">
        <v>249</v>
      </c>
      <c r="D124" s="117" t="s">
        <v>149</v>
      </c>
      <c r="E124" s="118" t="s">
        <v>368</v>
      </c>
      <c r="F124" s="119" t="s">
        <v>369</v>
      </c>
      <c r="G124" s="120" t="s">
        <v>138</v>
      </c>
      <c r="H124" s="121">
        <v>51</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620</v>
      </c>
      <c r="I125" s="133"/>
      <c r="L125" s="28"/>
      <c r="M125" s="134"/>
      <c r="T125" s="49"/>
      <c r="AT125" s="13" t="s">
        <v>168</v>
      </c>
      <c r="AU125" s="13" t="s">
        <v>69</v>
      </c>
    </row>
    <row r="126" spans="2:65" s="1" customFormat="1" ht="37.9" customHeight="1" x14ac:dyDescent="0.2">
      <c r="B126" s="28"/>
      <c r="C126" s="117" t="s">
        <v>208</v>
      </c>
      <c r="D126" s="117" t="s">
        <v>149</v>
      </c>
      <c r="E126" s="118" t="s">
        <v>371</v>
      </c>
      <c r="F126" s="119" t="s">
        <v>372</v>
      </c>
      <c r="G126" s="120" t="s">
        <v>138</v>
      </c>
      <c r="H126" s="121">
        <v>5136</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19.5" x14ac:dyDescent="0.2">
      <c r="B127" s="28"/>
      <c r="D127" s="131" t="s">
        <v>168</v>
      </c>
      <c r="F127" s="132" t="s">
        <v>621</v>
      </c>
      <c r="I127" s="133"/>
      <c r="L127" s="28"/>
      <c r="M127" s="134"/>
      <c r="T127" s="49"/>
      <c r="AT127" s="13" t="s">
        <v>168</v>
      </c>
      <c r="AU127" s="13" t="s">
        <v>69</v>
      </c>
    </row>
    <row r="128" spans="2:65" s="1" customFormat="1" ht="55.5" customHeight="1" x14ac:dyDescent="0.2">
      <c r="B128" s="28"/>
      <c r="C128" s="117" t="s">
        <v>258</v>
      </c>
      <c r="D128" s="117" t="s">
        <v>149</v>
      </c>
      <c r="E128" s="118" t="s">
        <v>234</v>
      </c>
      <c r="F128" s="119" t="s">
        <v>235</v>
      </c>
      <c r="G128" s="120" t="s">
        <v>180</v>
      </c>
      <c r="H128" s="121">
        <v>47.636000000000003</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48.75" x14ac:dyDescent="0.2">
      <c r="B129" s="28"/>
      <c r="D129" s="131" t="s">
        <v>168</v>
      </c>
      <c r="F129" s="132" t="s">
        <v>622</v>
      </c>
      <c r="I129" s="133"/>
      <c r="L129" s="28"/>
      <c r="M129" s="134"/>
      <c r="T129" s="49"/>
      <c r="AT129" s="13" t="s">
        <v>168</v>
      </c>
      <c r="AU129" s="13" t="s">
        <v>69</v>
      </c>
    </row>
    <row r="130" spans="2:65" s="1" customFormat="1" ht="55.5" customHeight="1" x14ac:dyDescent="0.2">
      <c r="B130" s="28"/>
      <c r="C130" s="117" t="s">
        <v>213</v>
      </c>
      <c r="D130" s="117" t="s">
        <v>149</v>
      </c>
      <c r="E130" s="118" t="s">
        <v>238</v>
      </c>
      <c r="F130" s="119" t="s">
        <v>239</v>
      </c>
      <c r="G130" s="120" t="s">
        <v>227</v>
      </c>
      <c r="H130" s="121">
        <v>388</v>
      </c>
      <c r="I130" s="122"/>
      <c r="J130" s="123">
        <f>ROUND(I130*H130,2)</f>
        <v>0</v>
      </c>
      <c r="K130" s="119" t="s">
        <v>139</v>
      </c>
      <c r="L130" s="28"/>
      <c r="M130" s="124" t="s">
        <v>19</v>
      </c>
      <c r="N130" s="125" t="s">
        <v>40</v>
      </c>
      <c r="P130" s="113">
        <f>O130*H130</f>
        <v>0</v>
      </c>
      <c r="Q130" s="113">
        <v>0</v>
      </c>
      <c r="R130" s="113">
        <f>Q130*H130</f>
        <v>0</v>
      </c>
      <c r="S130" s="113">
        <v>0</v>
      </c>
      <c r="T130" s="114">
        <f>S130*H130</f>
        <v>0</v>
      </c>
      <c r="AR130" s="115" t="s">
        <v>142</v>
      </c>
      <c r="AT130" s="115" t="s">
        <v>149</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623</v>
      </c>
      <c r="I131" s="133"/>
      <c r="L131" s="28"/>
      <c r="M131" s="134"/>
      <c r="T131" s="49"/>
      <c r="AT131" s="13" t="s">
        <v>168</v>
      </c>
      <c r="AU131" s="13" t="s">
        <v>69</v>
      </c>
    </row>
    <row r="132" spans="2:65" s="1" customFormat="1" ht="55.5" customHeight="1" x14ac:dyDescent="0.2">
      <c r="B132" s="28"/>
      <c r="C132" s="117" t="s">
        <v>267</v>
      </c>
      <c r="D132" s="117" t="s">
        <v>149</v>
      </c>
      <c r="E132" s="118" t="s">
        <v>376</v>
      </c>
      <c r="F132" s="119" t="s">
        <v>377</v>
      </c>
      <c r="G132" s="120" t="s">
        <v>227</v>
      </c>
      <c r="H132" s="121">
        <v>70</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19.5" x14ac:dyDescent="0.2">
      <c r="B133" s="28"/>
      <c r="D133" s="131" t="s">
        <v>168</v>
      </c>
      <c r="F133" s="132" t="s">
        <v>624</v>
      </c>
      <c r="I133" s="133"/>
      <c r="L133" s="28"/>
      <c r="M133" s="134"/>
      <c r="T133" s="49"/>
      <c r="AT133" s="13" t="s">
        <v>168</v>
      </c>
      <c r="AU133" s="13" t="s">
        <v>69</v>
      </c>
    </row>
    <row r="134" spans="2:65" s="1" customFormat="1" ht="55.5" customHeight="1" x14ac:dyDescent="0.2">
      <c r="B134" s="28"/>
      <c r="C134" s="117" t="s">
        <v>215</v>
      </c>
      <c r="D134" s="117" t="s">
        <v>149</v>
      </c>
      <c r="E134" s="118" t="s">
        <v>379</v>
      </c>
      <c r="F134" s="119" t="s">
        <v>380</v>
      </c>
      <c r="G134" s="120" t="s">
        <v>227</v>
      </c>
      <c r="H134" s="121">
        <v>76</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19.5" x14ac:dyDescent="0.2">
      <c r="B135" s="28"/>
      <c r="D135" s="131" t="s">
        <v>168</v>
      </c>
      <c r="F135" s="132" t="s">
        <v>625</v>
      </c>
      <c r="I135" s="133"/>
      <c r="L135" s="28"/>
      <c r="M135" s="134"/>
      <c r="T135" s="49"/>
      <c r="AT135" s="13" t="s">
        <v>168</v>
      </c>
      <c r="AU135" s="13" t="s">
        <v>69</v>
      </c>
    </row>
    <row r="136" spans="2:65" s="1" customFormat="1" ht="55.5" customHeight="1" x14ac:dyDescent="0.2">
      <c r="B136" s="28"/>
      <c r="C136" s="117" t="s">
        <v>273</v>
      </c>
      <c r="D136" s="117" t="s">
        <v>149</v>
      </c>
      <c r="E136" s="118" t="s">
        <v>382</v>
      </c>
      <c r="F136" s="119" t="s">
        <v>383</v>
      </c>
      <c r="G136" s="120" t="s">
        <v>227</v>
      </c>
      <c r="H136" s="121">
        <v>193.5</v>
      </c>
      <c r="I136" s="122"/>
      <c r="J136" s="123">
        <f>ROUND(I136*H136,2)</f>
        <v>0</v>
      </c>
      <c r="K136" s="119" t="s">
        <v>139</v>
      </c>
      <c r="L136" s="28"/>
      <c r="M136" s="124" t="s">
        <v>19</v>
      </c>
      <c r="N136" s="125" t="s">
        <v>40</v>
      </c>
      <c r="P136" s="113">
        <f>O136*H136</f>
        <v>0</v>
      </c>
      <c r="Q136" s="113">
        <v>0</v>
      </c>
      <c r="R136" s="113">
        <f>Q136*H136</f>
        <v>0</v>
      </c>
      <c r="S136" s="113">
        <v>0</v>
      </c>
      <c r="T136" s="114">
        <f>S136*H136</f>
        <v>0</v>
      </c>
      <c r="AR136" s="115" t="s">
        <v>142</v>
      </c>
      <c r="AT136" s="115" t="s">
        <v>149</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626</v>
      </c>
      <c r="I137" s="133"/>
      <c r="L137" s="28"/>
      <c r="M137" s="134"/>
      <c r="T137" s="49"/>
      <c r="AT137" s="13" t="s">
        <v>168</v>
      </c>
      <c r="AU137" s="13" t="s">
        <v>69</v>
      </c>
    </row>
    <row r="138" spans="2:65" s="1" customFormat="1" ht="66.75" customHeight="1" x14ac:dyDescent="0.2">
      <c r="B138" s="28"/>
      <c r="C138" s="117" t="s">
        <v>218</v>
      </c>
      <c r="D138" s="117" t="s">
        <v>149</v>
      </c>
      <c r="E138" s="118" t="s">
        <v>385</v>
      </c>
      <c r="F138" s="119" t="s">
        <v>386</v>
      </c>
      <c r="G138" s="120" t="s">
        <v>227</v>
      </c>
      <c r="H138" s="121">
        <v>520.40599999999995</v>
      </c>
      <c r="I138" s="122"/>
      <c r="J138" s="123">
        <f>ROUND(I138*H138,2)</f>
        <v>0</v>
      </c>
      <c r="K138" s="119" t="s">
        <v>139</v>
      </c>
      <c r="L138" s="28"/>
      <c r="M138" s="124" t="s">
        <v>19</v>
      </c>
      <c r="N138" s="125" t="s">
        <v>40</v>
      </c>
      <c r="P138" s="113">
        <f>O138*H138</f>
        <v>0</v>
      </c>
      <c r="Q138" s="113">
        <v>0</v>
      </c>
      <c r="R138" s="113">
        <f>Q138*H138</f>
        <v>0</v>
      </c>
      <c r="S138" s="113">
        <v>0</v>
      </c>
      <c r="T138" s="114">
        <f>S138*H138</f>
        <v>0</v>
      </c>
      <c r="AR138" s="115" t="s">
        <v>142</v>
      </c>
      <c r="AT138" s="115" t="s">
        <v>149</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39" x14ac:dyDescent="0.2">
      <c r="B139" s="28"/>
      <c r="D139" s="131" t="s">
        <v>168</v>
      </c>
      <c r="F139" s="132" t="s">
        <v>627</v>
      </c>
      <c r="I139" s="133"/>
      <c r="L139" s="28"/>
      <c r="M139" s="134"/>
      <c r="T139" s="49"/>
      <c r="AT139" s="13" t="s">
        <v>168</v>
      </c>
      <c r="AU139" s="13" t="s">
        <v>69</v>
      </c>
    </row>
    <row r="140" spans="2:65" s="1" customFormat="1" ht="49.15" customHeight="1" x14ac:dyDescent="0.2">
      <c r="B140" s="28"/>
      <c r="C140" s="117" t="s">
        <v>280</v>
      </c>
      <c r="D140" s="117" t="s">
        <v>149</v>
      </c>
      <c r="E140" s="118" t="s">
        <v>388</v>
      </c>
      <c r="F140" s="119" t="s">
        <v>389</v>
      </c>
      <c r="G140" s="120" t="s">
        <v>180</v>
      </c>
      <c r="H140" s="121">
        <v>14.212999999999999</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39" x14ac:dyDescent="0.2">
      <c r="B141" s="28"/>
      <c r="D141" s="131" t="s">
        <v>168</v>
      </c>
      <c r="F141" s="132" t="s">
        <v>628</v>
      </c>
      <c r="I141" s="133"/>
      <c r="L141" s="28"/>
      <c r="M141" s="134"/>
      <c r="T141" s="49"/>
      <c r="AT141" s="13" t="s">
        <v>168</v>
      </c>
      <c r="AU141" s="13" t="s">
        <v>69</v>
      </c>
    </row>
    <row r="142" spans="2:65" s="1" customFormat="1" ht="62.65" customHeight="1" x14ac:dyDescent="0.2">
      <c r="B142" s="28"/>
      <c r="C142" s="117" t="s">
        <v>222</v>
      </c>
      <c r="D142" s="117" t="s">
        <v>149</v>
      </c>
      <c r="E142" s="118" t="s">
        <v>629</v>
      </c>
      <c r="F142" s="119" t="s">
        <v>630</v>
      </c>
      <c r="G142" s="120" t="s">
        <v>138</v>
      </c>
      <c r="H142" s="121">
        <v>1</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19.5" x14ac:dyDescent="0.2">
      <c r="B143" s="28"/>
      <c r="D143" s="131" t="s">
        <v>168</v>
      </c>
      <c r="F143" s="132" t="s">
        <v>631</v>
      </c>
      <c r="I143" s="133"/>
      <c r="L143" s="28"/>
      <c r="M143" s="134"/>
      <c r="T143" s="49"/>
      <c r="AT143" s="13" t="s">
        <v>168</v>
      </c>
      <c r="AU143" s="13" t="s">
        <v>69</v>
      </c>
    </row>
    <row r="144" spans="2:65" s="1" customFormat="1" ht="24.2" customHeight="1" x14ac:dyDescent="0.2">
      <c r="B144" s="28"/>
      <c r="C144" s="117" t="s">
        <v>289</v>
      </c>
      <c r="D144" s="117" t="s">
        <v>149</v>
      </c>
      <c r="E144" s="118" t="s">
        <v>391</v>
      </c>
      <c r="F144" s="119" t="s">
        <v>392</v>
      </c>
      <c r="G144" s="120" t="s">
        <v>393</v>
      </c>
      <c r="H144" s="121">
        <v>13</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19.5" x14ac:dyDescent="0.2">
      <c r="B145" s="28"/>
      <c r="D145" s="131" t="s">
        <v>168</v>
      </c>
      <c r="F145" s="132" t="s">
        <v>632</v>
      </c>
      <c r="I145" s="133"/>
      <c r="L145" s="28"/>
      <c r="M145" s="134"/>
      <c r="T145" s="49"/>
      <c r="AT145" s="13" t="s">
        <v>168</v>
      </c>
      <c r="AU145" s="13" t="s">
        <v>69</v>
      </c>
    </row>
    <row r="146" spans="2:65" s="1" customFormat="1" ht="24.2" customHeight="1" x14ac:dyDescent="0.2">
      <c r="B146" s="28"/>
      <c r="C146" s="117" t="s">
        <v>228</v>
      </c>
      <c r="D146" s="117" t="s">
        <v>149</v>
      </c>
      <c r="E146" s="118" t="s">
        <v>395</v>
      </c>
      <c r="F146" s="119" t="s">
        <v>396</v>
      </c>
      <c r="G146" s="120" t="s">
        <v>393</v>
      </c>
      <c r="H146" s="121">
        <v>13</v>
      </c>
      <c r="I146" s="122"/>
      <c r="J146" s="123">
        <f>ROUND(I146*H146,2)</f>
        <v>0</v>
      </c>
      <c r="K146" s="119" t="s">
        <v>139</v>
      </c>
      <c r="L146" s="28"/>
      <c r="M146" s="124" t="s">
        <v>19</v>
      </c>
      <c r="N146" s="125" t="s">
        <v>40</v>
      </c>
      <c r="P146" s="113">
        <f>O146*H146</f>
        <v>0</v>
      </c>
      <c r="Q146" s="113">
        <v>0</v>
      </c>
      <c r="R146" s="113">
        <f>Q146*H146</f>
        <v>0</v>
      </c>
      <c r="S146" s="113">
        <v>0</v>
      </c>
      <c r="T146" s="114">
        <f>S146*H146</f>
        <v>0</v>
      </c>
      <c r="AR146" s="115" t="s">
        <v>142</v>
      </c>
      <c r="AT146" s="115" t="s">
        <v>149</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632</v>
      </c>
      <c r="I147" s="133"/>
      <c r="L147" s="28"/>
      <c r="M147" s="134"/>
      <c r="T147" s="49"/>
      <c r="AT147" s="13" t="s">
        <v>168</v>
      </c>
      <c r="AU147" s="13" t="s">
        <v>69</v>
      </c>
    </row>
    <row r="148" spans="2:65" s="1" customFormat="1" ht="37.9" customHeight="1" x14ac:dyDescent="0.2">
      <c r="B148" s="28"/>
      <c r="C148" s="117" t="s">
        <v>297</v>
      </c>
      <c r="D148" s="117" t="s">
        <v>149</v>
      </c>
      <c r="E148" s="118" t="s">
        <v>397</v>
      </c>
      <c r="F148" s="119" t="s">
        <v>398</v>
      </c>
      <c r="G148" s="120" t="s">
        <v>138</v>
      </c>
      <c r="H148" s="121">
        <v>39</v>
      </c>
      <c r="I148" s="122"/>
      <c r="J148" s="123">
        <f>ROUND(I148*H148,2)</f>
        <v>0</v>
      </c>
      <c r="K148" s="119" t="s">
        <v>139</v>
      </c>
      <c r="L148" s="28"/>
      <c r="M148" s="124" t="s">
        <v>19</v>
      </c>
      <c r="N148" s="125" t="s">
        <v>40</v>
      </c>
      <c r="P148" s="113">
        <f>O148*H148</f>
        <v>0</v>
      </c>
      <c r="Q148" s="113">
        <v>0</v>
      </c>
      <c r="R148" s="113">
        <f>Q148*H148</f>
        <v>0</v>
      </c>
      <c r="S148" s="113">
        <v>0</v>
      </c>
      <c r="T148" s="114">
        <f>S148*H148</f>
        <v>0</v>
      </c>
      <c r="AR148" s="115" t="s">
        <v>142</v>
      </c>
      <c r="AT148" s="115" t="s">
        <v>149</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19.5" x14ac:dyDescent="0.2">
      <c r="B149" s="28"/>
      <c r="D149" s="131" t="s">
        <v>168</v>
      </c>
      <c r="F149" s="132" t="s">
        <v>633</v>
      </c>
      <c r="I149" s="133"/>
      <c r="L149" s="28"/>
      <c r="M149" s="134"/>
      <c r="T149" s="49"/>
      <c r="AT149" s="13" t="s">
        <v>168</v>
      </c>
      <c r="AU149" s="13" t="s">
        <v>69</v>
      </c>
    </row>
    <row r="150" spans="2:65" s="1" customFormat="1" ht="16.5" customHeight="1" x14ac:dyDescent="0.2">
      <c r="B150" s="28"/>
      <c r="C150" s="103" t="s">
        <v>231</v>
      </c>
      <c r="D150" s="103" t="s">
        <v>135</v>
      </c>
      <c r="E150" s="104" t="s">
        <v>400</v>
      </c>
      <c r="F150" s="105" t="s">
        <v>401</v>
      </c>
      <c r="G150" s="106" t="s">
        <v>138</v>
      </c>
      <c r="H150" s="107">
        <v>39</v>
      </c>
      <c r="I150" s="108"/>
      <c r="J150" s="109">
        <f>ROUND(I150*H150,2)</f>
        <v>0</v>
      </c>
      <c r="K150" s="105" t="s">
        <v>139</v>
      </c>
      <c r="L150" s="110"/>
      <c r="M150" s="111" t="s">
        <v>19</v>
      </c>
      <c r="N150" s="112" t="s">
        <v>40</v>
      </c>
      <c r="P150" s="113">
        <f>O150*H150</f>
        <v>0</v>
      </c>
      <c r="Q150" s="113">
        <v>0</v>
      </c>
      <c r="R150" s="113">
        <f>Q150*H150</f>
        <v>0</v>
      </c>
      <c r="S150" s="113">
        <v>0</v>
      </c>
      <c r="T150" s="114">
        <f>S150*H150</f>
        <v>0</v>
      </c>
      <c r="AR150" s="115" t="s">
        <v>140</v>
      </c>
      <c r="AT150" s="115" t="s">
        <v>135</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16.5" customHeight="1" x14ac:dyDescent="0.2">
      <c r="B151" s="28"/>
      <c r="C151" s="103" t="s">
        <v>305</v>
      </c>
      <c r="D151" s="103" t="s">
        <v>135</v>
      </c>
      <c r="E151" s="104" t="s">
        <v>402</v>
      </c>
      <c r="F151" s="105" t="s">
        <v>403</v>
      </c>
      <c r="G151" s="106" t="s">
        <v>404</v>
      </c>
      <c r="H151" s="107">
        <v>12</v>
      </c>
      <c r="I151" s="108"/>
      <c r="J151" s="109">
        <f>ROUND(I151*H151,2)</f>
        <v>0</v>
      </c>
      <c r="K151" s="105" t="s">
        <v>139</v>
      </c>
      <c r="L151" s="110"/>
      <c r="M151" s="111" t="s">
        <v>19</v>
      </c>
      <c r="N151" s="112" t="s">
        <v>40</v>
      </c>
      <c r="P151" s="113">
        <f>O151*H151</f>
        <v>0</v>
      </c>
      <c r="Q151" s="113">
        <v>0</v>
      </c>
      <c r="R151" s="113">
        <f>Q151*H151</f>
        <v>0</v>
      </c>
      <c r="S151" s="113">
        <v>0</v>
      </c>
      <c r="T151" s="114">
        <f>S151*H151</f>
        <v>0</v>
      </c>
      <c r="AR151" s="115" t="s">
        <v>140</v>
      </c>
      <c r="AT151" s="115" t="s">
        <v>135</v>
      </c>
      <c r="AU151" s="115" t="s">
        <v>69</v>
      </c>
      <c r="AY151" s="13" t="s">
        <v>141</v>
      </c>
      <c r="BE151" s="116">
        <f>IF(N151="základní",J151,0)</f>
        <v>0</v>
      </c>
      <c r="BF151" s="116">
        <f>IF(N151="snížená",J151,0)</f>
        <v>0</v>
      </c>
      <c r="BG151" s="116">
        <f>IF(N151="zákl. přenesená",J151,0)</f>
        <v>0</v>
      </c>
      <c r="BH151" s="116">
        <f>IF(N151="sníž. přenesená",J151,0)</f>
        <v>0</v>
      </c>
      <c r="BI151" s="116">
        <f>IF(N151="nulová",J151,0)</f>
        <v>0</v>
      </c>
      <c r="BJ151" s="13" t="s">
        <v>77</v>
      </c>
      <c r="BK151" s="116">
        <f>ROUND(I151*H151,2)</f>
        <v>0</v>
      </c>
      <c r="BL151" s="13" t="s">
        <v>142</v>
      </c>
      <c r="BM151" s="115" t="s">
        <v>308</v>
      </c>
    </row>
    <row r="152" spans="2:65" s="1" customFormat="1" ht="44.25" customHeight="1" x14ac:dyDescent="0.2">
      <c r="B152" s="28"/>
      <c r="C152" s="117" t="s">
        <v>236</v>
      </c>
      <c r="D152" s="117" t="s">
        <v>149</v>
      </c>
      <c r="E152" s="118" t="s">
        <v>178</v>
      </c>
      <c r="F152" s="119" t="s">
        <v>179</v>
      </c>
      <c r="G152" s="120" t="s">
        <v>180</v>
      </c>
      <c r="H152" s="121">
        <v>5.94</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309</v>
      </c>
    </row>
    <row r="153" spans="2:65" s="1" customFormat="1" ht="39" x14ac:dyDescent="0.2">
      <c r="B153" s="28"/>
      <c r="D153" s="131" t="s">
        <v>168</v>
      </c>
      <c r="F153" s="132" t="s">
        <v>634</v>
      </c>
      <c r="I153" s="133"/>
      <c r="L153" s="28"/>
      <c r="M153" s="134"/>
      <c r="T153" s="49"/>
      <c r="AT153" s="13" t="s">
        <v>168</v>
      </c>
      <c r="AU153" s="13" t="s">
        <v>69</v>
      </c>
    </row>
    <row r="154" spans="2:65" s="1" customFormat="1" ht="49.15" customHeight="1" x14ac:dyDescent="0.2">
      <c r="B154" s="28"/>
      <c r="C154" s="117" t="s">
        <v>311</v>
      </c>
      <c r="D154" s="117" t="s">
        <v>149</v>
      </c>
      <c r="E154" s="118" t="s">
        <v>186</v>
      </c>
      <c r="F154" s="119" t="s">
        <v>187</v>
      </c>
      <c r="G154" s="120" t="s">
        <v>180</v>
      </c>
      <c r="H154" s="121">
        <v>29.7</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313</v>
      </c>
    </row>
    <row r="155" spans="2:65" s="1" customFormat="1" ht="19.5" x14ac:dyDescent="0.2">
      <c r="B155" s="28"/>
      <c r="D155" s="131" t="s">
        <v>168</v>
      </c>
      <c r="F155" s="132" t="s">
        <v>406</v>
      </c>
      <c r="I155" s="133"/>
      <c r="L155" s="28"/>
      <c r="M155" s="134"/>
      <c r="T155" s="49"/>
      <c r="AT155" s="13" t="s">
        <v>168</v>
      </c>
      <c r="AU155" s="13" t="s">
        <v>69</v>
      </c>
    </row>
    <row r="156" spans="2:65" s="1" customFormat="1" ht="33" customHeight="1" x14ac:dyDescent="0.2">
      <c r="B156" s="28"/>
      <c r="C156" s="117" t="s">
        <v>240</v>
      </c>
      <c r="D156" s="117" t="s">
        <v>149</v>
      </c>
      <c r="E156" s="118" t="s">
        <v>407</v>
      </c>
      <c r="F156" s="119" t="s">
        <v>408</v>
      </c>
      <c r="G156" s="120" t="s">
        <v>138</v>
      </c>
      <c r="H156" s="121">
        <v>146</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316</v>
      </c>
    </row>
    <row r="157" spans="2:65" s="1" customFormat="1" ht="19.5" x14ac:dyDescent="0.2">
      <c r="B157" s="28"/>
      <c r="D157" s="131" t="s">
        <v>168</v>
      </c>
      <c r="F157" s="132" t="s">
        <v>635</v>
      </c>
      <c r="I157" s="133"/>
      <c r="L157" s="28"/>
      <c r="M157" s="134"/>
      <c r="T157" s="49"/>
      <c r="AT157" s="13" t="s">
        <v>168</v>
      </c>
      <c r="AU157" s="13" t="s">
        <v>69</v>
      </c>
    </row>
    <row r="158" spans="2:65" s="1" customFormat="1" ht="16.5" customHeight="1" x14ac:dyDescent="0.2">
      <c r="B158" s="28"/>
      <c r="C158" s="117" t="s">
        <v>318</v>
      </c>
      <c r="D158" s="117" t="s">
        <v>149</v>
      </c>
      <c r="E158" s="118" t="s">
        <v>410</v>
      </c>
      <c r="F158" s="119" t="s">
        <v>411</v>
      </c>
      <c r="G158" s="120" t="s">
        <v>138</v>
      </c>
      <c r="H158" s="121">
        <v>36</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321</v>
      </c>
    </row>
    <row r="159" spans="2:65" s="1" customFormat="1" ht="19.5" x14ac:dyDescent="0.2">
      <c r="B159" s="28"/>
      <c r="D159" s="131" t="s">
        <v>168</v>
      </c>
      <c r="F159" s="132" t="s">
        <v>636</v>
      </c>
      <c r="I159" s="133"/>
      <c r="L159" s="28"/>
      <c r="M159" s="134"/>
      <c r="T159" s="49"/>
      <c r="AT159" s="13" t="s">
        <v>168</v>
      </c>
      <c r="AU159" s="13" t="s">
        <v>69</v>
      </c>
    </row>
    <row r="160" spans="2:65" s="1" customFormat="1" ht="37.9" customHeight="1" x14ac:dyDescent="0.2">
      <c r="B160" s="28"/>
      <c r="C160" s="117" t="s">
        <v>242</v>
      </c>
      <c r="D160" s="117" t="s">
        <v>149</v>
      </c>
      <c r="E160" s="118" t="s">
        <v>413</v>
      </c>
      <c r="F160" s="119" t="s">
        <v>414</v>
      </c>
      <c r="G160" s="120" t="s">
        <v>138</v>
      </c>
      <c r="H160" s="121">
        <v>24</v>
      </c>
      <c r="I160" s="122"/>
      <c r="J160" s="123">
        <f>ROUND(I160*H160,2)</f>
        <v>0</v>
      </c>
      <c r="K160" s="119" t="s">
        <v>139</v>
      </c>
      <c r="L160" s="28"/>
      <c r="M160" s="124" t="s">
        <v>19</v>
      </c>
      <c r="N160" s="125" t="s">
        <v>40</v>
      </c>
      <c r="P160" s="113">
        <f>O160*H160</f>
        <v>0</v>
      </c>
      <c r="Q160" s="113">
        <v>0</v>
      </c>
      <c r="R160" s="113">
        <f>Q160*H160</f>
        <v>0</v>
      </c>
      <c r="S160" s="113">
        <v>0</v>
      </c>
      <c r="T160" s="114">
        <f>S160*H160</f>
        <v>0</v>
      </c>
      <c r="AR160" s="115" t="s">
        <v>142</v>
      </c>
      <c r="AT160" s="115" t="s">
        <v>149</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322</v>
      </c>
    </row>
    <row r="161" spans="2:65" s="1" customFormat="1" ht="19.5" x14ac:dyDescent="0.2">
      <c r="B161" s="28"/>
      <c r="D161" s="131" t="s">
        <v>168</v>
      </c>
      <c r="F161" s="132" t="s">
        <v>637</v>
      </c>
      <c r="I161" s="133"/>
      <c r="L161" s="28"/>
      <c r="M161" s="134"/>
      <c r="T161" s="49"/>
      <c r="AT161" s="13" t="s">
        <v>168</v>
      </c>
      <c r="AU161" s="13" t="s">
        <v>69</v>
      </c>
    </row>
    <row r="162" spans="2:65" s="1" customFormat="1" ht="37.9" customHeight="1" x14ac:dyDescent="0.2">
      <c r="B162" s="28"/>
      <c r="C162" s="117" t="s">
        <v>323</v>
      </c>
      <c r="D162" s="117" t="s">
        <v>149</v>
      </c>
      <c r="E162" s="118" t="s">
        <v>416</v>
      </c>
      <c r="F162" s="119" t="s">
        <v>417</v>
      </c>
      <c r="G162" s="120" t="s">
        <v>138</v>
      </c>
      <c r="H162" s="121">
        <v>12</v>
      </c>
      <c r="I162" s="122"/>
      <c r="J162" s="123">
        <f>ROUND(I162*H162,2)</f>
        <v>0</v>
      </c>
      <c r="K162" s="119" t="s">
        <v>139</v>
      </c>
      <c r="L162" s="28"/>
      <c r="M162" s="124" t="s">
        <v>19</v>
      </c>
      <c r="N162" s="125" t="s">
        <v>40</v>
      </c>
      <c r="P162" s="113">
        <f>O162*H162</f>
        <v>0</v>
      </c>
      <c r="Q162" s="113">
        <v>0</v>
      </c>
      <c r="R162" s="113">
        <f>Q162*H162</f>
        <v>0</v>
      </c>
      <c r="S162" s="113">
        <v>0</v>
      </c>
      <c r="T162" s="114">
        <f>S162*H162</f>
        <v>0</v>
      </c>
      <c r="AR162" s="115" t="s">
        <v>142</v>
      </c>
      <c r="AT162" s="115" t="s">
        <v>149</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326</v>
      </c>
    </row>
    <row r="163" spans="2:65" s="1" customFormat="1" ht="19.5" x14ac:dyDescent="0.2">
      <c r="B163" s="28"/>
      <c r="D163" s="131" t="s">
        <v>168</v>
      </c>
      <c r="F163" s="132" t="s">
        <v>638</v>
      </c>
      <c r="I163" s="133"/>
      <c r="L163" s="28"/>
      <c r="M163" s="134"/>
      <c r="T163" s="49"/>
      <c r="AT163" s="13" t="s">
        <v>168</v>
      </c>
      <c r="AU163" s="13" t="s">
        <v>69</v>
      </c>
    </row>
    <row r="164" spans="2:65" s="1" customFormat="1" ht="55.5" customHeight="1" x14ac:dyDescent="0.2">
      <c r="B164" s="28"/>
      <c r="C164" s="117" t="s">
        <v>247</v>
      </c>
      <c r="D164" s="117" t="s">
        <v>149</v>
      </c>
      <c r="E164" s="118" t="s">
        <v>234</v>
      </c>
      <c r="F164" s="119" t="s">
        <v>235</v>
      </c>
      <c r="G164" s="120" t="s">
        <v>180</v>
      </c>
      <c r="H164" s="121">
        <v>90.206000000000003</v>
      </c>
      <c r="I164" s="122"/>
      <c r="J164" s="123">
        <f>ROUND(I164*H164,2)</f>
        <v>0</v>
      </c>
      <c r="K164" s="119" t="s">
        <v>139</v>
      </c>
      <c r="L164" s="28"/>
      <c r="M164" s="124" t="s">
        <v>19</v>
      </c>
      <c r="N164" s="125" t="s">
        <v>40</v>
      </c>
      <c r="P164" s="113">
        <f>O164*H164</f>
        <v>0</v>
      </c>
      <c r="Q164" s="113">
        <v>0</v>
      </c>
      <c r="R164" s="113">
        <f>Q164*H164</f>
        <v>0</v>
      </c>
      <c r="S164" s="113">
        <v>0</v>
      </c>
      <c r="T164" s="114">
        <f>S164*H164</f>
        <v>0</v>
      </c>
      <c r="AR164" s="115" t="s">
        <v>142</v>
      </c>
      <c r="AT164" s="115" t="s">
        <v>149</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330</v>
      </c>
    </row>
    <row r="165" spans="2:65" s="1" customFormat="1" ht="58.5" x14ac:dyDescent="0.2">
      <c r="B165" s="28"/>
      <c r="D165" s="131" t="s">
        <v>168</v>
      </c>
      <c r="F165" s="132" t="s">
        <v>639</v>
      </c>
      <c r="I165" s="133"/>
      <c r="L165" s="28"/>
      <c r="M165" s="134"/>
      <c r="T165" s="49"/>
      <c r="AT165" s="13" t="s">
        <v>168</v>
      </c>
      <c r="AU165" s="13" t="s">
        <v>69</v>
      </c>
    </row>
    <row r="166" spans="2:65" s="1" customFormat="1" ht="55.5" customHeight="1" x14ac:dyDescent="0.2">
      <c r="B166" s="28"/>
      <c r="C166" s="117" t="s">
        <v>420</v>
      </c>
      <c r="D166" s="117" t="s">
        <v>149</v>
      </c>
      <c r="E166" s="118" t="s">
        <v>244</v>
      </c>
      <c r="F166" s="119" t="s">
        <v>245</v>
      </c>
      <c r="G166" s="120" t="s">
        <v>246</v>
      </c>
      <c r="H166" s="121">
        <v>222</v>
      </c>
      <c r="I166" s="122"/>
      <c r="J166" s="123">
        <f>ROUND(I166*H166,2)</f>
        <v>0</v>
      </c>
      <c r="K166" s="119" t="s">
        <v>139</v>
      </c>
      <c r="L166" s="28"/>
      <c r="M166" s="124" t="s">
        <v>19</v>
      </c>
      <c r="N166" s="125" t="s">
        <v>40</v>
      </c>
      <c r="P166" s="113">
        <f>O166*H166</f>
        <v>0</v>
      </c>
      <c r="Q166" s="113">
        <v>0</v>
      </c>
      <c r="R166" s="113">
        <f>Q166*H166</f>
        <v>0</v>
      </c>
      <c r="S166" s="113">
        <v>0</v>
      </c>
      <c r="T166" s="114">
        <f>S166*H166</f>
        <v>0</v>
      </c>
      <c r="AR166" s="115" t="s">
        <v>142</v>
      </c>
      <c r="AT166" s="115" t="s">
        <v>149</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421</v>
      </c>
    </row>
    <row r="167" spans="2:65" s="1" customFormat="1" ht="19.5" x14ac:dyDescent="0.2">
      <c r="B167" s="28"/>
      <c r="D167" s="131" t="s">
        <v>168</v>
      </c>
      <c r="F167" s="132" t="s">
        <v>603</v>
      </c>
      <c r="I167" s="133"/>
      <c r="L167" s="28"/>
      <c r="M167" s="134"/>
      <c r="T167" s="49"/>
      <c r="AT167" s="13" t="s">
        <v>168</v>
      </c>
      <c r="AU167" s="13" t="s">
        <v>69</v>
      </c>
    </row>
    <row r="168" spans="2:65" s="1" customFormat="1" ht="49.15" customHeight="1" x14ac:dyDescent="0.2">
      <c r="B168" s="28"/>
      <c r="C168" s="117" t="s">
        <v>252</v>
      </c>
      <c r="D168" s="117" t="s">
        <v>149</v>
      </c>
      <c r="E168" s="118" t="s">
        <v>250</v>
      </c>
      <c r="F168" s="119" t="s">
        <v>251</v>
      </c>
      <c r="G168" s="120" t="s">
        <v>246</v>
      </c>
      <c r="H168" s="121">
        <v>24</v>
      </c>
      <c r="I168" s="122"/>
      <c r="J168" s="123">
        <f>ROUND(I168*H168,2)</f>
        <v>0</v>
      </c>
      <c r="K168" s="119" t="s">
        <v>139</v>
      </c>
      <c r="L168" s="28"/>
      <c r="M168" s="124" t="s">
        <v>19</v>
      </c>
      <c r="N168" s="125" t="s">
        <v>40</v>
      </c>
      <c r="P168" s="113">
        <f>O168*H168</f>
        <v>0</v>
      </c>
      <c r="Q168" s="113">
        <v>0</v>
      </c>
      <c r="R168" s="113">
        <f>Q168*H168</f>
        <v>0</v>
      </c>
      <c r="S168" s="113">
        <v>0</v>
      </c>
      <c r="T168" s="114">
        <f>S168*H168</f>
        <v>0</v>
      </c>
      <c r="AR168" s="115" t="s">
        <v>142</v>
      </c>
      <c r="AT168" s="115" t="s">
        <v>149</v>
      </c>
      <c r="AU168" s="115" t="s">
        <v>69</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423</v>
      </c>
    </row>
    <row r="169" spans="2:65" s="1" customFormat="1" ht="19.5" x14ac:dyDescent="0.2">
      <c r="B169" s="28"/>
      <c r="D169" s="131" t="s">
        <v>168</v>
      </c>
      <c r="F169" s="132" t="s">
        <v>640</v>
      </c>
      <c r="I169" s="133"/>
      <c r="L169" s="28"/>
      <c r="M169" s="134"/>
      <c r="T169" s="49"/>
      <c r="AT169" s="13" t="s">
        <v>168</v>
      </c>
      <c r="AU169" s="13" t="s">
        <v>69</v>
      </c>
    </row>
    <row r="170" spans="2:65" s="1" customFormat="1" ht="49.15" customHeight="1" x14ac:dyDescent="0.2">
      <c r="B170" s="28"/>
      <c r="C170" s="117" t="s">
        <v>425</v>
      </c>
      <c r="D170" s="117" t="s">
        <v>149</v>
      </c>
      <c r="E170" s="118" t="s">
        <v>254</v>
      </c>
      <c r="F170" s="119" t="s">
        <v>255</v>
      </c>
      <c r="G170" s="120" t="s">
        <v>227</v>
      </c>
      <c r="H170" s="121">
        <v>150</v>
      </c>
      <c r="I170" s="122"/>
      <c r="J170" s="123">
        <f>ROUND(I170*H170,2)</f>
        <v>0</v>
      </c>
      <c r="K170" s="119" t="s">
        <v>139</v>
      </c>
      <c r="L170" s="28"/>
      <c r="M170" s="124" t="s">
        <v>19</v>
      </c>
      <c r="N170" s="125" t="s">
        <v>40</v>
      </c>
      <c r="P170" s="113">
        <f>O170*H170</f>
        <v>0</v>
      </c>
      <c r="Q170" s="113">
        <v>0</v>
      </c>
      <c r="R170" s="113">
        <f>Q170*H170</f>
        <v>0</v>
      </c>
      <c r="S170" s="113">
        <v>0</v>
      </c>
      <c r="T170" s="114">
        <f>S170*H170</f>
        <v>0</v>
      </c>
      <c r="AR170" s="115" t="s">
        <v>142</v>
      </c>
      <c r="AT170" s="115" t="s">
        <v>149</v>
      </c>
      <c r="AU170" s="115" t="s">
        <v>69</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426</v>
      </c>
    </row>
    <row r="171" spans="2:65" s="1" customFormat="1" ht="19.5" x14ac:dyDescent="0.2">
      <c r="B171" s="28"/>
      <c r="D171" s="131" t="s">
        <v>168</v>
      </c>
      <c r="F171" s="132" t="s">
        <v>641</v>
      </c>
      <c r="I171" s="133"/>
      <c r="L171" s="28"/>
      <c r="M171" s="134"/>
      <c r="T171" s="49"/>
      <c r="AT171" s="13" t="s">
        <v>168</v>
      </c>
      <c r="AU171" s="13" t="s">
        <v>69</v>
      </c>
    </row>
    <row r="172" spans="2:65" s="1" customFormat="1" ht="49.15" customHeight="1" x14ac:dyDescent="0.2">
      <c r="B172" s="28"/>
      <c r="C172" s="117" t="s">
        <v>256</v>
      </c>
      <c r="D172" s="117" t="s">
        <v>149</v>
      </c>
      <c r="E172" s="118" t="s">
        <v>259</v>
      </c>
      <c r="F172" s="119" t="s">
        <v>260</v>
      </c>
      <c r="G172" s="120" t="s">
        <v>227</v>
      </c>
      <c r="H172" s="121">
        <v>150</v>
      </c>
      <c r="I172" s="122"/>
      <c r="J172" s="123">
        <f>ROUND(I172*H172,2)</f>
        <v>0</v>
      </c>
      <c r="K172" s="119" t="s">
        <v>139</v>
      </c>
      <c r="L172" s="28"/>
      <c r="M172" s="124" t="s">
        <v>19</v>
      </c>
      <c r="N172" s="125" t="s">
        <v>40</v>
      </c>
      <c r="P172" s="113">
        <f>O172*H172</f>
        <v>0</v>
      </c>
      <c r="Q172" s="113">
        <v>0</v>
      </c>
      <c r="R172" s="113">
        <f>Q172*H172</f>
        <v>0</v>
      </c>
      <c r="S172" s="113">
        <v>0</v>
      </c>
      <c r="T172" s="114">
        <f>S172*H172</f>
        <v>0</v>
      </c>
      <c r="AR172" s="115" t="s">
        <v>142</v>
      </c>
      <c r="AT172" s="115" t="s">
        <v>149</v>
      </c>
      <c r="AU172" s="115" t="s">
        <v>69</v>
      </c>
      <c r="AY172" s="13" t="s">
        <v>141</v>
      </c>
      <c r="BE172" s="116">
        <f>IF(N172="základní",J172,0)</f>
        <v>0</v>
      </c>
      <c r="BF172" s="116">
        <f>IF(N172="snížená",J172,0)</f>
        <v>0</v>
      </c>
      <c r="BG172" s="116">
        <f>IF(N172="zákl. přenesená",J172,0)</f>
        <v>0</v>
      </c>
      <c r="BH172" s="116">
        <f>IF(N172="sníž. přenesená",J172,0)</f>
        <v>0</v>
      </c>
      <c r="BI172" s="116">
        <f>IF(N172="nulová",J172,0)</f>
        <v>0</v>
      </c>
      <c r="BJ172" s="13" t="s">
        <v>77</v>
      </c>
      <c r="BK172" s="116">
        <f>ROUND(I172*H172,2)</f>
        <v>0</v>
      </c>
      <c r="BL172" s="13" t="s">
        <v>142</v>
      </c>
      <c r="BM172" s="115" t="s">
        <v>429</v>
      </c>
    </row>
    <row r="173" spans="2:65" s="1" customFormat="1" ht="19.5" x14ac:dyDescent="0.2">
      <c r="B173" s="28"/>
      <c r="D173" s="131" t="s">
        <v>168</v>
      </c>
      <c r="F173" s="132" t="s">
        <v>641</v>
      </c>
      <c r="I173" s="133"/>
      <c r="L173" s="28"/>
      <c r="M173" s="134"/>
      <c r="T173" s="49"/>
      <c r="AT173" s="13" t="s">
        <v>168</v>
      </c>
      <c r="AU173" s="13" t="s">
        <v>69</v>
      </c>
    </row>
    <row r="174" spans="2:65" s="1" customFormat="1" ht="37.9" customHeight="1" x14ac:dyDescent="0.2">
      <c r="B174" s="28"/>
      <c r="C174" s="117" t="s">
        <v>431</v>
      </c>
      <c r="D174" s="117" t="s">
        <v>149</v>
      </c>
      <c r="E174" s="118" t="s">
        <v>427</v>
      </c>
      <c r="F174" s="119" t="s">
        <v>428</v>
      </c>
      <c r="G174" s="120" t="s">
        <v>227</v>
      </c>
      <c r="H174" s="121">
        <v>2160</v>
      </c>
      <c r="I174" s="122"/>
      <c r="J174" s="123">
        <f>ROUND(I174*H174,2)</f>
        <v>0</v>
      </c>
      <c r="K174" s="119" t="s">
        <v>139</v>
      </c>
      <c r="L174" s="28"/>
      <c r="M174" s="124" t="s">
        <v>19</v>
      </c>
      <c r="N174" s="125" t="s">
        <v>40</v>
      </c>
      <c r="P174" s="113">
        <f>O174*H174</f>
        <v>0</v>
      </c>
      <c r="Q174" s="113">
        <v>0</v>
      </c>
      <c r="R174" s="113">
        <f>Q174*H174</f>
        <v>0</v>
      </c>
      <c r="S174" s="113">
        <v>0</v>
      </c>
      <c r="T174" s="114">
        <f>S174*H174</f>
        <v>0</v>
      </c>
      <c r="AR174" s="115" t="s">
        <v>142</v>
      </c>
      <c r="AT174" s="115" t="s">
        <v>149</v>
      </c>
      <c r="AU174" s="115" t="s">
        <v>69</v>
      </c>
      <c r="AY174" s="13" t="s">
        <v>141</v>
      </c>
      <c r="BE174" s="116">
        <f>IF(N174="základní",J174,0)</f>
        <v>0</v>
      </c>
      <c r="BF174" s="116">
        <f>IF(N174="snížená",J174,0)</f>
        <v>0</v>
      </c>
      <c r="BG174" s="116">
        <f>IF(N174="zákl. přenesená",J174,0)</f>
        <v>0</v>
      </c>
      <c r="BH174" s="116">
        <f>IF(N174="sníž. přenesená",J174,0)</f>
        <v>0</v>
      </c>
      <c r="BI174" s="116">
        <f>IF(N174="nulová",J174,0)</f>
        <v>0</v>
      </c>
      <c r="BJ174" s="13" t="s">
        <v>77</v>
      </c>
      <c r="BK174" s="116">
        <f>ROUND(I174*H174,2)</f>
        <v>0</v>
      </c>
      <c r="BL174" s="13" t="s">
        <v>142</v>
      </c>
      <c r="BM174" s="115" t="s">
        <v>434</v>
      </c>
    </row>
    <row r="175" spans="2:65" s="1" customFormat="1" ht="19.5" x14ac:dyDescent="0.2">
      <c r="B175" s="28"/>
      <c r="D175" s="131" t="s">
        <v>168</v>
      </c>
      <c r="F175" s="132" t="s">
        <v>642</v>
      </c>
      <c r="I175" s="133"/>
      <c r="L175" s="28"/>
      <c r="M175" s="134"/>
      <c r="T175" s="49"/>
      <c r="AT175" s="13" t="s">
        <v>168</v>
      </c>
      <c r="AU175" s="13" t="s">
        <v>69</v>
      </c>
    </row>
    <row r="176" spans="2:65" s="1" customFormat="1" ht="37.9" customHeight="1" x14ac:dyDescent="0.2">
      <c r="B176" s="28"/>
      <c r="C176" s="117" t="s">
        <v>261</v>
      </c>
      <c r="D176" s="117" t="s">
        <v>149</v>
      </c>
      <c r="E176" s="118" t="s">
        <v>432</v>
      </c>
      <c r="F176" s="119" t="s">
        <v>433</v>
      </c>
      <c r="G176" s="120" t="s">
        <v>227</v>
      </c>
      <c r="H176" s="121">
        <v>2160</v>
      </c>
      <c r="I176" s="122"/>
      <c r="J176" s="123">
        <f>ROUND(I176*H176,2)</f>
        <v>0</v>
      </c>
      <c r="K176" s="119" t="s">
        <v>139</v>
      </c>
      <c r="L176" s="28"/>
      <c r="M176" s="124" t="s">
        <v>19</v>
      </c>
      <c r="N176" s="125" t="s">
        <v>40</v>
      </c>
      <c r="P176" s="113">
        <f>O176*H176</f>
        <v>0</v>
      </c>
      <c r="Q176" s="113">
        <v>0</v>
      </c>
      <c r="R176" s="113">
        <f>Q176*H176</f>
        <v>0</v>
      </c>
      <c r="S176" s="113">
        <v>0</v>
      </c>
      <c r="T176" s="114">
        <f>S176*H176</f>
        <v>0</v>
      </c>
      <c r="AR176" s="115" t="s">
        <v>142</v>
      </c>
      <c r="AT176" s="115" t="s">
        <v>149</v>
      </c>
      <c r="AU176" s="115" t="s">
        <v>69</v>
      </c>
      <c r="AY176" s="13" t="s">
        <v>141</v>
      </c>
      <c r="BE176" s="116">
        <f>IF(N176="základní",J176,0)</f>
        <v>0</v>
      </c>
      <c r="BF176" s="116">
        <f>IF(N176="snížená",J176,0)</f>
        <v>0</v>
      </c>
      <c r="BG176" s="116">
        <f>IF(N176="zákl. přenesená",J176,0)</f>
        <v>0</v>
      </c>
      <c r="BH176" s="116">
        <f>IF(N176="sníž. přenesená",J176,0)</f>
        <v>0</v>
      </c>
      <c r="BI176" s="116">
        <f>IF(N176="nulová",J176,0)</f>
        <v>0</v>
      </c>
      <c r="BJ176" s="13" t="s">
        <v>77</v>
      </c>
      <c r="BK176" s="116">
        <f>ROUND(I176*H176,2)</f>
        <v>0</v>
      </c>
      <c r="BL176" s="13" t="s">
        <v>142</v>
      </c>
      <c r="BM176" s="115" t="s">
        <v>437</v>
      </c>
    </row>
    <row r="177" spans="2:65" s="1" customFormat="1" ht="19.5" x14ac:dyDescent="0.2">
      <c r="B177" s="28"/>
      <c r="D177" s="131" t="s">
        <v>168</v>
      </c>
      <c r="F177" s="132" t="s">
        <v>642</v>
      </c>
      <c r="I177" s="133"/>
      <c r="L177" s="28"/>
      <c r="M177" s="134"/>
      <c r="T177" s="49"/>
      <c r="AT177" s="13" t="s">
        <v>168</v>
      </c>
      <c r="AU177" s="13" t="s">
        <v>69</v>
      </c>
    </row>
    <row r="178" spans="2:65" s="1" customFormat="1" ht="101.25" customHeight="1" x14ac:dyDescent="0.2">
      <c r="B178" s="28"/>
      <c r="C178" s="117" t="s">
        <v>439</v>
      </c>
      <c r="D178" s="117" t="s">
        <v>149</v>
      </c>
      <c r="E178" s="118" t="s">
        <v>435</v>
      </c>
      <c r="F178" s="119" t="s">
        <v>436</v>
      </c>
      <c r="G178" s="120" t="s">
        <v>227</v>
      </c>
      <c r="H178" s="121">
        <v>1833.672</v>
      </c>
      <c r="I178" s="122"/>
      <c r="J178" s="123">
        <f>ROUND(I178*H178,2)</f>
        <v>0</v>
      </c>
      <c r="K178" s="119" t="s">
        <v>139</v>
      </c>
      <c r="L178" s="28"/>
      <c r="M178" s="124" t="s">
        <v>19</v>
      </c>
      <c r="N178" s="125" t="s">
        <v>40</v>
      </c>
      <c r="P178" s="113">
        <f>O178*H178</f>
        <v>0</v>
      </c>
      <c r="Q178" s="113">
        <v>0</v>
      </c>
      <c r="R178" s="113">
        <f>Q178*H178</f>
        <v>0</v>
      </c>
      <c r="S178" s="113">
        <v>0</v>
      </c>
      <c r="T178" s="114">
        <f>S178*H178</f>
        <v>0</v>
      </c>
      <c r="AR178" s="115" t="s">
        <v>142</v>
      </c>
      <c r="AT178" s="115" t="s">
        <v>149</v>
      </c>
      <c r="AU178" s="115" t="s">
        <v>69</v>
      </c>
      <c r="AY178" s="13" t="s">
        <v>141</v>
      </c>
      <c r="BE178" s="116">
        <f>IF(N178="základní",J178,0)</f>
        <v>0</v>
      </c>
      <c r="BF178" s="116">
        <f>IF(N178="snížená",J178,0)</f>
        <v>0</v>
      </c>
      <c r="BG178" s="116">
        <f>IF(N178="zákl. přenesená",J178,0)</f>
        <v>0</v>
      </c>
      <c r="BH178" s="116">
        <f>IF(N178="sníž. přenesená",J178,0)</f>
        <v>0</v>
      </c>
      <c r="BI178" s="116">
        <f>IF(N178="nulová",J178,0)</f>
        <v>0</v>
      </c>
      <c r="BJ178" s="13" t="s">
        <v>77</v>
      </c>
      <c r="BK178" s="116">
        <f>ROUND(I178*H178,2)</f>
        <v>0</v>
      </c>
      <c r="BL178" s="13" t="s">
        <v>142</v>
      </c>
      <c r="BM178" s="115" t="s">
        <v>440</v>
      </c>
    </row>
    <row r="179" spans="2:65" s="1" customFormat="1" ht="19.5" x14ac:dyDescent="0.2">
      <c r="B179" s="28"/>
      <c r="D179" s="131" t="s">
        <v>168</v>
      </c>
      <c r="F179" s="132" t="s">
        <v>643</v>
      </c>
      <c r="I179" s="133"/>
      <c r="L179" s="28"/>
      <c r="M179" s="134"/>
      <c r="T179" s="49"/>
      <c r="AT179" s="13" t="s">
        <v>168</v>
      </c>
      <c r="AU179" s="13" t="s">
        <v>69</v>
      </c>
    </row>
    <row r="180" spans="2:65" s="1" customFormat="1" ht="24.2" customHeight="1" x14ac:dyDescent="0.2">
      <c r="B180" s="28"/>
      <c r="C180" s="117" t="s">
        <v>265</v>
      </c>
      <c r="D180" s="117" t="s">
        <v>149</v>
      </c>
      <c r="E180" s="118" t="s">
        <v>225</v>
      </c>
      <c r="F180" s="119" t="s">
        <v>226</v>
      </c>
      <c r="G180" s="120" t="s">
        <v>227</v>
      </c>
      <c r="H180" s="121">
        <v>1252</v>
      </c>
      <c r="I180" s="122"/>
      <c r="J180" s="123">
        <f>ROUND(I180*H180,2)</f>
        <v>0</v>
      </c>
      <c r="K180" s="119" t="s">
        <v>139</v>
      </c>
      <c r="L180" s="28"/>
      <c r="M180" s="124" t="s">
        <v>19</v>
      </c>
      <c r="N180" s="125" t="s">
        <v>40</v>
      </c>
      <c r="P180" s="113">
        <f>O180*H180</f>
        <v>0</v>
      </c>
      <c r="Q180" s="113">
        <v>0</v>
      </c>
      <c r="R180" s="113">
        <f>Q180*H180</f>
        <v>0</v>
      </c>
      <c r="S180" s="113">
        <v>0</v>
      </c>
      <c r="T180" s="114">
        <f>S180*H180</f>
        <v>0</v>
      </c>
      <c r="AR180" s="115" t="s">
        <v>142</v>
      </c>
      <c r="AT180" s="115" t="s">
        <v>149</v>
      </c>
      <c r="AU180" s="115" t="s">
        <v>69</v>
      </c>
      <c r="AY180" s="13" t="s">
        <v>141</v>
      </c>
      <c r="BE180" s="116">
        <f>IF(N180="základní",J180,0)</f>
        <v>0</v>
      </c>
      <c r="BF180" s="116">
        <f>IF(N180="snížená",J180,0)</f>
        <v>0</v>
      </c>
      <c r="BG180" s="116">
        <f>IF(N180="zákl. přenesená",J180,0)</f>
        <v>0</v>
      </c>
      <c r="BH180" s="116">
        <f>IF(N180="sníž. přenesená",J180,0)</f>
        <v>0</v>
      </c>
      <c r="BI180" s="116">
        <f>IF(N180="nulová",J180,0)</f>
        <v>0</v>
      </c>
      <c r="BJ180" s="13" t="s">
        <v>77</v>
      </c>
      <c r="BK180" s="116">
        <f>ROUND(I180*H180,2)</f>
        <v>0</v>
      </c>
      <c r="BL180" s="13" t="s">
        <v>142</v>
      </c>
      <c r="BM180" s="115" t="s">
        <v>442</v>
      </c>
    </row>
    <row r="181" spans="2:65" s="1" customFormat="1" ht="19.5" x14ac:dyDescent="0.2">
      <c r="B181" s="28"/>
      <c r="D181" s="131" t="s">
        <v>168</v>
      </c>
      <c r="F181" s="132" t="s">
        <v>644</v>
      </c>
      <c r="I181" s="133"/>
      <c r="L181" s="28"/>
      <c r="M181" s="134"/>
      <c r="T181" s="49"/>
      <c r="AT181" s="13" t="s">
        <v>168</v>
      </c>
      <c r="AU181" s="13" t="s">
        <v>69</v>
      </c>
    </row>
    <row r="182" spans="2:65" s="1" customFormat="1" ht="33" customHeight="1" x14ac:dyDescent="0.2">
      <c r="B182" s="28"/>
      <c r="C182" s="117" t="s">
        <v>444</v>
      </c>
      <c r="D182" s="117" t="s">
        <v>149</v>
      </c>
      <c r="E182" s="118" t="s">
        <v>276</v>
      </c>
      <c r="F182" s="119" t="s">
        <v>277</v>
      </c>
      <c r="G182" s="120" t="s">
        <v>138</v>
      </c>
      <c r="H182" s="121">
        <v>30</v>
      </c>
      <c r="I182" s="122"/>
      <c r="J182" s="123">
        <f>ROUND(I182*H182,2)</f>
        <v>0</v>
      </c>
      <c r="K182" s="119" t="s">
        <v>139</v>
      </c>
      <c r="L182" s="28"/>
      <c r="M182" s="124" t="s">
        <v>19</v>
      </c>
      <c r="N182" s="125" t="s">
        <v>40</v>
      </c>
      <c r="P182" s="113">
        <f>O182*H182</f>
        <v>0</v>
      </c>
      <c r="Q182" s="113">
        <v>0</v>
      </c>
      <c r="R182" s="113">
        <f>Q182*H182</f>
        <v>0</v>
      </c>
      <c r="S182" s="113">
        <v>0</v>
      </c>
      <c r="T182" s="114">
        <f>S182*H182</f>
        <v>0</v>
      </c>
      <c r="AR182" s="115" t="s">
        <v>142</v>
      </c>
      <c r="AT182" s="115" t="s">
        <v>149</v>
      </c>
      <c r="AU182" s="115" t="s">
        <v>69</v>
      </c>
      <c r="AY182" s="13" t="s">
        <v>141</v>
      </c>
      <c r="BE182" s="116">
        <f>IF(N182="základní",J182,0)</f>
        <v>0</v>
      </c>
      <c r="BF182" s="116">
        <f>IF(N182="snížená",J182,0)</f>
        <v>0</v>
      </c>
      <c r="BG182" s="116">
        <f>IF(N182="zákl. přenesená",J182,0)</f>
        <v>0</v>
      </c>
      <c r="BH182" s="116">
        <f>IF(N182="sníž. přenesená",J182,0)</f>
        <v>0</v>
      </c>
      <c r="BI182" s="116">
        <f>IF(N182="nulová",J182,0)</f>
        <v>0</v>
      </c>
      <c r="BJ182" s="13" t="s">
        <v>77</v>
      </c>
      <c r="BK182" s="116">
        <f>ROUND(I182*H182,2)</f>
        <v>0</v>
      </c>
      <c r="BL182" s="13" t="s">
        <v>142</v>
      </c>
      <c r="BM182" s="115" t="s">
        <v>445</v>
      </c>
    </row>
    <row r="183" spans="2:65" s="1" customFormat="1" ht="19.5" x14ac:dyDescent="0.2">
      <c r="B183" s="28"/>
      <c r="D183" s="131" t="s">
        <v>168</v>
      </c>
      <c r="F183" s="132" t="s">
        <v>443</v>
      </c>
      <c r="I183" s="133"/>
      <c r="L183" s="28"/>
      <c r="M183" s="134"/>
      <c r="T183" s="49"/>
      <c r="AT183" s="13" t="s">
        <v>168</v>
      </c>
      <c r="AU183" s="13" t="s">
        <v>69</v>
      </c>
    </row>
    <row r="184" spans="2:65" s="1" customFormat="1" ht="16.5" customHeight="1" x14ac:dyDescent="0.2">
      <c r="B184" s="28"/>
      <c r="C184" s="117" t="s">
        <v>270</v>
      </c>
      <c r="D184" s="117" t="s">
        <v>149</v>
      </c>
      <c r="E184" s="118" t="s">
        <v>281</v>
      </c>
      <c r="F184" s="119" t="s">
        <v>282</v>
      </c>
      <c r="G184" s="120" t="s">
        <v>138</v>
      </c>
      <c r="H184" s="121">
        <v>30</v>
      </c>
      <c r="I184" s="122"/>
      <c r="J184" s="123">
        <f>ROUND(I184*H184,2)</f>
        <v>0</v>
      </c>
      <c r="K184" s="119" t="s">
        <v>139</v>
      </c>
      <c r="L184" s="28"/>
      <c r="M184" s="124" t="s">
        <v>19</v>
      </c>
      <c r="N184" s="125" t="s">
        <v>40</v>
      </c>
      <c r="P184" s="113">
        <f>O184*H184</f>
        <v>0</v>
      </c>
      <c r="Q184" s="113">
        <v>0</v>
      </c>
      <c r="R184" s="113">
        <f>Q184*H184</f>
        <v>0</v>
      </c>
      <c r="S184" s="113">
        <v>0</v>
      </c>
      <c r="T184" s="114">
        <f>S184*H184</f>
        <v>0</v>
      </c>
      <c r="AR184" s="115" t="s">
        <v>142</v>
      </c>
      <c r="AT184" s="115" t="s">
        <v>149</v>
      </c>
      <c r="AU184" s="115" t="s">
        <v>69</v>
      </c>
      <c r="AY184" s="13" t="s">
        <v>141</v>
      </c>
      <c r="BE184" s="116">
        <f>IF(N184="základní",J184,0)</f>
        <v>0</v>
      </c>
      <c r="BF184" s="116">
        <f>IF(N184="snížená",J184,0)</f>
        <v>0</v>
      </c>
      <c r="BG184" s="116">
        <f>IF(N184="zákl. přenesená",J184,0)</f>
        <v>0</v>
      </c>
      <c r="BH184" s="116">
        <f>IF(N184="sníž. přenesená",J184,0)</f>
        <v>0</v>
      </c>
      <c r="BI184" s="116">
        <f>IF(N184="nulová",J184,0)</f>
        <v>0</v>
      </c>
      <c r="BJ184" s="13" t="s">
        <v>77</v>
      </c>
      <c r="BK184" s="116">
        <f>ROUND(I184*H184,2)</f>
        <v>0</v>
      </c>
      <c r="BL184" s="13" t="s">
        <v>142</v>
      </c>
      <c r="BM184" s="115" t="s">
        <v>448</v>
      </c>
    </row>
    <row r="185" spans="2:65" s="1" customFormat="1" ht="19.5" x14ac:dyDescent="0.2">
      <c r="B185" s="28"/>
      <c r="D185" s="131" t="s">
        <v>168</v>
      </c>
      <c r="F185" s="132" t="s">
        <v>443</v>
      </c>
      <c r="I185" s="133"/>
      <c r="L185" s="28"/>
      <c r="M185" s="134"/>
      <c r="T185" s="49"/>
      <c r="AT185" s="13" t="s">
        <v>168</v>
      </c>
      <c r="AU185" s="13" t="s">
        <v>69</v>
      </c>
    </row>
    <row r="186" spans="2:65" s="1" customFormat="1" ht="24.2" customHeight="1" x14ac:dyDescent="0.2">
      <c r="B186" s="28"/>
      <c r="C186" s="117" t="s">
        <v>450</v>
      </c>
      <c r="D186" s="117" t="s">
        <v>149</v>
      </c>
      <c r="E186" s="118" t="s">
        <v>645</v>
      </c>
      <c r="F186" s="119" t="s">
        <v>646</v>
      </c>
      <c r="G186" s="120" t="s">
        <v>227</v>
      </c>
      <c r="H186" s="121">
        <v>7.2</v>
      </c>
      <c r="I186" s="122"/>
      <c r="J186" s="123">
        <f>ROUND(I186*H186,2)</f>
        <v>0</v>
      </c>
      <c r="K186" s="119" t="s">
        <v>139</v>
      </c>
      <c r="L186" s="28"/>
      <c r="M186" s="124" t="s">
        <v>19</v>
      </c>
      <c r="N186" s="125" t="s">
        <v>40</v>
      </c>
      <c r="P186" s="113">
        <f>O186*H186</f>
        <v>0</v>
      </c>
      <c r="Q186" s="113">
        <v>0</v>
      </c>
      <c r="R186" s="113">
        <f>Q186*H186</f>
        <v>0</v>
      </c>
      <c r="S186" s="113">
        <v>0</v>
      </c>
      <c r="T186" s="114">
        <f>S186*H186</f>
        <v>0</v>
      </c>
      <c r="AR186" s="115" t="s">
        <v>142</v>
      </c>
      <c r="AT186" s="115" t="s">
        <v>149</v>
      </c>
      <c r="AU186" s="115" t="s">
        <v>69</v>
      </c>
      <c r="AY186" s="13" t="s">
        <v>141</v>
      </c>
      <c r="BE186" s="116">
        <f>IF(N186="základní",J186,0)</f>
        <v>0</v>
      </c>
      <c r="BF186" s="116">
        <f>IF(N186="snížená",J186,0)</f>
        <v>0</v>
      </c>
      <c r="BG186" s="116">
        <f>IF(N186="zákl. přenesená",J186,0)</f>
        <v>0</v>
      </c>
      <c r="BH186" s="116">
        <f>IF(N186="sníž. přenesená",J186,0)</f>
        <v>0</v>
      </c>
      <c r="BI186" s="116">
        <f>IF(N186="nulová",J186,0)</f>
        <v>0</v>
      </c>
      <c r="BJ186" s="13" t="s">
        <v>77</v>
      </c>
      <c r="BK186" s="116">
        <f>ROUND(I186*H186,2)</f>
        <v>0</v>
      </c>
      <c r="BL186" s="13" t="s">
        <v>142</v>
      </c>
      <c r="BM186" s="115" t="s">
        <v>453</v>
      </c>
    </row>
    <row r="187" spans="2:65" s="1" customFormat="1" ht="19.5" x14ac:dyDescent="0.2">
      <c r="B187" s="28"/>
      <c r="D187" s="131" t="s">
        <v>168</v>
      </c>
      <c r="F187" s="132" t="s">
        <v>647</v>
      </c>
      <c r="I187" s="133"/>
      <c r="L187" s="28"/>
      <c r="M187" s="134"/>
      <c r="T187" s="49"/>
      <c r="AT187" s="13" t="s">
        <v>168</v>
      </c>
      <c r="AU187" s="13" t="s">
        <v>69</v>
      </c>
    </row>
    <row r="188" spans="2:65" s="1" customFormat="1" ht="33" customHeight="1" x14ac:dyDescent="0.2">
      <c r="B188" s="28"/>
      <c r="C188" s="117" t="s">
        <v>271</v>
      </c>
      <c r="D188" s="117" t="s">
        <v>149</v>
      </c>
      <c r="E188" s="118" t="s">
        <v>648</v>
      </c>
      <c r="F188" s="119" t="s">
        <v>649</v>
      </c>
      <c r="G188" s="120" t="s">
        <v>227</v>
      </c>
      <c r="H188" s="121">
        <v>7.2</v>
      </c>
      <c r="I188" s="122"/>
      <c r="J188" s="123">
        <f>ROUND(I188*H188,2)</f>
        <v>0</v>
      </c>
      <c r="K188" s="119" t="s">
        <v>139</v>
      </c>
      <c r="L188" s="28"/>
      <c r="M188" s="124" t="s">
        <v>19</v>
      </c>
      <c r="N188" s="125" t="s">
        <v>40</v>
      </c>
      <c r="P188" s="113">
        <f>O188*H188</f>
        <v>0</v>
      </c>
      <c r="Q188" s="113">
        <v>0</v>
      </c>
      <c r="R188" s="113">
        <f>Q188*H188</f>
        <v>0</v>
      </c>
      <c r="S188" s="113">
        <v>0</v>
      </c>
      <c r="T188" s="114">
        <f>S188*H188</f>
        <v>0</v>
      </c>
      <c r="AR188" s="115" t="s">
        <v>142</v>
      </c>
      <c r="AT188" s="115" t="s">
        <v>149</v>
      </c>
      <c r="AU188" s="115" t="s">
        <v>69</v>
      </c>
      <c r="AY188" s="13" t="s">
        <v>141</v>
      </c>
      <c r="BE188" s="116">
        <f>IF(N188="základní",J188,0)</f>
        <v>0</v>
      </c>
      <c r="BF188" s="116">
        <f>IF(N188="snížená",J188,0)</f>
        <v>0</v>
      </c>
      <c r="BG188" s="116">
        <f>IF(N188="zákl. přenesená",J188,0)</f>
        <v>0</v>
      </c>
      <c r="BH188" s="116">
        <f>IF(N188="sníž. přenesená",J188,0)</f>
        <v>0</v>
      </c>
      <c r="BI188" s="116">
        <f>IF(N188="nulová",J188,0)</f>
        <v>0</v>
      </c>
      <c r="BJ188" s="13" t="s">
        <v>77</v>
      </c>
      <c r="BK188" s="116">
        <f>ROUND(I188*H188,2)</f>
        <v>0</v>
      </c>
      <c r="BL188" s="13" t="s">
        <v>142</v>
      </c>
      <c r="BM188" s="115" t="s">
        <v>457</v>
      </c>
    </row>
    <row r="189" spans="2:65" s="1" customFormat="1" ht="19.5" x14ac:dyDescent="0.2">
      <c r="B189" s="28"/>
      <c r="D189" s="131" t="s">
        <v>168</v>
      </c>
      <c r="F189" s="132" t="s">
        <v>647</v>
      </c>
      <c r="I189" s="133"/>
      <c r="L189" s="28"/>
      <c r="M189" s="134"/>
      <c r="T189" s="49"/>
      <c r="AT189" s="13" t="s">
        <v>168</v>
      </c>
      <c r="AU189" s="13" t="s">
        <v>69</v>
      </c>
    </row>
    <row r="190" spans="2:65" s="1" customFormat="1" ht="37.9" customHeight="1" x14ac:dyDescent="0.2">
      <c r="B190" s="28"/>
      <c r="C190" s="117" t="s">
        <v>459</v>
      </c>
      <c r="D190" s="117" t="s">
        <v>149</v>
      </c>
      <c r="E190" s="118" t="s">
        <v>454</v>
      </c>
      <c r="F190" s="119" t="s">
        <v>455</v>
      </c>
      <c r="G190" s="120" t="s">
        <v>456</v>
      </c>
      <c r="H190" s="121">
        <v>16</v>
      </c>
      <c r="I190" s="122"/>
      <c r="J190" s="123">
        <f>ROUND(I190*H190,2)</f>
        <v>0</v>
      </c>
      <c r="K190" s="119" t="s">
        <v>139</v>
      </c>
      <c r="L190" s="28"/>
      <c r="M190" s="124" t="s">
        <v>19</v>
      </c>
      <c r="N190" s="125" t="s">
        <v>40</v>
      </c>
      <c r="P190" s="113">
        <f>O190*H190</f>
        <v>0</v>
      </c>
      <c r="Q190" s="113">
        <v>0</v>
      </c>
      <c r="R190" s="113">
        <f>Q190*H190</f>
        <v>0</v>
      </c>
      <c r="S190" s="113">
        <v>0</v>
      </c>
      <c r="T190" s="114">
        <f>S190*H190</f>
        <v>0</v>
      </c>
      <c r="AR190" s="115" t="s">
        <v>142</v>
      </c>
      <c r="AT190" s="115" t="s">
        <v>149</v>
      </c>
      <c r="AU190" s="115" t="s">
        <v>69</v>
      </c>
      <c r="AY190" s="13" t="s">
        <v>141</v>
      </c>
      <c r="BE190" s="116">
        <f>IF(N190="základní",J190,0)</f>
        <v>0</v>
      </c>
      <c r="BF190" s="116">
        <f>IF(N190="snížená",J190,0)</f>
        <v>0</v>
      </c>
      <c r="BG190" s="116">
        <f>IF(N190="zákl. přenesená",J190,0)</f>
        <v>0</v>
      </c>
      <c r="BH190" s="116">
        <f>IF(N190="sníž. přenesená",J190,0)</f>
        <v>0</v>
      </c>
      <c r="BI190" s="116">
        <f>IF(N190="nulová",J190,0)</f>
        <v>0</v>
      </c>
      <c r="BJ190" s="13" t="s">
        <v>77</v>
      </c>
      <c r="BK190" s="116">
        <f>ROUND(I190*H190,2)</f>
        <v>0</v>
      </c>
      <c r="BL190" s="13" t="s">
        <v>142</v>
      </c>
      <c r="BM190" s="115" t="s">
        <v>462</v>
      </c>
    </row>
    <row r="191" spans="2:65" s="1" customFormat="1" ht="19.5" x14ac:dyDescent="0.2">
      <c r="B191" s="28"/>
      <c r="D191" s="131" t="s">
        <v>168</v>
      </c>
      <c r="F191" s="132" t="s">
        <v>650</v>
      </c>
      <c r="I191" s="133"/>
      <c r="L191" s="28"/>
      <c r="M191" s="134"/>
      <c r="T191" s="49"/>
      <c r="AT191" s="13" t="s">
        <v>168</v>
      </c>
      <c r="AU191" s="13" t="s">
        <v>69</v>
      </c>
    </row>
    <row r="192" spans="2:65" s="1" customFormat="1" ht="16.5" customHeight="1" x14ac:dyDescent="0.2">
      <c r="B192" s="28"/>
      <c r="C192" s="117" t="s">
        <v>274</v>
      </c>
      <c r="D192" s="117" t="s">
        <v>149</v>
      </c>
      <c r="E192" s="118" t="s">
        <v>464</v>
      </c>
      <c r="F192" s="119" t="s">
        <v>465</v>
      </c>
      <c r="G192" s="120" t="s">
        <v>456</v>
      </c>
      <c r="H192" s="121">
        <v>16</v>
      </c>
      <c r="I192" s="122"/>
      <c r="J192" s="123">
        <f>ROUND(I192*H192,2)</f>
        <v>0</v>
      </c>
      <c r="K192" s="119" t="s">
        <v>139</v>
      </c>
      <c r="L192" s="28"/>
      <c r="M192" s="124" t="s">
        <v>19</v>
      </c>
      <c r="N192" s="125" t="s">
        <v>40</v>
      </c>
      <c r="P192" s="113">
        <f>O192*H192</f>
        <v>0</v>
      </c>
      <c r="Q192" s="113">
        <v>0</v>
      </c>
      <c r="R192" s="113">
        <f>Q192*H192</f>
        <v>0</v>
      </c>
      <c r="S192" s="113">
        <v>0</v>
      </c>
      <c r="T192" s="114">
        <f>S192*H192</f>
        <v>0</v>
      </c>
      <c r="AR192" s="115" t="s">
        <v>142</v>
      </c>
      <c r="AT192" s="115" t="s">
        <v>149</v>
      </c>
      <c r="AU192" s="115" t="s">
        <v>69</v>
      </c>
      <c r="AY192" s="13" t="s">
        <v>141</v>
      </c>
      <c r="BE192" s="116">
        <f>IF(N192="základní",J192,0)</f>
        <v>0</v>
      </c>
      <c r="BF192" s="116">
        <f>IF(N192="snížená",J192,0)</f>
        <v>0</v>
      </c>
      <c r="BG192" s="116">
        <f>IF(N192="zákl. přenesená",J192,0)</f>
        <v>0</v>
      </c>
      <c r="BH192" s="116">
        <f>IF(N192="sníž. přenesená",J192,0)</f>
        <v>0</v>
      </c>
      <c r="BI192" s="116">
        <f>IF(N192="nulová",J192,0)</f>
        <v>0</v>
      </c>
      <c r="BJ192" s="13" t="s">
        <v>77</v>
      </c>
      <c r="BK192" s="116">
        <f>ROUND(I192*H192,2)</f>
        <v>0</v>
      </c>
      <c r="BL192" s="13" t="s">
        <v>142</v>
      </c>
      <c r="BM192" s="115" t="s">
        <v>466</v>
      </c>
    </row>
    <row r="193" spans="2:65" s="1" customFormat="1" ht="19.5" x14ac:dyDescent="0.2">
      <c r="B193" s="28"/>
      <c r="D193" s="131" t="s">
        <v>168</v>
      </c>
      <c r="F193" s="132" t="s">
        <v>650</v>
      </c>
      <c r="I193" s="133"/>
      <c r="L193" s="28"/>
      <c r="M193" s="134"/>
      <c r="T193" s="49"/>
      <c r="AT193" s="13" t="s">
        <v>168</v>
      </c>
      <c r="AU193" s="13" t="s">
        <v>69</v>
      </c>
    </row>
    <row r="194" spans="2:65" s="1" customFormat="1" ht="16.5" customHeight="1" x14ac:dyDescent="0.2">
      <c r="B194" s="28"/>
      <c r="C194" s="117" t="s">
        <v>468</v>
      </c>
      <c r="D194" s="117" t="s">
        <v>149</v>
      </c>
      <c r="E194" s="118" t="s">
        <v>469</v>
      </c>
      <c r="F194" s="119" t="s">
        <v>470</v>
      </c>
      <c r="G194" s="120" t="s">
        <v>456</v>
      </c>
      <c r="H194" s="121">
        <v>16</v>
      </c>
      <c r="I194" s="122"/>
      <c r="J194" s="123">
        <f t="shared" ref="J194:J202" si="0">ROUND(I194*H194,2)</f>
        <v>0</v>
      </c>
      <c r="K194" s="119" t="s">
        <v>139</v>
      </c>
      <c r="L194" s="28"/>
      <c r="M194" s="124" t="s">
        <v>19</v>
      </c>
      <c r="N194" s="125" t="s">
        <v>40</v>
      </c>
      <c r="P194" s="113">
        <f t="shared" ref="P194:P202" si="1">O194*H194</f>
        <v>0</v>
      </c>
      <c r="Q194" s="113">
        <v>0</v>
      </c>
      <c r="R194" s="113">
        <f t="shared" ref="R194:R202" si="2">Q194*H194</f>
        <v>0</v>
      </c>
      <c r="S194" s="113">
        <v>0</v>
      </c>
      <c r="T194" s="114">
        <f t="shared" ref="T194:T202" si="3">S194*H194</f>
        <v>0</v>
      </c>
      <c r="AR194" s="115" t="s">
        <v>142</v>
      </c>
      <c r="AT194" s="115" t="s">
        <v>149</v>
      </c>
      <c r="AU194" s="115" t="s">
        <v>69</v>
      </c>
      <c r="AY194" s="13" t="s">
        <v>141</v>
      </c>
      <c r="BE194" s="116">
        <f t="shared" ref="BE194:BE202" si="4">IF(N194="základní",J194,0)</f>
        <v>0</v>
      </c>
      <c r="BF194" s="116">
        <f t="shared" ref="BF194:BF202" si="5">IF(N194="snížená",J194,0)</f>
        <v>0</v>
      </c>
      <c r="BG194" s="116">
        <f t="shared" ref="BG194:BG202" si="6">IF(N194="zákl. přenesená",J194,0)</f>
        <v>0</v>
      </c>
      <c r="BH194" s="116">
        <f t="shared" ref="BH194:BH202" si="7">IF(N194="sníž. přenesená",J194,0)</f>
        <v>0</v>
      </c>
      <c r="BI194" s="116">
        <f t="shared" ref="BI194:BI202" si="8">IF(N194="nulová",J194,0)</f>
        <v>0</v>
      </c>
      <c r="BJ194" s="13" t="s">
        <v>77</v>
      </c>
      <c r="BK194" s="116">
        <f t="shared" ref="BK194:BK202" si="9">ROUND(I194*H194,2)</f>
        <v>0</v>
      </c>
      <c r="BL194" s="13" t="s">
        <v>142</v>
      </c>
      <c r="BM194" s="115" t="s">
        <v>471</v>
      </c>
    </row>
    <row r="195" spans="2:65" s="1" customFormat="1" ht="16.5" customHeight="1" x14ac:dyDescent="0.2">
      <c r="B195" s="28"/>
      <c r="C195" s="117" t="s">
        <v>278</v>
      </c>
      <c r="D195" s="117" t="s">
        <v>149</v>
      </c>
      <c r="E195" s="118" t="s">
        <v>472</v>
      </c>
      <c r="F195" s="119" t="s">
        <v>473</v>
      </c>
      <c r="G195" s="120" t="s">
        <v>456</v>
      </c>
      <c r="H195" s="121">
        <v>16</v>
      </c>
      <c r="I195" s="122"/>
      <c r="J195" s="123">
        <f t="shared" si="0"/>
        <v>0</v>
      </c>
      <c r="K195" s="119" t="s">
        <v>139</v>
      </c>
      <c r="L195" s="28"/>
      <c r="M195" s="124" t="s">
        <v>19</v>
      </c>
      <c r="N195" s="125" t="s">
        <v>40</v>
      </c>
      <c r="P195" s="113">
        <f t="shared" si="1"/>
        <v>0</v>
      </c>
      <c r="Q195" s="113">
        <v>0</v>
      </c>
      <c r="R195" s="113">
        <f t="shared" si="2"/>
        <v>0</v>
      </c>
      <c r="S195" s="113">
        <v>0</v>
      </c>
      <c r="T195" s="114">
        <f t="shared" si="3"/>
        <v>0</v>
      </c>
      <c r="AR195" s="115" t="s">
        <v>142</v>
      </c>
      <c r="AT195" s="115" t="s">
        <v>149</v>
      </c>
      <c r="AU195" s="115" t="s">
        <v>69</v>
      </c>
      <c r="AY195" s="13" t="s">
        <v>141</v>
      </c>
      <c r="BE195" s="116">
        <f t="shared" si="4"/>
        <v>0</v>
      </c>
      <c r="BF195" s="116">
        <f t="shared" si="5"/>
        <v>0</v>
      </c>
      <c r="BG195" s="116">
        <f t="shared" si="6"/>
        <v>0</v>
      </c>
      <c r="BH195" s="116">
        <f t="shared" si="7"/>
        <v>0</v>
      </c>
      <c r="BI195" s="116">
        <f t="shared" si="8"/>
        <v>0</v>
      </c>
      <c r="BJ195" s="13" t="s">
        <v>77</v>
      </c>
      <c r="BK195" s="116">
        <f t="shared" si="9"/>
        <v>0</v>
      </c>
      <c r="BL195" s="13" t="s">
        <v>142</v>
      </c>
      <c r="BM195" s="115" t="s">
        <v>474</v>
      </c>
    </row>
    <row r="196" spans="2:65" s="1" customFormat="1" ht="16.5" customHeight="1" x14ac:dyDescent="0.2">
      <c r="B196" s="28"/>
      <c r="C196" s="117" t="s">
        <v>475</v>
      </c>
      <c r="D196" s="117" t="s">
        <v>149</v>
      </c>
      <c r="E196" s="118" t="s">
        <v>476</v>
      </c>
      <c r="F196" s="119" t="s">
        <v>477</v>
      </c>
      <c r="G196" s="120" t="s">
        <v>456</v>
      </c>
      <c r="H196" s="121">
        <v>16</v>
      </c>
      <c r="I196" s="122"/>
      <c r="J196" s="123">
        <f t="shared" si="0"/>
        <v>0</v>
      </c>
      <c r="K196" s="119" t="s">
        <v>139</v>
      </c>
      <c r="L196" s="28"/>
      <c r="M196" s="124" t="s">
        <v>19</v>
      </c>
      <c r="N196" s="125" t="s">
        <v>40</v>
      </c>
      <c r="P196" s="113">
        <f t="shared" si="1"/>
        <v>0</v>
      </c>
      <c r="Q196" s="113">
        <v>0</v>
      </c>
      <c r="R196" s="113">
        <f t="shared" si="2"/>
        <v>0</v>
      </c>
      <c r="S196" s="113">
        <v>0</v>
      </c>
      <c r="T196" s="114">
        <f t="shared" si="3"/>
        <v>0</v>
      </c>
      <c r="AR196" s="115" t="s">
        <v>142</v>
      </c>
      <c r="AT196" s="115" t="s">
        <v>149</v>
      </c>
      <c r="AU196" s="115" t="s">
        <v>69</v>
      </c>
      <c r="AY196" s="13" t="s">
        <v>141</v>
      </c>
      <c r="BE196" s="116">
        <f t="shared" si="4"/>
        <v>0</v>
      </c>
      <c r="BF196" s="116">
        <f t="shared" si="5"/>
        <v>0</v>
      </c>
      <c r="BG196" s="116">
        <f t="shared" si="6"/>
        <v>0</v>
      </c>
      <c r="BH196" s="116">
        <f t="shared" si="7"/>
        <v>0</v>
      </c>
      <c r="BI196" s="116">
        <f t="shared" si="8"/>
        <v>0</v>
      </c>
      <c r="BJ196" s="13" t="s">
        <v>77</v>
      </c>
      <c r="BK196" s="116">
        <f t="shared" si="9"/>
        <v>0</v>
      </c>
      <c r="BL196" s="13" t="s">
        <v>142</v>
      </c>
      <c r="BM196" s="115" t="s">
        <v>478</v>
      </c>
    </row>
    <row r="197" spans="2:65" s="1" customFormat="1" ht="16.5" customHeight="1" x14ac:dyDescent="0.2">
      <c r="B197" s="28"/>
      <c r="C197" s="117" t="s">
        <v>283</v>
      </c>
      <c r="D197" s="117" t="s">
        <v>149</v>
      </c>
      <c r="E197" s="118" t="s">
        <v>479</v>
      </c>
      <c r="F197" s="119" t="s">
        <v>480</v>
      </c>
      <c r="G197" s="120" t="s">
        <v>456</v>
      </c>
      <c r="H197" s="121">
        <v>16</v>
      </c>
      <c r="I197" s="122"/>
      <c r="J197" s="123">
        <f t="shared" si="0"/>
        <v>0</v>
      </c>
      <c r="K197" s="119" t="s">
        <v>139</v>
      </c>
      <c r="L197" s="28"/>
      <c r="M197" s="124" t="s">
        <v>19</v>
      </c>
      <c r="N197" s="125" t="s">
        <v>40</v>
      </c>
      <c r="P197" s="113">
        <f t="shared" si="1"/>
        <v>0</v>
      </c>
      <c r="Q197" s="113">
        <v>0</v>
      </c>
      <c r="R197" s="113">
        <f t="shared" si="2"/>
        <v>0</v>
      </c>
      <c r="S197" s="113">
        <v>0</v>
      </c>
      <c r="T197" s="114">
        <f t="shared" si="3"/>
        <v>0</v>
      </c>
      <c r="AR197" s="115" t="s">
        <v>142</v>
      </c>
      <c r="AT197" s="115" t="s">
        <v>149</v>
      </c>
      <c r="AU197" s="115" t="s">
        <v>69</v>
      </c>
      <c r="AY197" s="13" t="s">
        <v>141</v>
      </c>
      <c r="BE197" s="116">
        <f t="shared" si="4"/>
        <v>0</v>
      </c>
      <c r="BF197" s="116">
        <f t="shared" si="5"/>
        <v>0</v>
      </c>
      <c r="BG197" s="116">
        <f t="shared" si="6"/>
        <v>0</v>
      </c>
      <c r="BH197" s="116">
        <f t="shared" si="7"/>
        <v>0</v>
      </c>
      <c r="BI197" s="116">
        <f t="shared" si="8"/>
        <v>0</v>
      </c>
      <c r="BJ197" s="13" t="s">
        <v>77</v>
      </c>
      <c r="BK197" s="116">
        <f t="shared" si="9"/>
        <v>0</v>
      </c>
      <c r="BL197" s="13" t="s">
        <v>142</v>
      </c>
      <c r="BM197" s="115" t="s">
        <v>481</v>
      </c>
    </row>
    <row r="198" spans="2:65" s="1" customFormat="1" ht="16.5" customHeight="1" x14ac:dyDescent="0.2">
      <c r="B198" s="28"/>
      <c r="C198" s="117" t="s">
        <v>482</v>
      </c>
      <c r="D198" s="117" t="s">
        <v>149</v>
      </c>
      <c r="E198" s="118" t="s">
        <v>490</v>
      </c>
      <c r="F198" s="119" t="s">
        <v>491</v>
      </c>
      <c r="G198" s="120" t="s">
        <v>138</v>
      </c>
      <c r="H198" s="121">
        <v>16</v>
      </c>
      <c r="I198" s="122"/>
      <c r="J198" s="123">
        <f t="shared" si="0"/>
        <v>0</v>
      </c>
      <c r="K198" s="119" t="s">
        <v>139</v>
      </c>
      <c r="L198" s="28"/>
      <c r="M198" s="124" t="s">
        <v>19</v>
      </c>
      <c r="N198" s="125" t="s">
        <v>40</v>
      </c>
      <c r="P198" s="113">
        <f t="shared" si="1"/>
        <v>0</v>
      </c>
      <c r="Q198" s="113">
        <v>0</v>
      </c>
      <c r="R198" s="113">
        <f t="shared" si="2"/>
        <v>0</v>
      </c>
      <c r="S198" s="113">
        <v>0</v>
      </c>
      <c r="T198" s="114">
        <f t="shared" si="3"/>
        <v>0</v>
      </c>
      <c r="AR198" s="115" t="s">
        <v>142</v>
      </c>
      <c r="AT198" s="115" t="s">
        <v>149</v>
      </c>
      <c r="AU198" s="115" t="s">
        <v>69</v>
      </c>
      <c r="AY198" s="13" t="s">
        <v>141</v>
      </c>
      <c r="BE198" s="116">
        <f t="shared" si="4"/>
        <v>0</v>
      </c>
      <c r="BF198" s="116">
        <f t="shared" si="5"/>
        <v>0</v>
      </c>
      <c r="BG198" s="116">
        <f t="shared" si="6"/>
        <v>0</v>
      </c>
      <c r="BH198" s="116">
        <f t="shared" si="7"/>
        <v>0</v>
      </c>
      <c r="BI198" s="116">
        <f t="shared" si="8"/>
        <v>0</v>
      </c>
      <c r="BJ198" s="13" t="s">
        <v>77</v>
      </c>
      <c r="BK198" s="116">
        <f t="shared" si="9"/>
        <v>0</v>
      </c>
      <c r="BL198" s="13" t="s">
        <v>142</v>
      </c>
      <c r="BM198" s="115" t="s">
        <v>485</v>
      </c>
    </row>
    <row r="199" spans="2:65" s="1" customFormat="1" ht="16.5" customHeight="1" x14ac:dyDescent="0.2">
      <c r="B199" s="28"/>
      <c r="C199" s="117" t="s">
        <v>287</v>
      </c>
      <c r="D199" s="117" t="s">
        <v>149</v>
      </c>
      <c r="E199" s="118" t="s">
        <v>493</v>
      </c>
      <c r="F199" s="119" t="s">
        <v>494</v>
      </c>
      <c r="G199" s="120" t="s">
        <v>138</v>
      </c>
      <c r="H199" s="121">
        <v>16</v>
      </c>
      <c r="I199" s="122"/>
      <c r="J199" s="123">
        <f t="shared" si="0"/>
        <v>0</v>
      </c>
      <c r="K199" s="119" t="s">
        <v>139</v>
      </c>
      <c r="L199" s="28"/>
      <c r="M199" s="124" t="s">
        <v>19</v>
      </c>
      <c r="N199" s="125" t="s">
        <v>40</v>
      </c>
      <c r="P199" s="113">
        <f t="shared" si="1"/>
        <v>0</v>
      </c>
      <c r="Q199" s="113">
        <v>0</v>
      </c>
      <c r="R199" s="113">
        <f t="shared" si="2"/>
        <v>0</v>
      </c>
      <c r="S199" s="113">
        <v>0</v>
      </c>
      <c r="T199" s="114">
        <f t="shared" si="3"/>
        <v>0</v>
      </c>
      <c r="AR199" s="115" t="s">
        <v>142</v>
      </c>
      <c r="AT199" s="115" t="s">
        <v>149</v>
      </c>
      <c r="AU199" s="115" t="s">
        <v>69</v>
      </c>
      <c r="AY199" s="13" t="s">
        <v>141</v>
      </c>
      <c r="BE199" s="116">
        <f t="shared" si="4"/>
        <v>0</v>
      </c>
      <c r="BF199" s="116">
        <f t="shared" si="5"/>
        <v>0</v>
      </c>
      <c r="BG199" s="116">
        <f t="shared" si="6"/>
        <v>0</v>
      </c>
      <c r="BH199" s="116">
        <f t="shared" si="7"/>
        <v>0</v>
      </c>
      <c r="BI199" s="116">
        <f t="shared" si="8"/>
        <v>0</v>
      </c>
      <c r="BJ199" s="13" t="s">
        <v>77</v>
      </c>
      <c r="BK199" s="116">
        <f t="shared" si="9"/>
        <v>0</v>
      </c>
      <c r="BL199" s="13" t="s">
        <v>142</v>
      </c>
      <c r="BM199" s="115" t="s">
        <v>488</v>
      </c>
    </row>
    <row r="200" spans="2:65" s="1" customFormat="1" ht="16.5" customHeight="1" x14ac:dyDescent="0.2">
      <c r="B200" s="28"/>
      <c r="C200" s="103" t="s">
        <v>489</v>
      </c>
      <c r="D200" s="103" t="s">
        <v>135</v>
      </c>
      <c r="E200" s="104" t="s">
        <v>497</v>
      </c>
      <c r="F200" s="105" t="s">
        <v>498</v>
      </c>
      <c r="G200" s="106" t="s">
        <v>138</v>
      </c>
      <c r="H200" s="107">
        <v>26</v>
      </c>
      <c r="I200" s="108"/>
      <c r="J200" s="109">
        <f t="shared" si="0"/>
        <v>0</v>
      </c>
      <c r="K200" s="105" t="s">
        <v>139</v>
      </c>
      <c r="L200" s="110"/>
      <c r="M200" s="111" t="s">
        <v>19</v>
      </c>
      <c r="N200" s="112" t="s">
        <v>40</v>
      </c>
      <c r="P200" s="113">
        <f t="shared" si="1"/>
        <v>0</v>
      </c>
      <c r="Q200" s="113">
        <v>0</v>
      </c>
      <c r="R200" s="113">
        <f t="shared" si="2"/>
        <v>0</v>
      </c>
      <c r="S200" s="113">
        <v>0</v>
      </c>
      <c r="T200" s="114">
        <f t="shared" si="3"/>
        <v>0</v>
      </c>
      <c r="AR200" s="115" t="s">
        <v>140</v>
      </c>
      <c r="AT200" s="115" t="s">
        <v>135</v>
      </c>
      <c r="AU200" s="115" t="s">
        <v>69</v>
      </c>
      <c r="AY200" s="13" t="s">
        <v>141</v>
      </c>
      <c r="BE200" s="116">
        <f t="shared" si="4"/>
        <v>0</v>
      </c>
      <c r="BF200" s="116">
        <f t="shared" si="5"/>
        <v>0</v>
      </c>
      <c r="BG200" s="116">
        <f t="shared" si="6"/>
        <v>0</v>
      </c>
      <c r="BH200" s="116">
        <f t="shared" si="7"/>
        <v>0</v>
      </c>
      <c r="BI200" s="116">
        <f t="shared" si="8"/>
        <v>0</v>
      </c>
      <c r="BJ200" s="13" t="s">
        <v>77</v>
      </c>
      <c r="BK200" s="116">
        <f t="shared" si="9"/>
        <v>0</v>
      </c>
      <c r="BL200" s="13" t="s">
        <v>142</v>
      </c>
      <c r="BM200" s="115" t="s">
        <v>492</v>
      </c>
    </row>
    <row r="201" spans="2:65" s="1" customFormat="1" ht="16.5" customHeight="1" x14ac:dyDescent="0.2">
      <c r="B201" s="28"/>
      <c r="C201" s="103" t="s">
        <v>292</v>
      </c>
      <c r="D201" s="103" t="s">
        <v>135</v>
      </c>
      <c r="E201" s="104" t="s">
        <v>500</v>
      </c>
      <c r="F201" s="105" t="s">
        <v>501</v>
      </c>
      <c r="G201" s="106" t="s">
        <v>138</v>
      </c>
      <c r="H201" s="107">
        <v>26</v>
      </c>
      <c r="I201" s="108"/>
      <c r="J201" s="109">
        <f t="shared" si="0"/>
        <v>0</v>
      </c>
      <c r="K201" s="105" t="s">
        <v>139</v>
      </c>
      <c r="L201" s="110"/>
      <c r="M201" s="111" t="s">
        <v>19</v>
      </c>
      <c r="N201" s="112" t="s">
        <v>40</v>
      </c>
      <c r="P201" s="113">
        <f t="shared" si="1"/>
        <v>0</v>
      </c>
      <c r="Q201" s="113">
        <v>0</v>
      </c>
      <c r="R201" s="113">
        <f t="shared" si="2"/>
        <v>0</v>
      </c>
      <c r="S201" s="113">
        <v>0</v>
      </c>
      <c r="T201" s="114">
        <f t="shared" si="3"/>
        <v>0</v>
      </c>
      <c r="AR201" s="115" t="s">
        <v>140</v>
      </c>
      <c r="AT201" s="115" t="s">
        <v>135</v>
      </c>
      <c r="AU201" s="115" t="s">
        <v>69</v>
      </c>
      <c r="AY201" s="13" t="s">
        <v>141</v>
      </c>
      <c r="BE201" s="116">
        <f t="shared" si="4"/>
        <v>0</v>
      </c>
      <c r="BF201" s="116">
        <f t="shared" si="5"/>
        <v>0</v>
      </c>
      <c r="BG201" s="116">
        <f t="shared" si="6"/>
        <v>0</v>
      </c>
      <c r="BH201" s="116">
        <f t="shared" si="7"/>
        <v>0</v>
      </c>
      <c r="BI201" s="116">
        <f t="shared" si="8"/>
        <v>0</v>
      </c>
      <c r="BJ201" s="13" t="s">
        <v>77</v>
      </c>
      <c r="BK201" s="116">
        <f t="shared" si="9"/>
        <v>0</v>
      </c>
      <c r="BL201" s="13" t="s">
        <v>142</v>
      </c>
      <c r="BM201" s="115" t="s">
        <v>495</v>
      </c>
    </row>
    <row r="202" spans="2:65" s="1" customFormat="1" ht="44.25" customHeight="1" x14ac:dyDescent="0.2">
      <c r="B202" s="28"/>
      <c r="C202" s="117" t="s">
        <v>496</v>
      </c>
      <c r="D202" s="117" t="s">
        <v>149</v>
      </c>
      <c r="E202" s="118" t="s">
        <v>504</v>
      </c>
      <c r="F202" s="119" t="s">
        <v>505</v>
      </c>
      <c r="G202" s="120" t="s">
        <v>138</v>
      </c>
      <c r="H202" s="121">
        <v>28</v>
      </c>
      <c r="I202" s="122"/>
      <c r="J202" s="123">
        <f t="shared" si="0"/>
        <v>0</v>
      </c>
      <c r="K202" s="119" t="s">
        <v>139</v>
      </c>
      <c r="L202" s="28"/>
      <c r="M202" s="124" t="s">
        <v>19</v>
      </c>
      <c r="N202" s="125" t="s">
        <v>40</v>
      </c>
      <c r="P202" s="113">
        <f t="shared" si="1"/>
        <v>0</v>
      </c>
      <c r="Q202" s="113">
        <v>0</v>
      </c>
      <c r="R202" s="113">
        <f t="shared" si="2"/>
        <v>0</v>
      </c>
      <c r="S202" s="113">
        <v>0</v>
      </c>
      <c r="T202" s="114">
        <f t="shared" si="3"/>
        <v>0</v>
      </c>
      <c r="AR202" s="115" t="s">
        <v>142</v>
      </c>
      <c r="AT202" s="115" t="s">
        <v>149</v>
      </c>
      <c r="AU202" s="115" t="s">
        <v>69</v>
      </c>
      <c r="AY202" s="13" t="s">
        <v>141</v>
      </c>
      <c r="BE202" s="116">
        <f t="shared" si="4"/>
        <v>0</v>
      </c>
      <c r="BF202" s="116">
        <f t="shared" si="5"/>
        <v>0</v>
      </c>
      <c r="BG202" s="116">
        <f t="shared" si="6"/>
        <v>0</v>
      </c>
      <c r="BH202" s="116">
        <f t="shared" si="7"/>
        <v>0</v>
      </c>
      <c r="BI202" s="116">
        <f t="shared" si="8"/>
        <v>0</v>
      </c>
      <c r="BJ202" s="13" t="s">
        <v>77</v>
      </c>
      <c r="BK202" s="116">
        <f t="shared" si="9"/>
        <v>0</v>
      </c>
      <c r="BL202" s="13" t="s">
        <v>142</v>
      </c>
      <c r="BM202" s="115" t="s">
        <v>499</v>
      </c>
    </row>
    <row r="203" spans="2:65" s="1" customFormat="1" ht="19.5" x14ac:dyDescent="0.2">
      <c r="B203" s="28"/>
      <c r="D203" s="131" t="s">
        <v>168</v>
      </c>
      <c r="F203" s="132" t="s">
        <v>651</v>
      </c>
      <c r="I203" s="133"/>
      <c r="L203" s="28"/>
      <c r="M203" s="134"/>
      <c r="T203" s="49"/>
      <c r="AT203" s="13" t="s">
        <v>168</v>
      </c>
      <c r="AU203" s="13" t="s">
        <v>69</v>
      </c>
    </row>
    <row r="204" spans="2:65" s="1" customFormat="1" ht="16.5" customHeight="1" x14ac:dyDescent="0.2">
      <c r="B204" s="28"/>
      <c r="C204" s="103" t="s">
        <v>295</v>
      </c>
      <c r="D204" s="103" t="s">
        <v>135</v>
      </c>
      <c r="E204" s="104" t="s">
        <v>652</v>
      </c>
      <c r="F204" s="105" t="s">
        <v>653</v>
      </c>
      <c r="G204" s="106" t="s">
        <v>138</v>
      </c>
      <c r="H204" s="107">
        <v>4</v>
      </c>
      <c r="I204" s="108"/>
      <c r="J204" s="109">
        <f>ROUND(I204*H204,2)</f>
        <v>0</v>
      </c>
      <c r="K204" s="105" t="s">
        <v>139</v>
      </c>
      <c r="L204" s="110"/>
      <c r="M204" s="111" t="s">
        <v>19</v>
      </c>
      <c r="N204" s="112" t="s">
        <v>40</v>
      </c>
      <c r="P204" s="113">
        <f>O204*H204</f>
        <v>0</v>
      </c>
      <c r="Q204" s="113">
        <v>0</v>
      </c>
      <c r="R204" s="113">
        <f>Q204*H204</f>
        <v>0</v>
      </c>
      <c r="S204" s="113">
        <v>0</v>
      </c>
      <c r="T204" s="114">
        <f>S204*H204</f>
        <v>0</v>
      </c>
      <c r="AR204" s="115" t="s">
        <v>140</v>
      </c>
      <c r="AT204" s="115" t="s">
        <v>135</v>
      </c>
      <c r="AU204" s="115" t="s">
        <v>69</v>
      </c>
      <c r="AY204" s="13" t="s">
        <v>141</v>
      </c>
      <c r="BE204" s="116">
        <f>IF(N204="základní",J204,0)</f>
        <v>0</v>
      </c>
      <c r="BF204" s="116">
        <f>IF(N204="snížená",J204,0)</f>
        <v>0</v>
      </c>
      <c r="BG204" s="116">
        <f>IF(N204="zákl. přenesená",J204,0)</f>
        <v>0</v>
      </c>
      <c r="BH204" s="116">
        <f>IF(N204="sníž. přenesená",J204,0)</f>
        <v>0</v>
      </c>
      <c r="BI204" s="116">
        <f>IF(N204="nulová",J204,0)</f>
        <v>0</v>
      </c>
      <c r="BJ204" s="13" t="s">
        <v>77</v>
      </c>
      <c r="BK204" s="116">
        <f>ROUND(I204*H204,2)</f>
        <v>0</v>
      </c>
      <c r="BL204" s="13" t="s">
        <v>142</v>
      </c>
      <c r="BM204" s="115" t="s">
        <v>502</v>
      </c>
    </row>
    <row r="205" spans="2:65" s="1" customFormat="1" ht="16.5" customHeight="1" x14ac:dyDescent="0.2">
      <c r="B205" s="28"/>
      <c r="C205" s="103" t="s">
        <v>503</v>
      </c>
      <c r="D205" s="103" t="s">
        <v>135</v>
      </c>
      <c r="E205" s="104" t="s">
        <v>512</v>
      </c>
      <c r="F205" s="105" t="s">
        <v>513</v>
      </c>
      <c r="G205" s="106" t="s">
        <v>138</v>
      </c>
      <c r="H205" s="107">
        <v>8</v>
      </c>
      <c r="I205" s="108"/>
      <c r="J205" s="109">
        <f>ROUND(I205*H205,2)</f>
        <v>0</v>
      </c>
      <c r="K205" s="105" t="s">
        <v>139</v>
      </c>
      <c r="L205" s="110"/>
      <c r="M205" s="111" t="s">
        <v>19</v>
      </c>
      <c r="N205" s="112" t="s">
        <v>40</v>
      </c>
      <c r="P205" s="113">
        <f>O205*H205</f>
        <v>0</v>
      </c>
      <c r="Q205" s="113">
        <v>0</v>
      </c>
      <c r="R205" s="113">
        <f>Q205*H205</f>
        <v>0</v>
      </c>
      <c r="S205" s="113">
        <v>0</v>
      </c>
      <c r="T205" s="114">
        <f>S205*H205</f>
        <v>0</v>
      </c>
      <c r="AR205" s="115" t="s">
        <v>140</v>
      </c>
      <c r="AT205" s="115" t="s">
        <v>135</v>
      </c>
      <c r="AU205" s="115" t="s">
        <v>69</v>
      </c>
      <c r="AY205" s="13" t="s">
        <v>141</v>
      </c>
      <c r="BE205" s="116">
        <f>IF(N205="základní",J205,0)</f>
        <v>0</v>
      </c>
      <c r="BF205" s="116">
        <f>IF(N205="snížená",J205,0)</f>
        <v>0</v>
      </c>
      <c r="BG205" s="116">
        <f>IF(N205="zákl. přenesená",J205,0)</f>
        <v>0</v>
      </c>
      <c r="BH205" s="116">
        <f>IF(N205="sníž. přenesená",J205,0)</f>
        <v>0</v>
      </c>
      <c r="BI205" s="116">
        <f>IF(N205="nulová",J205,0)</f>
        <v>0</v>
      </c>
      <c r="BJ205" s="13" t="s">
        <v>77</v>
      </c>
      <c r="BK205" s="116">
        <f>ROUND(I205*H205,2)</f>
        <v>0</v>
      </c>
      <c r="BL205" s="13" t="s">
        <v>142</v>
      </c>
      <c r="BM205" s="115" t="s">
        <v>506</v>
      </c>
    </row>
    <row r="206" spans="2:65" s="1" customFormat="1" ht="66.75" customHeight="1" x14ac:dyDescent="0.2">
      <c r="B206" s="28"/>
      <c r="C206" s="117" t="s">
        <v>300</v>
      </c>
      <c r="D206" s="117" t="s">
        <v>149</v>
      </c>
      <c r="E206" s="118" t="s">
        <v>654</v>
      </c>
      <c r="F206" s="119" t="s">
        <v>655</v>
      </c>
      <c r="G206" s="120" t="s">
        <v>138</v>
      </c>
      <c r="H206" s="121">
        <v>4</v>
      </c>
      <c r="I206" s="122"/>
      <c r="J206" s="123">
        <f>ROUND(I206*H206,2)</f>
        <v>0</v>
      </c>
      <c r="K206" s="119" t="s">
        <v>139</v>
      </c>
      <c r="L206" s="28"/>
      <c r="M206" s="124" t="s">
        <v>19</v>
      </c>
      <c r="N206" s="125" t="s">
        <v>40</v>
      </c>
      <c r="P206" s="113">
        <f>O206*H206</f>
        <v>0</v>
      </c>
      <c r="Q206" s="113">
        <v>0</v>
      </c>
      <c r="R206" s="113">
        <f>Q206*H206</f>
        <v>0</v>
      </c>
      <c r="S206" s="113">
        <v>0</v>
      </c>
      <c r="T206" s="114">
        <f>S206*H206</f>
        <v>0</v>
      </c>
      <c r="AR206" s="115" t="s">
        <v>142</v>
      </c>
      <c r="AT206" s="115" t="s">
        <v>149</v>
      </c>
      <c r="AU206" s="115" t="s">
        <v>69</v>
      </c>
      <c r="AY206" s="13" t="s">
        <v>141</v>
      </c>
      <c r="BE206" s="116">
        <f>IF(N206="základní",J206,0)</f>
        <v>0</v>
      </c>
      <c r="BF206" s="116">
        <f>IF(N206="snížená",J206,0)</f>
        <v>0</v>
      </c>
      <c r="BG206" s="116">
        <f>IF(N206="zákl. přenesená",J206,0)</f>
        <v>0</v>
      </c>
      <c r="BH206" s="116">
        <f>IF(N206="sníž. přenesená",J206,0)</f>
        <v>0</v>
      </c>
      <c r="BI206" s="116">
        <f>IF(N206="nulová",J206,0)</f>
        <v>0</v>
      </c>
      <c r="BJ206" s="13" t="s">
        <v>77</v>
      </c>
      <c r="BK206" s="116">
        <f>ROUND(I206*H206,2)</f>
        <v>0</v>
      </c>
      <c r="BL206" s="13" t="s">
        <v>142</v>
      </c>
      <c r="BM206" s="115" t="s">
        <v>510</v>
      </c>
    </row>
    <row r="207" spans="2:65" s="1" customFormat="1" ht="19.5" x14ac:dyDescent="0.2">
      <c r="B207" s="28"/>
      <c r="D207" s="131" t="s">
        <v>168</v>
      </c>
      <c r="F207" s="132" t="s">
        <v>539</v>
      </c>
      <c r="I207" s="133"/>
      <c r="L207" s="28"/>
      <c r="M207" s="134"/>
      <c r="T207" s="49"/>
      <c r="AT207" s="13" t="s">
        <v>168</v>
      </c>
      <c r="AU207" s="13" t="s">
        <v>69</v>
      </c>
    </row>
    <row r="208" spans="2:65" s="1" customFormat="1" ht="66.75" customHeight="1" x14ac:dyDescent="0.2">
      <c r="B208" s="28"/>
      <c r="C208" s="117" t="s">
        <v>511</v>
      </c>
      <c r="D208" s="117" t="s">
        <v>149</v>
      </c>
      <c r="E208" s="118" t="s">
        <v>527</v>
      </c>
      <c r="F208" s="119" t="s">
        <v>528</v>
      </c>
      <c r="G208" s="120" t="s">
        <v>138</v>
      </c>
      <c r="H208" s="121">
        <v>6</v>
      </c>
      <c r="I208" s="122"/>
      <c r="J208" s="123">
        <f>ROUND(I208*H208,2)</f>
        <v>0</v>
      </c>
      <c r="K208" s="119" t="s">
        <v>139</v>
      </c>
      <c r="L208" s="28"/>
      <c r="M208" s="124" t="s">
        <v>19</v>
      </c>
      <c r="N208" s="125" t="s">
        <v>40</v>
      </c>
      <c r="P208" s="113">
        <f>O208*H208</f>
        <v>0</v>
      </c>
      <c r="Q208" s="113">
        <v>0</v>
      </c>
      <c r="R208" s="113">
        <f>Q208*H208</f>
        <v>0</v>
      </c>
      <c r="S208" s="113">
        <v>0</v>
      </c>
      <c r="T208" s="114">
        <f>S208*H208</f>
        <v>0</v>
      </c>
      <c r="AR208" s="115" t="s">
        <v>142</v>
      </c>
      <c r="AT208" s="115" t="s">
        <v>149</v>
      </c>
      <c r="AU208" s="115" t="s">
        <v>69</v>
      </c>
      <c r="AY208" s="13" t="s">
        <v>141</v>
      </c>
      <c r="BE208" s="116">
        <f>IF(N208="základní",J208,0)</f>
        <v>0</v>
      </c>
      <c r="BF208" s="116">
        <f>IF(N208="snížená",J208,0)</f>
        <v>0</v>
      </c>
      <c r="BG208" s="116">
        <f>IF(N208="zákl. přenesená",J208,0)</f>
        <v>0</v>
      </c>
      <c r="BH208" s="116">
        <f>IF(N208="sníž. přenesená",J208,0)</f>
        <v>0</v>
      </c>
      <c r="BI208" s="116">
        <f>IF(N208="nulová",J208,0)</f>
        <v>0</v>
      </c>
      <c r="BJ208" s="13" t="s">
        <v>77</v>
      </c>
      <c r="BK208" s="116">
        <f>ROUND(I208*H208,2)</f>
        <v>0</v>
      </c>
      <c r="BL208" s="13" t="s">
        <v>142</v>
      </c>
      <c r="BM208" s="115" t="s">
        <v>514</v>
      </c>
    </row>
    <row r="209" spans="2:65" s="1" customFormat="1" ht="19.5" x14ac:dyDescent="0.2">
      <c r="B209" s="28"/>
      <c r="D209" s="131" t="s">
        <v>168</v>
      </c>
      <c r="F209" s="132" t="s">
        <v>525</v>
      </c>
      <c r="I209" s="133"/>
      <c r="L209" s="28"/>
      <c r="M209" s="134"/>
      <c r="T209" s="49"/>
      <c r="AT209" s="13" t="s">
        <v>168</v>
      </c>
      <c r="AU209" s="13" t="s">
        <v>69</v>
      </c>
    </row>
    <row r="210" spans="2:65" s="1" customFormat="1" ht="37.9" customHeight="1" x14ac:dyDescent="0.2">
      <c r="B210" s="28"/>
      <c r="C210" s="117" t="s">
        <v>303</v>
      </c>
      <c r="D210" s="117" t="s">
        <v>149</v>
      </c>
      <c r="E210" s="118" t="s">
        <v>656</v>
      </c>
      <c r="F210" s="119" t="s">
        <v>657</v>
      </c>
      <c r="G210" s="120" t="s">
        <v>138</v>
      </c>
      <c r="H210" s="121">
        <v>4</v>
      </c>
      <c r="I210" s="122"/>
      <c r="J210" s="123">
        <f>ROUND(I210*H210,2)</f>
        <v>0</v>
      </c>
      <c r="K210" s="119" t="s">
        <v>139</v>
      </c>
      <c r="L210" s="28"/>
      <c r="M210" s="124" t="s">
        <v>19</v>
      </c>
      <c r="N210" s="125" t="s">
        <v>40</v>
      </c>
      <c r="P210" s="113">
        <f>O210*H210</f>
        <v>0</v>
      </c>
      <c r="Q210" s="113">
        <v>0</v>
      </c>
      <c r="R210" s="113">
        <f>Q210*H210</f>
        <v>0</v>
      </c>
      <c r="S210" s="113">
        <v>0</v>
      </c>
      <c r="T210" s="114">
        <f>S210*H210</f>
        <v>0</v>
      </c>
      <c r="AR210" s="115" t="s">
        <v>142</v>
      </c>
      <c r="AT210" s="115" t="s">
        <v>149</v>
      </c>
      <c r="AU210" s="115" t="s">
        <v>69</v>
      </c>
      <c r="AY210" s="13" t="s">
        <v>141</v>
      </c>
      <c r="BE210" s="116">
        <f>IF(N210="základní",J210,0)</f>
        <v>0</v>
      </c>
      <c r="BF210" s="116">
        <f>IF(N210="snížená",J210,0)</f>
        <v>0</v>
      </c>
      <c r="BG210" s="116">
        <f>IF(N210="zákl. přenesená",J210,0)</f>
        <v>0</v>
      </c>
      <c r="BH210" s="116">
        <f>IF(N210="sníž. přenesená",J210,0)</f>
        <v>0</v>
      </c>
      <c r="BI210" s="116">
        <f>IF(N210="nulová",J210,0)</f>
        <v>0</v>
      </c>
      <c r="BJ210" s="13" t="s">
        <v>77</v>
      </c>
      <c r="BK210" s="116">
        <f>ROUND(I210*H210,2)</f>
        <v>0</v>
      </c>
      <c r="BL210" s="13" t="s">
        <v>142</v>
      </c>
      <c r="BM210" s="115" t="s">
        <v>517</v>
      </c>
    </row>
    <row r="211" spans="2:65" s="1" customFormat="1" ht="19.5" x14ac:dyDescent="0.2">
      <c r="B211" s="28"/>
      <c r="D211" s="131" t="s">
        <v>168</v>
      </c>
      <c r="F211" s="132" t="s">
        <v>539</v>
      </c>
      <c r="I211" s="133"/>
      <c r="L211" s="28"/>
      <c r="M211" s="134"/>
      <c r="T211" s="49"/>
      <c r="AT211" s="13" t="s">
        <v>168</v>
      </c>
      <c r="AU211" s="13" t="s">
        <v>69</v>
      </c>
    </row>
    <row r="212" spans="2:65" s="1" customFormat="1" ht="37.9" customHeight="1" x14ac:dyDescent="0.2">
      <c r="B212" s="28"/>
      <c r="C212" s="117" t="s">
        <v>518</v>
      </c>
      <c r="D212" s="117" t="s">
        <v>149</v>
      </c>
      <c r="E212" s="118" t="s">
        <v>535</v>
      </c>
      <c r="F212" s="119" t="s">
        <v>536</v>
      </c>
      <c r="G212" s="120" t="s">
        <v>138</v>
      </c>
      <c r="H212" s="121">
        <v>6</v>
      </c>
      <c r="I212" s="122"/>
      <c r="J212" s="123">
        <f>ROUND(I212*H212,2)</f>
        <v>0</v>
      </c>
      <c r="K212" s="119" t="s">
        <v>139</v>
      </c>
      <c r="L212" s="28"/>
      <c r="M212" s="124" t="s">
        <v>19</v>
      </c>
      <c r="N212" s="125" t="s">
        <v>40</v>
      </c>
      <c r="P212" s="113">
        <f>O212*H212</f>
        <v>0</v>
      </c>
      <c r="Q212" s="113">
        <v>0</v>
      </c>
      <c r="R212" s="113">
        <f>Q212*H212</f>
        <v>0</v>
      </c>
      <c r="S212" s="113">
        <v>0</v>
      </c>
      <c r="T212" s="114">
        <f>S212*H212</f>
        <v>0</v>
      </c>
      <c r="AR212" s="115" t="s">
        <v>142</v>
      </c>
      <c r="AT212" s="115" t="s">
        <v>149</v>
      </c>
      <c r="AU212" s="115" t="s">
        <v>69</v>
      </c>
      <c r="AY212" s="13" t="s">
        <v>141</v>
      </c>
      <c r="BE212" s="116">
        <f>IF(N212="základní",J212,0)</f>
        <v>0</v>
      </c>
      <c r="BF212" s="116">
        <f>IF(N212="snížená",J212,0)</f>
        <v>0</v>
      </c>
      <c r="BG212" s="116">
        <f>IF(N212="zákl. přenesená",J212,0)</f>
        <v>0</v>
      </c>
      <c r="BH212" s="116">
        <f>IF(N212="sníž. přenesená",J212,0)</f>
        <v>0</v>
      </c>
      <c r="BI212" s="116">
        <f>IF(N212="nulová",J212,0)</f>
        <v>0</v>
      </c>
      <c r="BJ212" s="13" t="s">
        <v>77</v>
      </c>
      <c r="BK212" s="116">
        <f>ROUND(I212*H212,2)</f>
        <v>0</v>
      </c>
      <c r="BL212" s="13" t="s">
        <v>142</v>
      </c>
      <c r="BM212" s="115" t="s">
        <v>521</v>
      </c>
    </row>
    <row r="213" spans="2:65" s="1" customFormat="1" ht="19.5" x14ac:dyDescent="0.2">
      <c r="B213" s="28"/>
      <c r="D213" s="131" t="s">
        <v>168</v>
      </c>
      <c r="F213" s="132" t="s">
        <v>525</v>
      </c>
      <c r="I213" s="133"/>
      <c r="L213" s="28"/>
      <c r="M213" s="134"/>
      <c r="T213" s="49"/>
      <c r="AT213" s="13" t="s">
        <v>168</v>
      </c>
      <c r="AU213" s="13" t="s">
        <v>69</v>
      </c>
    </row>
    <row r="214" spans="2:65" s="1" customFormat="1" ht="16.5" customHeight="1" x14ac:dyDescent="0.2">
      <c r="B214" s="28"/>
      <c r="C214" s="117" t="s">
        <v>308</v>
      </c>
      <c r="D214" s="117" t="s">
        <v>149</v>
      </c>
      <c r="E214" s="118" t="s">
        <v>285</v>
      </c>
      <c r="F214" s="119" t="s">
        <v>286</v>
      </c>
      <c r="G214" s="120" t="s">
        <v>138</v>
      </c>
      <c r="H214" s="121">
        <v>4</v>
      </c>
      <c r="I214" s="122"/>
      <c r="J214" s="123">
        <f>ROUND(I214*H214,2)</f>
        <v>0</v>
      </c>
      <c r="K214" s="119" t="s">
        <v>139</v>
      </c>
      <c r="L214" s="28"/>
      <c r="M214" s="124" t="s">
        <v>19</v>
      </c>
      <c r="N214" s="125" t="s">
        <v>40</v>
      </c>
      <c r="P214" s="113">
        <f>O214*H214</f>
        <v>0</v>
      </c>
      <c r="Q214" s="113">
        <v>0</v>
      </c>
      <c r="R214" s="113">
        <f>Q214*H214</f>
        <v>0</v>
      </c>
      <c r="S214" s="113">
        <v>0</v>
      </c>
      <c r="T214" s="114">
        <f>S214*H214</f>
        <v>0</v>
      </c>
      <c r="AR214" s="115" t="s">
        <v>142</v>
      </c>
      <c r="AT214" s="115" t="s">
        <v>149</v>
      </c>
      <c r="AU214" s="115" t="s">
        <v>69</v>
      </c>
      <c r="AY214" s="13" t="s">
        <v>141</v>
      </c>
      <c r="BE214" s="116">
        <f>IF(N214="základní",J214,0)</f>
        <v>0</v>
      </c>
      <c r="BF214" s="116">
        <f>IF(N214="snížená",J214,0)</f>
        <v>0</v>
      </c>
      <c r="BG214" s="116">
        <f>IF(N214="zákl. přenesená",J214,0)</f>
        <v>0</v>
      </c>
      <c r="BH214" s="116">
        <f>IF(N214="sníž. přenesená",J214,0)</f>
        <v>0</v>
      </c>
      <c r="BI214" s="116">
        <f>IF(N214="nulová",J214,0)</f>
        <v>0</v>
      </c>
      <c r="BJ214" s="13" t="s">
        <v>77</v>
      </c>
      <c r="BK214" s="116">
        <f>ROUND(I214*H214,2)</f>
        <v>0</v>
      </c>
      <c r="BL214" s="13" t="s">
        <v>142</v>
      </c>
      <c r="BM214" s="115" t="s">
        <v>524</v>
      </c>
    </row>
    <row r="215" spans="2:65" s="1" customFormat="1" ht="19.5" x14ac:dyDescent="0.2">
      <c r="B215" s="28"/>
      <c r="D215" s="131" t="s">
        <v>168</v>
      </c>
      <c r="F215" s="132" t="s">
        <v>539</v>
      </c>
      <c r="I215" s="133"/>
      <c r="L215" s="28"/>
      <c r="M215" s="134"/>
      <c r="T215" s="49"/>
      <c r="AT215" s="13" t="s">
        <v>168</v>
      </c>
      <c r="AU215" s="13" t="s">
        <v>69</v>
      </c>
    </row>
    <row r="216" spans="2:65" s="1" customFormat="1" ht="16.5" customHeight="1" x14ac:dyDescent="0.2">
      <c r="B216" s="28"/>
      <c r="C216" s="117" t="s">
        <v>526</v>
      </c>
      <c r="D216" s="117" t="s">
        <v>149</v>
      </c>
      <c r="E216" s="118" t="s">
        <v>290</v>
      </c>
      <c r="F216" s="119" t="s">
        <v>291</v>
      </c>
      <c r="G216" s="120" t="s">
        <v>138</v>
      </c>
      <c r="H216" s="121">
        <v>4</v>
      </c>
      <c r="I216" s="122"/>
      <c r="J216" s="123">
        <f>ROUND(I216*H216,2)</f>
        <v>0</v>
      </c>
      <c r="K216" s="119" t="s">
        <v>139</v>
      </c>
      <c r="L216" s="28"/>
      <c r="M216" s="124" t="s">
        <v>19</v>
      </c>
      <c r="N216" s="125" t="s">
        <v>40</v>
      </c>
      <c r="P216" s="113">
        <f>O216*H216</f>
        <v>0</v>
      </c>
      <c r="Q216" s="113">
        <v>0</v>
      </c>
      <c r="R216" s="113">
        <f>Q216*H216</f>
        <v>0</v>
      </c>
      <c r="S216" s="113">
        <v>0</v>
      </c>
      <c r="T216" s="114">
        <f>S216*H216</f>
        <v>0</v>
      </c>
      <c r="AR216" s="115" t="s">
        <v>142</v>
      </c>
      <c r="AT216" s="115" t="s">
        <v>149</v>
      </c>
      <c r="AU216" s="115" t="s">
        <v>69</v>
      </c>
      <c r="AY216" s="13" t="s">
        <v>141</v>
      </c>
      <c r="BE216" s="116">
        <f>IF(N216="základní",J216,0)</f>
        <v>0</v>
      </c>
      <c r="BF216" s="116">
        <f>IF(N216="snížená",J216,0)</f>
        <v>0</v>
      </c>
      <c r="BG216" s="116">
        <f>IF(N216="zákl. přenesená",J216,0)</f>
        <v>0</v>
      </c>
      <c r="BH216" s="116">
        <f>IF(N216="sníž. přenesená",J216,0)</f>
        <v>0</v>
      </c>
      <c r="BI216" s="116">
        <f>IF(N216="nulová",J216,0)</f>
        <v>0</v>
      </c>
      <c r="BJ216" s="13" t="s">
        <v>77</v>
      </c>
      <c r="BK216" s="116">
        <f>ROUND(I216*H216,2)</f>
        <v>0</v>
      </c>
      <c r="BL216" s="13" t="s">
        <v>142</v>
      </c>
      <c r="BM216" s="115" t="s">
        <v>529</v>
      </c>
    </row>
    <row r="217" spans="2:65" s="1" customFormat="1" ht="19.5" x14ac:dyDescent="0.2">
      <c r="B217" s="28"/>
      <c r="D217" s="131" t="s">
        <v>168</v>
      </c>
      <c r="F217" s="132" t="s">
        <v>539</v>
      </c>
      <c r="I217" s="133"/>
      <c r="L217" s="28"/>
      <c r="M217" s="134"/>
      <c r="T217" s="49"/>
      <c r="AT217" s="13" t="s">
        <v>168</v>
      </c>
      <c r="AU217" s="13" t="s">
        <v>69</v>
      </c>
    </row>
    <row r="218" spans="2:65" s="1" customFormat="1" ht="16.5" customHeight="1" x14ac:dyDescent="0.2">
      <c r="B218" s="28"/>
      <c r="C218" s="117" t="s">
        <v>309</v>
      </c>
      <c r="D218" s="117" t="s">
        <v>149</v>
      </c>
      <c r="E218" s="118" t="s">
        <v>293</v>
      </c>
      <c r="F218" s="119" t="s">
        <v>294</v>
      </c>
      <c r="G218" s="120" t="s">
        <v>138</v>
      </c>
      <c r="H218" s="121">
        <v>11</v>
      </c>
      <c r="I218" s="122"/>
      <c r="J218" s="123">
        <f>ROUND(I218*H218,2)</f>
        <v>0</v>
      </c>
      <c r="K218" s="119" t="s">
        <v>139</v>
      </c>
      <c r="L218" s="28"/>
      <c r="M218" s="124" t="s">
        <v>19</v>
      </c>
      <c r="N218" s="125" t="s">
        <v>40</v>
      </c>
      <c r="P218" s="113">
        <f>O218*H218</f>
        <v>0</v>
      </c>
      <c r="Q218" s="113">
        <v>0</v>
      </c>
      <c r="R218" s="113">
        <f>Q218*H218</f>
        <v>0</v>
      </c>
      <c r="S218" s="113">
        <v>0</v>
      </c>
      <c r="T218" s="114">
        <f>S218*H218</f>
        <v>0</v>
      </c>
      <c r="AR218" s="115" t="s">
        <v>142</v>
      </c>
      <c r="AT218" s="115" t="s">
        <v>149</v>
      </c>
      <c r="AU218" s="115" t="s">
        <v>69</v>
      </c>
      <c r="AY218" s="13" t="s">
        <v>141</v>
      </c>
      <c r="BE218" s="116">
        <f>IF(N218="základní",J218,0)</f>
        <v>0</v>
      </c>
      <c r="BF218" s="116">
        <f>IF(N218="snížená",J218,0)</f>
        <v>0</v>
      </c>
      <c r="BG218" s="116">
        <f>IF(N218="zákl. přenesená",J218,0)</f>
        <v>0</v>
      </c>
      <c r="BH218" s="116">
        <f>IF(N218="sníž. přenesená",J218,0)</f>
        <v>0</v>
      </c>
      <c r="BI218" s="116">
        <f>IF(N218="nulová",J218,0)</f>
        <v>0</v>
      </c>
      <c r="BJ218" s="13" t="s">
        <v>77</v>
      </c>
      <c r="BK218" s="116">
        <f>ROUND(I218*H218,2)</f>
        <v>0</v>
      </c>
      <c r="BL218" s="13" t="s">
        <v>142</v>
      </c>
      <c r="BM218" s="115" t="s">
        <v>533</v>
      </c>
    </row>
    <row r="219" spans="2:65" s="1" customFormat="1" ht="19.5" x14ac:dyDescent="0.2">
      <c r="B219" s="28"/>
      <c r="D219" s="131" t="s">
        <v>168</v>
      </c>
      <c r="F219" s="132" t="s">
        <v>543</v>
      </c>
      <c r="I219" s="133"/>
      <c r="L219" s="28"/>
      <c r="M219" s="134"/>
      <c r="T219" s="49"/>
      <c r="AT219" s="13" t="s">
        <v>168</v>
      </c>
      <c r="AU219" s="13" t="s">
        <v>69</v>
      </c>
    </row>
    <row r="220" spans="2:65" s="1" customFormat="1" ht="16.5" customHeight="1" x14ac:dyDescent="0.2">
      <c r="B220" s="28"/>
      <c r="C220" s="117" t="s">
        <v>534</v>
      </c>
      <c r="D220" s="117" t="s">
        <v>149</v>
      </c>
      <c r="E220" s="118" t="s">
        <v>298</v>
      </c>
      <c r="F220" s="119" t="s">
        <v>299</v>
      </c>
      <c r="G220" s="120" t="s">
        <v>138</v>
      </c>
      <c r="H220" s="121">
        <v>11</v>
      </c>
      <c r="I220" s="122"/>
      <c r="J220" s="123">
        <f>ROUND(I220*H220,2)</f>
        <v>0</v>
      </c>
      <c r="K220" s="119" t="s">
        <v>139</v>
      </c>
      <c r="L220" s="28"/>
      <c r="M220" s="124" t="s">
        <v>19</v>
      </c>
      <c r="N220" s="125" t="s">
        <v>40</v>
      </c>
      <c r="P220" s="113">
        <f>O220*H220</f>
        <v>0</v>
      </c>
      <c r="Q220" s="113">
        <v>0</v>
      </c>
      <c r="R220" s="113">
        <f>Q220*H220</f>
        <v>0</v>
      </c>
      <c r="S220" s="113">
        <v>0</v>
      </c>
      <c r="T220" s="114">
        <f>S220*H220</f>
        <v>0</v>
      </c>
      <c r="AR220" s="115" t="s">
        <v>142</v>
      </c>
      <c r="AT220" s="115" t="s">
        <v>149</v>
      </c>
      <c r="AU220" s="115" t="s">
        <v>69</v>
      </c>
      <c r="AY220" s="13" t="s">
        <v>141</v>
      </c>
      <c r="BE220" s="116">
        <f>IF(N220="základní",J220,0)</f>
        <v>0</v>
      </c>
      <c r="BF220" s="116">
        <f>IF(N220="snížená",J220,0)</f>
        <v>0</v>
      </c>
      <c r="BG220" s="116">
        <f>IF(N220="zákl. přenesená",J220,0)</f>
        <v>0</v>
      </c>
      <c r="BH220" s="116">
        <f>IF(N220="sníž. přenesená",J220,0)</f>
        <v>0</v>
      </c>
      <c r="BI220" s="116">
        <f>IF(N220="nulová",J220,0)</f>
        <v>0</v>
      </c>
      <c r="BJ220" s="13" t="s">
        <v>77</v>
      </c>
      <c r="BK220" s="116">
        <f>ROUND(I220*H220,2)</f>
        <v>0</v>
      </c>
      <c r="BL220" s="13" t="s">
        <v>142</v>
      </c>
      <c r="BM220" s="115" t="s">
        <v>537</v>
      </c>
    </row>
    <row r="221" spans="2:65" s="1" customFormat="1" ht="19.5" x14ac:dyDescent="0.2">
      <c r="B221" s="28"/>
      <c r="D221" s="131" t="s">
        <v>168</v>
      </c>
      <c r="F221" s="132" t="s">
        <v>543</v>
      </c>
      <c r="I221" s="133"/>
      <c r="L221" s="28"/>
      <c r="M221" s="134"/>
      <c r="T221" s="49"/>
      <c r="AT221" s="13" t="s">
        <v>168</v>
      </c>
      <c r="AU221" s="13" t="s">
        <v>69</v>
      </c>
    </row>
    <row r="222" spans="2:65" s="1" customFormat="1" ht="24.2" customHeight="1" x14ac:dyDescent="0.2">
      <c r="B222" s="28"/>
      <c r="C222" s="117" t="s">
        <v>313</v>
      </c>
      <c r="D222" s="117" t="s">
        <v>149</v>
      </c>
      <c r="E222" s="118" t="s">
        <v>546</v>
      </c>
      <c r="F222" s="119" t="s">
        <v>547</v>
      </c>
      <c r="G222" s="120" t="s">
        <v>138</v>
      </c>
      <c r="H222" s="121">
        <v>40</v>
      </c>
      <c r="I222" s="122"/>
      <c r="J222" s="123">
        <f>ROUND(I222*H222,2)</f>
        <v>0</v>
      </c>
      <c r="K222" s="119" t="s">
        <v>139</v>
      </c>
      <c r="L222" s="28"/>
      <c r="M222" s="124" t="s">
        <v>19</v>
      </c>
      <c r="N222" s="125" t="s">
        <v>40</v>
      </c>
      <c r="P222" s="113">
        <f>O222*H222</f>
        <v>0</v>
      </c>
      <c r="Q222" s="113">
        <v>0</v>
      </c>
      <c r="R222" s="113">
        <f>Q222*H222</f>
        <v>0</v>
      </c>
      <c r="S222" s="113">
        <v>0</v>
      </c>
      <c r="T222" s="114">
        <f>S222*H222</f>
        <v>0</v>
      </c>
      <c r="AR222" s="115" t="s">
        <v>142</v>
      </c>
      <c r="AT222" s="115" t="s">
        <v>149</v>
      </c>
      <c r="AU222" s="115" t="s">
        <v>69</v>
      </c>
      <c r="AY222" s="13" t="s">
        <v>141</v>
      </c>
      <c r="BE222" s="116">
        <f>IF(N222="základní",J222,0)</f>
        <v>0</v>
      </c>
      <c r="BF222" s="116">
        <f>IF(N222="snížená",J222,0)</f>
        <v>0</v>
      </c>
      <c r="BG222" s="116">
        <f>IF(N222="zákl. přenesená",J222,0)</f>
        <v>0</v>
      </c>
      <c r="BH222" s="116">
        <f>IF(N222="sníž. přenesená",J222,0)</f>
        <v>0</v>
      </c>
      <c r="BI222" s="116">
        <f>IF(N222="nulová",J222,0)</f>
        <v>0</v>
      </c>
      <c r="BJ222" s="13" t="s">
        <v>77</v>
      </c>
      <c r="BK222" s="116">
        <f>ROUND(I222*H222,2)</f>
        <v>0</v>
      </c>
      <c r="BL222" s="13" t="s">
        <v>142</v>
      </c>
      <c r="BM222" s="115" t="s">
        <v>538</v>
      </c>
    </row>
    <row r="223" spans="2:65" s="1" customFormat="1" ht="19.5" x14ac:dyDescent="0.2">
      <c r="B223" s="28"/>
      <c r="D223" s="131" t="s">
        <v>168</v>
      </c>
      <c r="F223" s="132" t="s">
        <v>658</v>
      </c>
      <c r="I223" s="133"/>
      <c r="L223" s="28"/>
      <c r="M223" s="134"/>
      <c r="T223" s="49"/>
      <c r="AT223" s="13" t="s">
        <v>168</v>
      </c>
      <c r="AU223" s="13" t="s">
        <v>69</v>
      </c>
    </row>
    <row r="224" spans="2:65" s="1" customFormat="1" ht="44.25" customHeight="1" x14ac:dyDescent="0.2">
      <c r="B224" s="28"/>
      <c r="C224" s="117" t="s">
        <v>540</v>
      </c>
      <c r="D224" s="117" t="s">
        <v>149</v>
      </c>
      <c r="E224" s="118" t="s">
        <v>314</v>
      </c>
      <c r="F224" s="119" t="s">
        <v>315</v>
      </c>
      <c r="G224" s="120" t="s">
        <v>180</v>
      </c>
      <c r="H224" s="121">
        <v>256.22000000000003</v>
      </c>
      <c r="I224" s="122"/>
      <c r="J224" s="123">
        <f>ROUND(I224*H224,2)</f>
        <v>0</v>
      </c>
      <c r="K224" s="119" t="s">
        <v>139</v>
      </c>
      <c r="L224" s="28"/>
      <c r="M224" s="124" t="s">
        <v>19</v>
      </c>
      <c r="N224" s="125" t="s">
        <v>40</v>
      </c>
      <c r="P224" s="113">
        <f>O224*H224</f>
        <v>0</v>
      </c>
      <c r="Q224" s="113">
        <v>0</v>
      </c>
      <c r="R224" s="113">
        <f>Q224*H224</f>
        <v>0</v>
      </c>
      <c r="S224" s="113">
        <v>0</v>
      </c>
      <c r="T224" s="114">
        <f>S224*H224</f>
        <v>0</v>
      </c>
      <c r="AR224" s="115" t="s">
        <v>142</v>
      </c>
      <c r="AT224" s="115" t="s">
        <v>149</v>
      </c>
      <c r="AU224" s="115" t="s">
        <v>69</v>
      </c>
      <c r="AY224" s="13" t="s">
        <v>141</v>
      </c>
      <c r="BE224" s="116">
        <f>IF(N224="základní",J224,0)</f>
        <v>0</v>
      </c>
      <c r="BF224" s="116">
        <f>IF(N224="snížená",J224,0)</f>
        <v>0</v>
      </c>
      <c r="BG224" s="116">
        <f>IF(N224="zákl. přenesená",J224,0)</f>
        <v>0</v>
      </c>
      <c r="BH224" s="116">
        <f>IF(N224="sníž. přenesená",J224,0)</f>
        <v>0</v>
      </c>
      <c r="BI224" s="116">
        <f>IF(N224="nulová",J224,0)</f>
        <v>0</v>
      </c>
      <c r="BJ224" s="13" t="s">
        <v>77</v>
      </c>
      <c r="BK224" s="116">
        <f>ROUND(I224*H224,2)</f>
        <v>0</v>
      </c>
      <c r="BL224" s="13" t="s">
        <v>142</v>
      </c>
      <c r="BM224" s="115" t="s">
        <v>541</v>
      </c>
    </row>
    <row r="225" spans="2:65" s="1" customFormat="1" ht="19.5" x14ac:dyDescent="0.2">
      <c r="B225" s="28"/>
      <c r="D225" s="131" t="s">
        <v>168</v>
      </c>
      <c r="F225" s="132" t="s">
        <v>317</v>
      </c>
      <c r="I225" s="133"/>
      <c r="L225" s="28"/>
      <c r="M225" s="134"/>
      <c r="T225" s="49"/>
      <c r="AT225" s="13" t="s">
        <v>168</v>
      </c>
      <c r="AU225" s="13" t="s">
        <v>69</v>
      </c>
    </row>
    <row r="226" spans="2:65" s="1" customFormat="1" ht="24.2" customHeight="1" x14ac:dyDescent="0.2">
      <c r="B226" s="28"/>
      <c r="C226" s="117" t="s">
        <v>316</v>
      </c>
      <c r="D226" s="117" t="s">
        <v>149</v>
      </c>
      <c r="E226" s="118" t="s">
        <v>319</v>
      </c>
      <c r="F226" s="119" t="s">
        <v>320</v>
      </c>
      <c r="G226" s="120" t="s">
        <v>180</v>
      </c>
      <c r="H226" s="121">
        <v>256.22000000000003</v>
      </c>
      <c r="I226" s="122"/>
      <c r="J226" s="123">
        <f>ROUND(I226*H226,2)</f>
        <v>0</v>
      </c>
      <c r="K226" s="119" t="s">
        <v>139</v>
      </c>
      <c r="L226" s="28"/>
      <c r="M226" s="124" t="s">
        <v>19</v>
      </c>
      <c r="N226" s="125" t="s">
        <v>40</v>
      </c>
      <c r="P226" s="113">
        <f>O226*H226</f>
        <v>0</v>
      </c>
      <c r="Q226" s="113">
        <v>0</v>
      </c>
      <c r="R226" s="113">
        <f>Q226*H226</f>
        <v>0</v>
      </c>
      <c r="S226" s="113">
        <v>0</v>
      </c>
      <c r="T226" s="114">
        <f>S226*H226</f>
        <v>0</v>
      </c>
      <c r="AR226" s="115" t="s">
        <v>142</v>
      </c>
      <c r="AT226" s="115" t="s">
        <v>149</v>
      </c>
      <c r="AU226" s="115" t="s">
        <v>69</v>
      </c>
      <c r="AY226" s="13" t="s">
        <v>141</v>
      </c>
      <c r="BE226" s="116">
        <f>IF(N226="základní",J226,0)</f>
        <v>0</v>
      </c>
      <c r="BF226" s="116">
        <f>IF(N226="snížená",J226,0)</f>
        <v>0</v>
      </c>
      <c r="BG226" s="116">
        <f>IF(N226="zákl. přenesená",J226,0)</f>
        <v>0</v>
      </c>
      <c r="BH226" s="116">
        <f>IF(N226="sníž. přenesená",J226,0)</f>
        <v>0</v>
      </c>
      <c r="BI226" s="116">
        <f>IF(N226="nulová",J226,0)</f>
        <v>0</v>
      </c>
      <c r="BJ226" s="13" t="s">
        <v>77</v>
      </c>
      <c r="BK226" s="116">
        <f>ROUND(I226*H226,2)</f>
        <v>0</v>
      </c>
      <c r="BL226" s="13" t="s">
        <v>142</v>
      </c>
      <c r="BM226" s="115" t="s">
        <v>542</v>
      </c>
    </row>
    <row r="227" spans="2:65" s="1" customFormat="1" ht="19.5" x14ac:dyDescent="0.2">
      <c r="B227" s="28"/>
      <c r="D227" s="131" t="s">
        <v>168</v>
      </c>
      <c r="F227" s="132" t="s">
        <v>317</v>
      </c>
      <c r="I227" s="133"/>
      <c r="L227" s="28"/>
      <c r="M227" s="134"/>
      <c r="T227" s="49"/>
      <c r="AT227" s="13" t="s">
        <v>168</v>
      </c>
      <c r="AU227" s="13" t="s">
        <v>69</v>
      </c>
    </row>
    <row r="228" spans="2:65" s="1" customFormat="1" ht="55.5" customHeight="1" x14ac:dyDescent="0.2">
      <c r="B228" s="28"/>
      <c r="C228" s="117" t="s">
        <v>544</v>
      </c>
      <c r="D228" s="117" t="s">
        <v>149</v>
      </c>
      <c r="E228" s="118" t="s">
        <v>234</v>
      </c>
      <c r="F228" s="119" t="s">
        <v>235</v>
      </c>
      <c r="G228" s="120" t="s">
        <v>180</v>
      </c>
      <c r="H228" s="121">
        <v>256.22000000000003</v>
      </c>
      <c r="I228" s="122"/>
      <c r="J228" s="123">
        <f>ROUND(I228*H228,2)</f>
        <v>0</v>
      </c>
      <c r="K228" s="119" t="s">
        <v>139</v>
      </c>
      <c r="L228" s="28"/>
      <c r="M228" s="124" t="s">
        <v>19</v>
      </c>
      <c r="N228" s="125" t="s">
        <v>40</v>
      </c>
      <c r="P228" s="113">
        <f>O228*H228</f>
        <v>0</v>
      </c>
      <c r="Q228" s="113">
        <v>0</v>
      </c>
      <c r="R228" s="113">
        <f>Q228*H228</f>
        <v>0</v>
      </c>
      <c r="S228" s="113">
        <v>0</v>
      </c>
      <c r="T228" s="114">
        <f>S228*H228</f>
        <v>0</v>
      </c>
      <c r="AR228" s="115" t="s">
        <v>142</v>
      </c>
      <c r="AT228" s="115" t="s">
        <v>149</v>
      </c>
      <c r="AU228" s="115" t="s">
        <v>69</v>
      </c>
      <c r="AY228" s="13" t="s">
        <v>141</v>
      </c>
      <c r="BE228" s="116">
        <f>IF(N228="základní",J228,0)</f>
        <v>0</v>
      </c>
      <c r="BF228" s="116">
        <f>IF(N228="snížená",J228,0)</f>
        <v>0</v>
      </c>
      <c r="BG228" s="116">
        <f>IF(N228="zákl. přenesená",J228,0)</f>
        <v>0</v>
      </c>
      <c r="BH228" s="116">
        <f>IF(N228="sníž. přenesená",J228,0)</f>
        <v>0</v>
      </c>
      <c r="BI228" s="116">
        <f>IF(N228="nulová",J228,0)</f>
        <v>0</v>
      </c>
      <c r="BJ228" s="13" t="s">
        <v>77</v>
      </c>
      <c r="BK228" s="116">
        <f>ROUND(I228*H228,2)</f>
        <v>0</v>
      </c>
      <c r="BL228" s="13" t="s">
        <v>142</v>
      </c>
      <c r="BM228" s="115" t="s">
        <v>545</v>
      </c>
    </row>
    <row r="229" spans="2:65" s="1" customFormat="1" ht="19.5" x14ac:dyDescent="0.2">
      <c r="B229" s="28"/>
      <c r="D229" s="131" t="s">
        <v>168</v>
      </c>
      <c r="F229" s="132" t="s">
        <v>317</v>
      </c>
      <c r="I229" s="133"/>
      <c r="L229" s="28"/>
      <c r="M229" s="134"/>
      <c r="T229" s="49"/>
      <c r="AT229" s="13" t="s">
        <v>168</v>
      </c>
      <c r="AU229" s="13" t="s">
        <v>69</v>
      </c>
    </row>
    <row r="230" spans="2:65" s="1" customFormat="1" ht="44.25" customHeight="1" x14ac:dyDescent="0.2">
      <c r="B230" s="28"/>
      <c r="C230" s="117" t="s">
        <v>321</v>
      </c>
      <c r="D230" s="117" t="s">
        <v>149</v>
      </c>
      <c r="E230" s="118" t="s">
        <v>324</v>
      </c>
      <c r="F230" s="119" t="s">
        <v>325</v>
      </c>
      <c r="G230" s="120" t="s">
        <v>138</v>
      </c>
      <c r="H230" s="121">
        <v>8</v>
      </c>
      <c r="I230" s="122"/>
      <c r="J230" s="123">
        <f>ROUND(I230*H230,2)</f>
        <v>0</v>
      </c>
      <c r="K230" s="119" t="s">
        <v>139</v>
      </c>
      <c r="L230" s="28"/>
      <c r="M230" s="124" t="s">
        <v>19</v>
      </c>
      <c r="N230" s="125" t="s">
        <v>40</v>
      </c>
      <c r="P230" s="113">
        <f>O230*H230</f>
        <v>0</v>
      </c>
      <c r="Q230" s="113">
        <v>0</v>
      </c>
      <c r="R230" s="113">
        <f>Q230*H230</f>
        <v>0</v>
      </c>
      <c r="S230" s="113">
        <v>0</v>
      </c>
      <c r="T230" s="114">
        <f>S230*H230</f>
        <v>0</v>
      </c>
      <c r="AR230" s="115" t="s">
        <v>142</v>
      </c>
      <c r="AT230" s="115" t="s">
        <v>149</v>
      </c>
      <c r="AU230" s="115" t="s">
        <v>69</v>
      </c>
      <c r="AY230" s="13" t="s">
        <v>141</v>
      </c>
      <c r="BE230" s="116">
        <f>IF(N230="základní",J230,0)</f>
        <v>0</v>
      </c>
      <c r="BF230" s="116">
        <f>IF(N230="snížená",J230,0)</f>
        <v>0</v>
      </c>
      <c r="BG230" s="116">
        <f>IF(N230="zákl. přenesená",J230,0)</f>
        <v>0</v>
      </c>
      <c r="BH230" s="116">
        <f>IF(N230="sníž. přenesená",J230,0)</f>
        <v>0</v>
      </c>
      <c r="BI230" s="116">
        <f>IF(N230="nulová",J230,0)</f>
        <v>0</v>
      </c>
      <c r="BJ230" s="13" t="s">
        <v>77</v>
      </c>
      <c r="BK230" s="116">
        <f>ROUND(I230*H230,2)</f>
        <v>0</v>
      </c>
      <c r="BL230" s="13" t="s">
        <v>142</v>
      </c>
      <c r="BM230" s="115" t="s">
        <v>548</v>
      </c>
    </row>
    <row r="231" spans="2:65" s="1" customFormat="1" ht="19.5" x14ac:dyDescent="0.2">
      <c r="B231" s="28"/>
      <c r="D231" s="131" t="s">
        <v>168</v>
      </c>
      <c r="F231" s="132" t="s">
        <v>327</v>
      </c>
      <c r="I231" s="133"/>
      <c r="L231" s="28"/>
      <c r="M231" s="134"/>
      <c r="T231" s="49"/>
      <c r="AT231" s="13" t="s">
        <v>168</v>
      </c>
      <c r="AU231" s="13" t="s">
        <v>69</v>
      </c>
    </row>
    <row r="232" spans="2:65" s="1" customFormat="1" ht="44.25" customHeight="1" x14ac:dyDescent="0.2">
      <c r="B232" s="28"/>
      <c r="C232" s="117" t="s">
        <v>550</v>
      </c>
      <c r="D232" s="117" t="s">
        <v>149</v>
      </c>
      <c r="E232" s="118" t="s">
        <v>328</v>
      </c>
      <c r="F232" s="119" t="s">
        <v>329</v>
      </c>
      <c r="G232" s="120" t="s">
        <v>138</v>
      </c>
      <c r="H232" s="121">
        <v>11</v>
      </c>
      <c r="I232" s="122"/>
      <c r="J232" s="123">
        <f>ROUND(I232*H232,2)</f>
        <v>0</v>
      </c>
      <c r="K232" s="119" t="s">
        <v>139</v>
      </c>
      <c r="L232" s="28"/>
      <c r="M232" s="124" t="s">
        <v>19</v>
      </c>
      <c r="N232" s="125" t="s">
        <v>40</v>
      </c>
      <c r="P232" s="113">
        <f>O232*H232</f>
        <v>0</v>
      </c>
      <c r="Q232" s="113">
        <v>0</v>
      </c>
      <c r="R232" s="113">
        <f>Q232*H232</f>
        <v>0</v>
      </c>
      <c r="S232" s="113">
        <v>0</v>
      </c>
      <c r="T232" s="114">
        <f>S232*H232</f>
        <v>0</v>
      </c>
      <c r="AR232" s="115" t="s">
        <v>142</v>
      </c>
      <c r="AT232" s="115" t="s">
        <v>149</v>
      </c>
      <c r="AU232" s="115" t="s">
        <v>69</v>
      </c>
      <c r="AY232" s="13" t="s">
        <v>141</v>
      </c>
      <c r="BE232" s="116">
        <f>IF(N232="základní",J232,0)</f>
        <v>0</v>
      </c>
      <c r="BF232" s="116">
        <f>IF(N232="snížená",J232,0)</f>
        <v>0</v>
      </c>
      <c r="BG232" s="116">
        <f>IF(N232="zákl. přenesená",J232,0)</f>
        <v>0</v>
      </c>
      <c r="BH232" s="116">
        <f>IF(N232="sníž. přenesená",J232,0)</f>
        <v>0</v>
      </c>
      <c r="BI232" s="116">
        <f>IF(N232="nulová",J232,0)</f>
        <v>0</v>
      </c>
      <c r="BJ232" s="13" t="s">
        <v>77</v>
      </c>
      <c r="BK232" s="116">
        <f>ROUND(I232*H232,2)</f>
        <v>0</v>
      </c>
      <c r="BL232" s="13" t="s">
        <v>142</v>
      </c>
      <c r="BM232" s="115" t="s">
        <v>551</v>
      </c>
    </row>
    <row r="233" spans="2:65" s="1" customFormat="1" ht="29.25" x14ac:dyDescent="0.2">
      <c r="B233" s="28"/>
      <c r="D233" s="131" t="s">
        <v>168</v>
      </c>
      <c r="F233" s="132" t="s">
        <v>558</v>
      </c>
      <c r="I233" s="133"/>
      <c r="L233" s="28"/>
      <c r="M233" s="135"/>
      <c r="N233" s="128"/>
      <c r="O233" s="128"/>
      <c r="P233" s="128"/>
      <c r="Q233" s="128"/>
      <c r="R233" s="128"/>
      <c r="S233" s="128"/>
      <c r="T233" s="136"/>
      <c r="AT233" s="13" t="s">
        <v>168</v>
      </c>
      <c r="AU233" s="13" t="s">
        <v>69</v>
      </c>
    </row>
    <row r="234" spans="2:65" s="1" customFormat="1" ht="6.95" customHeight="1" x14ac:dyDescent="0.2">
      <c r="B234" s="37"/>
      <c r="C234" s="38"/>
      <c r="D234" s="38"/>
      <c r="E234" s="38"/>
      <c r="F234" s="38"/>
      <c r="G234" s="38"/>
      <c r="H234" s="38"/>
      <c r="I234" s="38"/>
      <c r="J234" s="38"/>
      <c r="K234" s="38"/>
      <c r="L234" s="28"/>
    </row>
  </sheetData>
  <sheetProtection algorithmName="SHA-512" hashValue="8g9xZxZFjIv+BvJMKQHP627oWpZnm8NbyzZfDkqzYg25H7pBkoxTIiKN2zbTVOHF1N3O1RMdlmdrr8ATfKNjBA==" saltValue="HTOexyQZnuzszIfJO3v3teVHqCq/agf5IjS8lyJBgEHLJHEL0R1to35tUckIydQCVKQp7h/bdyKTVZMVl77+5Q==" spinCount="100000" sheet="1" objects="1" scenarios="1" formatColumns="0" formatRows="0" autoFilter="0"/>
  <autoFilter ref="C78:K233" xr:uid="{00000000-0009-0000-0000-000005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77"/>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94</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659</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ROUND((SUM(BE79:BE176)),  2)</f>
        <v>0</v>
      </c>
      <c r="I33" s="85">
        <v>0.21</v>
      </c>
      <c r="J33" s="84">
        <f>ROUND(((SUM(BE79:BE176))*I33),  2)</f>
        <v>0</v>
      </c>
      <c r="L33" s="28"/>
    </row>
    <row r="34" spans="2:12" s="1" customFormat="1" ht="14.45" customHeight="1" x14ac:dyDescent="0.2">
      <c r="B34" s="28"/>
      <c r="E34" s="23" t="s">
        <v>41</v>
      </c>
      <c r="F34" s="84">
        <f>ROUND((SUM(BF79:BF176)),  2)</f>
        <v>0</v>
      </c>
      <c r="I34" s="85">
        <v>0.12</v>
      </c>
      <c r="J34" s="84">
        <f>ROUND(((SUM(BF79:BF176))*I34),  2)</f>
        <v>0</v>
      </c>
      <c r="L34" s="28"/>
    </row>
    <row r="35" spans="2:12" s="1" customFormat="1" ht="14.45" hidden="1" customHeight="1" x14ac:dyDescent="0.2">
      <c r="B35" s="28"/>
      <c r="E35" s="23" t="s">
        <v>42</v>
      </c>
      <c r="F35" s="84">
        <f>ROUND((SUM(BG79:BG176)),  2)</f>
        <v>0</v>
      </c>
      <c r="I35" s="85">
        <v>0.21</v>
      </c>
      <c r="J35" s="84">
        <f>0</f>
        <v>0</v>
      </c>
      <c r="L35" s="28"/>
    </row>
    <row r="36" spans="2:12" s="1" customFormat="1" ht="14.45" hidden="1" customHeight="1" x14ac:dyDescent="0.2">
      <c r="B36" s="28"/>
      <c r="E36" s="23" t="s">
        <v>43</v>
      </c>
      <c r="F36" s="84">
        <f>ROUND((SUM(BH79:BH176)),  2)</f>
        <v>0</v>
      </c>
      <c r="I36" s="85">
        <v>0.12</v>
      </c>
      <c r="J36" s="84">
        <f>0</f>
        <v>0</v>
      </c>
      <c r="L36" s="28"/>
    </row>
    <row r="37" spans="2:12" s="1" customFormat="1" ht="14.45" hidden="1" customHeight="1" x14ac:dyDescent="0.2">
      <c r="B37" s="28"/>
      <c r="E37" s="23" t="s">
        <v>44</v>
      </c>
      <c r="F37" s="84">
        <f>ROUND((SUM(BI79:BI176)),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05 - Práce na žel. svršku v TÚ Řečany nad Labem - Záboří nad Labem</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05 - Práce na žel. svršku v TÚ Řečany nad Labem - Záboří nad Labem</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SUM(P80:P176)</f>
        <v>0</v>
      </c>
      <c r="Q79" s="46"/>
      <c r="R79" s="100">
        <f>SUM(R80:R176)</f>
        <v>0</v>
      </c>
      <c r="S79" s="46"/>
      <c r="T79" s="101">
        <f>SUM(T80:T176)</f>
        <v>0</v>
      </c>
      <c r="AT79" s="13" t="s">
        <v>68</v>
      </c>
      <c r="AU79" s="13" t="s">
        <v>121</v>
      </c>
      <c r="BK79" s="102">
        <f>SUM(BK80:BK176)</f>
        <v>0</v>
      </c>
    </row>
    <row r="80" spans="2:65" s="1" customFormat="1" ht="24.2" customHeight="1" x14ac:dyDescent="0.2">
      <c r="B80" s="28"/>
      <c r="C80" s="117" t="s">
        <v>77</v>
      </c>
      <c r="D80" s="117" t="s">
        <v>149</v>
      </c>
      <c r="E80" s="118" t="s">
        <v>166</v>
      </c>
      <c r="F80" s="119" t="s">
        <v>167</v>
      </c>
      <c r="G80" s="120" t="s">
        <v>138</v>
      </c>
      <c r="H80" s="121">
        <v>774</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68.25" x14ac:dyDescent="0.2">
      <c r="B81" s="28"/>
      <c r="D81" s="131" t="s">
        <v>168</v>
      </c>
      <c r="F81" s="132" t="s">
        <v>660</v>
      </c>
      <c r="I81" s="133"/>
      <c r="L81" s="28"/>
      <c r="M81" s="134"/>
      <c r="T81" s="49"/>
      <c r="AT81" s="13" t="s">
        <v>168</v>
      </c>
      <c r="AU81" s="13" t="s">
        <v>69</v>
      </c>
    </row>
    <row r="82" spans="2:65" s="1" customFormat="1" ht="44.25" customHeight="1" x14ac:dyDescent="0.2">
      <c r="B82" s="28"/>
      <c r="C82" s="117" t="s">
        <v>79</v>
      </c>
      <c r="D82" s="117" t="s">
        <v>149</v>
      </c>
      <c r="E82" s="118" t="s">
        <v>170</v>
      </c>
      <c r="F82" s="119" t="s">
        <v>171</v>
      </c>
      <c r="G82" s="120" t="s">
        <v>172</v>
      </c>
      <c r="H82" s="121">
        <v>0.14499999999999999</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58.5" x14ac:dyDescent="0.2">
      <c r="B83" s="28"/>
      <c r="D83" s="131" t="s">
        <v>168</v>
      </c>
      <c r="F83" s="132" t="s">
        <v>661</v>
      </c>
      <c r="I83" s="133"/>
      <c r="L83" s="28"/>
      <c r="M83" s="134"/>
      <c r="T83" s="49"/>
      <c r="AT83" s="13" t="s">
        <v>168</v>
      </c>
      <c r="AU83" s="13" t="s">
        <v>69</v>
      </c>
    </row>
    <row r="84" spans="2:65" s="1" customFormat="1" ht="101.25" customHeight="1" x14ac:dyDescent="0.2">
      <c r="B84" s="28"/>
      <c r="C84" s="117" t="s">
        <v>145</v>
      </c>
      <c r="D84" s="117" t="s">
        <v>149</v>
      </c>
      <c r="E84" s="118" t="s">
        <v>174</v>
      </c>
      <c r="F84" s="119" t="s">
        <v>175</v>
      </c>
      <c r="G84" s="120" t="s">
        <v>176</v>
      </c>
      <c r="H84" s="121">
        <v>362.31200000000001</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48.75" x14ac:dyDescent="0.2">
      <c r="B85" s="28"/>
      <c r="D85" s="131" t="s">
        <v>168</v>
      </c>
      <c r="F85" s="132" t="s">
        <v>662</v>
      </c>
      <c r="I85" s="133"/>
      <c r="L85" s="28"/>
      <c r="M85" s="134"/>
      <c r="T85" s="49"/>
      <c r="AT85" s="13" t="s">
        <v>168</v>
      </c>
      <c r="AU85" s="13" t="s">
        <v>69</v>
      </c>
    </row>
    <row r="86" spans="2:65" s="1" customFormat="1" ht="44.25" customHeight="1" x14ac:dyDescent="0.2">
      <c r="B86" s="28"/>
      <c r="C86" s="117" t="s">
        <v>142</v>
      </c>
      <c r="D86" s="117" t="s">
        <v>149</v>
      </c>
      <c r="E86" s="118" t="s">
        <v>178</v>
      </c>
      <c r="F86" s="119" t="s">
        <v>179</v>
      </c>
      <c r="G86" s="120" t="s">
        <v>180</v>
      </c>
      <c r="H86" s="121">
        <v>655.05999999999995</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29.25" x14ac:dyDescent="0.2">
      <c r="B87" s="28"/>
      <c r="D87" s="131" t="s">
        <v>168</v>
      </c>
      <c r="F87" s="132" t="s">
        <v>663</v>
      </c>
      <c r="I87" s="133"/>
      <c r="L87" s="28"/>
      <c r="M87" s="134"/>
      <c r="T87" s="49"/>
      <c r="AT87" s="13" t="s">
        <v>168</v>
      </c>
      <c r="AU87" s="13" t="s">
        <v>69</v>
      </c>
    </row>
    <row r="88" spans="2:65" s="1" customFormat="1" ht="44.25" customHeight="1" x14ac:dyDescent="0.2">
      <c r="B88" s="28"/>
      <c r="C88" s="117" t="s">
        <v>152</v>
      </c>
      <c r="D88" s="117" t="s">
        <v>149</v>
      </c>
      <c r="E88" s="118" t="s">
        <v>182</v>
      </c>
      <c r="F88" s="119" t="s">
        <v>183</v>
      </c>
      <c r="G88" s="120" t="s">
        <v>180</v>
      </c>
      <c r="H88" s="121">
        <v>655.05999999999995</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29.25" x14ac:dyDescent="0.2">
      <c r="B89" s="28"/>
      <c r="D89" s="131" t="s">
        <v>168</v>
      </c>
      <c r="F89" s="132" t="s">
        <v>664</v>
      </c>
      <c r="I89" s="133"/>
      <c r="L89" s="28"/>
      <c r="M89" s="134"/>
      <c r="T89" s="49"/>
      <c r="AT89" s="13" t="s">
        <v>168</v>
      </c>
      <c r="AU89" s="13" t="s">
        <v>69</v>
      </c>
    </row>
    <row r="90" spans="2:65" s="1" customFormat="1" ht="44.25" customHeight="1" x14ac:dyDescent="0.2">
      <c r="B90" s="28"/>
      <c r="C90" s="117" t="s">
        <v>148</v>
      </c>
      <c r="D90" s="117" t="s">
        <v>149</v>
      </c>
      <c r="E90" s="118" t="s">
        <v>178</v>
      </c>
      <c r="F90" s="119" t="s">
        <v>179</v>
      </c>
      <c r="G90" s="120" t="s">
        <v>180</v>
      </c>
      <c r="H90" s="121">
        <v>655.05999999999995</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665</v>
      </c>
      <c r="I91" s="133"/>
      <c r="L91" s="28"/>
      <c r="M91" s="134"/>
      <c r="T91" s="49"/>
      <c r="AT91" s="13" t="s">
        <v>168</v>
      </c>
      <c r="AU91" s="13" t="s">
        <v>69</v>
      </c>
    </row>
    <row r="92" spans="2:65" s="1" customFormat="1" ht="49.15" customHeight="1" x14ac:dyDescent="0.2">
      <c r="B92" s="28"/>
      <c r="C92" s="117" t="s">
        <v>158</v>
      </c>
      <c r="D92" s="117" t="s">
        <v>149</v>
      </c>
      <c r="E92" s="118" t="s">
        <v>186</v>
      </c>
      <c r="F92" s="119" t="s">
        <v>187</v>
      </c>
      <c r="G92" s="120" t="s">
        <v>180</v>
      </c>
      <c r="H92" s="121">
        <v>655.05999999999995</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666</v>
      </c>
      <c r="I93" s="133"/>
      <c r="L93" s="28"/>
      <c r="M93" s="134"/>
      <c r="T93" s="49"/>
      <c r="AT93" s="13" t="s">
        <v>168</v>
      </c>
      <c r="AU93" s="13" t="s">
        <v>69</v>
      </c>
    </row>
    <row r="94" spans="2:65" s="1" customFormat="1" ht="49.15" customHeight="1" x14ac:dyDescent="0.2">
      <c r="B94" s="28"/>
      <c r="C94" s="117" t="s">
        <v>140</v>
      </c>
      <c r="D94" s="117" t="s">
        <v>149</v>
      </c>
      <c r="E94" s="118" t="s">
        <v>189</v>
      </c>
      <c r="F94" s="119" t="s">
        <v>190</v>
      </c>
      <c r="G94" s="120" t="s">
        <v>180</v>
      </c>
      <c r="H94" s="121">
        <v>655.05999999999995</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667</v>
      </c>
      <c r="I95" s="133"/>
      <c r="L95" s="28"/>
      <c r="M95" s="134"/>
      <c r="T95" s="49"/>
      <c r="AT95" s="13" t="s">
        <v>168</v>
      </c>
      <c r="AU95" s="13" t="s">
        <v>69</v>
      </c>
    </row>
    <row r="96" spans="2:65" s="1" customFormat="1" ht="37.9" customHeight="1" x14ac:dyDescent="0.2">
      <c r="B96" s="28"/>
      <c r="C96" s="117" t="s">
        <v>192</v>
      </c>
      <c r="D96" s="117" t="s">
        <v>149</v>
      </c>
      <c r="E96" s="118" t="s">
        <v>193</v>
      </c>
      <c r="F96" s="119" t="s">
        <v>194</v>
      </c>
      <c r="G96" s="120" t="s">
        <v>172</v>
      </c>
      <c r="H96" s="121">
        <v>0.14499999999999999</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58.5" x14ac:dyDescent="0.2">
      <c r="B97" s="28"/>
      <c r="D97" s="131" t="s">
        <v>168</v>
      </c>
      <c r="F97" s="132" t="s">
        <v>661</v>
      </c>
      <c r="I97" s="133"/>
      <c r="L97" s="28"/>
      <c r="M97" s="134"/>
      <c r="T97" s="49"/>
      <c r="AT97" s="13" t="s">
        <v>168</v>
      </c>
      <c r="AU97" s="13" t="s">
        <v>69</v>
      </c>
    </row>
    <row r="98" spans="2:65" s="1" customFormat="1" ht="90" customHeight="1" x14ac:dyDescent="0.2">
      <c r="B98" s="28"/>
      <c r="C98" s="117" t="s">
        <v>155</v>
      </c>
      <c r="D98" s="117" t="s">
        <v>149</v>
      </c>
      <c r="E98" s="118" t="s">
        <v>197</v>
      </c>
      <c r="F98" s="119" t="s">
        <v>198</v>
      </c>
      <c r="G98" s="120" t="s">
        <v>172</v>
      </c>
      <c r="H98" s="121">
        <v>17.515999999999998</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39" x14ac:dyDescent="0.2">
      <c r="B99" s="28"/>
      <c r="D99" s="131" t="s">
        <v>168</v>
      </c>
      <c r="F99" s="132" t="s">
        <v>668</v>
      </c>
      <c r="I99" s="133"/>
      <c r="L99" s="28"/>
      <c r="M99" s="134"/>
      <c r="T99" s="49"/>
      <c r="AT99" s="13" t="s">
        <v>168</v>
      </c>
      <c r="AU99" s="13" t="s">
        <v>69</v>
      </c>
    </row>
    <row r="100" spans="2:65" s="1" customFormat="1" ht="66.75" customHeight="1" x14ac:dyDescent="0.2">
      <c r="B100" s="28"/>
      <c r="C100" s="117" t="s">
        <v>201</v>
      </c>
      <c r="D100" s="117" t="s">
        <v>149</v>
      </c>
      <c r="E100" s="118" t="s">
        <v>202</v>
      </c>
      <c r="F100" s="119" t="s">
        <v>203</v>
      </c>
      <c r="G100" s="120" t="s">
        <v>172</v>
      </c>
      <c r="H100" s="121">
        <v>1</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39" x14ac:dyDescent="0.2">
      <c r="B101" s="28"/>
      <c r="D101" s="131" t="s">
        <v>168</v>
      </c>
      <c r="F101" s="132" t="s">
        <v>205</v>
      </c>
      <c r="I101" s="133"/>
      <c r="L101" s="28"/>
      <c r="M101" s="134"/>
      <c r="T101" s="49"/>
      <c r="AT101" s="13" t="s">
        <v>168</v>
      </c>
      <c r="AU101" s="13" t="s">
        <v>69</v>
      </c>
    </row>
    <row r="102" spans="2:65" s="1" customFormat="1" ht="37.9" customHeight="1" x14ac:dyDescent="0.2">
      <c r="B102" s="28"/>
      <c r="C102" s="117" t="s">
        <v>8</v>
      </c>
      <c r="D102" s="117" t="s">
        <v>149</v>
      </c>
      <c r="E102" s="118" t="s">
        <v>206</v>
      </c>
      <c r="F102" s="119" t="s">
        <v>207</v>
      </c>
      <c r="G102" s="120" t="s">
        <v>176</v>
      </c>
      <c r="H102" s="121">
        <v>1488.86</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669</v>
      </c>
      <c r="I103" s="133"/>
      <c r="L103" s="28"/>
      <c r="M103" s="134"/>
      <c r="T103" s="49"/>
      <c r="AT103" s="13" t="s">
        <v>168</v>
      </c>
      <c r="AU103" s="13" t="s">
        <v>69</v>
      </c>
    </row>
    <row r="104" spans="2:65" s="1" customFormat="1" ht="16.5" customHeight="1" x14ac:dyDescent="0.2">
      <c r="B104" s="28"/>
      <c r="C104" s="103" t="s">
        <v>210</v>
      </c>
      <c r="D104" s="103" t="s">
        <v>135</v>
      </c>
      <c r="E104" s="104" t="s">
        <v>211</v>
      </c>
      <c r="F104" s="105" t="s">
        <v>212</v>
      </c>
      <c r="G104" s="106" t="s">
        <v>180</v>
      </c>
      <c r="H104" s="107">
        <v>3767.1350000000002</v>
      </c>
      <c r="I104" s="108"/>
      <c r="J104" s="109">
        <f>ROUND(I104*H104,2)</f>
        <v>0</v>
      </c>
      <c r="K104" s="105" t="s">
        <v>139</v>
      </c>
      <c r="L104" s="110"/>
      <c r="M104" s="111" t="s">
        <v>19</v>
      </c>
      <c r="N104" s="112" t="s">
        <v>40</v>
      </c>
      <c r="P104" s="113">
        <f>O104*H104</f>
        <v>0</v>
      </c>
      <c r="Q104" s="113">
        <v>0</v>
      </c>
      <c r="R104" s="113">
        <f>Q104*H104</f>
        <v>0</v>
      </c>
      <c r="S104" s="113">
        <v>0</v>
      </c>
      <c r="T104" s="114">
        <f>S104*H104</f>
        <v>0</v>
      </c>
      <c r="AR104" s="115" t="s">
        <v>140</v>
      </c>
      <c r="AT104" s="115" t="s">
        <v>135</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39" x14ac:dyDescent="0.2">
      <c r="B105" s="28"/>
      <c r="D105" s="131" t="s">
        <v>168</v>
      </c>
      <c r="F105" s="132" t="s">
        <v>670</v>
      </c>
      <c r="I105" s="133"/>
      <c r="L105" s="28"/>
      <c r="M105" s="134"/>
      <c r="T105" s="49"/>
      <c r="AT105" s="13" t="s">
        <v>168</v>
      </c>
      <c r="AU105" s="13" t="s">
        <v>69</v>
      </c>
    </row>
    <row r="106" spans="2:65" s="1" customFormat="1" ht="44.25" customHeight="1" x14ac:dyDescent="0.2">
      <c r="B106" s="28"/>
      <c r="C106" s="117" t="s">
        <v>161</v>
      </c>
      <c r="D106" s="117" t="s">
        <v>149</v>
      </c>
      <c r="E106" s="118" t="s">
        <v>178</v>
      </c>
      <c r="F106" s="119" t="s">
        <v>179</v>
      </c>
      <c r="G106" s="120" t="s">
        <v>180</v>
      </c>
      <c r="H106" s="121">
        <v>3767.1350000000002</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29.25" x14ac:dyDescent="0.2">
      <c r="B107" s="28"/>
      <c r="D107" s="131" t="s">
        <v>168</v>
      </c>
      <c r="F107" s="132" t="s">
        <v>671</v>
      </c>
      <c r="I107" s="133"/>
      <c r="L107" s="28"/>
      <c r="M107" s="134"/>
      <c r="T107" s="49"/>
      <c r="AT107" s="13" t="s">
        <v>168</v>
      </c>
      <c r="AU107" s="13" t="s">
        <v>69</v>
      </c>
    </row>
    <row r="108" spans="2:65" s="1" customFormat="1" ht="49.15" customHeight="1" x14ac:dyDescent="0.2">
      <c r="B108" s="28"/>
      <c r="C108" s="117" t="s">
        <v>217</v>
      </c>
      <c r="D108" s="117" t="s">
        <v>149</v>
      </c>
      <c r="E108" s="118" t="s">
        <v>186</v>
      </c>
      <c r="F108" s="119" t="s">
        <v>187</v>
      </c>
      <c r="G108" s="120" t="s">
        <v>180</v>
      </c>
      <c r="H108" s="121">
        <v>26369.945</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29.25" x14ac:dyDescent="0.2">
      <c r="B109" s="28"/>
      <c r="D109" s="131" t="s">
        <v>168</v>
      </c>
      <c r="F109" s="132" t="s">
        <v>672</v>
      </c>
      <c r="I109" s="133"/>
      <c r="L109" s="28"/>
      <c r="M109" s="134"/>
      <c r="T109" s="49"/>
      <c r="AT109" s="13" t="s">
        <v>168</v>
      </c>
      <c r="AU109" s="13" t="s">
        <v>69</v>
      </c>
    </row>
    <row r="110" spans="2:65" s="1" customFormat="1" ht="24.2" customHeight="1" x14ac:dyDescent="0.2">
      <c r="B110" s="28"/>
      <c r="C110" s="117" t="s">
        <v>164</v>
      </c>
      <c r="D110" s="117" t="s">
        <v>149</v>
      </c>
      <c r="E110" s="118" t="s">
        <v>220</v>
      </c>
      <c r="F110" s="119" t="s">
        <v>221</v>
      </c>
      <c r="G110" s="120" t="s">
        <v>172</v>
      </c>
      <c r="H110" s="121">
        <v>19.515999999999998</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48.75" x14ac:dyDescent="0.2">
      <c r="B111" s="28"/>
      <c r="D111" s="131" t="s">
        <v>168</v>
      </c>
      <c r="F111" s="132" t="s">
        <v>673</v>
      </c>
      <c r="I111" s="133"/>
      <c r="L111" s="28"/>
      <c r="M111" s="134"/>
      <c r="T111" s="49"/>
      <c r="AT111" s="13" t="s">
        <v>168</v>
      </c>
      <c r="AU111" s="13" t="s">
        <v>69</v>
      </c>
    </row>
    <row r="112" spans="2:65" s="1" customFormat="1" ht="24.2" customHeight="1" x14ac:dyDescent="0.2">
      <c r="B112" s="28"/>
      <c r="C112" s="117" t="s">
        <v>224</v>
      </c>
      <c r="D112" s="117" t="s">
        <v>149</v>
      </c>
      <c r="E112" s="118" t="s">
        <v>225</v>
      </c>
      <c r="F112" s="119" t="s">
        <v>226</v>
      </c>
      <c r="G112" s="120" t="s">
        <v>227</v>
      </c>
      <c r="H112" s="121">
        <v>17516</v>
      </c>
      <c r="I112" s="122"/>
      <c r="J112" s="123">
        <f>ROUND(I112*H112,2)</f>
        <v>0</v>
      </c>
      <c r="K112" s="119" t="s">
        <v>139</v>
      </c>
      <c r="L112" s="28"/>
      <c r="M112" s="124" t="s">
        <v>19</v>
      </c>
      <c r="N112" s="125" t="s">
        <v>40</v>
      </c>
      <c r="P112" s="113">
        <f>O112*H112</f>
        <v>0</v>
      </c>
      <c r="Q112" s="113">
        <v>0</v>
      </c>
      <c r="R112" s="113">
        <f>Q112*H112</f>
        <v>0</v>
      </c>
      <c r="S112" s="113">
        <v>0</v>
      </c>
      <c r="T112" s="114">
        <f>S112*H112</f>
        <v>0</v>
      </c>
      <c r="AR112" s="115" t="s">
        <v>142</v>
      </c>
      <c r="AT112" s="115" t="s">
        <v>149</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39" x14ac:dyDescent="0.2">
      <c r="B113" s="28"/>
      <c r="D113" s="131" t="s">
        <v>168</v>
      </c>
      <c r="F113" s="132" t="s">
        <v>668</v>
      </c>
      <c r="I113" s="133"/>
      <c r="L113" s="28"/>
      <c r="M113" s="134"/>
      <c r="T113" s="49"/>
      <c r="AT113" s="13" t="s">
        <v>168</v>
      </c>
      <c r="AU113" s="13" t="s">
        <v>69</v>
      </c>
    </row>
    <row r="114" spans="2:65" s="1" customFormat="1" ht="90" customHeight="1" x14ac:dyDescent="0.2">
      <c r="B114" s="28"/>
      <c r="C114" s="117" t="s">
        <v>195</v>
      </c>
      <c r="D114" s="117" t="s">
        <v>149</v>
      </c>
      <c r="E114" s="118" t="s">
        <v>229</v>
      </c>
      <c r="F114" s="119" t="s">
        <v>230</v>
      </c>
      <c r="G114" s="120" t="s">
        <v>138</v>
      </c>
      <c r="H114" s="121">
        <v>811</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674</v>
      </c>
      <c r="I115" s="133"/>
      <c r="L115" s="28"/>
      <c r="M115" s="134"/>
      <c r="T115" s="49"/>
      <c r="AT115" s="13" t="s">
        <v>168</v>
      </c>
      <c r="AU115" s="13" t="s">
        <v>69</v>
      </c>
    </row>
    <row r="116" spans="2:65" s="1" customFormat="1" ht="55.5" customHeight="1" x14ac:dyDescent="0.2">
      <c r="B116" s="28"/>
      <c r="C116" s="117" t="s">
        <v>233</v>
      </c>
      <c r="D116" s="117" t="s">
        <v>149</v>
      </c>
      <c r="E116" s="118" t="s">
        <v>234</v>
      </c>
      <c r="F116" s="119" t="s">
        <v>235</v>
      </c>
      <c r="G116" s="120" t="s">
        <v>180</v>
      </c>
      <c r="H116" s="121">
        <v>884.77800000000002</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48.75" x14ac:dyDescent="0.2">
      <c r="B117" s="28"/>
      <c r="D117" s="131" t="s">
        <v>168</v>
      </c>
      <c r="F117" s="132" t="s">
        <v>675</v>
      </c>
      <c r="I117" s="133"/>
      <c r="L117" s="28"/>
      <c r="M117" s="134"/>
      <c r="T117" s="49"/>
      <c r="AT117" s="13" t="s">
        <v>168</v>
      </c>
      <c r="AU117" s="13" t="s">
        <v>69</v>
      </c>
    </row>
    <row r="118" spans="2:65" s="1" customFormat="1" ht="55.5" customHeight="1" x14ac:dyDescent="0.2">
      <c r="B118" s="28"/>
      <c r="C118" s="117" t="s">
        <v>199</v>
      </c>
      <c r="D118" s="117" t="s">
        <v>149</v>
      </c>
      <c r="E118" s="118" t="s">
        <v>238</v>
      </c>
      <c r="F118" s="119" t="s">
        <v>239</v>
      </c>
      <c r="G118" s="120" t="s">
        <v>227</v>
      </c>
      <c r="H118" s="121">
        <v>180</v>
      </c>
      <c r="I118" s="122"/>
      <c r="J118" s="123">
        <f>ROUND(I118*H118,2)</f>
        <v>0</v>
      </c>
      <c r="K118" s="119" t="s">
        <v>139</v>
      </c>
      <c r="L118" s="28"/>
      <c r="M118" s="124" t="s">
        <v>19</v>
      </c>
      <c r="N118" s="125" t="s">
        <v>40</v>
      </c>
      <c r="P118" s="113">
        <f>O118*H118</f>
        <v>0</v>
      </c>
      <c r="Q118" s="113">
        <v>0</v>
      </c>
      <c r="R118" s="113">
        <f>Q118*H118</f>
        <v>0</v>
      </c>
      <c r="S118" s="113">
        <v>0</v>
      </c>
      <c r="T118" s="114">
        <f>S118*H118</f>
        <v>0</v>
      </c>
      <c r="AR118" s="115" t="s">
        <v>142</v>
      </c>
      <c r="AT118" s="115" t="s">
        <v>149</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19.5" x14ac:dyDescent="0.2">
      <c r="B119" s="28"/>
      <c r="D119" s="131" t="s">
        <v>168</v>
      </c>
      <c r="F119" s="132" t="s">
        <v>676</v>
      </c>
      <c r="I119" s="133"/>
      <c r="L119" s="28"/>
      <c r="M119" s="134"/>
      <c r="T119" s="49"/>
      <c r="AT119" s="13" t="s">
        <v>168</v>
      </c>
      <c r="AU119" s="13" t="s">
        <v>69</v>
      </c>
    </row>
    <row r="120" spans="2:65" s="1" customFormat="1" ht="55.5" customHeight="1" x14ac:dyDescent="0.2">
      <c r="B120" s="28"/>
      <c r="C120" s="117" t="s">
        <v>7</v>
      </c>
      <c r="D120" s="117" t="s">
        <v>149</v>
      </c>
      <c r="E120" s="118" t="s">
        <v>677</v>
      </c>
      <c r="F120" s="119" t="s">
        <v>678</v>
      </c>
      <c r="G120" s="120" t="s">
        <v>227</v>
      </c>
      <c r="H120" s="121">
        <v>2935</v>
      </c>
      <c r="I120" s="122"/>
      <c r="J120" s="123">
        <f>ROUND(I120*H120,2)</f>
        <v>0</v>
      </c>
      <c r="K120" s="119" t="s">
        <v>139</v>
      </c>
      <c r="L120" s="28"/>
      <c r="M120" s="124" t="s">
        <v>19</v>
      </c>
      <c r="N120" s="125" t="s">
        <v>40</v>
      </c>
      <c r="P120" s="113">
        <f>O120*H120</f>
        <v>0</v>
      </c>
      <c r="Q120" s="113">
        <v>0</v>
      </c>
      <c r="R120" s="113">
        <f>Q120*H120</f>
        <v>0</v>
      </c>
      <c r="S120" s="113">
        <v>0</v>
      </c>
      <c r="T120" s="114">
        <f>S120*H120</f>
        <v>0</v>
      </c>
      <c r="AR120" s="115" t="s">
        <v>142</v>
      </c>
      <c r="AT120" s="115" t="s">
        <v>149</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19.5" x14ac:dyDescent="0.2">
      <c r="B121" s="28"/>
      <c r="D121" s="131" t="s">
        <v>168</v>
      </c>
      <c r="F121" s="132" t="s">
        <v>679</v>
      </c>
      <c r="I121" s="133"/>
      <c r="L121" s="28"/>
      <c r="M121" s="134"/>
      <c r="T121" s="49"/>
      <c r="AT121" s="13" t="s">
        <v>168</v>
      </c>
      <c r="AU121" s="13" t="s">
        <v>69</v>
      </c>
    </row>
    <row r="122" spans="2:65" s="1" customFormat="1" ht="16.5" customHeight="1" x14ac:dyDescent="0.2">
      <c r="B122" s="28"/>
      <c r="C122" s="103" t="s">
        <v>204</v>
      </c>
      <c r="D122" s="103" t="s">
        <v>135</v>
      </c>
      <c r="E122" s="104" t="s">
        <v>680</v>
      </c>
      <c r="F122" s="105" t="s">
        <v>681</v>
      </c>
      <c r="G122" s="106" t="s">
        <v>138</v>
      </c>
      <c r="H122" s="107">
        <v>4930</v>
      </c>
      <c r="I122" s="108"/>
      <c r="J122" s="109">
        <f>ROUND(I122*H122,2)</f>
        <v>0</v>
      </c>
      <c r="K122" s="105" t="s">
        <v>139</v>
      </c>
      <c r="L122" s="110"/>
      <c r="M122" s="111" t="s">
        <v>19</v>
      </c>
      <c r="N122" s="112" t="s">
        <v>40</v>
      </c>
      <c r="P122" s="113">
        <f>O122*H122</f>
        <v>0</v>
      </c>
      <c r="Q122" s="113">
        <v>0</v>
      </c>
      <c r="R122" s="113">
        <f>Q122*H122</f>
        <v>0</v>
      </c>
      <c r="S122" s="113">
        <v>0</v>
      </c>
      <c r="T122" s="114">
        <f>S122*H122</f>
        <v>0</v>
      </c>
      <c r="AR122" s="115" t="s">
        <v>140</v>
      </c>
      <c r="AT122" s="115" t="s">
        <v>135</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682</v>
      </c>
      <c r="I123" s="133"/>
      <c r="L123" s="28"/>
      <c r="M123" s="134"/>
      <c r="T123" s="49"/>
      <c r="AT123" s="13" t="s">
        <v>168</v>
      </c>
      <c r="AU123" s="13" t="s">
        <v>69</v>
      </c>
    </row>
    <row r="124" spans="2:65" s="1" customFormat="1" ht="55.5" customHeight="1" x14ac:dyDescent="0.2">
      <c r="B124" s="28"/>
      <c r="C124" s="117" t="s">
        <v>249</v>
      </c>
      <c r="D124" s="117" t="s">
        <v>149</v>
      </c>
      <c r="E124" s="118" t="s">
        <v>234</v>
      </c>
      <c r="F124" s="119" t="s">
        <v>235</v>
      </c>
      <c r="G124" s="120" t="s">
        <v>180</v>
      </c>
      <c r="H124" s="121">
        <v>0.88700000000000001</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683</v>
      </c>
      <c r="I125" s="133"/>
      <c r="L125" s="28"/>
      <c r="M125" s="134"/>
      <c r="T125" s="49"/>
      <c r="AT125" s="13" t="s">
        <v>168</v>
      </c>
      <c r="AU125" s="13" t="s">
        <v>69</v>
      </c>
    </row>
    <row r="126" spans="2:65" s="1" customFormat="1" ht="55.5" customHeight="1" x14ac:dyDescent="0.2">
      <c r="B126" s="28"/>
      <c r="C126" s="117" t="s">
        <v>208</v>
      </c>
      <c r="D126" s="117" t="s">
        <v>149</v>
      </c>
      <c r="E126" s="118" t="s">
        <v>684</v>
      </c>
      <c r="F126" s="119" t="s">
        <v>685</v>
      </c>
      <c r="G126" s="120" t="s">
        <v>180</v>
      </c>
      <c r="H126" s="121">
        <v>5.3239999999999998</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29.25" x14ac:dyDescent="0.2">
      <c r="B127" s="28"/>
      <c r="D127" s="131" t="s">
        <v>168</v>
      </c>
      <c r="F127" s="132" t="s">
        <v>686</v>
      </c>
      <c r="I127" s="133"/>
      <c r="L127" s="28"/>
      <c r="M127" s="134"/>
      <c r="T127" s="49"/>
      <c r="AT127" s="13" t="s">
        <v>168</v>
      </c>
      <c r="AU127" s="13" t="s">
        <v>69</v>
      </c>
    </row>
    <row r="128" spans="2:65" s="1" customFormat="1" ht="55.5" customHeight="1" x14ac:dyDescent="0.2">
      <c r="B128" s="28"/>
      <c r="C128" s="117" t="s">
        <v>258</v>
      </c>
      <c r="D128" s="117" t="s">
        <v>149</v>
      </c>
      <c r="E128" s="118" t="s">
        <v>234</v>
      </c>
      <c r="F128" s="119" t="s">
        <v>235</v>
      </c>
      <c r="G128" s="120" t="s">
        <v>180</v>
      </c>
      <c r="H128" s="121">
        <v>201.101</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687</v>
      </c>
      <c r="I129" s="133"/>
      <c r="L129" s="28"/>
      <c r="M129" s="134"/>
      <c r="T129" s="49"/>
      <c r="AT129" s="13" t="s">
        <v>168</v>
      </c>
      <c r="AU129" s="13" t="s">
        <v>69</v>
      </c>
    </row>
    <row r="130" spans="2:65" s="1" customFormat="1" ht="55.5" customHeight="1" x14ac:dyDescent="0.2">
      <c r="B130" s="28"/>
      <c r="C130" s="117" t="s">
        <v>213</v>
      </c>
      <c r="D130" s="117" t="s">
        <v>149</v>
      </c>
      <c r="E130" s="118" t="s">
        <v>688</v>
      </c>
      <c r="F130" s="119" t="s">
        <v>235</v>
      </c>
      <c r="G130" s="120" t="s">
        <v>19</v>
      </c>
      <c r="H130" s="121">
        <v>0.88700000000000001</v>
      </c>
      <c r="I130" s="122"/>
      <c r="J130" s="123">
        <f>ROUND(I130*H130,2)</f>
        <v>0</v>
      </c>
      <c r="K130" s="119" t="s">
        <v>139</v>
      </c>
      <c r="L130" s="28"/>
      <c r="M130" s="124" t="s">
        <v>19</v>
      </c>
      <c r="N130" s="125" t="s">
        <v>40</v>
      </c>
      <c r="P130" s="113">
        <f>O130*H130</f>
        <v>0</v>
      </c>
      <c r="Q130" s="113">
        <v>0</v>
      </c>
      <c r="R130" s="113">
        <f>Q130*H130</f>
        <v>0</v>
      </c>
      <c r="S130" s="113">
        <v>0</v>
      </c>
      <c r="T130" s="114">
        <f>S130*H130</f>
        <v>0</v>
      </c>
      <c r="AR130" s="115" t="s">
        <v>142</v>
      </c>
      <c r="AT130" s="115" t="s">
        <v>149</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689</v>
      </c>
      <c r="I131" s="133"/>
      <c r="L131" s="28"/>
      <c r="M131" s="134"/>
      <c r="T131" s="49"/>
      <c r="AT131" s="13" t="s">
        <v>168</v>
      </c>
      <c r="AU131" s="13" t="s">
        <v>69</v>
      </c>
    </row>
    <row r="132" spans="2:65" s="1" customFormat="1" ht="55.5" customHeight="1" x14ac:dyDescent="0.2">
      <c r="B132" s="28"/>
      <c r="C132" s="117" t="s">
        <v>267</v>
      </c>
      <c r="D132" s="117" t="s">
        <v>149</v>
      </c>
      <c r="E132" s="118" t="s">
        <v>690</v>
      </c>
      <c r="F132" s="119" t="s">
        <v>685</v>
      </c>
      <c r="G132" s="120" t="s">
        <v>19</v>
      </c>
      <c r="H132" s="121">
        <v>5.3239999999999998</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29.25" x14ac:dyDescent="0.2">
      <c r="B133" s="28"/>
      <c r="D133" s="131" t="s">
        <v>168</v>
      </c>
      <c r="F133" s="132" t="s">
        <v>686</v>
      </c>
      <c r="I133" s="133"/>
      <c r="L133" s="28"/>
      <c r="M133" s="134"/>
      <c r="T133" s="49"/>
      <c r="AT133" s="13" t="s">
        <v>168</v>
      </c>
      <c r="AU133" s="13" t="s">
        <v>69</v>
      </c>
    </row>
    <row r="134" spans="2:65" s="1" customFormat="1" ht="49.15" customHeight="1" x14ac:dyDescent="0.2">
      <c r="B134" s="28"/>
      <c r="C134" s="117" t="s">
        <v>215</v>
      </c>
      <c r="D134" s="117" t="s">
        <v>149</v>
      </c>
      <c r="E134" s="118" t="s">
        <v>691</v>
      </c>
      <c r="F134" s="119" t="s">
        <v>692</v>
      </c>
      <c r="G134" s="120" t="s">
        <v>180</v>
      </c>
      <c r="H134" s="121">
        <v>0.88700000000000001</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55.5" customHeight="1" x14ac:dyDescent="0.2">
      <c r="B135" s="28"/>
      <c r="C135" s="117" t="s">
        <v>273</v>
      </c>
      <c r="D135" s="117" t="s">
        <v>149</v>
      </c>
      <c r="E135" s="118" t="s">
        <v>244</v>
      </c>
      <c r="F135" s="119" t="s">
        <v>245</v>
      </c>
      <c r="G135" s="120" t="s">
        <v>246</v>
      </c>
      <c r="H135" s="121">
        <v>187</v>
      </c>
      <c r="I135" s="122"/>
      <c r="J135" s="123">
        <f>ROUND(I135*H135,2)</f>
        <v>0</v>
      </c>
      <c r="K135" s="119" t="s">
        <v>139</v>
      </c>
      <c r="L135" s="28"/>
      <c r="M135" s="124" t="s">
        <v>19</v>
      </c>
      <c r="N135" s="125" t="s">
        <v>40</v>
      </c>
      <c r="P135" s="113">
        <f>O135*H135</f>
        <v>0</v>
      </c>
      <c r="Q135" s="113">
        <v>0</v>
      </c>
      <c r="R135" s="113">
        <f>Q135*H135</f>
        <v>0</v>
      </c>
      <c r="S135" s="113">
        <v>0</v>
      </c>
      <c r="T135" s="114">
        <f>S135*H135</f>
        <v>0</v>
      </c>
      <c r="AR135" s="115" t="s">
        <v>142</v>
      </c>
      <c r="AT135" s="115" t="s">
        <v>149</v>
      </c>
      <c r="AU135" s="115" t="s">
        <v>69</v>
      </c>
      <c r="AY135" s="13" t="s">
        <v>141</v>
      </c>
      <c r="BE135" s="116">
        <f>IF(N135="základní",J135,0)</f>
        <v>0</v>
      </c>
      <c r="BF135" s="116">
        <f>IF(N135="snížená",J135,0)</f>
        <v>0</v>
      </c>
      <c r="BG135" s="116">
        <f>IF(N135="zákl. přenesená",J135,0)</f>
        <v>0</v>
      </c>
      <c r="BH135" s="116">
        <f>IF(N135="sníž. přenesená",J135,0)</f>
        <v>0</v>
      </c>
      <c r="BI135" s="116">
        <f>IF(N135="nulová",J135,0)</f>
        <v>0</v>
      </c>
      <c r="BJ135" s="13" t="s">
        <v>77</v>
      </c>
      <c r="BK135" s="116">
        <f>ROUND(I135*H135,2)</f>
        <v>0</v>
      </c>
      <c r="BL135" s="13" t="s">
        <v>142</v>
      </c>
      <c r="BM135" s="115" t="s">
        <v>274</v>
      </c>
    </row>
    <row r="136" spans="2:65" s="1" customFormat="1" ht="58.5" x14ac:dyDescent="0.2">
      <c r="B136" s="28"/>
      <c r="D136" s="131" t="s">
        <v>168</v>
      </c>
      <c r="F136" s="132" t="s">
        <v>693</v>
      </c>
      <c r="I136" s="133"/>
      <c r="L136" s="28"/>
      <c r="M136" s="134"/>
      <c r="T136" s="49"/>
      <c r="AT136" s="13" t="s">
        <v>168</v>
      </c>
      <c r="AU136" s="13" t="s">
        <v>69</v>
      </c>
    </row>
    <row r="137" spans="2:65" s="1" customFormat="1" ht="49.15" customHeight="1" x14ac:dyDescent="0.2">
      <c r="B137" s="28"/>
      <c r="C137" s="117" t="s">
        <v>218</v>
      </c>
      <c r="D137" s="117" t="s">
        <v>149</v>
      </c>
      <c r="E137" s="118" t="s">
        <v>250</v>
      </c>
      <c r="F137" s="119" t="s">
        <v>251</v>
      </c>
      <c r="G137" s="120" t="s">
        <v>246</v>
      </c>
      <c r="H137" s="121">
        <v>73</v>
      </c>
      <c r="I137" s="122"/>
      <c r="J137" s="123">
        <f>ROUND(I137*H137,2)</f>
        <v>0</v>
      </c>
      <c r="K137" s="119" t="s">
        <v>139</v>
      </c>
      <c r="L137" s="28"/>
      <c r="M137" s="124" t="s">
        <v>19</v>
      </c>
      <c r="N137" s="125" t="s">
        <v>40</v>
      </c>
      <c r="P137" s="113">
        <f>O137*H137</f>
        <v>0</v>
      </c>
      <c r="Q137" s="113">
        <v>0</v>
      </c>
      <c r="R137" s="113">
        <f>Q137*H137</f>
        <v>0</v>
      </c>
      <c r="S137" s="113">
        <v>0</v>
      </c>
      <c r="T137" s="114">
        <f>S137*H137</f>
        <v>0</v>
      </c>
      <c r="AR137" s="115" t="s">
        <v>142</v>
      </c>
      <c r="AT137" s="115" t="s">
        <v>149</v>
      </c>
      <c r="AU137" s="115" t="s">
        <v>69</v>
      </c>
      <c r="AY137" s="13" t="s">
        <v>141</v>
      </c>
      <c r="BE137" s="116">
        <f>IF(N137="základní",J137,0)</f>
        <v>0</v>
      </c>
      <c r="BF137" s="116">
        <f>IF(N137="snížená",J137,0)</f>
        <v>0</v>
      </c>
      <c r="BG137" s="116">
        <f>IF(N137="zákl. přenesená",J137,0)</f>
        <v>0</v>
      </c>
      <c r="BH137" s="116">
        <f>IF(N137="sníž. přenesená",J137,0)</f>
        <v>0</v>
      </c>
      <c r="BI137" s="116">
        <f>IF(N137="nulová",J137,0)</f>
        <v>0</v>
      </c>
      <c r="BJ137" s="13" t="s">
        <v>77</v>
      </c>
      <c r="BK137" s="116">
        <f>ROUND(I137*H137,2)</f>
        <v>0</v>
      </c>
      <c r="BL137" s="13" t="s">
        <v>142</v>
      </c>
      <c r="BM137" s="115" t="s">
        <v>278</v>
      </c>
    </row>
    <row r="138" spans="2:65" s="1" customFormat="1" ht="19.5" x14ac:dyDescent="0.2">
      <c r="B138" s="28"/>
      <c r="D138" s="131" t="s">
        <v>168</v>
      </c>
      <c r="F138" s="132" t="s">
        <v>253</v>
      </c>
      <c r="I138" s="133"/>
      <c r="L138" s="28"/>
      <c r="M138" s="134"/>
      <c r="T138" s="49"/>
      <c r="AT138" s="13" t="s">
        <v>168</v>
      </c>
      <c r="AU138" s="13" t="s">
        <v>69</v>
      </c>
    </row>
    <row r="139" spans="2:65" s="1" customFormat="1" ht="49.15" customHeight="1" x14ac:dyDescent="0.2">
      <c r="B139" s="28"/>
      <c r="C139" s="117" t="s">
        <v>280</v>
      </c>
      <c r="D139" s="117" t="s">
        <v>149</v>
      </c>
      <c r="E139" s="118" t="s">
        <v>254</v>
      </c>
      <c r="F139" s="119" t="s">
        <v>255</v>
      </c>
      <c r="G139" s="120" t="s">
        <v>227</v>
      </c>
      <c r="H139" s="121">
        <v>6400</v>
      </c>
      <c r="I139" s="122"/>
      <c r="J139" s="123">
        <f>ROUND(I139*H139,2)</f>
        <v>0</v>
      </c>
      <c r="K139" s="119" t="s">
        <v>139</v>
      </c>
      <c r="L139" s="28"/>
      <c r="M139" s="124" t="s">
        <v>19</v>
      </c>
      <c r="N139" s="125" t="s">
        <v>40</v>
      </c>
      <c r="P139" s="113">
        <f>O139*H139</f>
        <v>0</v>
      </c>
      <c r="Q139" s="113">
        <v>0</v>
      </c>
      <c r="R139" s="113">
        <f>Q139*H139</f>
        <v>0</v>
      </c>
      <c r="S139" s="113">
        <v>0</v>
      </c>
      <c r="T139" s="114">
        <f>S139*H139</f>
        <v>0</v>
      </c>
      <c r="AR139" s="115" t="s">
        <v>142</v>
      </c>
      <c r="AT139" s="115" t="s">
        <v>149</v>
      </c>
      <c r="AU139" s="115" t="s">
        <v>69</v>
      </c>
      <c r="AY139" s="13" t="s">
        <v>141</v>
      </c>
      <c r="BE139" s="116">
        <f>IF(N139="základní",J139,0)</f>
        <v>0</v>
      </c>
      <c r="BF139" s="116">
        <f>IF(N139="snížená",J139,0)</f>
        <v>0</v>
      </c>
      <c r="BG139" s="116">
        <f>IF(N139="zákl. přenesená",J139,0)</f>
        <v>0</v>
      </c>
      <c r="BH139" s="116">
        <f>IF(N139="sníž. přenesená",J139,0)</f>
        <v>0</v>
      </c>
      <c r="BI139" s="116">
        <f>IF(N139="nulová",J139,0)</f>
        <v>0</v>
      </c>
      <c r="BJ139" s="13" t="s">
        <v>77</v>
      </c>
      <c r="BK139" s="116">
        <f>ROUND(I139*H139,2)</f>
        <v>0</v>
      </c>
      <c r="BL139" s="13" t="s">
        <v>142</v>
      </c>
      <c r="BM139" s="115" t="s">
        <v>283</v>
      </c>
    </row>
    <row r="140" spans="2:65" s="1" customFormat="1" ht="19.5" x14ac:dyDescent="0.2">
      <c r="B140" s="28"/>
      <c r="D140" s="131" t="s">
        <v>168</v>
      </c>
      <c r="F140" s="132" t="s">
        <v>694</v>
      </c>
      <c r="I140" s="133"/>
      <c r="L140" s="28"/>
      <c r="M140" s="134"/>
      <c r="T140" s="49"/>
      <c r="AT140" s="13" t="s">
        <v>168</v>
      </c>
      <c r="AU140" s="13" t="s">
        <v>69</v>
      </c>
    </row>
    <row r="141" spans="2:65" s="1" customFormat="1" ht="49.15" customHeight="1" x14ac:dyDescent="0.2">
      <c r="B141" s="28"/>
      <c r="C141" s="117" t="s">
        <v>222</v>
      </c>
      <c r="D141" s="117" t="s">
        <v>149</v>
      </c>
      <c r="E141" s="118" t="s">
        <v>259</v>
      </c>
      <c r="F141" s="119" t="s">
        <v>260</v>
      </c>
      <c r="G141" s="120" t="s">
        <v>227</v>
      </c>
      <c r="H141" s="121">
        <v>6400</v>
      </c>
      <c r="I141" s="122"/>
      <c r="J141" s="123">
        <f>ROUND(I141*H141,2)</f>
        <v>0</v>
      </c>
      <c r="K141" s="119" t="s">
        <v>139</v>
      </c>
      <c r="L141" s="28"/>
      <c r="M141" s="124" t="s">
        <v>19</v>
      </c>
      <c r="N141" s="125" t="s">
        <v>40</v>
      </c>
      <c r="P141" s="113">
        <f>O141*H141</f>
        <v>0</v>
      </c>
      <c r="Q141" s="113">
        <v>0</v>
      </c>
      <c r="R141" s="113">
        <f>Q141*H141</f>
        <v>0</v>
      </c>
      <c r="S141" s="113">
        <v>0</v>
      </c>
      <c r="T141" s="114">
        <f>S141*H141</f>
        <v>0</v>
      </c>
      <c r="AR141" s="115" t="s">
        <v>142</v>
      </c>
      <c r="AT141" s="115" t="s">
        <v>149</v>
      </c>
      <c r="AU141" s="115" t="s">
        <v>69</v>
      </c>
      <c r="AY141" s="13" t="s">
        <v>141</v>
      </c>
      <c r="BE141" s="116">
        <f>IF(N141="základní",J141,0)</f>
        <v>0</v>
      </c>
      <c r="BF141" s="116">
        <f>IF(N141="snížená",J141,0)</f>
        <v>0</v>
      </c>
      <c r="BG141" s="116">
        <f>IF(N141="zákl. přenesená",J141,0)</f>
        <v>0</v>
      </c>
      <c r="BH141" s="116">
        <f>IF(N141="sníž. přenesená",J141,0)</f>
        <v>0</v>
      </c>
      <c r="BI141" s="116">
        <f>IF(N141="nulová",J141,0)</f>
        <v>0</v>
      </c>
      <c r="BJ141" s="13" t="s">
        <v>77</v>
      </c>
      <c r="BK141" s="116">
        <f>ROUND(I141*H141,2)</f>
        <v>0</v>
      </c>
      <c r="BL141" s="13" t="s">
        <v>142</v>
      </c>
      <c r="BM141" s="115" t="s">
        <v>287</v>
      </c>
    </row>
    <row r="142" spans="2:65" s="1" customFormat="1" ht="19.5" x14ac:dyDescent="0.2">
      <c r="B142" s="28"/>
      <c r="D142" s="131" t="s">
        <v>168</v>
      </c>
      <c r="F142" s="132" t="s">
        <v>694</v>
      </c>
      <c r="I142" s="133"/>
      <c r="L142" s="28"/>
      <c r="M142" s="134"/>
      <c r="T142" s="49"/>
      <c r="AT142" s="13" t="s">
        <v>168</v>
      </c>
      <c r="AU142" s="13" t="s">
        <v>69</v>
      </c>
    </row>
    <row r="143" spans="2:65" s="1" customFormat="1" ht="33" customHeight="1" x14ac:dyDescent="0.2">
      <c r="B143" s="28"/>
      <c r="C143" s="117" t="s">
        <v>289</v>
      </c>
      <c r="D143" s="117" t="s">
        <v>149</v>
      </c>
      <c r="E143" s="118" t="s">
        <v>276</v>
      </c>
      <c r="F143" s="119" t="s">
        <v>277</v>
      </c>
      <c r="G143" s="120" t="s">
        <v>138</v>
      </c>
      <c r="H143" s="121">
        <v>350</v>
      </c>
      <c r="I143" s="122"/>
      <c r="J143" s="123">
        <f>ROUND(I143*H143,2)</f>
        <v>0</v>
      </c>
      <c r="K143" s="119" t="s">
        <v>139</v>
      </c>
      <c r="L143" s="28"/>
      <c r="M143" s="124" t="s">
        <v>19</v>
      </c>
      <c r="N143" s="125" t="s">
        <v>40</v>
      </c>
      <c r="P143" s="113">
        <f>O143*H143</f>
        <v>0</v>
      </c>
      <c r="Q143" s="113">
        <v>0</v>
      </c>
      <c r="R143" s="113">
        <f>Q143*H143</f>
        <v>0</v>
      </c>
      <c r="S143" s="113">
        <v>0</v>
      </c>
      <c r="T143" s="114">
        <f>S143*H143</f>
        <v>0</v>
      </c>
      <c r="AR143" s="115" t="s">
        <v>142</v>
      </c>
      <c r="AT143" s="115" t="s">
        <v>149</v>
      </c>
      <c r="AU143" s="115" t="s">
        <v>69</v>
      </c>
      <c r="AY143" s="13" t="s">
        <v>141</v>
      </c>
      <c r="BE143" s="116">
        <f>IF(N143="základní",J143,0)</f>
        <v>0</v>
      </c>
      <c r="BF143" s="116">
        <f>IF(N143="snížená",J143,0)</f>
        <v>0</v>
      </c>
      <c r="BG143" s="116">
        <f>IF(N143="zákl. přenesená",J143,0)</f>
        <v>0</v>
      </c>
      <c r="BH143" s="116">
        <f>IF(N143="sníž. přenesená",J143,0)</f>
        <v>0</v>
      </c>
      <c r="BI143" s="116">
        <f>IF(N143="nulová",J143,0)</f>
        <v>0</v>
      </c>
      <c r="BJ143" s="13" t="s">
        <v>77</v>
      </c>
      <c r="BK143" s="116">
        <f>ROUND(I143*H143,2)</f>
        <v>0</v>
      </c>
      <c r="BL143" s="13" t="s">
        <v>142</v>
      </c>
      <c r="BM143" s="115" t="s">
        <v>292</v>
      </c>
    </row>
    <row r="144" spans="2:65" s="1" customFormat="1" ht="19.5" x14ac:dyDescent="0.2">
      <c r="B144" s="28"/>
      <c r="D144" s="131" t="s">
        <v>168</v>
      </c>
      <c r="F144" s="132" t="s">
        <v>695</v>
      </c>
      <c r="I144" s="133"/>
      <c r="L144" s="28"/>
      <c r="M144" s="134"/>
      <c r="T144" s="49"/>
      <c r="AT144" s="13" t="s">
        <v>168</v>
      </c>
      <c r="AU144" s="13" t="s">
        <v>69</v>
      </c>
    </row>
    <row r="145" spans="2:65" s="1" customFormat="1" ht="24.2" customHeight="1" x14ac:dyDescent="0.2">
      <c r="B145" s="28"/>
      <c r="C145" s="117" t="s">
        <v>228</v>
      </c>
      <c r="D145" s="117" t="s">
        <v>149</v>
      </c>
      <c r="E145" s="118" t="s">
        <v>592</v>
      </c>
      <c r="F145" s="119" t="s">
        <v>593</v>
      </c>
      <c r="G145" s="120" t="s">
        <v>227</v>
      </c>
      <c r="H145" s="121">
        <v>57.6</v>
      </c>
      <c r="I145" s="122"/>
      <c r="J145" s="123">
        <f>ROUND(I145*H145,2)</f>
        <v>0</v>
      </c>
      <c r="K145" s="119" t="s">
        <v>139</v>
      </c>
      <c r="L145" s="28"/>
      <c r="M145" s="124" t="s">
        <v>19</v>
      </c>
      <c r="N145" s="125" t="s">
        <v>40</v>
      </c>
      <c r="P145" s="113">
        <f>O145*H145</f>
        <v>0</v>
      </c>
      <c r="Q145" s="113">
        <v>0</v>
      </c>
      <c r="R145" s="113">
        <f>Q145*H145</f>
        <v>0</v>
      </c>
      <c r="S145" s="113">
        <v>0</v>
      </c>
      <c r="T145" s="114">
        <f>S145*H145</f>
        <v>0</v>
      </c>
      <c r="AR145" s="115" t="s">
        <v>142</v>
      </c>
      <c r="AT145" s="115" t="s">
        <v>149</v>
      </c>
      <c r="AU145" s="115" t="s">
        <v>69</v>
      </c>
      <c r="AY145" s="13" t="s">
        <v>141</v>
      </c>
      <c r="BE145" s="116">
        <f>IF(N145="základní",J145,0)</f>
        <v>0</v>
      </c>
      <c r="BF145" s="116">
        <f>IF(N145="snížená",J145,0)</f>
        <v>0</v>
      </c>
      <c r="BG145" s="116">
        <f>IF(N145="zákl. přenesená",J145,0)</f>
        <v>0</v>
      </c>
      <c r="BH145" s="116">
        <f>IF(N145="sníž. přenesená",J145,0)</f>
        <v>0</v>
      </c>
      <c r="BI145" s="116">
        <f>IF(N145="nulová",J145,0)</f>
        <v>0</v>
      </c>
      <c r="BJ145" s="13" t="s">
        <v>77</v>
      </c>
      <c r="BK145" s="116">
        <f>ROUND(I145*H145,2)</f>
        <v>0</v>
      </c>
      <c r="BL145" s="13" t="s">
        <v>142</v>
      </c>
      <c r="BM145" s="115" t="s">
        <v>295</v>
      </c>
    </row>
    <row r="146" spans="2:65" s="1" customFormat="1" ht="39" x14ac:dyDescent="0.2">
      <c r="B146" s="28"/>
      <c r="D146" s="131" t="s">
        <v>168</v>
      </c>
      <c r="F146" s="132" t="s">
        <v>696</v>
      </c>
      <c r="I146" s="133"/>
      <c r="L146" s="28"/>
      <c r="M146" s="134"/>
      <c r="T146" s="49"/>
      <c r="AT146" s="13" t="s">
        <v>168</v>
      </c>
      <c r="AU146" s="13" t="s">
        <v>69</v>
      </c>
    </row>
    <row r="147" spans="2:65" s="1" customFormat="1" ht="33" customHeight="1" x14ac:dyDescent="0.2">
      <c r="B147" s="28"/>
      <c r="C147" s="117" t="s">
        <v>297</v>
      </c>
      <c r="D147" s="117" t="s">
        <v>149</v>
      </c>
      <c r="E147" s="118" t="s">
        <v>595</v>
      </c>
      <c r="F147" s="119" t="s">
        <v>596</v>
      </c>
      <c r="G147" s="120" t="s">
        <v>227</v>
      </c>
      <c r="H147" s="121">
        <v>57.6</v>
      </c>
      <c r="I147" s="122"/>
      <c r="J147" s="123">
        <f>ROUND(I147*H147,2)</f>
        <v>0</v>
      </c>
      <c r="K147" s="119" t="s">
        <v>139</v>
      </c>
      <c r="L147" s="28"/>
      <c r="M147" s="124" t="s">
        <v>19</v>
      </c>
      <c r="N147" s="125" t="s">
        <v>40</v>
      </c>
      <c r="P147" s="113">
        <f>O147*H147</f>
        <v>0</v>
      </c>
      <c r="Q147" s="113">
        <v>0</v>
      </c>
      <c r="R147" s="113">
        <f>Q147*H147</f>
        <v>0</v>
      </c>
      <c r="S147" s="113">
        <v>0</v>
      </c>
      <c r="T147" s="114">
        <f>S147*H147</f>
        <v>0</v>
      </c>
      <c r="AR147" s="115" t="s">
        <v>142</v>
      </c>
      <c r="AT147" s="115" t="s">
        <v>149</v>
      </c>
      <c r="AU147" s="115" t="s">
        <v>69</v>
      </c>
      <c r="AY147" s="13" t="s">
        <v>141</v>
      </c>
      <c r="BE147" s="116">
        <f>IF(N147="základní",J147,0)</f>
        <v>0</v>
      </c>
      <c r="BF147" s="116">
        <f>IF(N147="snížená",J147,0)</f>
        <v>0</v>
      </c>
      <c r="BG147" s="116">
        <f>IF(N147="zákl. přenesená",J147,0)</f>
        <v>0</v>
      </c>
      <c r="BH147" s="116">
        <f>IF(N147="sníž. přenesená",J147,0)</f>
        <v>0</v>
      </c>
      <c r="BI147" s="116">
        <f>IF(N147="nulová",J147,0)</f>
        <v>0</v>
      </c>
      <c r="BJ147" s="13" t="s">
        <v>77</v>
      </c>
      <c r="BK147" s="116">
        <f>ROUND(I147*H147,2)</f>
        <v>0</v>
      </c>
      <c r="BL147" s="13" t="s">
        <v>142</v>
      </c>
      <c r="BM147" s="115" t="s">
        <v>300</v>
      </c>
    </row>
    <row r="148" spans="2:65" s="1" customFormat="1" ht="39" x14ac:dyDescent="0.2">
      <c r="B148" s="28"/>
      <c r="D148" s="131" t="s">
        <v>168</v>
      </c>
      <c r="F148" s="132" t="s">
        <v>696</v>
      </c>
      <c r="I148" s="133"/>
      <c r="L148" s="28"/>
      <c r="M148" s="134"/>
      <c r="T148" s="49"/>
      <c r="AT148" s="13" t="s">
        <v>168</v>
      </c>
      <c r="AU148" s="13" t="s">
        <v>69</v>
      </c>
    </row>
    <row r="149" spans="2:65" s="1" customFormat="1" ht="16.5" customHeight="1" x14ac:dyDescent="0.2">
      <c r="B149" s="28"/>
      <c r="C149" s="117" t="s">
        <v>231</v>
      </c>
      <c r="D149" s="117" t="s">
        <v>149</v>
      </c>
      <c r="E149" s="118" t="s">
        <v>281</v>
      </c>
      <c r="F149" s="119" t="s">
        <v>282</v>
      </c>
      <c r="G149" s="120" t="s">
        <v>138</v>
      </c>
      <c r="H149" s="121">
        <v>350</v>
      </c>
      <c r="I149" s="122"/>
      <c r="J149" s="123">
        <f>ROUND(I149*H149,2)</f>
        <v>0</v>
      </c>
      <c r="K149" s="119" t="s">
        <v>139</v>
      </c>
      <c r="L149" s="28"/>
      <c r="M149" s="124" t="s">
        <v>19</v>
      </c>
      <c r="N149" s="125" t="s">
        <v>40</v>
      </c>
      <c r="P149" s="113">
        <f>O149*H149</f>
        <v>0</v>
      </c>
      <c r="Q149" s="113">
        <v>0</v>
      </c>
      <c r="R149" s="113">
        <f>Q149*H149</f>
        <v>0</v>
      </c>
      <c r="S149" s="113">
        <v>0</v>
      </c>
      <c r="T149" s="114">
        <f>S149*H149</f>
        <v>0</v>
      </c>
      <c r="AR149" s="115" t="s">
        <v>142</v>
      </c>
      <c r="AT149" s="115" t="s">
        <v>149</v>
      </c>
      <c r="AU149" s="115" t="s">
        <v>69</v>
      </c>
      <c r="AY149" s="13" t="s">
        <v>141</v>
      </c>
      <c r="BE149" s="116">
        <f>IF(N149="základní",J149,0)</f>
        <v>0</v>
      </c>
      <c r="BF149" s="116">
        <f>IF(N149="snížená",J149,0)</f>
        <v>0</v>
      </c>
      <c r="BG149" s="116">
        <f>IF(N149="zákl. přenesená",J149,0)</f>
        <v>0</v>
      </c>
      <c r="BH149" s="116">
        <f>IF(N149="sníž. přenesená",J149,0)</f>
        <v>0</v>
      </c>
      <c r="BI149" s="116">
        <f>IF(N149="nulová",J149,0)</f>
        <v>0</v>
      </c>
      <c r="BJ149" s="13" t="s">
        <v>77</v>
      </c>
      <c r="BK149" s="116">
        <f>ROUND(I149*H149,2)</f>
        <v>0</v>
      </c>
      <c r="BL149" s="13" t="s">
        <v>142</v>
      </c>
      <c r="BM149" s="115" t="s">
        <v>303</v>
      </c>
    </row>
    <row r="150" spans="2:65" s="1" customFormat="1" ht="19.5" x14ac:dyDescent="0.2">
      <c r="B150" s="28"/>
      <c r="D150" s="131" t="s">
        <v>168</v>
      </c>
      <c r="F150" s="132" t="s">
        <v>695</v>
      </c>
      <c r="I150" s="133"/>
      <c r="L150" s="28"/>
      <c r="M150" s="134"/>
      <c r="T150" s="49"/>
      <c r="AT150" s="13" t="s">
        <v>168</v>
      </c>
      <c r="AU150" s="13" t="s">
        <v>69</v>
      </c>
    </row>
    <row r="151" spans="2:65" s="1" customFormat="1" ht="16.5" customHeight="1" x14ac:dyDescent="0.2">
      <c r="B151" s="28"/>
      <c r="C151" s="117" t="s">
        <v>305</v>
      </c>
      <c r="D151" s="117" t="s">
        <v>149</v>
      </c>
      <c r="E151" s="118" t="s">
        <v>285</v>
      </c>
      <c r="F151" s="119" t="s">
        <v>286</v>
      </c>
      <c r="G151" s="120" t="s">
        <v>138</v>
      </c>
      <c r="H151" s="121">
        <v>15</v>
      </c>
      <c r="I151" s="122"/>
      <c r="J151" s="123">
        <f>ROUND(I151*H151,2)</f>
        <v>0</v>
      </c>
      <c r="K151" s="119" t="s">
        <v>139</v>
      </c>
      <c r="L151" s="28"/>
      <c r="M151" s="124" t="s">
        <v>19</v>
      </c>
      <c r="N151" s="125" t="s">
        <v>40</v>
      </c>
      <c r="P151" s="113">
        <f>O151*H151</f>
        <v>0</v>
      </c>
      <c r="Q151" s="113">
        <v>0</v>
      </c>
      <c r="R151" s="113">
        <f>Q151*H151</f>
        <v>0</v>
      </c>
      <c r="S151" s="113">
        <v>0</v>
      </c>
      <c r="T151" s="114">
        <f>S151*H151</f>
        <v>0</v>
      </c>
      <c r="AR151" s="115" t="s">
        <v>142</v>
      </c>
      <c r="AT151" s="115" t="s">
        <v>149</v>
      </c>
      <c r="AU151" s="115" t="s">
        <v>69</v>
      </c>
      <c r="AY151" s="13" t="s">
        <v>141</v>
      </c>
      <c r="BE151" s="116">
        <f>IF(N151="základní",J151,0)</f>
        <v>0</v>
      </c>
      <c r="BF151" s="116">
        <f>IF(N151="snížená",J151,0)</f>
        <v>0</v>
      </c>
      <c r="BG151" s="116">
        <f>IF(N151="zákl. přenesená",J151,0)</f>
        <v>0</v>
      </c>
      <c r="BH151" s="116">
        <f>IF(N151="sníž. přenesená",J151,0)</f>
        <v>0</v>
      </c>
      <c r="BI151" s="116">
        <f>IF(N151="nulová",J151,0)</f>
        <v>0</v>
      </c>
      <c r="BJ151" s="13" t="s">
        <v>77</v>
      </c>
      <c r="BK151" s="116">
        <f>ROUND(I151*H151,2)</f>
        <v>0</v>
      </c>
      <c r="BL151" s="13" t="s">
        <v>142</v>
      </c>
      <c r="BM151" s="115" t="s">
        <v>308</v>
      </c>
    </row>
    <row r="152" spans="2:65" s="1" customFormat="1" ht="19.5" x14ac:dyDescent="0.2">
      <c r="B152" s="28"/>
      <c r="D152" s="131" t="s">
        <v>168</v>
      </c>
      <c r="F152" s="132" t="s">
        <v>288</v>
      </c>
      <c r="I152" s="133"/>
      <c r="L152" s="28"/>
      <c r="M152" s="134"/>
      <c r="T152" s="49"/>
      <c r="AT152" s="13" t="s">
        <v>168</v>
      </c>
      <c r="AU152" s="13" t="s">
        <v>69</v>
      </c>
    </row>
    <row r="153" spans="2:65" s="1" customFormat="1" ht="16.5" customHeight="1" x14ac:dyDescent="0.2">
      <c r="B153" s="28"/>
      <c r="C153" s="117" t="s">
        <v>236</v>
      </c>
      <c r="D153" s="117" t="s">
        <v>149</v>
      </c>
      <c r="E153" s="118" t="s">
        <v>290</v>
      </c>
      <c r="F153" s="119" t="s">
        <v>291</v>
      </c>
      <c r="G153" s="120" t="s">
        <v>138</v>
      </c>
      <c r="H153" s="121">
        <v>15</v>
      </c>
      <c r="I153" s="122"/>
      <c r="J153" s="123">
        <f>ROUND(I153*H153,2)</f>
        <v>0</v>
      </c>
      <c r="K153" s="119" t="s">
        <v>139</v>
      </c>
      <c r="L153" s="28"/>
      <c r="M153" s="124" t="s">
        <v>19</v>
      </c>
      <c r="N153" s="125" t="s">
        <v>40</v>
      </c>
      <c r="P153" s="113">
        <f>O153*H153</f>
        <v>0</v>
      </c>
      <c r="Q153" s="113">
        <v>0</v>
      </c>
      <c r="R153" s="113">
        <f>Q153*H153</f>
        <v>0</v>
      </c>
      <c r="S153" s="113">
        <v>0</v>
      </c>
      <c r="T153" s="114">
        <f>S153*H153</f>
        <v>0</v>
      </c>
      <c r="AR153" s="115" t="s">
        <v>142</v>
      </c>
      <c r="AT153" s="115" t="s">
        <v>149</v>
      </c>
      <c r="AU153" s="115" t="s">
        <v>69</v>
      </c>
      <c r="AY153" s="13" t="s">
        <v>141</v>
      </c>
      <c r="BE153" s="116">
        <f>IF(N153="základní",J153,0)</f>
        <v>0</v>
      </c>
      <c r="BF153" s="116">
        <f>IF(N153="snížená",J153,0)</f>
        <v>0</v>
      </c>
      <c r="BG153" s="116">
        <f>IF(N153="zákl. přenesená",J153,0)</f>
        <v>0</v>
      </c>
      <c r="BH153" s="116">
        <f>IF(N153="sníž. přenesená",J153,0)</f>
        <v>0</v>
      </c>
      <c r="BI153" s="116">
        <f>IF(N153="nulová",J153,0)</f>
        <v>0</v>
      </c>
      <c r="BJ153" s="13" t="s">
        <v>77</v>
      </c>
      <c r="BK153" s="116">
        <f>ROUND(I153*H153,2)</f>
        <v>0</v>
      </c>
      <c r="BL153" s="13" t="s">
        <v>142</v>
      </c>
      <c r="BM153" s="115" t="s">
        <v>309</v>
      </c>
    </row>
    <row r="154" spans="2:65" s="1" customFormat="1" ht="19.5" x14ac:dyDescent="0.2">
      <c r="B154" s="28"/>
      <c r="D154" s="131" t="s">
        <v>168</v>
      </c>
      <c r="F154" s="132" t="s">
        <v>288</v>
      </c>
      <c r="I154" s="133"/>
      <c r="L154" s="28"/>
      <c r="M154" s="134"/>
      <c r="T154" s="49"/>
      <c r="AT154" s="13" t="s">
        <v>168</v>
      </c>
      <c r="AU154" s="13" t="s">
        <v>69</v>
      </c>
    </row>
    <row r="155" spans="2:65" s="1" customFormat="1" ht="16.5" customHeight="1" x14ac:dyDescent="0.2">
      <c r="B155" s="28"/>
      <c r="C155" s="117" t="s">
        <v>311</v>
      </c>
      <c r="D155" s="117" t="s">
        <v>149</v>
      </c>
      <c r="E155" s="118" t="s">
        <v>293</v>
      </c>
      <c r="F155" s="119" t="s">
        <v>294</v>
      </c>
      <c r="G155" s="120" t="s">
        <v>138</v>
      </c>
      <c r="H155" s="121">
        <v>32</v>
      </c>
      <c r="I155" s="122"/>
      <c r="J155" s="123">
        <f>ROUND(I155*H155,2)</f>
        <v>0</v>
      </c>
      <c r="K155" s="119" t="s">
        <v>139</v>
      </c>
      <c r="L155" s="28"/>
      <c r="M155" s="124" t="s">
        <v>19</v>
      </c>
      <c r="N155" s="125" t="s">
        <v>40</v>
      </c>
      <c r="P155" s="113">
        <f>O155*H155</f>
        <v>0</v>
      </c>
      <c r="Q155" s="113">
        <v>0</v>
      </c>
      <c r="R155" s="113">
        <f>Q155*H155</f>
        <v>0</v>
      </c>
      <c r="S155" s="113">
        <v>0</v>
      </c>
      <c r="T155" s="114">
        <f>S155*H155</f>
        <v>0</v>
      </c>
      <c r="AR155" s="115" t="s">
        <v>142</v>
      </c>
      <c r="AT155" s="115" t="s">
        <v>149</v>
      </c>
      <c r="AU155" s="115" t="s">
        <v>69</v>
      </c>
      <c r="AY155" s="13" t="s">
        <v>141</v>
      </c>
      <c r="BE155" s="116">
        <f>IF(N155="základní",J155,0)</f>
        <v>0</v>
      </c>
      <c r="BF155" s="116">
        <f>IF(N155="snížená",J155,0)</f>
        <v>0</v>
      </c>
      <c r="BG155" s="116">
        <f>IF(N155="zákl. přenesená",J155,0)</f>
        <v>0</v>
      </c>
      <c r="BH155" s="116">
        <f>IF(N155="sníž. přenesená",J155,0)</f>
        <v>0</v>
      </c>
      <c r="BI155" s="116">
        <f>IF(N155="nulová",J155,0)</f>
        <v>0</v>
      </c>
      <c r="BJ155" s="13" t="s">
        <v>77</v>
      </c>
      <c r="BK155" s="116">
        <f>ROUND(I155*H155,2)</f>
        <v>0</v>
      </c>
      <c r="BL155" s="13" t="s">
        <v>142</v>
      </c>
      <c r="BM155" s="115" t="s">
        <v>313</v>
      </c>
    </row>
    <row r="156" spans="2:65" s="1" customFormat="1" ht="19.5" x14ac:dyDescent="0.2">
      <c r="B156" s="28"/>
      <c r="D156" s="131" t="s">
        <v>168</v>
      </c>
      <c r="F156" s="132" t="s">
        <v>296</v>
      </c>
      <c r="I156" s="133"/>
      <c r="L156" s="28"/>
      <c r="M156" s="134"/>
      <c r="T156" s="49"/>
      <c r="AT156" s="13" t="s">
        <v>168</v>
      </c>
      <c r="AU156" s="13" t="s">
        <v>69</v>
      </c>
    </row>
    <row r="157" spans="2:65" s="1" customFormat="1" ht="16.5" customHeight="1" x14ac:dyDescent="0.2">
      <c r="B157" s="28"/>
      <c r="C157" s="117" t="s">
        <v>240</v>
      </c>
      <c r="D157" s="117" t="s">
        <v>149</v>
      </c>
      <c r="E157" s="118" t="s">
        <v>298</v>
      </c>
      <c r="F157" s="119" t="s">
        <v>299</v>
      </c>
      <c r="G157" s="120" t="s">
        <v>138</v>
      </c>
      <c r="H157" s="121">
        <v>32</v>
      </c>
      <c r="I157" s="122"/>
      <c r="J157" s="123">
        <f>ROUND(I157*H157,2)</f>
        <v>0</v>
      </c>
      <c r="K157" s="119" t="s">
        <v>139</v>
      </c>
      <c r="L157" s="28"/>
      <c r="M157" s="124" t="s">
        <v>19</v>
      </c>
      <c r="N157" s="125" t="s">
        <v>40</v>
      </c>
      <c r="P157" s="113">
        <f>O157*H157</f>
        <v>0</v>
      </c>
      <c r="Q157" s="113">
        <v>0</v>
      </c>
      <c r="R157" s="113">
        <f>Q157*H157</f>
        <v>0</v>
      </c>
      <c r="S157" s="113">
        <v>0</v>
      </c>
      <c r="T157" s="114">
        <f>S157*H157</f>
        <v>0</v>
      </c>
      <c r="AR157" s="115" t="s">
        <v>142</v>
      </c>
      <c r="AT157" s="115" t="s">
        <v>149</v>
      </c>
      <c r="AU157" s="115" t="s">
        <v>69</v>
      </c>
      <c r="AY157" s="13" t="s">
        <v>141</v>
      </c>
      <c r="BE157" s="116">
        <f>IF(N157="základní",J157,0)</f>
        <v>0</v>
      </c>
      <c r="BF157" s="116">
        <f>IF(N157="snížená",J157,0)</f>
        <v>0</v>
      </c>
      <c r="BG157" s="116">
        <f>IF(N157="zákl. přenesená",J157,0)</f>
        <v>0</v>
      </c>
      <c r="BH157" s="116">
        <f>IF(N157="sníž. přenesená",J157,0)</f>
        <v>0</v>
      </c>
      <c r="BI157" s="116">
        <f>IF(N157="nulová",J157,0)</f>
        <v>0</v>
      </c>
      <c r="BJ157" s="13" t="s">
        <v>77</v>
      </c>
      <c r="BK157" s="116">
        <f>ROUND(I157*H157,2)</f>
        <v>0</v>
      </c>
      <c r="BL157" s="13" t="s">
        <v>142</v>
      </c>
      <c r="BM157" s="115" t="s">
        <v>316</v>
      </c>
    </row>
    <row r="158" spans="2:65" s="1" customFormat="1" ht="19.5" x14ac:dyDescent="0.2">
      <c r="B158" s="28"/>
      <c r="D158" s="131" t="s">
        <v>168</v>
      </c>
      <c r="F158" s="132" t="s">
        <v>296</v>
      </c>
      <c r="I158" s="133"/>
      <c r="L158" s="28"/>
      <c r="M158" s="134"/>
      <c r="T158" s="49"/>
      <c r="AT158" s="13" t="s">
        <v>168</v>
      </c>
      <c r="AU158" s="13" t="s">
        <v>69</v>
      </c>
    </row>
    <row r="159" spans="2:65" s="1" customFormat="1" ht="24.2" customHeight="1" x14ac:dyDescent="0.2">
      <c r="B159" s="28"/>
      <c r="C159" s="117" t="s">
        <v>318</v>
      </c>
      <c r="D159" s="117" t="s">
        <v>149</v>
      </c>
      <c r="E159" s="118" t="s">
        <v>301</v>
      </c>
      <c r="F159" s="119" t="s">
        <v>302</v>
      </c>
      <c r="G159" s="120" t="s">
        <v>138</v>
      </c>
      <c r="H159" s="121">
        <v>6</v>
      </c>
      <c r="I159" s="122"/>
      <c r="J159" s="123">
        <f>ROUND(I159*H159,2)</f>
        <v>0</v>
      </c>
      <c r="K159" s="119" t="s">
        <v>139</v>
      </c>
      <c r="L159" s="28"/>
      <c r="M159" s="124" t="s">
        <v>19</v>
      </c>
      <c r="N159" s="125" t="s">
        <v>40</v>
      </c>
      <c r="P159" s="113">
        <f>O159*H159</f>
        <v>0</v>
      </c>
      <c r="Q159" s="113">
        <v>0</v>
      </c>
      <c r="R159" s="113">
        <f>Q159*H159</f>
        <v>0</v>
      </c>
      <c r="S159" s="113">
        <v>0</v>
      </c>
      <c r="T159" s="114">
        <f>S159*H159</f>
        <v>0</v>
      </c>
      <c r="AR159" s="115" t="s">
        <v>142</v>
      </c>
      <c r="AT159" s="115" t="s">
        <v>149</v>
      </c>
      <c r="AU159" s="115" t="s">
        <v>69</v>
      </c>
      <c r="AY159" s="13" t="s">
        <v>141</v>
      </c>
      <c r="BE159" s="116">
        <f>IF(N159="základní",J159,0)</f>
        <v>0</v>
      </c>
      <c r="BF159" s="116">
        <f>IF(N159="snížená",J159,0)</f>
        <v>0</v>
      </c>
      <c r="BG159" s="116">
        <f>IF(N159="zákl. přenesená",J159,0)</f>
        <v>0</v>
      </c>
      <c r="BH159" s="116">
        <f>IF(N159="sníž. přenesená",J159,0)</f>
        <v>0</v>
      </c>
      <c r="BI159" s="116">
        <f>IF(N159="nulová",J159,0)</f>
        <v>0</v>
      </c>
      <c r="BJ159" s="13" t="s">
        <v>77</v>
      </c>
      <c r="BK159" s="116">
        <f>ROUND(I159*H159,2)</f>
        <v>0</v>
      </c>
      <c r="BL159" s="13" t="s">
        <v>142</v>
      </c>
      <c r="BM159" s="115" t="s">
        <v>321</v>
      </c>
    </row>
    <row r="160" spans="2:65" s="1" customFormat="1" ht="19.5" x14ac:dyDescent="0.2">
      <c r="B160" s="28"/>
      <c r="D160" s="131" t="s">
        <v>168</v>
      </c>
      <c r="F160" s="132" t="s">
        <v>697</v>
      </c>
      <c r="I160" s="133"/>
      <c r="L160" s="28"/>
      <c r="M160" s="134"/>
      <c r="T160" s="49"/>
      <c r="AT160" s="13" t="s">
        <v>168</v>
      </c>
      <c r="AU160" s="13" t="s">
        <v>69</v>
      </c>
    </row>
    <row r="161" spans="2:65" s="1" customFormat="1" ht="37.9" customHeight="1" x14ac:dyDescent="0.2">
      <c r="B161" s="28"/>
      <c r="C161" s="117" t="s">
        <v>242</v>
      </c>
      <c r="D161" s="117" t="s">
        <v>149</v>
      </c>
      <c r="E161" s="118" t="s">
        <v>306</v>
      </c>
      <c r="F161" s="119" t="s">
        <v>307</v>
      </c>
      <c r="G161" s="120" t="s">
        <v>138</v>
      </c>
      <c r="H161" s="121">
        <v>6</v>
      </c>
      <c r="I161" s="122"/>
      <c r="J161" s="123">
        <f>ROUND(I161*H161,2)</f>
        <v>0</v>
      </c>
      <c r="K161" s="119" t="s">
        <v>139</v>
      </c>
      <c r="L161" s="28"/>
      <c r="M161" s="124" t="s">
        <v>19</v>
      </c>
      <c r="N161" s="125" t="s">
        <v>40</v>
      </c>
      <c r="P161" s="113">
        <f>O161*H161</f>
        <v>0</v>
      </c>
      <c r="Q161" s="113">
        <v>0</v>
      </c>
      <c r="R161" s="113">
        <f>Q161*H161</f>
        <v>0</v>
      </c>
      <c r="S161" s="113">
        <v>0</v>
      </c>
      <c r="T161" s="114">
        <f>S161*H161</f>
        <v>0</v>
      </c>
      <c r="AR161" s="115" t="s">
        <v>142</v>
      </c>
      <c r="AT161" s="115" t="s">
        <v>149</v>
      </c>
      <c r="AU161" s="115" t="s">
        <v>69</v>
      </c>
      <c r="AY161" s="13" t="s">
        <v>141</v>
      </c>
      <c r="BE161" s="116">
        <f>IF(N161="základní",J161,0)</f>
        <v>0</v>
      </c>
      <c r="BF161" s="116">
        <f>IF(N161="snížená",J161,0)</f>
        <v>0</v>
      </c>
      <c r="BG161" s="116">
        <f>IF(N161="zákl. přenesená",J161,0)</f>
        <v>0</v>
      </c>
      <c r="BH161" s="116">
        <f>IF(N161="sníž. přenesená",J161,0)</f>
        <v>0</v>
      </c>
      <c r="BI161" s="116">
        <f>IF(N161="nulová",J161,0)</f>
        <v>0</v>
      </c>
      <c r="BJ161" s="13" t="s">
        <v>77</v>
      </c>
      <c r="BK161" s="116">
        <f>ROUND(I161*H161,2)</f>
        <v>0</v>
      </c>
      <c r="BL161" s="13" t="s">
        <v>142</v>
      </c>
      <c r="BM161" s="115" t="s">
        <v>322</v>
      </c>
    </row>
    <row r="162" spans="2:65" s="1" customFormat="1" ht="19.5" x14ac:dyDescent="0.2">
      <c r="B162" s="28"/>
      <c r="D162" s="131" t="s">
        <v>168</v>
      </c>
      <c r="F162" s="132" t="s">
        <v>697</v>
      </c>
      <c r="I162" s="133"/>
      <c r="L162" s="28"/>
      <c r="M162" s="134"/>
      <c r="T162" s="49"/>
      <c r="AT162" s="13" t="s">
        <v>168</v>
      </c>
      <c r="AU162" s="13" t="s">
        <v>69</v>
      </c>
    </row>
    <row r="163" spans="2:65" s="1" customFormat="1" ht="16.5" customHeight="1" x14ac:dyDescent="0.2">
      <c r="B163" s="28"/>
      <c r="C163" s="117" t="s">
        <v>323</v>
      </c>
      <c r="D163" s="117" t="s">
        <v>149</v>
      </c>
      <c r="E163" s="118" t="s">
        <v>159</v>
      </c>
      <c r="F163" s="119" t="s">
        <v>160</v>
      </c>
      <c r="G163" s="120" t="s">
        <v>138</v>
      </c>
      <c r="H163" s="121">
        <v>44</v>
      </c>
      <c r="I163" s="122"/>
      <c r="J163" s="123">
        <f>ROUND(I163*H163,2)</f>
        <v>0</v>
      </c>
      <c r="K163" s="119" t="s">
        <v>139</v>
      </c>
      <c r="L163" s="28"/>
      <c r="M163" s="124" t="s">
        <v>19</v>
      </c>
      <c r="N163" s="125" t="s">
        <v>40</v>
      </c>
      <c r="P163" s="113">
        <f>O163*H163</f>
        <v>0</v>
      </c>
      <c r="Q163" s="113">
        <v>0</v>
      </c>
      <c r="R163" s="113">
        <f>Q163*H163</f>
        <v>0</v>
      </c>
      <c r="S163" s="113">
        <v>0</v>
      </c>
      <c r="T163" s="114">
        <f>S163*H163</f>
        <v>0</v>
      </c>
      <c r="AR163" s="115" t="s">
        <v>142</v>
      </c>
      <c r="AT163" s="115" t="s">
        <v>149</v>
      </c>
      <c r="AU163" s="115" t="s">
        <v>69</v>
      </c>
      <c r="AY163" s="13" t="s">
        <v>141</v>
      </c>
      <c r="BE163" s="116">
        <f>IF(N163="základní",J163,0)</f>
        <v>0</v>
      </c>
      <c r="BF163" s="116">
        <f>IF(N163="snížená",J163,0)</f>
        <v>0</v>
      </c>
      <c r="BG163" s="116">
        <f>IF(N163="zákl. přenesená",J163,0)</f>
        <v>0</v>
      </c>
      <c r="BH163" s="116">
        <f>IF(N163="sníž. přenesená",J163,0)</f>
        <v>0</v>
      </c>
      <c r="BI163" s="116">
        <f>IF(N163="nulová",J163,0)</f>
        <v>0</v>
      </c>
      <c r="BJ163" s="13" t="s">
        <v>77</v>
      </c>
      <c r="BK163" s="116">
        <f>ROUND(I163*H163,2)</f>
        <v>0</v>
      </c>
      <c r="BL163" s="13" t="s">
        <v>142</v>
      </c>
      <c r="BM163" s="115" t="s">
        <v>326</v>
      </c>
    </row>
    <row r="164" spans="2:65" s="1" customFormat="1" ht="19.5" x14ac:dyDescent="0.2">
      <c r="B164" s="28"/>
      <c r="D164" s="131" t="s">
        <v>168</v>
      </c>
      <c r="F164" s="132" t="s">
        <v>698</v>
      </c>
      <c r="I164" s="133"/>
      <c r="L164" s="28"/>
      <c r="M164" s="134"/>
      <c r="T164" s="49"/>
      <c r="AT164" s="13" t="s">
        <v>168</v>
      </c>
      <c r="AU164" s="13" t="s">
        <v>69</v>
      </c>
    </row>
    <row r="165" spans="2:65" s="1" customFormat="1" ht="44.25" customHeight="1" x14ac:dyDescent="0.2">
      <c r="B165" s="28"/>
      <c r="C165" s="117" t="s">
        <v>247</v>
      </c>
      <c r="D165" s="117" t="s">
        <v>149</v>
      </c>
      <c r="E165" s="118" t="s">
        <v>156</v>
      </c>
      <c r="F165" s="119" t="s">
        <v>312</v>
      </c>
      <c r="G165" s="120" t="s">
        <v>138</v>
      </c>
      <c r="H165" s="121">
        <v>44</v>
      </c>
      <c r="I165" s="122"/>
      <c r="J165" s="123">
        <f>ROUND(I165*H165,2)</f>
        <v>0</v>
      </c>
      <c r="K165" s="119" t="s">
        <v>139</v>
      </c>
      <c r="L165" s="28"/>
      <c r="M165" s="124" t="s">
        <v>19</v>
      </c>
      <c r="N165" s="125" t="s">
        <v>40</v>
      </c>
      <c r="P165" s="113">
        <f>O165*H165</f>
        <v>0</v>
      </c>
      <c r="Q165" s="113">
        <v>0</v>
      </c>
      <c r="R165" s="113">
        <f>Q165*H165</f>
        <v>0</v>
      </c>
      <c r="S165" s="113">
        <v>0</v>
      </c>
      <c r="T165" s="114">
        <f>S165*H165</f>
        <v>0</v>
      </c>
      <c r="AR165" s="115" t="s">
        <v>142</v>
      </c>
      <c r="AT165" s="115" t="s">
        <v>149</v>
      </c>
      <c r="AU165" s="115" t="s">
        <v>69</v>
      </c>
      <c r="AY165" s="13" t="s">
        <v>141</v>
      </c>
      <c r="BE165" s="116">
        <f>IF(N165="základní",J165,0)</f>
        <v>0</v>
      </c>
      <c r="BF165" s="116">
        <f>IF(N165="snížená",J165,0)</f>
        <v>0</v>
      </c>
      <c r="BG165" s="116">
        <f>IF(N165="zákl. přenesená",J165,0)</f>
        <v>0</v>
      </c>
      <c r="BH165" s="116">
        <f>IF(N165="sníž. přenesená",J165,0)</f>
        <v>0</v>
      </c>
      <c r="BI165" s="116">
        <f>IF(N165="nulová",J165,0)</f>
        <v>0</v>
      </c>
      <c r="BJ165" s="13" t="s">
        <v>77</v>
      </c>
      <c r="BK165" s="116">
        <f>ROUND(I165*H165,2)</f>
        <v>0</v>
      </c>
      <c r="BL165" s="13" t="s">
        <v>142</v>
      </c>
      <c r="BM165" s="115" t="s">
        <v>330</v>
      </c>
    </row>
    <row r="166" spans="2:65" s="1" customFormat="1" ht="19.5" x14ac:dyDescent="0.2">
      <c r="B166" s="28"/>
      <c r="D166" s="131" t="s">
        <v>168</v>
      </c>
      <c r="F166" s="132" t="s">
        <v>698</v>
      </c>
      <c r="I166" s="133"/>
      <c r="L166" s="28"/>
      <c r="M166" s="134"/>
      <c r="T166" s="49"/>
      <c r="AT166" s="13" t="s">
        <v>168</v>
      </c>
      <c r="AU166" s="13" t="s">
        <v>69</v>
      </c>
    </row>
    <row r="167" spans="2:65" s="1" customFormat="1" ht="44.25" customHeight="1" x14ac:dyDescent="0.2">
      <c r="B167" s="28"/>
      <c r="C167" s="117" t="s">
        <v>420</v>
      </c>
      <c r="D167" s="117" t="s">
        <v>149</v>
      </c>
      <c r="E167" s="118" t="s">
        <v>314</v>
      </c>
      <c r="F167" s="119" t="s">
        <v>315</v>
      </c>
      <c r="G167" s="120" t="s">
        <v>180</v>
      </c>
      <c r="H167" s="121">
        <v>513.88</v>
      </c>
      <c r="I167" s="122"/>
      <c r="J167" s="123">
        <f>ROUND(I167*H167,2)</f>
        <v>0</v>
      </c>
      <c r="K167" s="119" t="s">
        <v>139</v>
      </c>
      <c r="L167" s="28"/>
      <c r="M167" s="124" t="s">
        <v>19</v>
      </c>
      <c r="N167" s="125" t="s">
        <v>40</v>
      </c>
      <c r="P167" s="113">
        <f>O167*H167</f>
        <v>0</v>
      </c>
      <c r="Q167" s="113">
        <v>0</v>
      </c>
      <c r="R167" s="113">
        <f>Q167*H167</f>
        <v>0</v>
      </c>
      <c r="S167" s="113">
        <v>0</v>
      </c>
      <c r="T167" s="114">
        <f>S167*H167</f>
        <v>0</v>
      </c>
      <c r="AR167" s="115" t="s">
        <v>142</v>
      </c>
      <c r="AT167" s="115" t="s">
        <v>149</v>
      </c>
      <c r="AU167" s="115" t="s">
        <v>69</v>
      </c>
      <c r="AY167" s="13" t="s">
        <v>141</v>
      </c>
      <c r="BE167" s="116">
        <f>IF(N167="základní",J167,0)</f>
        <v>0</v>
      </c>
      <c r="BF167" s="116">
        <f>IF(N167="snížená",J167,0)</f>
        <v>0</v>
      </c>
      <c r="BG167" s="116">
        <f>IF(N167="zákl. přenesená",J167,0)</f>
        <v>0</v>
      </c>
      <c r="BH167" s="116">
        <f>IF(N167="sníž. přenesená",J167,0)</f>
        <v>0</v>
      </c>
      <c r="BI167" s="116">
        <f>IF(N167="nulová",J167,0)</f>
        <v>0</v>
      </c>
      <c r="BJ167" s="13" t="s">
        <v>77</v>
      </c>
      <c r="BK167" s="116">
        <f>ROUND(I167*H167,2)</f>
        <v>0</v>
      </c>
      <c r="BL167" s="13" t="s">
        <v>142</v>
      </c>
      <c r="BM167" s="115" t="s">
        <v>421</v>
      </c>
    </row>
    <row r="168" spans="2:65" s="1" customFormat="1" ht="19.5" x14ac:dyDescent="0.2">
      <c r="B168" s="28"/>
      <c r="D168" s="131" t="s">
        <v>168</v>
      </c>
      <c r="F168" s="132" t="s">
        <v>317</v>
      </c>
      <c r="I168" s="133"/>
      <c r="L168" s="28"/>
      <c r="M168" s="134"/>
      <c r="T168" s="49"/>
      <c r="AT168" s="13" t="s">
        <v>168</v>
      </c>
      <c r="AU168" s="13" t="s">
        <v>69</v>
      </c>
    </row>
    <row r="169" spans="2:65" s="1" customFormat="1" ht="24.2" customHeight="1" x14ac:dyDescent="0.2">
      <c r="B169" s="28"/>
      <c r="C169" s="117" t="s">
        <v>252</v>
      </c>
      <c r="D169" s="117" t="s">
        <v>149</v>
      </c>
      <c r="E169" s="118" t="s">
        <v>319</v>
      </c>
      <c r="F169" s="119" t="s">
        <v>320</v>
      </c>
      <c r="G169" s="120" t="s">
        <v>180</v>
      </c>
      <c r="H169" s="121">
        <v>513.88</v>
      </c>
      <c r="I169" s="122"/>
      <c r="J169" s="123">
        <f>ROUND(I169*H169,2)</f>
        <v>0</v>
      </c>
      <c r="K169" s="119" t="s">
        <v>139</v>
      </c>
      <c r="L169" s="28"/>
      <c r="M169" s="124" t="s">
        <v>19</v>
      </c>
      <c r="N169" s="125" t="s">
        <v>40</v>
      </c>
      <c r="P169" s="113">
        <f>O169*H169</f>
        <v>0</v>
      </c>
      <c r="Q169" s="113">
        <v>0</v>
      </c>
      <c r="R169" s="113">
        <f>Q169*H169</f>
        <v>0</v>
      </c>
      <c r="S169" s="113">
        <v>0</v>
      </c>
      <c r="T169" s="114">
        <f>S169*H169</f>
        <v>0</v>
      </c>
      <c r="AR169" s="115" t="s">
        <v>142</v>
      </c>
      <c r="AT169" s="115" t="s">
        <v>149</v>
      </c>
      <c r="AU169" s="115" t="s">
        <v>69</v>
      </c>
      <c r="AY169" s="13" t="s">
        <v>141</v>
      </c>
      <c r="BE169" s="116">
        <f>IF(N169="základní",J169,0)</f>
        <v>0</v>
      </c>
      <c r="BF169" s="116">
        <f>IF(N169="snížená",J169,0)</f>
        <v>0</v>
      </c>
      <c r="BG169" s="116">
        <f>IF(N169="zákl. přenesená",J169,0)</f>
        <v>0</v>
      </c>
      <c r="BH169" s="116">
        <f>IF(N169="sníž. přenesená",J169,0)</f>
        <v>0</v>
      </c>
      <c r="BI169" s="116">
        <f>IF(N169="nulová",J169,0)</f>
        <v>0</v>
      </c>
      <c r="BJ169" s="13" t="s">
        <v>77</v>
      </c>
      <c r="BK169" s="116">
        <f>ROUND(I169*H169,2)</f>
        <v>0</v>
      </c>
      <c r="BL169" s="13" t="s">
        <v>142</v>
      </c>
      <c r="BM169" s="115" t="s">
        <v>423</v>
      </c>
    </row>
    <row r="170" spans="2:65" s="1" customFormat="1" ht="19.5" x14ac:dyDescent="0.2">
      <c r="B170" s="28"/>
      <c r="D170" s="131" t="s">
        <v>168</v>
      </c>
      <c r="F170" s="132" t="s">
        <v>317</v>
      </c>
      <c r="I170" s="133"/>
      <c r="L170" s="28"/>
      <c r="M170" s="134"/>
      <c r="T170" s="49"/>
      <c r="AT170" s="13" t="s">
        <v>168</v>
      </c>
      <c r="AU170" s="13" t="s">
        <v>69</v>
      </c>
    </row>
    <row r="171" spans="2:65" s="1" customFormat="1" ht="55.5" customHeight="1" x14ac:dyDescent="0.2">
      <c r="B171" s="28"/>
      <c r="C171" s="117" t="s">
        <v>425</v>
      </c>
      <c r="D171" s="117" t="s">
        <v>149</v>
      </c>
      <c r="E171" s="118" t="s">
        <v>234</v>
      </c>
      <c r="F171" s="119" t="s">
        <v>235</v>
      </c>
      <c r="G171" s="120" t="s">
        <v>180</v>
      </c>
      <c r="H171" s="121">
        <v>513.88</v>
      </c>
      <c r="I171" s="122"/>
      <c r="J171" s="123">
        <f>ROUND(I171*H171,2)</f>
        <v>0</v>
      </c>
      <c r="K171" s="119" t="s">
        <v>139</v>
      </c>
      <c r="L171" s="28"/>
      <c r="M171" s="124" t="s">
        <v>19</v>
      </c>
      <c r="N171" s="125" t="s">
        <v>40</v>
      </c>
      <c r="P171" s="113">
        <f>O171*H171</f>
        <v>0</v>
      </c>
      <c r="Q171" s="113">
        <v>0</v>
      </c>
      <c r="R171" s="113">
        <f>Q171*H171</f>
        <v>0</v>
      </c>
      <c r="S171" s="113">
        <v>0</v>
      </c>
      <c r="T171" s="114">
        <f>S171*H171</f>
        <v>0</v>
      </c>
      <c r="AR171" s="115" t="s">
        <v>142</v>
      </c>
      <c r="AT171" s="115" t="s">
        <v>149</v>
      </c>
      <c r="AU171" s="115" t="s">
        <v>69</v>
      </c>
      <c r="AY171" s="13" t="s">
        <v>141</v>
      </c>
      <c r="BE171" s="116">
        <f>IF(N171="základní",J171,0)</f>
        <v>0</v>
      </c>
      <c r="BF171" s="116">
        <f>IF(N171="snížená",J171,0)</f>
        <v>0</v>
      </c>
      <c r="BG171" s="116">
        <f>IF(N171="zákl. přenesená",J171,0)</f>
        <v>0</v>
      </c>
      <c r="BH171" s="116">
        <f>IF(N171="sníž. přenesená",J171,0)</f>
        <v>0</v>
      </c>
      <c r="BI171" s="116">
        <f>IF(N171="nulová",J171,0)</f>
        <v>0</v>
      </c>
      <c r="BJ171" s="13" t="s">
        <v>77</v>
      </c>
      <c r="BK171" s="116">
        <f>ROUND(I171*H171,2)</f>
        <v>0</v>
      </c>
      <c r="BL171" s="13" t="s">
        <v>142</v>
      </c>
      <c r="BM171" s="115" t="s">
        <v>426</v>
      </c>
    </row>
    <row r="172" spans="2:65" s="1" customFormat="1" ht="19.5" x14ac:dyDescent="0.2">
      <c r="B172" s="28"/>
      <c r="D172" s="131" t="s">
        <v>168</v>
      </c>
      <c r="F172" s="132" t="s">
        <v>317</v>
      </c>
      <c r="I172" s="133"/>
      <c r="L172" s="28"/>
      <c r="M172" s="134"/>
      <c r="T172" s="49"/>
      <c r="AT172" s="13" t="s">
        <v>168</v>
      </c>
      <c r="AU172" s="13" t="s">
        <v>69</v>
      </c>
    </row>
    <row r="173" spans="2:65" s="1" customFormat="1" ht="44.25" customHeight="1" x14ac:dyDescent="0.2">
      <c r="B173" s="28"/>
      <c r="C173" s="117" t="s">
        <v>256</v>
      </c>
      <c r="D173" s="117" t="s">
        <v>149</v>
      </c>
      <c r="E173" s="118" t="s">
        <v>324</v>
      </c>
      <c r="F173" s="119" t="s">
        <v>325</v>
      </c>
      <c r="G173" s="120" t="s">
        <v>138</v>
      </c>
      <c r="H173" s="121">
        <v>8</v>
      </c>
      <c r="I173" s="122"/>
      <c r="J173" s="123">
        <f>ROUND(I173*H173,2)</f>
        <v>0</v>
      </c>
      <c r="K173" s="119" t="s">
        <v>139</v>
      </c>
      <c r="L173" s="28"/>
      <c r="M173" s="124" t="s">
        <v>19</v>
      </c>
      <c r="N173" s="125" t="s">
        <v>40</v>
      </c>
      <c r="P173" s="113">
        <f>O173*H173</f>
        <v>0</v>
      </c>
      <c r="Q173" s="113">
        <v>0</v>
      </c>
      <c r="R173" s="113">
        <f>Q173*H173</f>
        <v>0</v>
      </c>
      <c r="S173" s="113">
        <v>0</v>
      </c>
      <c r="T173" s="114">
        <f>S173*H173</f>
        <v>0</v>
      </c>
      <c r="AR173" s="115" t="s">
        <v>142</v>
      </c>
      <c r="AT173" s="115" t="s">
        <v>149</v>
      </c>
      <c r="AU173" s="115" t="s">
        <v>69</v>
      </c>
      <c r="AY173" s="13" t="s">
        <v>141</v>
      </c>
      <c r="BE173" s="116">
        <f>IF(N173="základní",J173,0)</f>
        <v>0</v>
      </c>
      <c r="BF173" s="116">
        <f>IF(N173="snížená",J173,0)</f>
        <v>0</v>
      </c>
      <c r="BG173" s="116">
        <f>IF(N173="zákl. přenesená",J173,0)</f>
        <v>0</v>
      </c>
      <c r="BH173" s="116">
        <f>IF(N173="sníž. přenesená",J173,0)</f>
        <v>0</v>
      </c>
      <c r="BI173" s="116">
        <f>IF(N173="nulová",J173,0)</f>
        <v>0</v>
      </c>
      <c r="BJ173" s="13" t="s">
        <v>77</v>
      </c>
      <c r="BK173" s="116">
        <f>ROUND(I173*H173,2)</f>
        <v>0</v>
      </c>
      <c r="BL173" s="13" t="s">
        <v>142</v>
      </c>
      <c r="BM173" s="115" t="s">
        <v>429</v>
      </c>
    </row>
    <row r="174" spans="2:65" s="1" customFormat="1" ht="19.5" x14ac:dyDescent="0.2">
      <c r="B174" s="28"/>
      <c r="D174" s="131" t="s">
        <v>168</v>
      </c>
      <c r="F174" s="132" t="s">
        <v>327</v>
      </c>
      <c r="I174" s="133"/>
      <c r="L174" s="28"/>
      <c r="M174" s="134"/>
      <c r="T174" s="49"/>
      <c r="AT174" s="13" t="s">
        <v>168</v>
      </c>
      <c r="AU174" s="13" t="s">
        <v>69</v>
      </c>
    </row>
    <row r="175" spans="2:65" s="1" customFormat="1" ht="44.25" customHeight="1" x14ac:dyDescent="0.2">
      <c r="B175" s="28"/>
      <c r="C175" s="117" t="s">
        <v>431</v>
      </c>
      <c r="D175" s="117" t="s">
        <v>149</v>
      </c>
      <c r="E175" s="118" t="s">
        <v>328</v>
      </c>
      <c r="F175" s="119" t="s">
        <v>329</v>
      </c>
      <c r="G175" s="120" t="s">
        <v>138</v>
      </c>
      <c r="H175" s="121">
        <v>11</v>
      </c>
      <c r="I175" s="122"/>
      <c r="J175" s="123">
        <f>ROUND(I175*H175,2)</f>
        <v>0</v>
      </c>
      <c r="K175" s="119" t="s">
        <v>139</v>
      </c>
      <c r="L175" s="28"/>
      <c r="M175" s="124" t="s">
        <v>19</v>
      </c>
      <c r="N175" s="125" t="s">
        <v>40</v>
      </c>
      <c r="P175" s="113">
        <f>O175*H175</f>
        <v>0</v>
      </c>
      <c r="Q175" s="113">
        <v>0</v>
      </c>
      <c r="R175" s="113">
        <f>Q175*H175</f>
        <v>0</v>
      </c>
      <c r="S175" s="113">
        <v>0</v>
      </c>
      <c r="T175" s="114">
        <f>S175*H175</f>
        <v>0</v>
      </c>
      <c r="AR175" s="115" t="s">
        <v>142</v>
      </c>
      <c r="AT175" s="115" t="s">
        <v>149</v>
      </c>
      <c r="AU175" s="115" t="s">
        <v>69</v>
      </c>
      <c r="AY175" s="13" t="s">
        <v>141</v>
      </c>
      <c r="BE175" s="116">
        <f>IF(N175="základní",J175,0)</f>
        <v>0</v>
      </c>
      <c r="BF175" s="116">
        <f>IF(N175="snížená",J175,0)</f>
        <v>0</v>
      </c>
      <c r="BG175" s="116">
        <f>IF(N175="zákl. přenesená",J175,0)</f>
        <v>0</v>
      </c>
      <c r="BH175" s="116">
        <f>IF(N175="sníž. přenesená",J175,0)</f>
        <v>0</v>
      </c>
      <c r="BI175" s="116">
        <f>IF(N175="nulová",J175,0)</f>
        <v>0</v>
      </c>
      <c r="BJ175" s="13" t="s">
        <v>77</v>
      </c>
      <c r="BK175" s="116">
        <f>ROUND(I175*H175,2)</f>
        <v>0</v>
      </c>
      <c r="BL175" s="13" t="s">
        <v>142</v>
      </c>
      <c r="BM175" s="115" t="s">
        <v>434</v>
      </c>
    </row>
    <row r="176" spans="2:65" s="1" customFormat="1" ht="29.25" x14ac:dyDescent="0.2">
      <c r="B176" s="28"/>
      <c r="D176" s="131" t="s">
        <v>168</v>
      </c>
      <c r="F176" s="132" t="s">
        <v>331</v>
      </c>
      <c r="I176" s="133"/>
      <c r="L176" s="28"/>
      <c r="M176" s="135"/>
      <c r="N176" s="128"/>
      <c r="O176" s="128"/>
      <c r="P176" s="128"/>
      <c r="Q176" s="128"/>
      <c r="R176" s="128"/>
      <c r="S176" s="128"/>
      <c r="T176" s="136"/>
      <c r="AT176" s="13" t="s">
        <v>168</v>
      </c>
      <c r="AU176" s="13" t="s">
        <v>69</v>
      </c>
    </row>
    <row r="177" spans="2:12" s="1" customFormat="1" ht="6.95" customHeight="1" x14ac:dyDescent="0.2">
      <c r="B177" s="37"/>
      <c r="C177" s="38"/>
      <c r="D177" s="38"/>
      <c r="E177" s="38"/>
      <c r="F177" s="38"/>
      <c r="G177" s="38"/>
      <c r="H177" s="38"/>
      <c r="I177" s="38"/>
      <c r="J177" s="38"/>
      <c r="K177" s="38"/>
      <c r="L177" s="28"/>
    </row>
  </sheetData>
  <sheetProtection algorithmName="SHA-512" hashValue="g+TrElWQ226Ar3a96IsN1psM01InKcZ5B3W0/aEEKz9ecCc0nt7KpQ1i3/g9p0zw3yXP09787X8/KfIEea9BeA==" saltValue="T89uV8H2IZd+YC84lM4Rl5dZg7AsCEBaRI8os0kGBj2pFzC4KYJKhR6v/c0U2BZlkNd7IQediZcK2pq+fP/WPg==" spinCount="100000" sheet="1" objects="1" scenarios="1" formatColumns="0" formatRows="0" autoFilter="0"/>
  <autoFilter ref="C78:K176" xr:uid="{00000000-0009-0000-0000-000006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37"/>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97</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699</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ROUND((SUM(BE79:BE236)),  2)</f>
        <v>0</v>
      </c>
      <c r="I33" s="85">
        <v>0.21</v>
      </c>
      <c r="J33" s="84">
        <f>ROUND(((SUM(BE79:BE236))*I33),  2)</f>
        <v>0</v>
      </c>
      <c r="L33" s="28"/>
    </row>
    <row r="34" spans="2:12" s="1" customFormat="1" ht="14.45" customHeight="1" x14ac:dyDescent="0.2">
      <c r="B34" s="28"/>
      <c r="E34" s="23" t="s">
        <v>41</v>
      </c>
      <c r="F34" s="84">
        <f>ROUND((SUM(BF79:BF236)),  2)</f>
        <v>0</v>
      </c>
      <c r="I34" s="85">
        <v>0.12</v>
      </c>
      <c r="J34" s="84">
        <f>ROUND(((SUM(BF79:BF236))*I34),  2)</f>
        <v>0</v>
      </c>
      <c r="L34" s="28"/>
    </row>
    <row r="35" spans="2:12" s="1" customFormat="1" ht="14.45" hidden="1" customHeight="1" x14ac:dyDescent="0.2">
      <c r="B35" s="28"/>
      <c r="E35" s="23" t="s">
        <v>42</v>
      </c>
      <c r="F35" s="84">
        <f>ROUND((SUM(BG79:BG236)),  2)</f>
        <v>0</v>
      </c>
      <c r="I35" s="85">
        <v>0.21</v>
      </c>
      <c r="J35" s="84">
        <f>0</f>
        <v>0</v>
      </c>
      <c r="L35" s="28"/>
    </row>
    <row r="36" spans="2:12" s="1" customFormat="1" ht="14.45" hidden="1" customHeight="1" x14ac:dyDescent="0.2">
      <c r="B36" s="28"/>
      <c r="E36" s="23" t="s">
        <v>43</v>
      </c>
      <c r="F36" s="84">
        <f>ROUND((SUM(BH79:BH236)),  2)</f>
        <v>0</v>
      </c>
      <c r="I36" s="85">
        <v>0.12</v>
      </c>
      <c r="J36" s="84">
        <f>0</f>
        <v>0</v>
      </c>
      <c r="L36" s="28"/>
    </row>
    <row r="37" spans="2:12" s="1" customFormat="1" ht="14.45" hidden="1" customHeight="1" x14ac:dyDescent="0.2">
      <c r="B37" s="28"/>
      <c r="E37" s="23" t="s">
        <v>44</v>
      </c>
      <c r="F37" s="84">
        <f>ROUND((SUM(BI79:BI236)),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06 - Práce na žel. svršku v žst. Záboří nad Labem</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06 - Práce na žel. svršku v žst. Záboří nad Labem</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SUM(P80:P236)</f>
        <v>0</v>
      </c>
      <c r="Q79" s="46"/>
      <c r="R79" s="100">
        <f>SUM(R80:R236)</f>
        <v>0</v>
      </c>
      <c r="S79" s="46"/>
      <c r="T79" s="101">
        <f>SUM(T80:T236)</f>
        <v>0</v>
      </c>
      <c r="AT79" s="13" t="s">
        <v>68</v>
      </c>
      <c r="AU79" s="13" t="s">
        <v>121</v>
      </c>
      <c r="BK79" s="102">
        <f>SUM(BK80:BK236)</f>
        <v>0</v>
      </c>
    </row>
    <row r="80" spans="2:65" s="1" customFormat="1" ht="37.9" customHeight="1" x14ac:dyDescent="0.2">
      <c r="B80" s="28"/>
      <c r="C80" s="117" t="s">
        <v>77</v>
      </c>
      <c r="D80" s="117" t="s">
        <v>149</v>
      </c>
      <c r="E80" s="118" t="s">
        <v>333</v>
      </c>
      <c r="F80" s="119" t="s">
        <v>334</v>
      </c>
      <c r="G80" s="120" t="s">
        <v>176</v>
      </c>
      <c r="H80" s="121">
        <v>300</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29.25" x14ac:dyDescent="0.2">
      <c r="B81" s="28"/>
      <c r="D81" s="131" t="s">
        <v>168</v>
      </c>
      <c r="F81" s="132" t="s">
        <v>335</v>
      </c>
      <c r="I81" s="133"/>
      <c r="L81" s="28"/>
      <c r="M81" s="134"/>
      <c r="T81" s="49"/>
      <c r="AT81" s="13" t="s">
        <v>168</v>
      </c>
      <c r="AU81" s="13" t="s">
        <v>69</v>
      </c>
    </row>
    <row r="82" spans="2:65" s="1" customFormat="1" ht="44.25" customHeight="1" x14ac:dyDescent="0.2">
      <c r="B82" s="28"/>
      <c r="C82" s="117" t="s">
        <v>79</v>
      </c>
      <c r="D82" s="117" t="s">
        <v>149</v>
      </c>
      <c r="E82" s="118" t="s">
        <v>178</v>
      </c>
      <c r="F82" s="119" t="s">
        <v>179</v>
      </c>
      <c r="G82" s="120" t="s">
        <v>180</v>
      </c>
      <c r="H82" s="121">
        <v>450</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29.25" x14ac:dyDescent="0.2">
      <c r="B83" s="28"/>
      <c r="D83" s="131" t="s">
        <v>168</v>
      </c>
      <c r="F83" s="132" t="s">
        <v>336</v>
      </c>
      <c r="I83" s="133"/>
      <c r="L83" s="28"/>
      <c r="M83" s="134"/>
      <c r="T83" s="49"/>
      <c r="AT83" s="13" t="s">
        <v>168</v>
      </c>
      <c r="AU83" s="13" t="s">
        <v>69</v>
      </c>
    </row>
    <row r="84" spans="2:65" s="1" customFormat="1" ht="24.2" customHeight="1" x14ac:dyDescent="0.2">
      <c r="B84" s="28"/>
      <c r="C84" s="117" t="s">
        <v>145</v>
      </c>
      <c r="D84" s="117" t="s">
        <v>149</v>
      </c>
      <c r="E84" s="118" t="s">
        <v>337</v>
      </c>
      <c r="F84" s="119" t="s">
        <v>338</v>
      </c>
      <c r="G84" s="120" t="s">
        <v>339</v>
      </c>
      <c r="H84" s="121">
        <v>2400</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29.25" x14ac:dyDescent="0.2">
      <c r="B85" s="28"/>
      <c r="D85" s="131" t="s">
        <v>168</v>
      </c>
      <c r="F85" s="132" t="s">
        <v>340</v>
      </c>
      <c r="I85" s="133"/>
      <c r="L85" s="28"/>
      <c r="M85" s="134"/>
      <c r="T85" s="49"/>
      <c r="AT85" s="13" t="s">
        <v>168</v>
      </c>
      <c r="AU85" s="13" t="s">
        <v>69</v>
      </c>
    </row>
    <row r="86" spans="2:65" s="1" customFormat="1" ht="24.2" customHeight="1" x14ac:dyDescent="0.2">
      <c r="B86" s="28"/>
      <c r="C86" s="117" t="s">
        <v>142</v>
      </c>
      <c r="D86" s="117" t="s">
        <v>149</v>
      </c>
      <c r="E86" s="118" t="s">
        <v>166</v>
      </c>
      <c r="F86" s="119" t="s">
        <v>167</v>
      </c>
      <c r="G86" s="120" t="s">
        <v>138</v>
      </c>
      <c r="H86" s="121">
        <v>232</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19.5" x14ac:dyDescent="0.2">
      <c r="B87" s="28"/>
      <c r="D87" s="131" t="s">
        <v>168</v>
      </c>
      <c r="F87" s="132" t="s">
        <v>700</v>
      </c>
      <c r="I87" s="133"/>
      <c r="L87" s="28"/>
      <c r="M87" s="134"/>
      <c r="T87" s="49"/>
      <c r="AT87" s="13" t="s">
        <v>168</v>
      </c>
      <c r="AU87" s="13" t="s">
        <v>69</v>
      </c>
    </row>
    <row r="88" spans="2:65" s="1" customFormat="1" ht="101.25" customHeight="1" x14ac:dyDescent="0.2">
      <c r="B88" s="28"/>
      <c r="C88" s="117" t="s">
        <v>152</v>
      </c>
      <c r="D88" s="117" t="s">
        <v>149</v>
      </c>
      <c r="E88" s="118" t="s">
        <v>174</v>
      </c>
      <c r="F88" s="119" t="s">
        <v>175</v>
      </c>
      <c r="G88" s="120" t="s">
        <v>176</v>
      </c>
      <c r="H88" s="121">
        <v>493.45</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58.5" x14ac:dyDescent="0.2">
      <c r="B89" s="28"/>
      <c r="D89" s="131" t="s">
        <v>168</v>
      </c>
      <c r="F89" s="132" t="s">
        <v>701</v>
      </c>
      <c r="I89" s="133"/>
      <c r="L89" s="28"/>
      <c r="M89" s="134"/>
      <c r="T89" s="49"/>
      <c r="AT89" s="13" t="s">
        <v>168</v>
      </c>
      <c r="AU89" s="13" t="s">
        <v>69</v>
      </c>
    </row>
    <row r="90" spans="2:65" s="1" customFormat="1" ht="44.25" customHeight="1" x14ac:dyDescent="0.2">
      <c r="B90" s="28"/>
      <c r="C90" s="117" t="s">
        <v>148</v>
      </c>
      <c r="D90" s="117" t="s">
        <v>149</v>
      </c>
      <c r="E90" s="118" t="s">
        <v>178</v>
      </c>
      <c r="F90" s="119" t="s">
        <v>179</v>
      </c>
      <c r="G90" s="120" t="s">
        <v>180</v>
      </c>
      <c r="H90" s="121">
        <v>892.15800000000002</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702</v>
      </c>
      <c r="I91" s="133"/>
      <c r="L91" s="28"/>
      <c r="M91" s="134"/>
      <c r="T91" s="49"/>
      <c r="AT91" s="13" t="s">
        <v>168</v>
      </c>
      <c r="AU91" s="13" t="s">
        <v>69</v>
      </c>
    </row>
    <row r="92" spans="2:65" s="1" customFormat="1" ht="44.25" customHeight="1" x14ac:dyDescent="0.2">
      <c r="B92" s="28"/>
      <c r="C92" s="117" t="s">
        <v>158</v>
      </c>
      <c r="D92" s="117" t="s">
        <v>149</v>
      </c>
      <c r="E92" s="118" t="s">
        <v>182</v>
      </c>
      <c r="F92" s="119" t="s">
        <v>183</v>
      </c>
      <c r="G92" s="120" t="s">
        <v>180</v>
      </c>
      <c r="H92" s="121">
        <v>446.07900000000001</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703</v>
      </c>
      <c r="I93" s="133"/>
      <c r="L93" s="28"/>
      <c r="M93" s="134"/>
      <c r="T93" s="49"/>
      <c r="AT93" s="13" t="s">
        <v>168</v>
      </c>
      <c r="AU93" s="13" t="s">
        <v>69</v>
      </c>
    </row>
    <row r="94" spans="2:65" s="1" customFormat="1" ht="44.25" customHeight="1" x14ac:dyDescent="0.2">
      <c r="B94" s="28"/>
      <c r="C94" s="117" t="s">
        <v>140</v>
      </c>
      <c r="D94" s="117" t="s">
        <v>149</v>
      </c>
      <c r="E94" s="118" t="s">
        <v>178</v>
      </c>
      <c r="F94" s="119" t="s">
        <v>179</v>
      </c>
      <c r="G94" s="120" t="s">
        <v>180</v>
      </c>
      <c r="H94" s="121">
        <v>446.07900000000001</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704</v>
      </c>
      <c r="I95" s="133"/>
      <c r="L95" s="28"/>
      <c r="M95" s="134"/>
      <c r="T95" s="49"/>
      <c r="AT95" s="13" t="s">
        <v>168</v>
      </c>
      <c r="AU95" s="13" t="s">
        <v>69</v>
      </c>
    </row>
    <row r="96" spans="2:65" s="1" customFormat="1" ht="49.15" customHeight="1" x14ac:dyDescent="0.2">
      <c r="B96" s="28"/>
      <c r="C96" s="117" t="s">
        <v>192</v>
      </c>
      <c r="D96" s="117" t="s">
        <v>149</v>
      </c>
      <c r="E96" s="118" t="s">
        <v>186</v>
      </c>
      <c r="F96" s="119" t="s">
        <v>187</v>
      </c>
      <c r="G96" s="120" t="s">
        <v>180</v>
      </c>
      <c r="H96" s="121">
        <v>892.15800000000002</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29.25" x14ac:dyDescent="0.2">
      <c r="B97" s="28"/>
      <c r="D97" s="131" t="s">
        <v>168</v>
      </c>
      <c r="F97" s="132" t="s">
        <v>705</v>
      </c>
      <c r="I97" s="133"/>
      <c r="L97" s="28"/>
      <c r="M97" s="134"/>
      <c r="T97" s="49"/>
      <c r="AT97" s="13" t="s">
        <v>168</v>
      </c>
      <c r="AU97" s="13" t="s">
        <v>69</v>
      </c>
    </row>
    <row r="98" spans="2:65" s="1" customFormat="1" ht="49.15" customHeight="1" x14ac:dyDescent="0.2">
      <c r="B98" s="28"/>
      <c r="C98" s="117" t="s">
        <v>155</v>
      </c>
      <c r="D98" s="117" t="s">
        <v>149</v>
      </c>
      <c r="E98" s="118" t="s">
        <v>189</v>
      </c>
      <c r="F98" s="119" t="s">
        <v>190</v>
      </c>
      <c r="G98" s="120" t="s">
        <v>180</v>
      </c>
      <c r="H98" s="121">
        <v>446.07900000000001</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29.25" x14ac:dyDescent="0.2">
      <c r="B99" s="28"/>
      <c r="D99" s="131" t="s">
        <v>168</v>
      </c>
      <c r="F99" s="132" t="s">
        <v>706</v>
      </c>
      <c r="I99" s="133"/>
      <c r="L99" s="28"/>
      <c r="M99" s="134"/>
      <c r="T99" s="49"/>
      <c r="AT99" s="13" t="s">
        <v>168</v>
      </c>
      <c r="AU99" s="13" t="s">
        <v>69</v>
      </c>
    </row>
    <row r="100" spans="2:65" s="1" customFormat="1" ht="90" customHeight="1" x14ac:dyDescent="0.2">
      <c r="B100" s="28"/>
      <c r="C100" s="117" t="s">
        <v>201</v>
      </c>
      <c r="D100" s="117" t="s">
        <v>149</v>
      </c>
      <c r="E100" s="118" t="s">
        <v>197</v>
      </c>
      <c r="F100" s="119" t="s">
        <v>198</v>
      </c>
      <c r="G100" s="120" t="s">
        <v>172</v>
      </c>
      <c r="H100" s="121">
        <v>5.6959999999999997</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19.5" x14ac:dyDescent="0.2">
      <c r="B101" s="28"/>
      <c r="D101" s="131" t="s">
        <v>168</v>
      </c>
      <c r="F101" s="132" t="s">
        <v>707</v>
      </c>
      <c r="I101" s="133"/>
      <c r="L101" s="28"/>
      <c r="M101" s="134"/>
      <c r="T101" s="49"/>
      <c r="AT101" s="13" t="s">
        <v>168</v>
      </c>
      <c r="AU101" s="13" t="s">
        <v>69</v>
      </c>
    </row>
    <row r="102" spans="2:65" s="1" customFormat="1" ht="90" customHeight="1" x14ac:dyDescent="0.2">
      <c r="B102" s="28"/>
      <c r="C102" s="117" t="s">
        <v>8</v>
      </c>
      <c r="D102" s="117" t="s">
        <v>149</v>
      </c>
      <c r="E102" s="118" t="s">
        <v>349</v>
      </c>
      <c r="F102" s="119" t="s">
        <v>350</v>
      </c>
      <c r="G102" s="120" t="s">
        <v>227</v>
      </c>
      <c r="H102" s="121">
        <v>1141</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708</v>
      </c>
      <c r="I103" s="133"/>
      <c r="L103" s="28"/>
      <c r="M103" s="134"/>
      <c r="T103" s="49"/>
      <c r="AT103" s="13" t="s">
        <v>168</v>
      </c>
      <c r="AU103" s="13" t="s">
        <v>69</v>
      </c>
    </row>
    <row r="104" spans="2:65" s="1" customFormat="1" ht="66.75" customHeight="1" x14ac:dyDescent="0.2">
      <c r="B104" s="28"/>
      <c r="C104" s="117" t="s">
        <v>210</v>
      </c>
      <c r="D104" s="117" t="s">
        <v>149</v>
      </c>
      <c r="E104" s="118" t="s">
        <v>352</v>
      </c>
      <c r="F104" s="119" t="s">
        <v>353</v>
      </c>
      <c r="G104" s="120" t="s">
        <v>227</v>
      </c>
      <c r="H104" s="121">
        <v>138.5</v>
      </c>
      <c r="I104" s="122"/>
      <c r="J104" s="123">
        <f>ROUND(I104*H104,2)</f>
        <v>0</v>
      </c>
      <c r="K104" s="119" t="s">
        <v>139</v>
      </c>
      <c r="L104" s="28"/>
      <c r="M104" s="124" t="s">
        <v>19</v>
      </c>
      <c r="N104" s="125" t="s">
        <v>40</v>
      </c>
      <c r="P104" s="113">
        <f>O104*H104</f>
        <v>0</v>
      </c>
      <c r="Q104" s="113">
        <v>0</v>
      </c>
      <c r="R104" s="113">
        <f>Q104*H104</f>
        <v>0</v>
      </c>
      <c r="S104" s="113">
        <v>0</v>
      </c>
      <c r="T104" s="114">
        <f>S104*H104</f>
        <v>0</v>
      </c>
      <c r="AR104" s="115" t="s">
        <v>142</v>
      </c>
      <c r="AT104" s="115" t="s">
        <v>149</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19.5" x14ac:dyDescent="0.2">
      <c r="B105" s="28"/>
      <c r="D105" s="131" t="s">
        <v>168</v>
      </c>
      <c r="F105" s="132" t="s">
        <v>709</v>
      </c>
      <c r="I105" s="133"/>
      <c r="L105" s="28"/>
      <c r="M105" s="134"/>
      <c r="T105" s="49"/>
      <c r="AT105" s="13" t="s">
        <v>168</v>
      </c>
      <c r="AU105" s="13" t="s">
        <v>69</v>
      </c>
    </row>
    <row r="106" spans="2:65" s="1" customFormat="1" ht="66.75" customHeight="1" x14ac:dyDescent="0.2">
      <c r="B106" s="28"/>
      <c r="C106" s="117" t="s">
        <v>161</v>
      </c>
      <c r="D106" s="117" t="s">
        <v>149</v>
      </c>
      <c r="E106" s="118" t="s">
        <v>202</v>
      </c>
      <c r="F106" s="119" t="s">
        <v>203</v>
      </c>
      <c r="G106" s="120" t="s">
        <v>172</v>
      </c>
      <c r="H106" s="121">
        <v>5.0999999999999997E-2</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19.5" x14ac:dyDescent="0.2">
      <c r="B107" s="28"/>
      <c r="D107" s="131" t="s">
        <v>168</v>
      </c>
      <c r="F107" s="132" t="s">
        <v>710</v>
      </c>
      <c r="I107" s="133"/>
      <c r="L107" s="28"/>
      <c r="M107" s="134"/>
      <c r="T107" s="49"/>
      <c r="AT107" s="13" t="s">
        <v>168</v>
      </c>
      <c r="AU107" s="13" t="s">
        <v>69</v>
      </c>
    </row>
    <row r="108" spans="2:65" s="1" customFormat="1" ht="37.9" customHeight="1" x14ac:dyDescent="0.2">
      <c r="B108" s="28"/>
      <c r="C108" s="117" t="s">
        <v>217</v>
      </c>
      <c r="D108" s="117" t="s">
        <v>149</v>
      </c>
      <c r="E108" s="118" t="s">
        <v>206</v>
      </c>
      <c r="F108" s="119" t="s">
        <v>207</v>
      </c>
      <c r="G108" s="120" t="s">
        <v>176</v>
      </c>
      <c r="H108" s="121">
        <v>484.16</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19.5" x14ac:dyDescent="0.2">
      <c r="B109" s="28"/>
      <c r="D109" s="131" t="s">
        <v>168</v>
      </c>
      <c r="F109" s="132" t="s">
        <v>711</v>
      </c>
      <c r="I109" s="133"/>
      <c r="L109" s="28"/>
      <c r="M109" s="134"/>
      <c r="T109" s="49"/>
      <c r="AT109" s="13" t="s">
        <v>168</v>
      </c>
      <c r="AU109" s="13" t="s">
        <v>69</v>
      </c>
    </row>
    <row r="110" spans="2:65" s="1" customFormat="1" ht="37.9" customHeight="1" x14ac:dyDescent="0.2">
      <c r="B110" s="28"/>
      <c r="C110" s="117" t="s">
        <v>164</v>
      </c>
      <c r="D110" s="117" t="s">
        <v>149</v>
      </c>
      <c r="E110" s="118" t="s">
        <v>357</v>
      </c>
      <c r="F110" s="119" t="s">
        <v>358</v>
      </c>
      <c r="G110" s="120" t="s">
        <v>176</v>
      </c>
      <c r="H110" s="121">
        <v>125.51</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19.5" x14ac:dyDescent="0.2">
      <c r="B111" s="28"/>
      <c r="D111" s="131" t="s">
        <v>168</v>
      </c>
      <c r="F111" s="132" t="s">
        <v>712</v>
      </c>
      <c r="I111" s="133"/>
      <c r="L111" s="28"/>
      <c r="M111" s="134"/>
      <c r="T111" s="49"/>
      <c r="AT111" s="13" t="s">
        <v>168</v>
      </c>
      <c r="AU111" s="13" t="s">
        <v>69</v>
      </c>
    </row>
    <row r="112" spans="2:65" s="1" customFormat="1" ht="16.5" customHeight="1" x14ac:dyDescent="0.2">
      <c r="B112" s="28"/>
      <c r="C112" s="103" t="s">
        <v>224</v>
      </c>
      <c r="D112" s="103" t="s">
        <v>135</v>
      </c>
      <c r="E112" s="104" t="s">
        <v>211</v>
      </c>
      <c r="F112" s="105" t="s">
        <v>212</v>
      </c>
      <c r="G112" s="106" t="s">
        <v>180</v>
      </c>
      <c r="H112" s="107">
        <v>2244.8490000000002</v>
      </c>
      <c r="I112" s="108"/>
      <c r="J112" s="109">
        <f>ROUND(I112*H112,2)</f>
        <v>0</v>
      </c>
      <c r="K112" s="105" t="s">
        <v>139</v>
      </c>
      <c r="L112" s="110"/>
      <c r="M112" s="111" t="s">
        <v>19</v>
      </c>
      <c r="N112" s="112" t="s">
        <v>40</v>
      </c>
      <c r="P112" s="113">
        <f>O112*H112</f>
        <v>0</v>
      </c>
      <c r="Q112" s="113">
        <v>0</v>
      </c>
      <c r="R112" s="113">
        <f>Q112*H112</f>
        <v>0</v>
      </c>
      <c r="S112" s="113">
        <v>0</v>
      </c>
      <c r="T112" s="114">
        <f>S112*H112</f>
        <v>0</v>
      </c>
      <c r="AR112" s="115" t="s">
        <v>140</v>
      </c>
      <c r="AT112" s="115" t="s">
        <v>135</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48.75" x14ac:dyDescent="0.2">
      <c r="B113" s="28"/>
      <c r="D113" s="131" t="s">
        <v>168</v>
      </c>
      <c r="F113" s="132" t="s">
        <v>713</v>
      </c>
      <c r="I113" s="133"/>
      <c r="L113" s="28"/>
      <c r="M113" s="134"/>
      <c r="T113" s="49"/>
      <c r="AT113" s="13" t="s">
        <v>168</v>
      </c>
      <c r="AU113" s="13" t="s">
        <v>69</v>
      </c>
    </row>
    <row r="114" spans="2:65" s="1" customFormat="1" ht="44.25" customHeight="1" x14ac:dyDescent="0.2">
      <c r="B114" s="28"/>
      <c r="C114" s="117" t="s">
        <v>195</v>
      </c>
      <c r="D114" s="117" t="s">
        <v>149</v>
      </c>
      <c r="E114" s="118" t="s">
        <v>178</v>
      </c>
      <c r="F114" s="119" t="s">
        <v>179</v>
      </c>
      <c r="G114" s="120" t="s">
        <v>180</v>
      </c>
      <c r="H114" s="121">
        <v>2244.8490000000002</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19.5" x14ac:dyDescent="0.2">
      <c r="B115" s="28"/>
      <c r="D115" s="131" t="s">
        <v>168</v>
      </c>
      <c r="F115" s="132" t="s">
        <v>714</v>
      </c>
      <c r="I115" s="133"/>
      <c r="L115" s="28"/>
      <c r="M115" s="134"/>
      <c r="T115" s="49"/>
      <c r="AT115" s="13" t="s">
        <v>168</v>
      </c>
      <c r="AU115" s="13" t="s">
        <v>69</v>
      </c>
    </row>
    <row r="116" spans="2:65" s="1" customFormat="1" ht="49.15" customHeight="1" x14ac:dyDescent="0.2">
      <c r="B116" s="28"/>
      <c r="C116" s="117" t="s">
        <v>233</v>
      </c>
      <c r="D116" s="117" t="s">
        <v>149</v>
      </c>
      <c r="E116" s="118" t="s">
        <v>186</v>
      </c>
      <c r="F116" s="119" t="s">
        <v>187</v>
      </c>
      <c r="G116" s="120" t="s">
        <v>180</v>
      </c>
      <c r="H116" s="121">
        <v>13469.094999999999</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29.25" x14ac:dyDescent="0.2">
      <c r="B117" s="28"/>
      <c r="D117" s="131" t="s">
        <v>168</v>
      </c>
      <c r="F117" s="132" t="s">
        <v>715</v>
      </c>
      <c r="I117" s="133"/>
      <c r="L117" s="28"/>
      <c r="M117" s="134"/>
      <c r="T117" s="49"/>
      <c r="AT117" s="13" t="s">
        <v>168</v>
      </c>
      <c r="AU117" s="13" t="s">
        <v>69</v>
      </c>
    </row>
    <row r="118" spans="2:65" s="1" customFormat="1" ht="24.2" customHeight="1" x14ac:dyDescent="0.2">
      <c r="B118" s="28"/>
      <c r="C118" s="117" t="s">
        <v>199</v>
      </c>
      <c r="D118" s="117" t="s">
        <v>149</v>
      </c>
      <c r="E118" s="118" t="s">
        <v>220</v>
      </c>
      <c r="F118" s="119" t="s">
        <v>221</v>
      </c>
      <c r="G118" s="120" t="s">
        <v>172</v>
      </c>
      <c r="H118" s="121">
        <v>5.798</v>
      </c>
      <c r="I118" s="122"/>
      <c r="J118" s="123">
        <f>ROUND(I118*H118,2)</f>
        <v>0</v>
      </c>
      <c r="K118" s="119" t="s">
        <v>139</v>
      </c>
      <c r="L118" s="28"/>
      <c r="M118" s="124" t="s">
        <v>19</v>
      </c>
      <c r="N118" s="125" t="s">
        <v>40</v>
      </c>
      <c r="P118" s="113">
        <f>O118*H118</f>
        <v>0</v>
      </c>
      <c r="Q118" s="113">
        <v>0</v>
      </c>
      <c r="R118" s="113">
        <f>Q118*H118</f>
        <v>0</v>
      </c>
      <c r="S118" s="113">
        <v>0</v>
      </c>
      <c r="T118" s="114">
        <f>S118*H118</f>
        <v>0</v>
      </c>
      <c r="AR118" s="115" t="s">
        <v>142</v>
      </c>
      <c r="AT118" s="115" t="s">
        <v>149</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48.75" x14ac:dyDescent="0.2">
      <c r="B119" s="28"/>
      <c r="D119" s="131" t="s">
        <v>168</v>
      </c>
      <c r="F119" s="132" t="s">
        <v>716</v>
      </c>
      <c r="I119" s="133"/>
      <c r="L119" s="28"/>
      <c r="M119" s="134"/>
      <c r="T119" s="49"/>
      <c r="AT119" s="13" t="s">
        <v>168</v>
      </c>
      <c r="AU119" s="13" t="s">
        <v>69</v>
      </c>
    </row>
    <row r="120" spans="2:65" s="1" customFormat="1" ht="24.2" customHeight="1" x14ac:dyDescent="0.2">
      <c r="B120" s="28"/>
      <c r="C120" s="117" t="s">
        <v>7</v>
      </c>
      <c r="D120" s="117" t="s">
        <v>149</v>
      </c>
      <c r="E120" s="118" t="s">
        <v>364</v>
      </c>
      <c r="F120" s="119" t="s">
        <v>365</v>
      </c>
      <c r="G120" s="120" t="s">
        <v>227</v>
      </c>
      <c r="H120" s="121">
        <v>1418</v>
      </c>
      <c r="I120" s="122"/>
      <c r="J120" s="123">
        <f>ROUND(I120*H120,2)</f>
        <v>0</v>
      </c>
      <c r="K120" s="119" t="s">
        <v>139</v>
      </c>
      <c r="L120" s="28"/>
      <c r="M120" s="124" t="s">
        <v>19</v>
      </c>
      <c r="N120" s="125" t="s">
        <v>40</v>
      </c>
      <c r="P120" s="113">
        <f>O120*H120</f>
        <v>0</v>
      </c>
      <c r="Q120" s="113">
        <v>0</v>
      </c>
      <c r="R120" s="113">
        <f>Q120*H120</f>
        <v>0</v>
      </c>
      <c r="S120" s="113">
        <v>0</v>
      </c>
      <c r="T120" s="114">
        <f>S120*H120</f>
        <v>0</v>
      </c>
      <c r="AR120" s="115" t="s">
        <v>142</v>
      </c>
      <c r="AT120" s="115" t="s">
        <v>149</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48.75" x14ac:dyDescent="0.2">
      <c r="B121" s="28"/>
      <c r="D121" s="131" t="s">
        <v>168</v>
      </c>
      <c r="F121" s="132" t="s">
        <v>717</v>
      </c>
      <c r="I121" s="133"/>
      <c r="L121" s="28"/>
      <c r="M121" s="134"/>
      <c r="T121" s="49"/>
      <c r="AT121" s="13" t="s">
        <v>168</v>
      </c>
      <c r="AU121" s="13" t="s">
        <v>69</v>
      </c>
    </row>
    <row r="122" spans="2:65" s="1" customFormat="1" ht="90" customHeight="1" x14ac:dyDescent="0.2">
      <c r="B122" s="28"/>
      <c r="C122" s="117" t="s">
        <v>204</v>
      </c>
      <c r="D122" s="117" t="s">
        <v>149</v>
      </c>
      <c r="E122" s="118" t="s">
        <v>229</v>
      </c>
      <c r="F122" s="119" t="s">
        <v>230</v>
      </c>
      <c r="G122" s="120" t="s">
        <v>138</v>
      </c>
      <c r="H122" s="121">
        <v>53</v>
      </c>
      <c r="I122" s="122"/>
      <c r="J122" s="123">
        <f>ROUND(I122*H122,2)</f>
        <v>0</v>
      </c>
      <c r="K122" s="119" t="s">
        <v>139</v>
      </c>
      <c r="L122" s="28"/>
      <c r="M122" s="124" t="s">
        <v>19</v>
      </c>
      <c r="N122" s="125" t="s">
        <v>40</v>
      </c>
      <c r="P122" s="113">
        <f>O122*H122</f>
        <v>0</v>
      </c>
      <c r="Q122" s="113">
        <v>0</v>
      </c>
      <c r="R122" s="113">
        <f>Q122*H122</f>
        <v>0</v>
      </c>
      <c r="S122" s="113">
        <v>0</v>
      </c>
      <c r="T122" s="114">
        <f>S122*H122</f>
        <v>0</v>
      </c>
      <c r="AR122" s="115" t="s">
        <v>142</v>
      </c>
      <c r="AT122" s="115" t="s">
        <v>149</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718</v>
      </c>
      <c r="I123" s="133"/>
      <c r="L123" s="28"/>
      <c r="M123" s="134"/>
      <c r="T123" s="49"/>
      <c r="AT123" s="13" t="s">
        <v>168</v>
      </c>
      <c r="AU123" s="13" t="s">
        <v>69</v>
      </c>
    </row>
    <row r="124" spans="2:65" s="1" customFormat="1" ht="90" customHeight="1" x14ac:dyDescent="0.2">
      <c r="B124" s="28"/>
      <c r="C124" s="117" t="s">
        <v>249</v>
      </c>
      <c r="D124" s="117" t="s">
        <v>149</v>
      </c>
      <c r="E124" s="118" t="s">
        <v>719</v>
      </c>
      <c r="F124" s="119" t="s">
        <v>720</v>
      </c>
      <c r="G124" s="120" t="s">
        <v>138</v>
      </c>
      <c r="H124" s="121">
        <v>11</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19.5" x14ac:dyDescent="0.2">
      <c r="B125" s="28"/>
      <c r="D125" s="131" t="s">
        <v>168</v>
      </c>
      <c r="F125" s="132" t="s">
        <v>721</v>
      </c>
      <c r="I125" s="133"/>
      <c r="L125" s="28"/>
      <c r="M125" s="134"/>
      <c r="T125" s="49"/>
      <c r="AT125" s="13" t="s">
        <v>168</v>
      </c>
      <c r="AU125" s="13" t="s">
        <v>69</v>
      </c>
    </row>
    <row r="126" spans="2:65" s="1" customFormat="1" ht="90" customHeight="1" x14ac:dyDescent="0.2">
      <c r="B126" s="28"/>
      <c r="C126" s="117" t="s">
        <v>208</v>
      </c>
      <c r="D126" s="117" t="s">
        <v>149</v>
      </c>
      <c r="E126" s="118" t="s">
        <v>368</v>
      </c>
      <c r="F126" s="119" t="s">
        <v>369</v>
      </c>
      <c r="G126" s="120" t="s">
        <v>138</v>
      </c>
      <c r="H126" s="121">
        <v>76</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19.5" x14ac:dyDescent="0.2">
      <c r="B127" s="28"/>
      <c r="D127" s="131" t="s">
        <v>168</v>
      </c>
      <c r="F127" s="132" t="s">
        <v>722</v>
      </c>
      <c r="I127" s="133"/>
      <c r="L127" s="28"/>
      <c r="M127" s="134"/>
      <c r="T127" s="49"/>
      <c r="AT127" s="13" t="s">
        <v>168</v>
      </c>
      <c r="AU127" s="13" t="s">
        <v>69</v>
      </c>
    </row>
    <row r="128" spans="2:65" s="1" customFormat="1" ht="90" customHeight="1" x14ac:dyDescent="0.2">
      <c r="B128" s="28"/>
      <c r="C128" s="117" t="s">
        <v>258</v>
      </c>
      <c r="D128" s="117" t="s">
        <v>149</v>
      </c>
      <c r="E128" s="118" t="s">
        <v>723</v>
      </c>
      <c r="F128" s="119" t="s">
        <v>724</v>
      </c>
      <c r="G128" s="120" t="s">
        <v>138</v>
      </c>
      <c r="H128" s="121">
        <v>15</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725</v>
      </c>
      <c r="I129" s="133"/>
      <c r="L129" s="28"/>
      <c r="M129" s="134"/>
      <c r="T129" s="49"/>
      <c r="AT129" s="13" t="s">
        <v>168</v>
      </c>
      <c r="AU129" s="13" t="s">
        <v>69</v>
      </c>
    </row>
    <row r="130" spans="2:65" s="1" customFormat="1" ht="37.9" customHeight="1" x14ac:dyDescent="0.2">
      <c r="B130" s="28"/>
      <c r="C130" s="117" t="s">
        <v>213</v>
      </c>
      <c r="D130" s="117" t="s">
        <v>149</v>
      </c>
      <c r="E130" s="118" t="s">
        <v>371</v>
      </c>
      <c r="F130" s="119" t="s">
        <v>372</v>
      </c>
      <c r="G130" s="120" t="s">
        <v>138</v>
      </c>
      <c r="H130" s="121">
        <v>4228</v>
      </c>
      <c r="I130" s="122"/>
      <c r="J130" s="123">
        <f>ROUND(I130*H130,2)</f>
        <v>0</v>
      </c>
      <c r="K130" s="119" t="s">
        <v>139</v>
      </c>
      <c r="L130" s="28"/>
      <c r="M130" s="124" t="s">
        <v>19</v>
      </c>
      <c r="N130" s="125" t="s">
        <v>40</v>
      </c>
      <c r="P130" s="113">
        <f>O130*H130</f>
        <v>0</v>
      </c>
      <c r="Q130" s="113">
        <v>0</v>
      </c>
      <c r="R130" s="113">
        <f>Q130*H130</f>
        <v>0</v>
      </c>
      <c r="S130" s="113">
        <v>0</v>
      </c>
      <c r="T130" s="114">
        <f>S130*H130</f>
        <v>0</v>
      </c>
      <c r="AR130" s="115" t="s">
        <v>142</v>
      </c>
      <c r="AT130" s="115" t="s">
        <v>149</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19.5" x14ac:dyDescent="0.2">
      <c r="B131" s="28"/>
      <c r="D131" s="131" t="s">
        <v>168</v>
      </c>
      <c r="F131" s="132" t="s">
        <v>726</v>
      </c>
      <c r="I131" s="133"/>
      <c r="L131" s="28"/>
      <c r="M131" s="134"/>
      <c r="T131" s="49"/>
      <c r="AT131" s="13" t="s">
        <v>168</v>
      </c>
      <c r="AU131" s="13" t="s">
        <v>69</v>
      </c>
    </row>
    <row r="132" spans="2:65" s="1" customFormat="1" ht="55.5" customHeight="1" x14ac:dyDescent="0.2">
      <c r="B132" s="28"/>
      <c r="C132" s="117" t="s">
        <v>267</v>
      </c>
      <c r="D132" s="117" t="s">
        <v>149</v>
      </c>
      <c r="E132" s="118" t="s">
        <v>234</v>
      </c>
      <c r="F132" s="119" t="s">
        <v>235</v>
      </c>
      <c r="G132" s="120" t="s">
        <v>180</v>
      </c>
      <c r="H132" s="121">
        <v>79.171999999999997</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48.75" x14ac:dyDescent="0.2">
      <c r="B133" s="28"/>
      <c r="D133" s="131" t="s">
        <v>168</v>
      </c>
      <c r="F133" s="132" t="s">
        <v>727</v>
      </c>
      <c r="I133" s="133"/>
      <c r="L133" s="28"/>
      <c r="M133" s="134"/>
      <c r="T133" s="49"/>
      <c r="AT133" s="13" t="s">
        <v>168</v>
      </c>
      <c r="AU133" s="13" t="s">
        <v>69</v>
      </c>
    </row>
    <row r="134" spans="2:65" s="1" customFormat="1" ht="55.5" customHeight="1" x14ac:dyDescent="0.2">
      <c r="B134" s="28"/>
      <c r="C134" s="117" t="s">
        <v>215</v>
      </c>
      <c r="D134" s="117" t="s">
        <v>149</v>
      </c>
      <c r="E134" s="118" t="s">
        <v>238</v>
      </c>
      <c r="F134" s="119" t="s">
        <v>239</v>
      </c>
      <c r="G134" s="120" t="s">
        <v>227</v>
      </c>
      <c r="H134" s="121">
        <v>293.39999999999998</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19.5" x14ac:dyDescent="0.2">
      <c r="B135" s="28"/>
      <c r="D135" s="131" t="s">
        <v>168</v>
      </c>
      <c r="F135" s="132" t="s">
        <v>728</v>
      </c>
      <c r="I135" s="133"/>
      <c r="L135" s="28"/>
      <c r="M135" s="134"/>
      <c r="T135" s="49"/>
      <c r="AT135" s="13" t="s">
        <v>168</v>
      </c>
      <c r="AU135" s="13" t="s">
        <v>69</v>
      </c>
    </row>
    <row r="136" spans="2:65" s="1" customFormat="1" ht="55.5" customHeight="1" x14ac:dyDescent="0.2">
      <c r="B136" s="28"/>
      <c r="C136" s="117" t="s">
        <v>273</v>
      </c>
      <c r="D136" s="117" t="s">
        <v>149</v>
      </c>
      <c r="E136" s="118" t="s">
        <v>376</v>
      </c>
      <c r="F136" s="119" t="s">
        <v>377</v>
      </c>
      <c r="G136" s="120" t="s">
        <v>227</v>
      </c>
      <c r="H136" s="121">
        <v>268</v>
      </c>
      <c r="I136" s="122"/>
      <c r="J136" s="123">
        <f>ROUND(I136*H136,2)</f>
        <v>0</v>
      </c>
      <c r="K136" s="119" t="s">
        <v>139</v>
      </c>
      <c r="L136" s="28"/>
      <c r="M136" s="124" t="s">
        <v>19</v>
      </c>
      <c r="N136" s="125" t="s">
        <v>40</v>
      </c>
      <c r="P136" s="113">
        <f>O136*H136</f>
        <v>0</v>
      </c>
      <c r="Q136" s="113">
        <v>0</v>
      </c>
      <c r="R136" s="113">
        <f>Q136*H136</f>
        <v>0</v>
      </c>
      <c r="S136" s="113">
        <v>0</v>
      </c>
      <c r="T136" s="114">
        <f>S136*H136</f>
        <v>0</v>
      </c>
      <c r="AR136" s="115" t="s">
        <v>142</v>
      </c>
      <c r="AT136" s="115" t="s">
        <v>149</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729</v>
      </c>
      <c r="I137" s="133"/>
      <c r="L137" s="28"/>
      <c r="M137" s="134"/>
      <c r="T137" s="49"/>
      <c r="AT137" s="13" t="s">
        <v>168</v>
      </c>
      <c r="AU137" s="13" t="s">
        <v>69</v>
      </c>
    </row>
    <row r="138" spans="2:65" s="1" customFormat="1" ht="55.5" customHeight="1" x14ac:dyDescent="0.2">
      <c r="B138" s="28"/>
      <c r="C138" s="117" t="s">
        <v>218</v>
      </c>
      <c r="D138" s="117" t="s">
        <v>149</v>
      </c>
      <c r="E138" s="118" t="s">
        <v>379</v>
      </c>
      <c r="F138" s="119" t="s">
        <v>380</v>
      </c>
      <c r="G138" s="120" t="s">
        <v>227</v>
      </c>
      <c r="H138" s="121">
        <v>112</v>
      </c>
      <c r="I138" s="122"/>
      <c r="J138" s="123">
        <f>ROUND(I138*H138,2)</f>
        <v>0</v>
      </c>
      <c r="K138" s="119" t="s">
        <v>139</v>
      </c>
      <c r="L138" s="28"/>
      <c r="M138" s="124" t="s">
        <v>19</v>
      </c>
      <c r="N138" s="125" t="s">
        <v>40</v>
      </c>
      <c r="P138" s="113">
        <f>O138*H138</f>
        <v>0</v>
      </c>
      <c r="Q138" s="113">
        <v>0</v>
      </c>
      <c r="R138" s="113">
        <f>Q138*H138</f>
        <v>0</v>
      </c>
      <c r="S138" s="113">
        <v>0</v>
      </c>
      <c r="T138" s="114">
        <f>S138*H138</f>
        <v>0</v>
      </c>
      <c r="AR138" s="115" t="s">
        <v>142</v>
      </c>
      <c r="AT138" s="115" t="s">
        <v>149</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19.5" x14ac:dyDescent="0.2">
      <c r="B139" s="28"/>
      <c r="D139" s="131" t="s">
        <v>168</v>
      </c>
      <c r="F139" s="132" t="s">
        <v>730</v>
      </c>
      <c r="I139" s="133"/>
      <c r="L139" s="28"/>
      <c r="M139" s="134"/>
      <c r="T139" s="49"/>
      <c r="AT139" s="13" t="s">
        <v>168</v>
      </c>
      <c r="AU139" s="13" t="s">
        <v>69</v>
      </c>
    </row>
    <row r="140" spans="2:65" s="1" customFormat="1" ht="55.5" customHeight="1" x14ac:dyDescent="0.2">
      <c r="B140" s="28"/>
      <c r="C140" s="117" t="s">
        <v>280</v>
      </c>
      <c r="D140" s="117" t="s">
        <v>149</v>
      </c>
      <c r="E140" s="118" t="s">
        <v>382</v>
      </c>
      <c r="F140" s="119" t="s">
        <v>383</v>
      </c>
      <c r="G140" s="120" t="s">
        <v>227</v>
      </c>
      <c r="H140" s="121">
        <v>276.10000000000002</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19.5" x14ac:dyDescent="0.2">
      <c r="B141" s="28"/>
      <c r="D141" s="131" t="s">
        <v>168</v>
      </c>
      <c r="F141" s="132" t="s">
        <v>731</v>
      </c>
      <c r="I141" s="133"/>
      <c r="L141" s="28"/>
      <c r="M141" s="134"/>
      <c r="T141" s="49"/>
      <c r="AT141" s="13" t="s">
        <v>168</v>
      </c>
      <c r="AU141" s="13" t="s">
        <v>69</v>
      </c>
    </row>
    <row r="142" spans="2:65" s="1" customFormat="1" ht="66.75" customHeight="1" x14ac:dyDescent="0.2">
      <c r="B142" s="28"/>
      <c r="C142" s="117" t="s">
        <v>222</v>
      </c>
      <c r="D142" s="117" t="s">
        <v>149</v>
      </c>
      <c r="E142" s="118" t="s">
        <v>385</v>
      </c>
      <c r="F142" s="119" t="s">
        <v>386</v>
      </c>
      <c r="G142" s="120" t="s">
        <v>227</v>
      </c>
      <c r="H142" s="121">
        <v>522.21</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39" x14ac:dyDescent="0.2">
      <c r="B143" s="28"/>
      <c r="D143" s="131" t="s">
        <v>168</v>
      </c>
      <c r="F143" s="132" t="s">
        <v>732</v>
      </c>
      <c r="I143" s="133"/>
      <c r="L143" s="28"/>
      <c r="M143" s="134"/>
      <c r="T143" s="49"/>
      <c r="AT143" s="13" t="s">
        <v>168</v>
      </c>
      <c r="AU143" s="13" t="s">
        <v>69</v>
      </c>
    </row>
    <row r="144" spans="2:65" s="1" customFormat="1" ht="49.15" customHeight="1" x14ac:dyDescent="0.2">
      <c r="B144" s="28"/>
      <c r="C144" s="117" t="s">
        <v>289</v>
      </c>
      <c r="D144" s="117" t="s">
        <v>149</v>
      </c>
      <c r="E144" s="118" t="s">
        <v>388</v>
      </c>
      <c r="F144" s="119" t="s">
        <v>389</v>
      </c>
      <c r="G144" s="120" t="s">
        <v>180</v>
      </c>
      <c r="H144" s="121">
        <v>18.699000000000002</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39" x14ac:dyDescent="0.2">
      <c r="B145" s="28"/>
      <c r="D145" s="131" t="s">
        <v>168</v>
      </c>
      <c r="F145" s="132" t="s">
        <v>733</v>
      </c>
      <c r="I145" s="133"/>
      <c r="L145" s="28"/>
      <c r="M145" s="134"/>
      <c r="T145" s="49"/>
      <c r="AT145" s="13" t="s">
        <v>168</v>
      </c>
      <c r="AU145" s="13" t="s">
        <v>69</v>
      </c>
    </row>
    <row r="146" spans="2:65" s="1" customFormat="1" ht="62.65" customHeight="1" x14ac:dyDescent="0.2">
      <c r="B146" s="28"/>
      <c r="C146" s="117" t="s">
        <v>228</v>
      </c>
      <c r="D146" s="117" t="s">
        <v>149</v>
      </c>
      <c r="E146" s="118" t="s">
        <v>629</v>
      </c>
      <c r="F146" s="119" t="s">
        <v>630</v>
      </c>
      <c r="G146" s="120" t="s">
        <v>138</v>
      </c>
      <c r="H146" s="121">
        <v>1</v>
      </c>
      <c r="I146" s="122"/>
      <c r="J146" s="123">
        <f>ROUND(I146*H146,2)</f>
        <v>0</v>
      </c>
      <c r="K146" s="119" t="s">
        <v>139</v>
      </c>
      <c r="L146" s="28"/>
      <c r="M146" s="124" t="s">
        <v>19</v>
      </c>
      <c r="N146" s="125" t="s">
        <v>40</v>
      </c>
      <c r="P146" s="113">
        <f>O146*H146</f>
        <v>0</v>
      </c>
      <c r="Q146" s="113">
        <v>0</v>
      </c>
      <c r="R146" s="113">
        <f>Q146*H146</f>
        <v>0</v>
      </c>
      <c r="S146" s="113">
        <v>0</v>
      </c>
      <c r="T146" s="114">
        <f>S146*H146</f>
        <v>0</v>
      </c>
      <c r="AR146" s="115" t="s">
        <v>142</v>
      </c>
      <c r="AT146" s="115" t="s">
        <v>149</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19.5" x14ac:dyDescent="0.2">
      <c r="B147" s="28"/>
      <c r="D147" s="131" t="s">
        <v>168</v>
      </c>
      <c r="F147" s="132" t="s">
        <v>631</v>
      </c>
      <c r="I147" s="133"/>
      <c r="L147" s="28"/>
      <c r="M147" s="134"/>
      <c r="T147" s="49"/>
      <c r="AT147" s="13" t="s">
        <v>168</v>
      </c>
      <c r="AU147" s="13" t="s">
        <v>69</v>
      </c>
    </row>
    <row r="148" spans="2:65" s="1" customFormat="1" ht="24.2" customHeight="1" x14ac:dyDescent="0.2">
      <c r="B148" s="28"/>
      <c r="C148" s="117" t="s">
        <v>297</v>
      </c>
      <c r="D148" s="117" t="s">
        <v>149</v>
      </c>
      <c r="E148" s="118" t="s">
        <v>391</v>
      </c>
      <c r="F148" s="119" t="s">
        <v>392</v>
      </c>
      <c r="G148" s="120" t="s">
        <v>393</v>
      </c>
      <c r="H148" s="121">
        <v>15</v>
      </c>
      <c r="I148" s="122"/>
      <c r="J148" s="123">
        <f>ROUND(I148*H148,2)</f>
        <v>0</v>
      </c>
      <c r="K148" s="119" t="s">
        <v>139</v>
      </c>
      <c r="L148" s="28"/>
      <c r="M148" s="124" t="s">
        <v>19</v>
      </c>
      <c r="N148" s="125" t="s">
        <v>40</v>
      </c>
      <c r="P148" s="113">
        <f>O148*H148</f>
        <v>0</v>
      </c>
      <c r="Q148" s="113">
        <v>0</v>
      </c>
      <c r="R148" s="113">
        <f>Q148*H148</f>
        <v>0</v>
      </c>
      <c r="S148" s="113">
        <v>0</v>
      </c>
      <c r="T148" s="114">
        <f>S148*H148</f>
        <v>0</v>
      </c>
      <c r="AR148" s="115" t="s">
        <v>142</v>
      </c>
      <c r="AT148" s="115" t="s">
        <v>149</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19.5" x14ac:dyDescent="0.2">
      <c r="B149" s="28"/>
      <c r="D149" s="131" t="s">
        <v>168</v>
      </c>
      <c r="F149" s="132" t="s">
        <v>734</v>
      </c>
      <c r="I149" s="133"/>
      <c r="L149" s="28"/>
      <c r="M149" s="134"/>
      <c r="T149" s="49"/>
      <c r="AT149" s="13" t="s">
        <v>168</v>
      </c>
      <c r="AU149" s="13" t="s">
        <v>69</v>
      </c>
    </row>
    <row r="150" spans="2:65" s="1" customFormat="1" ht="24.2" customHeight="1" x14ac:dyDescent="0.2">
      <c r="B150" s="28"/>
      <c r="C150" s="117" t="s">
        <v>231</v>
      </c>
      <c r="D150" s="117" t="s">
        <v>149</v>
      </c>
      <c r="E150" s="118" t="s">
        <v>395</v>
      </c>
      <c r="F150" s="119" t="s">
        <v>396</v>
      </c>
      <c r="G150" s="120" t="s">
        <v>393</v>
      </c>
      <c r="H150" s="121">
        <v>15</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19.5" x14ac:dyDescent="0.2">
      <c r="B151" s="28"/>
      <c r="D151" s="131" t="s">
        <v>168</v>
      </c>
      <c r="F151" s="132" t="s">
        <v>734</v>
      </c>
      <c r="I151" s="133"/>
      <c r="L151" s="28"/>
      <c r="M151" s="134"/>
      <c r="T151" s="49"/>
      <c r="AT151" s="13" t="s">
        <v>168</v>
      </c>
      <c r="AU151" s="13" t="s">
        <v>69</v>
      </c>
    </row>
    <row r="152" spans="2:65" s="1" customFormat="1" ht="37.9" customHeight="1" x14ac:dyDescent="0.2">
      <c r="B152" s="28"/>
      <c r="C152" s="117" t="s">
        <v>305</v>
      </c>
      <c r="D152" s="117" t="s">
        <v>149</v>
      </c>
      <c r="E152" s="118" t="s">
        <v>397</v>
      </c>
      <c r="F152" s="119" t="s">
        <v>398</v>
      </c>
      <c r="G152" s="120" t="s">
        <v>138</v>
      </c>
      <c r="H152" s="121">
        <v>30</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308</v>
      </c>
    </row>
    <row r="153" spans="2:65" s="1" customFormat="1" ht="19.5" x14ac:dyDescent="0.2">
      <c r="B153" s="28"/>
      <c r="D153" s="131" t="s">
        <v>168</v>
      </c>
      <c r="F153" s="132" t="s">
        <v>735</v>
      </c>
      <c r="I153" s="133"/>
      <c r="L153" s="28"/>
      <c r="M153" s="134"/>
      <c r="T153" s="49"/>
      <c r="AT153" s="13" t="s">
        <v>168</v>
      </c>
      <c r="AU153" s="13" t="s">
        <v>69</v>
      </c>
    </row>
    <row r="154" spans="2:65" s="1" customFormat="1" ht="16.5" customHeight="1" x14ac:dyDescent="0.2">
      <c r="B154" s="28"/>
      <c r="C154" s="103" t="s">
        <v>236</v>
      </c>
      <c r="D154" s="103" t="s">
        <v>135</v>
      </c>
      <c r="E154" s="104" t="s">
        <v>400</v>
      </c>
      <c r="F154" s="105" t="s">
        <v>401</v>
      </c>
      <c r="G154" s="106" t="s">
        <v>138</v>
      </c>
      <c r="H154" s="107">
        <v>30</v>
      </c>
      <c r="I154" s="108"/>
      <c r="J154" s="109">
        <f>ROUND(I154*H154,2)</f>
        <v>0</v>
      </c>
      <c r="K154" s="105" t="s">
        <v>139</v>
      </c>
      <c r="L154" s="110"/>
      <c r="M154" s="111" t="s">
        <v>19</v>
      </c>
      <c r="N154" s="112" t="s">
        <v>40</v>
      </c>
      <c r="P154" s="113">
        <f>O154*H154</f>
        <v>0</v>
      </c>
      <c r="Q154" s="113">
        <v>0</v>
      </c>
      <c r="R154" s="113">
        <f>Q154*H154</f>
        <v>0</v>
      </c>
      <c r="S154" s="113">
        <v>0</v>
      </c>
      <c r="T154" s="114">
        <f>S154*H154</f>
        <v>0</v>
      </c>
      <c r="AR154" s="115" t="s">
        <v>140</v>
      </c>
      <c r="AT154" s="115" t="s">
        <v>135</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309</v>
      </c>
    </row>
    <row r="155" spans="2:65" s="1" customFormat="1" ht="16.5" customHeight="1" x14ac:dyDescent="0.2">
      <c r="B155" s="28"/>
      <c r="C155" s="103" t="s">
        <v>311</v>
      </c>
      <c r="D155" s="103" t="s">
        <v>135</v>
      </c>
      <c r="E155" s="104" t="s">
        <v>402</v>
      </c>
      <c r="F155" s="105" t="s">
        <v>403</v>
      </c>
      <c r="G155" s="106" t="s">
        <v>404</v>
      </c>
      <c r="H155" s="107">
        <v>12</v>
      </c>
      <c r="I155" s="108"/>
      <c r="J155" s="109">
        <f>ROUND(I155*H155,2)</f>
        <v>0</v>
      </c>
      <c r="K155" s="105" t="s">
        <v>139</v>
      </c>
      <c r="L155" s="110"/>
      <c r="M155" s="111" t="s">
        <v>19</v>
      </c>
      <c r="N155" s="112" t="s">
        <v>40</v>
      </c>
      <c r="P155" s="113">
        <f>O155*H155</f>
        <v>0</v>
      </c>
      <c r="Q155" s="113">
        <v>0</v>
      </c>
      <c r="R155" s="113">
        <f>Q155*H155</f>
        <v>0</v>
      </c>
      <c r="S155" s="113">
        <v>0</v>
      </c>
      <c r="T155" s="114">
        <f>S155*H155</f>
        <v>0</v>
      </c>
      <c r="AR155" s="115" t="s">
        <v>140</v>
      </c>
      <c r="AT155" s="115" t="s">
        <v>135</v>
      </c>
      <c r="AU155" s="115" t="s">
        <v>69</v>
      </c>
      <c r="AY155" s="13" t="s">
        <v>141</v>
      </c>
      <c r="BE155" s="116">
        <f>IF(N155="základní",J155,0)</f>
        <v>0</v>
      </c>
      <c r="BF155" s="116">
        <f>IF(N155="snížená",J155,0)</f>
        <v>0</v>
      </c>
      <c r="BG155" s="116">
        <f>IF(N155="zákl. přenesená",J155,0)</f>
        <v>0</v>
      </c>
      <c r="BH155" s="116">
        <f>IF(N155="sníž. přenesená",J155,0)</f>
        <v>0</v>
      </c>
      <c r="BI155" s="116">
        <f>IF(N155="nulová",J155,0)</f>
        <v>0</v>
      </c>
      <c r="BJ155" s="13" t="s">
        <v>77</v>
      </c>
      <c r="BK155" s="116">
        <f>ROUND(I155*H155,2)</f>
        <v>0</v>
      </c>
      <c r="BL155" s="13" t="s">
        <v>142</v>
      </c>
      <c r="BM155" s="115" t="s">
        <v>313</v>
      </c>
    </row>
    <row r="156" spans="2:65" s="1" customFormat="1" ht="44.25" customHeight="1" x14ac:dyDescent="0.2">
      <c r="B156" s="28"/>
      <c r="C156" s="117" t="s">
        <v>240</v>
      </c>
      <c r="D156" s="117" t="s">
        <v>149</v>
      </c>
      <c r="E156" s="118" t="s">
        <v>178</v>
      </c>
      <c r="F156" s="119" t="s">
        <v>179</v>
      </c>
      <c r="G156" s="120" t="s">
        <v>180</v>
      </c>
      <c r="H156" s="121">
        <v>4.68</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316</v>
      </c>
    </row>
    <row r="157" spans="2:65" s="1" customFormat="1" ht="39" x14ac:dyDescent="0.2">
      <c r="B157" s="28"/>
      <c r="D157" s="131" t="s">
        <v>168</v>
      </c>
      <c r="F157" s="132" t="s">
        <v>736</v>
      </c>
      <c r="I157" s="133"/>
      <c r="L157" s="28"/>
      <c r="M157" s="134"/>
      <c r="T157" s="49"/>
      <c r="AT157" s="13" t="s">
        <v>168</v>
      </c>
      <c r="AU157" s="13" t="s">
        <v>69</v>
      </c>
    </row>
    <row r="158" spans="2:65" s="1" customFormat="1" ht="49.15" customHeight="1" x14ac:dyDescent="0.2">
      <c r="B158" s="28"/>
      <c r="C158" s="117" t="s">
        <v>318</v>
      </c>
      <c r="D158" s="117" t="s">
        <v>149</v>
      </c>
      <c r="E158" s="118" t="s">
        <v>186</v>
      </c>
      <c r="F158" s="119" t="s">
        <v>187</v>
      </c>
      <c r="G158" s="120" t="s">
        <v>180</v>
      </c>
      <c r="H158" s="121">
        <v>23.4</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321</v>
      </c>
    </row>
    <row r="159" spans="2:65" s="1" customFormat="1" ht="33" customHeight="1" x14ac:dyDescent="0.2">
      <c r="B159" s="28"/>
      <c r="C159" s="117" t="s">
        <v>242</v>
      </c>
      <c r="D159" s="117" t="s">
        <v>149</v>
      </c>
      <c r="E159" s="118" t="s">
        <v>407</v>
      </c>
      <c r="F159" s="119" t="s">
        <v>408</v>
      </c>
      <c r="G159" s="120" t="s">
        <v>138</v>
      </c>
      <c r="H159" s="121">
        <v>146</v>
      </c>
      <c r="I159" s="122"/>
      <c r="J159" s="123">
        <f>ROUND(I159*H159,2)</f>
        <v>0</v>
      </c>
      <c r="K159" s="119" t="s">
        <v>139</v>
      </c>
      <c r="L159" s="28"/>
      <c r="M159" s="124" t="s">
        <v>19</v>
      </c>
      <c r="N159" s="125" t="s">
        <v>40</v>
      </c>
      <c r="P159" s="113">
        <f>O159*H159</f>
        <v>0</v>
      </c>
      <c r="Q159" s="113">
        <v>0</v>
      </c>
      <c r="R159" s="113">
        <f>Q159*H159</f>
        <v>0</v>
      </c>
      <c r="S159" s="113">
        <v>0</v>
      </c>
      <c r="T159" s="114">
        <f>S159*H159</f>
        <v>0</v>
      </c>
      <c r="AR159" s="115" t="s">
        <v>142</v>
      </c>
      <c r="AT159" s="115" t="s">
        <v>149</v>
      </c>
      <c r="AU159" s="115" t="s">
        <v>69</v>
      </c>
      <c r="AY159" s="13" t="s">
        <v>141</v>
      </c>
      <c r="BE159" s="116">
        <f>IF(N159="základní",J159,0)</f>
        <v>0</v>
      </c>
      <c r="BF159" s="116">
        <f>IF(N159="snížená",J159,0)</f>
        <v>0</v>
      </c>
      <c r="BG159" s="116">
        <f>IF(N159="zákl. přenesená",J159,0)</f>
        <v>0</v>
      </c>
      <c r="BH159" s="116">
        <f>IF(N159="sníž. přenesená",J159,0)</f>
        <v>0</v>
      </c>
      <c r="BI159" s="116">
        <f>IF(N159="nulová",J159,0)</f>
        <v>0</v>
      </c>
      <c r="BJ159" s="13" t="s">
        <v>77</v>
      </c>
      <c r="BK159" s="116">
        <f>ROUND(I159*H159,2)</f>
        <v>0</v>
      </c>
      <c r="BL159" s="13" t="s">
        <v>142</v>
      </c>
      <c r="BM159" s="115" t="s">
        <v>322</v>
      </c>
    </row>
    <row r="160" spans="2:65" s="1" customFormat="1" ht="19.5" x14ac:dyDescent="0.2">
      <c r="B160" s="28"/>
      <c r="D160" s="131" t="s">
        <v>168</v>
      </c>
      <c r="F160" s="132" t="s">
        <v>737</v>
      </c>
      <c r="I160" s="133"/>
      <c r="L160" s="28"/>
      <c r="M160" s="134"/>
      <c r="T160" s="49"/>
      <c r="AT160" s="13" t="s">
        <v>168</v>
      </c>
      <c r="AU160" s="13" t="s">
        <v>69</v>
      </c>
    </row>
    <row r="161" spans="2:65" s="1" customFormat="1" ht="16.5" customHeight="1" x14ac:dyDescent="0.2">
      <c r="B161" s="28"/>
      <c r="C161" s="117" t="s">
        <v>323</v>
      </c>
      <c r="D161" s="117" t="s">
        <v>149</v>
      </c>
      <c r="E161" s="118" t="s">
        <v>410</v>
      </c>
      <c r="F161" s="119" t="s">
        <v>411</v>
      </c>
      <c r="G161" s="120" t="s">
        <v>138</v>
      </c>
      <c r="H161" s="121">
        <v>36</v>
      </c>
      <c r="I161" s="122"/>
      <c r="J161" s="123">
        <f>ROUND(I161*H161,2)</f>
        <v>0</v>
      </c>
      <c r="K161" s="119" t="s">
        <v>139</v>
      </c>
      <c r="L161" s="28"/>
      <c r="M161" s="124" t="s">
        <v>19</v>
      </c>
      <c r="N161" s="125" t="s">
        <v>40</v>
      </c>
      <c r="P161" s="113">
        <f>O161*H161</f>
        <v>0</v>
      </c>
      <c r="Q161" s="113">
        <v>0</v>
      </c>
      <c r="R161" s="113">
        <f>Q161*H161</f>
        <v>0</v>
      </c>
      <c r="S161" s="113">
        <v>0</v>
      </c>
      <c r="T161" s="114">
        <f>S161*H161</f>
        <v>0</v>
      </c>
      <c r="AR161" s="115" t="s">
        <v>142</v>
      </c>
      <c r="AT161" s="115" t="s">
        <v>149</v>
      </c>
      <c r="AU161" s="115" t="s">
        <v>69</v>
      </c>
      <c r="AY161" s="13" t="s">
        <v>141</v>
      </c>
      <c r="BE161" s="116">
        <f>IF(N161="základní",J161,0)</f>
        <v>0</v>
      </c>
      <c r="BF161" s="116">
        <f>IF(N161="snížená",J161,0)</f>
        <v>0</v>
      </c>
      <c r="BG161" s="116">
        <f>IF(N161="zákl. přenesená",J161,0)</f>
        <v>0</v>
      </c>
      <c r="BH161" s="116">
        <f>IF(N161="sníž. přenesená",J161,0)</f>
        <v>0</v>
      </c>
      <c r="BI161" s="116">
        <f>IF(N161="nulová",J161,0)</f>
        <v>0</v>
      </c>
      <c r="BJ161" s="13" t="s">
        <v>77</v>
      </c>
      <c r="BK161" s="116">
        <f>ROUND(I161*H161,2)</f>
        <v>0</v>
      </c>
      <c r="BL161" s="13" t="s">
        <v>142</v>
      </c>
      <c r="BM161" s="115" t="s">
        <v>326</v>
      </c>
    </row>
    <row r="162" spans="2:65" s="1" customFormat="1" ht="19.5" x14ac:dyDescent="0.2">
      <c r="B162" s="28"/>
      <c r="D162" s="131" t="s">
        <v>168</v>
      </c>
      <c r="F162" s="132" t="s">
        <v>636</v>
      </c>
      <c r="I162" s="133"/>
      <c r="L162" s="28"/>
      <c r="M162" s="134"/>
      <c r="T162" s="49"/>
      <c r="AT162" s="13" t="s">
        <v>168</v>
      </c>
      <c r="AU162" s="13" t="s">
        <v>69</v>
      </c>
    </row>
    <row r="163" spans="2:65" s="1" customFormat="1" ht="37.9" customHeight="1" x14ac:dyDescent="0.2">
      <c r="B163" s="28"/>
      <c r="C163" s="117" t="s">
        <v>247</v>
      </c>
      <c r="D163" s="117" t="s">
        <v>149</v>
      </c>
      <c r="E163" s="118" t="s">
        <v>413</v>
      </c>
      <c r="F163" s="119" t="s">
        <v>414</v>
      </c>
      <c r="G163" s="120" t="s">
        <v>138</v>
      </c>
      <c r="H163" s="121">
        <v>24</v>
      </c>
      <c r="I163" s="122"/>
      <c r="J163" s="123">
        <f>ROUND(I163*H163,2)</f>
        <v>0</v>
      </c>
      <c r="K163" s="119" t="s">
        <v>139</v>
      </c>
      <c r="L163" s="28"/>
      <c r="M163" s="124" t="s">
        <v>19</v>
      </c>
      <c r="N163" s="125" t="s">
        <v>40</v>
      </c>
      <c r="P163" s="113">
        <f>O163*H163</f>
        <v>0</v>
      </c>
      <c r="Q163" s="113">
        <v>0</v>
      </c>
      <c r="R163" s="113">
        <f>Q163*H163</f>
        <v>0</v>
      </c>
      <c r="S163" s="113">
        <v>0</v>
      </c>
      <c r="T163" s="114">
        <f>S163*H163</f>
        <v>0</v>
      </c>
      <c r="AR163" s="115" t="s">
        <v>142</v>
      </c>
      <c r="AT163" s="115" t="s">
        <v>149</v>
      </c>
      <c r="AU163" s="115" t="s">
        <v>69</v>
      </c>
      <c r="AY163" s="13" t="s">
        <v>141</v>
      </c>
      <c r="BE163" s="116">
        <f>IF(N163="základní",J163,0)</f>
        <v>0</v>
      </c>
      <c r="BF163" s="116">
        <f>IF(N163="snížená",J163,0)</f>
        <v>0</v>
      </c>
      <c r="BG163" s="116">
        <f>IF(N163="zákl. přenesená",J163,0)</f>
        <v>0</v>
      </c>
      <c r="BH163" s="116">
        <f>IF(N163="sníž. přenesená",J163,0)</f>
        <v>0</v>
      </c>
      <c r="BI163" s="116">
        <f>IF(N163="nulová",J163,0)</f>
        <v>0</v>
      </c>
      <c r="BJ163" s="13" t="s">
        <v>77</v>
      </c>
      <c r="BK163" s="116">
        <f>ROUND(I163*H163,2)</f>
        <v>0</v>
      </c>
      <c r="BL163" s="13" t="s">
        <v>142</v>
      </c>
      <c r="BM163" s="115" t="s">
        <v>330</v>
      </c>
    </row>
    <row r="164" spans="2:65" s="1" customFormat="1" ht="19.5" x14ac:dyDescent="0.2">
      <c r="B164" s="28"/>
      <c r="D164" s="131" t="s">
        <v>168</v>
      </c>
      <c r="F164" s="132" t="s">
        <v>637</v>
      </c>
      <c r="I164" s="133"/>
      <c r="L164" s="28"/>
      <c r="M164" s="134"/>
      <c r="T164" s="49"/>
      <c r="AT164" s="13" t="s">
        <v>168</v>
      </c>
      <c r="AU164" s="13" t="s">
        <v>69</v>
      </c>
    </row>
    <row r="165" spans="2:65" s="1" customFormat="1" ht="37.9" customHeight="1" x14ac:dyDescent="0.2">
      <c r="B165" s="28"/>
      <c r="C165" s="117" t="s">
        <v>420</v>
      </c>
      <c r="D165" s="117" t="s">
        <v>149</v>
      </c>
      <c r="E165" s="118" t="s">
        <v>416</v>
      </c>
      <c r="F165" s="119" t="s">
        <v>417</v>
      </c>
      <c r="G165" s="120" t="s">
        <v>138</v>
      </c>
      <c r="H165" s="121">
        <v>12</v>
      </c>
      <c r="I165" s="122"/>
      <c r="J165" s="123">
        <f>ROUND(I165*H165,2)</f>
        <v>0</v>
      </c>
      <c r="K165" s="119" t="s">
        <v>139</v>
      </c>
      <c r="L165" s="28"/>
      <c r="M165" s="124" t="s">
        <v>19</v>
      </c>
      <c r="N165" s="125" t="s">
        <v>40</v>
      </c>
      <c r="P165" s="113">
        <f>O165*H165</f>
        <v>0</v>
      </c>
      <c r="Q165" s="113">
        <v>0</v>
      </c>
      <c r="R165" s="113">
        <f>Q165*H165</f>
        <v>0</v>
      </c>
      <c r="S165" s="113">
        <v>0</v>
      </c>
      <c r="T165" s="114">
        <f>S165*H165</f>
        <v>0</v>
      </c>
      <c r="AR165" s="115" t="s">
        <v>142</v>
      </c>
      <c r="AT165" s="115" t="s">
        <v>149</v>
      </c>
      <c r="AU165" s="115" t="s">
        <v>69</v>
      </c>
      <c r="AY165" s="13" t="s">
        <v>141</v>
      </c>
      <c r="BE165" s="116">
        <f>IF(N165="základní",J165,0)</f>
        <v>0</v>
      </c>
      <c r="BF165" s="116">
        <f>IF(N165="snížená",J165,0)</f>
        <v>0</v>
      </c>
      <c r="BG165" s="116">
        <f>IF(N165="zákl. přenesená",J165,0)</f>
        <v>0</v>
      </c>
      <c r="BH165" s="116">
        <f>IF(N165="sníž. přenesená",J165,0)</f>
        <v>0</v>
      </c>
      <c r="BI165" s="116">
        <f>IF(N165="nulová",J165,0)</f>
        <v>0</v>
      </c>
      <c r="BJ165" s="13" t="s">
        <v>77</v>
      </c>
      <c r="BK165" s="116">
        <f>ROUND(I165*H165,2)</f>
        <v>0</v>
      </c>
      <c r="BL165" s="13" t="s">
        <v>142</v>
      </c>
      <c r="BM165" s="115" t="s">
        <v>421</v>
      </c>
    </row>
    <row r="166" spans="2:65" s="1" customFormat="1" ht="19.5" x14ac:dyDescent="0.2">
      <c r="B166" s="28"/>
      <c r="D166" s="131" t="s">
        <v>168</v>
      </c>
      <c r="F166" s="132" t="s">
        <v>638</v>
      </c>
      <c r="I166" s="133"/>
      <c r="L166" s="28"/>
      <c r="M166" s="134"/>
      <c r="T166" s="49"/>
      <c r="AT166" s="13" t="s">
        <v>168</v>
      </c>
      <c r="AU166" s="13" t="s">
        <v>69</v>
      </c>
    </row>
    <row r="167" spans="2:65" s="1" customFormat="1" ht="55.5" customHeight="1" x14ac:dyDescent="0.2">
      <c r="B167" s="28"/>
      <c r="C167" s="117" t="s">
        <v>252</v>
      </c>
      <c r="D167" s="117" t="s">
        <v>149</v>
      </c>
      <c r="E167" s="118" t="s">
        <v>234</v>
      </c>
      <c r="F167" s="119" t="s">
        <v>235</v>
      </c>
      <c r="G167" s="120" t="s">
        <v>180</v>
      </c>
      <c r="H167" s="121">
        <v>110.22799999999999</v>
      </c>
      <c r="I167" s="122"/>
      <c r="J167" s="123">
        <f>ROUND(I167*H167,2)</f>
        <v>0</v>
      </c>
      <c r="K167" s="119" t="s">
        <v>139</v>
      </c>
      <c r="L167" s="28"/>
      <c r="M167" s="124" t="s">
        <v>19</v>
      </c>
      <c r="N167" s="125" t="s">
        <v>40</v>
      </c>
      <c r="P167" s="113">
        <f>O167*H167</f>
        <v>0</v>
      </c>
      <c r="Q167" s="113">
        <v>0</v>
      </c>
      <c r="R167" s="113">
        <f>Q167*H167</f>
        <v>0</v>
      </c>
      <c r="S167" s="113">
        <v>0</v>
      </c>
      <c r="T167" s="114">
        <f>S167*H167</f>
        <v>0</v>
      </c>
      <c r="AR167" s="115" t="s">
        <v>142</v>
      </c>
      <c r="AT167" s="115" t="s">
        <v>149</v>
      </c>
      <c r="AU167" s="115" t="s">
        <v>69</v>
      </c>
      <c r="AY167" s="13" t="s">
        <v>141</v>
      </c>
      <c r="BE167" s="116">
        <f>IF(N167="základní",J167,0)</f>
        <v>0</v>
      </c>
      <c r="BF167" s="116">
        <f>IF(N167="snížená",J167,0)</f>
        <v>0</v>
      </c>
      <c r="BG167" s="116">
        <f>IF(N167="zákl. přenesená",J167,0)</f>
        <v>0</v>
      </c>
      <c r="BH167" s="116">
        <f>IF(N167="sníž. přenesená",J167,0)</f>
        <v>0</v>
      </c>
      <c r="BI167" s="116">
        <f>IF(N167="nulová",J167,0)</f>
        <v>0</v>
      </c>
      <c r="BJ167" s="13" t="s">
        <v>77</v>
      </c>
      <c r="BK167" s="116">
        <f>ROUND(I167*H167,2)</f>
        <v>0</v>
      </c>
      <c r="BL167" s="13" t="s">
        <v>142</v>
      </c>
      <c r="BM167" s="115" t="s">
        <v>423</v>
      </c>
    </row>
    <row r="168" spans="2:65" s="1" customFormat="1" ht="58.5" x14ac:dyDescent="0.2">
      <c r="B168" s="28"/>
      <c r="D168" s="131" t="s">
        <v>168</v>
      </c>
      <c r="F168" s="132" t="s">
        <v>738</v>
      </c>
      <c r="I168" s="133"/>
      <c r="L168" s="28"/>
      <c r="M168" s="134"/>
      <c r="T168" s="49"/>
      <c r="AT168" s="13" t="s">
        <v>168</v>
      </c>
      <c r="AU168" s="13" t="s">
        <v>69</v>
      </c>
    </row>
    <row r="169" spans="2:65" s="1" customFormat="1" ht="55.5" customHeight="1" x14ac:dyDescent="0.2">
      <c r="B169" s="28"/>
      <c r="C169" s="117" t="s">
        <v>425</v>
      </c>
      <c r="D169" s="117" t="s">
        <v>149</v>
      </c>
      <c r="E169" s="118" t="s">
        <v>244</v>
      </c>
      <c r="F169" s="119" t="s">
        <v>245</v>
      </c>
      <c r="G169" s="120" t="s">
        <v>246</v>
      </c>
      <c r="H169" s="121">
        <v>232</v>
      </c>
      <c r="I169" s="122"/>
      <c r="J169" s="123">
        <f>ROUND(I169*H169,2)</f>
        <v>0</v>
      </c>
      <c r="K169" s="119" t="s">
        <v>139</v>
      </c>
      <c r="L169" s="28"/>
      <c r="M169" s="124" t="s">
        <v>19</v>
      </c>
      <c r="N169" s="125" t="s">
        <v>40</v>
      </c>
      <c r="P169" s="113">
        <f>O169*H169</f>
        <v>0</v>
      </c>
      <c r="Q169" s="113">
        <v>0</v>
      </c>
      <c r="R169" s="113">
        <f>Q169*H169</f>
        <v>0</v>
      </c>
      <c r="S169" s="113">
        <v>0</v>
      </c>
      <c r="T169" s="114">
        <f>S169*H169</f>
        <v>0</v>
      </c>
      <c r="AR169" s="115" t="s">
        <v>142</v>
      </c>
      <c r="AT169" s="115" t="s">
        <v>149</v>
      </c>
      <c r="AU169" s="115" t="s">
        <v>69</v>
      </c>
      <c r="AY169" s="13" t="s">
        <v>141</v>
      </c>
      <c r="BE169" s="116">
        <f>IF(N169="základní",J169,0)</f>
        <v>0</v>
      </c>
      <c r="BF169" s="116">
        <f>IF(N169="snížená",J169,0)</f>
        <v>0</v>
      </c>
      <c r="BG169" s="116">
        <f>IF(N169="zákl. přenesená",J169,0)</f>
        <v>0</v>
      </c>
      <c r="BH169" s="116">
        <f>IF(N169="sníž. přenesená",J169,0)</f>
        <v>0</v>
      </c>
      <c r="BI169" s="116">
        <f>IF(N169="nulová",J169,0)</f>
        <v>0</v>
      </c>
      <c r="BJ169" s="13" t="s">
        <v>77</v>
      </c>
      <c r="BK169" s="116">
        <f>ROUND(I169*H169,2)</f>
        <v>0</v>
      </c>
      <c r="BL169" s="13" t="s">
        <v>142</v>
      </c>
      <c r="BM169" s="115" t="s">
        <v>426</v>
      </c>
    </row>
    <row r="170" spans="2:65" s="1" customFormat="1" ht="19.5" x14ac:dyDescent="0.2">
      <c r="B170" s="28"/>
      <c r="D170" s="131" t="s">
        <v>168</v>
      </c>
      <c r="F170" s="132" t="s">
        <v>700</v>
      </c>
      <c r="I170" s="133"/>
      <c r="L170" s="28"/>
      <c r="M170" s="134"/>
      <c r="T170" s="49"/>
      <c r="AT170" s="13" t="s">
        <v>168</v>
      </c>
      <c r="AU170" s="13" t="s">
        <v>69</v>
      </c>
    </row>
    <row r="171" spans="2:65" s="1" customFormat="1" ht="49.15" customHeight="1" x14ac:dyDescent="0.2">
      <c r="B171" s="28"/>
      <c r="C171" s="117" t="s">
        <v>256</v>
      </c>
      <c r="D171" s="117" t="s">
        <v>149</v>
      </c>
      <c r="E171" s="118" t="s">
        <v>250</v>
      </c>
      <c r="F171" s="119" t="s">
        <v>251</v>
      </c>
      <c r="G171" s="120" t="s">
        <v>246</v>
      </c>
      <c r="H171" s="121">
        <v>24</v>
      </c>
      <c r="I171" s="122"/>
      <c r="J171" s="123">
        <f>ROUND(I171*H171,2)</f>
        <v>0</v>
      </c>
      <c r="K171" s="119" t="s">
        <v>139</v>
      </c>
      <c r="L171" s="28"/>
      <c r="M171" s="124" t="s">
        <v>19</v>
      </c>
      <c r="N171" s="125" t="s">
        <v>40</v>
      </c>
      <c r="P171" s="113">
        <f>O171*H171</f>
        <v>0</v>
      </c>
      <c r="Q171" s="113">
        <v>0</v>
      </c>
      <c r="R171" s="113">
        <f>Q171*H171</f>
        <v>0</v>
      </c>
      <c r="S171" s="113">
        <v>0</v>
      </c>
      <c r="T171" s="114">
        <f>S171*H171</f>
        <v>0</v>
      </c>
      <c r="AR171" s="115" t="s">
        <v>142</v>
      </c>
      <c r="AT171" s="115" t="s">
        <v>149</v>
      </c>
      <c r="AU171" s="115" t="s">
        <v>69</v>
      </c>
      <c r="AY171" s="13" t="s">
        <v>141</v>
      </c>
      <c r="BE171" s="116">
        <f>IF(N171="základní",J171,0)</f>
        <v>0</v>
      </c>
      <c r="BF171" s="116">
        <f>IF(N171="snížená",J171,0)</f>
        <v>0</v>
      </c>
      <c r="BG171" s="116">
        <f>IF(N171="zákl. přenesená",J171,0)</f>
        <v>0</v>
      </c>
      <c r="BH171" s="116">
        <f>IF(N171="sníž. přenesená",J171,0)</f>
        <v>0</v>
      </c>
      <c r="BI171" s="116">
        <f>IF(N171="nulová",J171,0)</f>
        <v>0</v>
      </c>
      <c r="BJ171" s="13" t="s">
        <v>77</v>
      </c>
      <c r="BK171" s="116">
        <f>ROUND(I171*H171,2)</f>
        <v>0</v>
      </c>
      <c r="BL171" s="13" t="s">
        <v>142</v>
      </c>
      <c r="BM171" s="115" t="s">
        <v>429</v>
      </c>
    </row>
    <row r="172" spans="2:65" s="1" customFormat="1" ht="19.5" x14ac:dyDescent="0.2">
      <c r="B172" s="28"/>
      <c r="D172" s="131" t="s">
        <v>168</v>
      </c>
      <c r="F172" s="132" t="s">
        <v>640</v>
      </c>
      <c r="I172" s="133"/>
      <c r="L172" s="28"/>
      <c r="M172" s="134"/>
      <c r="T172" s="49"/>
      <c r="AT172" s="13" t="s">
        <v>168</v>
      </c>
      <c r="AU172" s="13" t="s">
        <v>69</v>
      </c>
    </row>
    <row r="173" spans="2:65" s="1" customFormat="1" ht="49.15" customHeight="1" x14ac:dyDescent="0.2">
      <c r="B173" s="28"/>
      <c r="C173" s="117" t="s">
        <v>431</v>
      </c>
      <c r="D173" s="117" t="s">
        <v>149</v>
      </c>
      <c r="E173" s="118" t="s">
        <v>254</v>
      </c>
      <c r="F173" s="119" t="s">
        <v>255</v>
      </c>
      <c r="G173" s="120" t="s">
        <v>227</v>
      </c>
      <c r="H173" s="121">
        <v>150</v>
      </c>
      <c r="I173" s="122"/>
      <c r="J173" s="123">
        <f>ROUND(I173*H173,2)</f>
        <v>0</v>
      </c>
      <c r="K173" s="119" t="s">
        <v>139</v>
      </c>
      <c r="L173" s="28"/>
      <c r="M173" s="124" t="s">
        <v>19</v>
      </c>
      <c r="N173" s="125" t="s">
        <v>40</v>
      </c>
      <c r="P173" s="113">
        <f>O173*H173</f>
        <v>0</v>
      </c>
      <c r="Q173" s="113">
        <v>0</v>
      </c>
      <c r="R173" s="113">
        <f>Q173*H173</f>
        <v>0</v>
      </c>
      <c r="S173" s="113">
        <v>0</v>
      </c>
      <c r="T173" s="114">
        <f>S173*H173</f>
        <v>0</v>
      </c>
      <c r="AR173" s="115" t="s">
        <v>142</v>
      </c>
      <c r="AT173" s="115" t="s">
        <v>149</v>
      </c>
      <c r="AU173" s="115" t="s">
        <v>69</v>
      </c>
      <c r="AY173" s="13" t="s">
        <v>141</v>
      </c>
      <c r="BE173" s="116">
        <f>IF(N173="základní",J173,0)</f>
        <v>0</v>
      </c>
      <c r="BF173" s="116">
        <f>IF(N173="snížená",J173,0)</f>
        <v>0</v>
      </c>
      <c r="BG173" s="116">
        <f>IF(N173="zákl. přenesená",J173,0)</f>
        <v>0</v>
      </c>
      <c r="BH173" s="116">
        <f>IF(N173="sníž. přenesená",J173,0)</f>
        <v>0</v>
      </c>
      <c r="BI173" s="116">
        <f>IF(N173="nulová",J173,0)</f>
        <v>0</v>
      </c>
      <c r="BJ173" s="13" t="s">
        <v>77</v>
      </c>
      <c r="BK173" s="116">
        <f>ROUND(I173*H173,2)</f>
        <v>0</v>
      </c>
      <c r="BL173" s="13" t="s">
        <v>142</v>
      </c>
      <c r="BM173" s="115" t="s">
        <v>434</v>
      </c>
    </row>
    <row r="174" spans="2:65" s="1" customFormat="1" ht="19.5" x14ac:dyDescent="0.2">
      <c r="B174" s="28"/>
      <c r="D174" s="131" t="s">
        <v>168</v>
      </c>
      <c r="F174" s="132" t="s">
        <v>641</v>
      </c>
      <c r="I174" s="133"/>
      <c r="L174" s="28"/>
      <c r="M174" s="134"/>
      <c r="T174" s="49"/>
      <c r="AT174" s="13" t="s">
        <v>168</v>
      </c>
      <c r="AU174" s="13" t="s">
        <v>69</v>
      </c>
    </row>
    <row r="175" spans="2:65" s="1" customFormat="1" ht="49.15" customHeight="1" x14ac:dyDescent="0.2">
      <c r="B175" s="28"/>
      <c r="C175" s="117" t="s">
        <v>261</v>
      </c>
      <c r="D175" s="117" t="s">
        <v>149</v>
      </c>
      <c r="E175" s="118" t="s">
        <v>259</v>
      </c>
      <c r="F175" s="119" t="s">
        <v>260</v>
      </c>
      <c r="G175" s="120" t="s">
        <v>227</v>
      </c>
      <c r="H175" s="121">
        <v>150</v>
      </c>
      <c r="I175" s="122"/>
      <c r="J175" s="123">
        <f>ROUND(I175*H175,2)</f>
        <v>0</v>
      </c>
      <c r="K175" s="119" t="s">
        <v>139</v>
      </c>
      <c r="L175" s="28"/>
      <c r="M175" s="124" t="s">
        <v>19</v>
      </c>
      <c r="N175" s="125" t="s">
        <v>40</v>
      </c>
      <c r="P175" s="113">
        <f>O175*H175</f>
        <v>0</v>
      </c>
      <c r="Q175" s="113">
        <v>0</v>
      </c>
      <c r="R175" s="113">
        <f>Q175*H175</f>
        <v>0</v>
      </c>
      <c r="S175" s="113">
        <v>0</v>
      </c>
      <c r="T175" s="114">
        <f>S175*H175</f>
        <v>0</v>
      </c>
      <c r="AR175" s="115" t="s">
        <v>142</v>
      </c>
      <c r="AT175" s="115" t="s">
        <v>149</v>
      </c>
      <c r="AU175" s="115" t="s">
        <v>69</v>
      </c>
      <c r="AY175" s="13" t="s">
        <v>141</v>
      </c>
      <c r="BE175" s="116">
        <f>IF(N175="základní",J175,0)</f>
        <v>0</v>
      </c>
      <c r="BF175" s="116">
        <f>IF(N175="snížená",J175,0)</f>
        <v>0</v>
      </c>
      <c r="BG175" s="116">
        <f>IF(N175="zákl. přenesená",J175,0)</f>
        <v>0</v>
      </c>
      <c r="BH175" s="116">
        <f>IF(N175="sníž. přenesená",J175,0)</f>
        <v>0</v>
      </c>
      <c r="BI175" s="116">
        <f>IF(N175="nulová",J175,0)</f>
        <v>0</v>
      </c>
      <c r="BJ175" s="13" t="s">
        <v>77</v>
      </c>
      <c r="BK175" s="116">
        <f>ROUND(I175*H175,2)</f>
        <v>0</v>
      </c>
      <c r="BL175" s="13" t="s">
        <v>142</v>
      </c>
      <c r="BM175" s="115" t="s">
        <v>437</v>
      </c>
    </row>
    <row r="176" spans="2:65" s="1" customFormat="1" ht="19.5" x14ac:dyDescent="0.2">
      <c r="B176" s="28"/>
      <c r="D176" s="131" t="s">
        <v>168</v>
      </c>
      <c r="F176" s="132" t="s">
        <v>641</v>
      </c>
      <c r="I176" s="133"/>
      <c r="L176" s="28"/>
      <c r="M176" s="134"/>
      <c r="T176" s="49"/>
      <c r="AT176" s="13" t="s">
        <v>168</v>
      </c>
      <c r="AU176" s="13" t="s">
        <v>69</v>
      </c>
    </row>
    <row r="177" spans="2:65" s="1" customFormat="1" ht="37.9" customHeight="1" x14ac:dyDescent="0.2">
      <c r="B177" s="28"/>
      <c r="C177" s="117" t="s">
        <v>439</v>
      </c>
      <c r="D177" s="117" t="s">
        <v>149</v>
      </c>
      <c r="E177" s="118" t="s">
        <v>427</v>
      </c>
      <c r="F177" s="119" t="s">
        <v>428</v>
      </c>
      <c r="G177" s="120" t="s">
        <v>227</v>
      </c>
      <c r="H177" s="121">
        <v>1930</v>
      </c>
      <c r="I177" s="122"/>
      <c r="J177" s="123">
        <f>ROUND(I177*H177,2)</f>
        <v>0</v>
      </c>
      <c r="K177" s="119" t="s">
        <v>139</v>
      </c>
      <c r="L177" s="28"/>
      <c r="M177" s="124" t="s">
        <v>19</v>
      </c>
      <c r="N177" s="125" t="s">
        <v>40</v>
      </c>
      <c r="P177" s="113">
        <f>O177*H177</f>
        <v>0</v>
      </c>
      <c r="Q177" s="113">
        <v>0</v>
      </c>
      <c r="R177" s="113">
        <f>Q177*H177</f>
        <v>0</v>
      </c>
      <c r="S177" s="113">
        <v>0</v>
      </c>
      <c r="T177" s="114">
        <f>S177*H177</f>
        <v>0</v>
      </c>
      <c r="AR177" s="115" t="s">
        <v>142</v>
      </c>
      <c r="AT177" s="115" t="s">
        <v>149</v>
      </c>
      <c r="AU177" s="115" t="s">
        <v>69</v>
      </c>
      <c r="AY177" s="13" t="s">
        <v>141</v>
      </c>
      <c r="BE177" s="116">
        <f>IF(N177="základní",J177,0)</f>
        <v>0</v>
      </c>
      <c r="BF177" s="116">
        <f>IF(N177="snížená",J177,0)</f>
        <v>0</v>
      </c>
      <c r="BG177" s="116">
        <f>IF(N177="zákl. přenesená",J177,0)</f>
        <v>0</v>
      </c>
      <c r="BH177" s="116">
        <f>IF(N177="sníž. přenesená",J177,0)</f>
        <v>0</v>
      </c>
      <c r="BI177" s="116">
        <f>IF(N177="nulová",J177,0)</f>
        <v>0</v>
      </c>
      <c r="BJ177" s="13" t="s">
        <v>77</v>
      </c>
      <c r="BK177" s="116">
        <f>ROUND(I177*H177,2)</f>
        <v>0</v>
      </c>
      <c r="BL177" s="13" t="s">
        <v>142</v>
      </c>
      <c r="BM177" s="115" t="s">
        <v>440</v>
      </c>
    </row>
    <row r="178" spans="2:65" s="1" customFormat="1" ht="19.5" x14ac:dyDescent="0.2">
      <c r="B178" s="28"/>
      <c r="D178" s="131" t="s">
        <v>168</v>
      </c>
      <c r="F178" s="132" t="s">
        <v>739</v>
      </c>
      <c r="I178" s="133"/>
      <c r="L178" s="28"/>
      <c r="M178" s="134"/>
      <c r="T178" s="49"/>
      <c r="AT178" s="13" t="s">
        <v>168</v>
      </c>
      <c r="AU178" s="13" t="s">
        <v>69</v>
      </c>
    </row>
    <row r="179" spans="2:65" s="1" customFormat="1" ht="37.9" customHeight="1" x14ac:dyDescent="0.2">
      <c r="B179" s="28"/>
      <c r="C179" s="117" t="s">
        <v>265</v>
      </c>
      <c r="D179" s="117" t="s">
        <v>149</v>
      </c>
      <c r="E179" s="118" t="s">
        <v>432</v>
      </c>
      <c r="F179" s="119" t="s">
        <v>433</v>
      </c>
      <c r="G179" s="120" t="s">
        <v>227</v>
      </c>
      <c r="H179" s="121">
        <v>1930</v>
      </c>
      <c r="I179" s="122"/>
      <c r="J179" s="123">
        <f>ROUND(I179*H179,2)</f>
        <v>0</v>
      </c>
      <c r="K179" s="119" t="s">
        <v>139</v>
      </c>
      <c r="L179" s="28"/>
      <c r="M179" s="124" t="s">
        <v>19</v>
      </c>
      <c r="N179" s="125" t="s">
        <v>40</v>
      </c>
      <c r="P179" s="113">
        <f>O179*H179</f>
        <v>0</v>
      </c>
      <c r="Q179" s="113">
        <v>0</v>
      </c>
      <c r="R179" s="113">
        <f>Q179*H179</f>
        <v>0</v>
      </c>
      <c r="S179" s="113">
        <v>0</v>
      </c>
      <c r="T179" s="114">
        <f>S179*H179</f>
        <v>0</v>
      </c>
      <c r="AR179" s="115" t="s">
        <v>142</v>
      </c>
      <c r="AT179" s="115" t="s">
        <v>149</v>
      </c>
      <c r="AU179" s="115" t="s">
        <v>69</v>
      </c>
      <c r="AY179" s="13" t="s">
        <v>141</v>
      </c>
      <c r="BE179" s="116">
        <f>IF(N179="základní",J179,0)</f>
        <v>0</v>
      </c>
      <c r="BF179" s="116">
        <f>IF(N179="snížená",J179,0)</f>
        <v>0</v>
      </c>
      <c r="BG179" s="116">
        <f>IF(N179="zákl. přenesená",J179,0)</f>
        <v>0</v>
      </c>
      <c r="BH179" s="116">
        <f>IF(N179="sníž. přenesená",J179,0)</f>
        <v>0</v>
      </c>
      <c r="BI179" s="116">
        <f>IF(N179="nulová",J179,0)</f>
        <v>0</v>
      </c>
      <c r="BJ179" s="13" t="s">
        <v>77</v>
      </c>
      <c r="BK179" s="116">
        <f>ROUND(I179*H179,2)</f>
        <v>0</v>
      </c>
      <c r="BL179" s="13" t="s">
        <v>142</v>
      </c>
      <c r="BM179" s="115" t="s">
        <v>442</v>
      </c>
    </row>
    <row r="180" spans="2:65" s="1" customFormat="1" ht="19.5" x14ac:dyDescent="0.2">
      <c r="B180" s="28"/>
      <c r="D180" s="131" t="s">
        <v>168</v>
      </c>
      <c r="F180" s="132" t="s">
        <v>739</v>
      </c>
      <c r="I180" s="133"/>
      <c r="L180" s="28"/>
      <c r="M180" s="134"/>
      <c r="T180" s="49"/>
      <c r="AT180" s="13" t="s">
        <v>168</v>
      </c>
      <c r="AU180" s="13" t="s">
        <v>69</v>
      </c>
    </row>
    <row r="181" spans="2:65" s="1" customFormat="1" ht="101.25" customHeight="1" x14ac:dyDescent="0.2">
      <c r="B181" s="28"/>
      <c r="C181" s="117" t="s">
        <v>444</v>
      </c>
      <c r="D181" s="117" t="s">
        <v>149</v>
      </c>
      <c r="E181" s="118" t="s">
        <v>435</v>
      </c>
      <c r="F181" s="119" t="s">
        <v>436</v>
      </c>
      <c r="G181" s="120" t="s">
        <v>227</v>
      </c>
      <c r="H181" s="121">
        <v>1532.6179999999999</v>
      </c>
      <c r="I181" s="122"/>
      <c r="J181" s="123">
        <f>ROUND(I181*H181,2)</f>
        <v>0</v>
      </c>
      <c r="K181" s="119" t="s">
        <v>139</v>
      </c>
      <c r="L181" s="28"/>
      <c r="M181" s="124" t="s">
        <v>19</v>
      </c>
      <c r="N181" s="125" t="s">
        <v>40</v>
      </c>
      <c r="P181" s="113">
        <f>O181*H181</f>
        <v>0</v>
      </c>
      <c r="Q181" s="113">
        <v>0</v>
      </c>
      <c r="R181" s="113">
        <f>Q181*H181</f>
        <v>0</v>
      </c>
      <c r="S181" s="113">
        <v>0</v>
      </c>
      <c r="T181" s="114">
        <f>S181*H181</f>
        <v>0</v>
      </c>
      <c r="AR181" s="115" t="s">
        <v>142</v>
      </c>
      <c r="AT181" s="115" t="s">
        <v>149</v>
      </c>
      <c r="AU181" s="115" t="s">
        <v>69</v>
      </c>
      <c r="AY181" s="13" t="s">
        <v>141</v>
      </c>
      <c r="BE181" s="116">
        <f>IF(N181="základní",J181,0)</f>
        <v>0</v>
      </c>
      <c r="BF181" s="116">
        <f>IF(N181="snížená",J181,0)</f>
        <v>0</v>
      </c>
      <c r="BG181" s="116">
        <f>IF(N181="zákl. přenesená",J181,0)</f>
        <v>0</v>
      </c>
      <c r="BH181" s="116">
        <f>IF(N181="sníž. přenesená",J181,0)</f>
        <v>0</v>
      </c>
      <c r="BI181" s="116">
        <f>IF(N181="nulová",J181,0)</f>
        <v>0</v>
      </c>
      <c r="BJ181" s="13" t="s">
        <v>77</v>
      </c>
      <c r="BK181" s="116">
        <f>ROUND(I181*H181,2)</f>
        <v>0</v>
      </c>
      <c r="BL181" s="13" t="s">
        <v>142</v>
      </c>
      <c r="BM181" s="115" t="s">
        <v>445</v>
      </c>
    </row>
    <row r="182" spans="2:65" s="1" customFormat="1" ht="19.5" x14ac:dyDescent="0.2">
      <c r="B182" s="28"/>
      <c r="D182" s="131" t="s">
        <v>168</v>
      </c>
      <c r="F182" s="132" t="s">
        <v>740</v>
      </c>
      <c r="I182" s="133"/>
      <c r="L182" s="28"/>
      <c r="M182" s="134"/>
      <c r="T182" s="49"/>
      <c r="AT182" s="13" t="s">
        <v>168</v>
      </c>
      <c r="AU182" s="13" t="s">
        <v>69</v>
      </c>
    </row>
    <row r="183" spans="2:65" s="1" customFormat="1" ht="24.2" customHeight="1" x14ac:dyDescent="0.2">
      <c r="B183" s="28"/>
      <c r="C183" s="117" t="s">
        <v>270</v>
      </c>
      <c r="D183" s="117" t="s">
        <v>149</v>
      </c>
      <c r="E183" s="118" t="s">
        <v>225</v>
      </c>
      <c r="F183" s="119" t="s">
        <v>226</v>
      </c>
      <c r="G183" s="120" t="s">
        <v>227</v>
      </c>
      <c r="H183" s="121">
        <v>5696</v>
      </c>
      <c r="I183" s="122"/>
      <c r="J183" s="123">
        <f>ROUND(I183*H183,2)</f>
        <v>0</v>
      </c>
      <c r="K183" s="119" t="s">
        <v>139</v>
      </c>
      <c r="L183" s="28"/>
      <c r="M183" s="124" t="s">
        <v>19</v>
      </c>
      <c r="N183" s="125" t="s">
        <v>40</v>
      </c>
      <c r="P183" s="113">
        <f>O183*H183</f>
        <v>0</v>
      </c>
      <c r="Q183" s="113">
        <v>0</v>
      </c>
      <c r="R183" s="113">
        <f>Q183*H183</f>
        <v>0</v>
      </c>
      <c r="S183" s="113">
        <v>0</v>
      </c>
      <c r="T183" s="114">
        <f>S183*H183</f>
        <v>0</v>
      </c>
      <c r="AR183" s="115" t="s">
        <v>142</v>
      </c>
      <c r="AT183" s="115" t="s">
        <v>149</v>
      </c>
      <c r="AU183" s="115" t="s">
        <v>69</v>
      </c>
      <c r="AY183" s="13" t="s">
        <v>141</v>
      </c>
      <c r="BE183" s="116">
        <f>IF(N183="základní",J183,0)</f>
        <v>0</v>
      </c>
      <c r="BF183" s="116">
        <f>IF(N183="snížená",J183,0)</f>
        <v>0</v>
      </c>
      <c r="BG183" s="116">
        <f>IF(N183="zákl. přenesená",J183,0)</f>
        <v>0</v>
      </c>
      <c r="BH183" s="116">
        <f>IF(N183="sníž. přenesená",J183,0)</f>
        <v>0</v>
      </c>
      <c r="BI183" s="116">
        <f>IF(N183="nulová",J183,0)</f>
        <v>0</v>
      </c>
      <c r="BJ183" s="13" t="s">
        <v>77</v>
      </c>
      <c r="BK183" s="116">
        <f>ROUND(I183*H183,2)</f>
        <v>0</v>
      </c>
      <c r="BL183" s="13" t="s">
        <v>142</v>
      </c>
      <c r="BM183" s="115" t="s">
        <v>448</v>
      </c>
    </row>
    <row r="184" spans="2:65" s="1" customFormat="1" ht="29.25" x14ac:dyDescent="0.2">
      <c r="B184" s="28"/>
      <c r="D184" s="131" t="s">
        <v>168</v>
      </c>
      <c r="F184" s="132" t="s">
        <v>741</v>
      </c>
      <c r="I184" s="133"/>
      <c r="L184" s="28"/>
      <c r="M184" s="134"/>
      <c r="T184" s="49"/>
      <c r="AT184" s="13" t="s">
        <v>168</v>
      </c>
      <c r="AU184" s="13" t="s">
        <v>69</v>
      </c>
    </row>
    <row r="185" spans="2:65" s="1" customFormat="1" ht="33" customHeight="1" x14ac:dyDescent="0.2">
      <c r="B185" s="28"/>
      <c r="C185" s="117" t="s">
        <v>450</v>
      </c>
      <c r="D185" s="117" t="s">
        <v>149</v>
      </c>
      <c r="E185" s="118" t="s">
        <v>276</v>
      </c>
      <c r="F185" s="119" t="s">
        <v>277</v>
      </c>
      <c r="G185" s="120" t="s">
        <v>138</v>
      </c>
      <c r="H185" s="121">
        <v>30</v>
      </c>
      <c r="I185" s="122"/>
      <c r="J185" s="123">
        <f>ROUND(I185*H185,2)</f>
        <v>0</v>
      </c>
      <c r="K185" s="119" t="s">
        <v>139</v>
      </c>
      <c r="L185" s="28"/>
      <c r="M185" s="124" t="s">
        <v>19</v>
      </c>
      <c r="N185" s="125" t="s">
        <v>40</v>
      </c>
      <c r="P185" s="113">
        <f>O185*H185</f>
        <v>0</v>
      </c>
      <c r="Q185" s="113">
        <v>0</v>
      </c>
      <c r="R185" s="113">
        <f>Q185*H185</f>
        <v>0</v>
      </c>
      <c r="S185" s="113">
        <v>0</v>
      </c>
      <c r="T185" s="114">
        <f>S185*H185</f>
        <v>0</v>
      </c>
      <c r="AR185" s="115" t="s">
        <v>142</v>
      </c>
      <c r="AT185" s="115" t="s">
        <v>149</v>
      </c>
      <c r="AU185" s="115" t="s">
        <v>69</v>
      </c>
      <c r="AY185" s="13" t="s">
        <v>141</v>
      </c>
      <c r="BE185" s="116">
        <f>IF(N185="základní",J185,0)</f>
        <v>0</v>
      </c>
      <c r="BF185" s="116">
        <f>IF(N185="snížená",J185,0)</f>
        <v>0</v>
      </c>
      <c r="BG185" s="116">
        <f>IF(N185="zákl. přenesená",J185,0)</f>
        <v>0</v>
      </c>
      <c r="BH185" s="116">
        <f>IF(N185="sníž. přenesená",J185,0)</f>
        <v>0</v>
      </c>
      <c r="BI185" s="116">
        <f>IF(N185="nulová",J185,0)</f>
        <v>0</v>
      </c>
      <c r="BJ185" s="13" t="s">
        <v>77</v>
      </c>
      <c r="BK185" s="116">
        <f>ROUND(I185*H185,2)</f>
        <v>0</v>
      </c>
      <c r="BL185" s="13" t="s">
        <v>142</v>
      </c>
      <c r="BM185" s="115" t="s">
        <v>453</v>
      </c>
    </row>
    <row r="186" spans="2:65" s="1" customFormat="1" ht="19.5" x14ac:dyDescent="0.2">
      <c r="B186" s="28"/>
      <c r="D186" s="131" t="s">
        <v>168</v>
      </c>
      <c r="F186" s="132" t="s">
        <v>443</v>
      </c>
      <c r="I186" s="133"/>
      <c r="L186" s="28"/>
      <c r="M186" s="134"/>
      <c r="T186" s="49"/>
      <c r="AT186" s="13" t="s">
        <v>168</v>
      </c>
      <c r="AU186" s="13" t="s">
        <v>69</v>
      </c>
    </row>
    <row r="187" spans="2:65" s="1" customFormat="1" ht="16.5" customHeight="1" x14ac:dyDescent="0.2">
      <c r="B187" s="28"/>
      <c r="C187" s="117" t="s">
        <v>271</v>
      </c>
      <c r="D187" s="117" t="s">
        <v>149</v>
      </c>
      <c r="E187" s="118" t="s">
        <v>281</v>
      </c>
      <c r="F187" s="119" t="s">
        <v>282</v>
      </c>
      <c r="G187" s="120" t="s">
        <v>138</v>
      </c>
      <c r="H187" s="121">
        <v>30</v>
      </c>
      <c r="I187" s="122"/>
      <c r="J187" s="123">
        <f>ROUND(I187*H187,2)</f>
        <v>0</v>
      </c>
      <c r="K187" s="119" t="s">
        <v>139</v>
      </c>
      <c r="L187" s="28"/>
      <c r="M187" s="124" t="s">
        <v>19</v>
      </c>
      <c r="N187" s="125" t="s">
        <v>40</v>
      </c>
      <c r="P187" s="113">
        <f>O187*H187</f>
        <v>0</v>
      </c>
      <c r="Q187" s="113">
        <v>0</v>
      </c>
      <c r="R187" s="113">
        <f>Q187*H187</f>
        <v>0</v>
      </c>
      <c r="S187" s="113">
        <v>0</v>
      </c>
      <c r="T187" s="114">
        <f>S187*H187</f>
        <v>0</v>
      </c>
      <c r="AR187" s="115" t="s">
        <v>142</v>
      </c>
      <c r="AT187" s="115" t="s">
        <v>149</v>
      </c>
      <c r="AU187" s="115" t="s">
        <v>69</v>
      </c>
      <c r="AY187" s="13" t="s">
        <v>141</v>
      </c>
      <c r="BE187" s="116">
        <f>IF(N187="základní",J187,0)</f>
        <v>0</v>
      </c>
      <c r="BF187" s="116">
        <f>IF(N187="snížená",J187,0)</f>
        <v>0</v>
      </c>
      <c r="BG187" s="116">
        <f>IF(N187="zákl. přenesená",J187,0)</f>
        <v>0</v>
      </c>
      <c r="BH187" s="116">
        <f>IF(N187="sníž. přenesená",J187,0)</f>
        <v>0</v>
      </c>
      <c r="BI187" s="116">
        <f>IF(N187="nulová",J187,0)</f>
        <v>0</v>
      </c>
      <c r="BJ187" s="13" t="s">
        <v>77</v>
      </c>
      <c r="BK187" s="116">
        <f>ROUND(I187*H187,2)</f>
        <v>0</v>
      </c>
      <c r="BL187" s="13" t="s">
        <v>142</v>
      </c>
      <c r="BM187" s="115" t="s">
        <v>457</v>
      </c>
    </row>
    <row r="188" spans="2:65" s="1" customFormat="1" ht="19.5" x14ac:dyDescent="0.2">
      <c r="B188" s="28"/>
      <c r="D188" s="131" t="s">
        <v>168</v>
      </c>
      <c r="F188" s="132" t="s">
        <v>443</v>
      </c>
      <c r="I188" s="133"/>
      <c r="L188" s="28"/>
      <c r="M188" s="134"/>
      <c r="T188" s="49"/>
      <c r="AT188" s="13" t="s">
        <v>168</v>
      </c>
      <c r="AU188" s="13" t="s">
        <v>69</v>
      </c>
    </row>
    <row r="189" spans="2:65" s="1" customFormat="1" ht="24.2" customHeight="1" x14ac:dyDescent="0.2">
      <c r="B189" s="28"/>
      <c r="C189" s="117" t="s">
        <v>459</v>
      </c>
      <c r="D189" s="117" t="s">
        <v>149</v>
      </c>
      <c r="E189" s="118" t="s">
        <v>645</v>
      </c>
      <c r="F189" s="119" t="s">
        <v>646</v>
      </c>
      <c r="G189" s="120" t="s">
        <v>227</v>
      </c>
      <c r="H189" s="121">
        <v>4.8</v>
      </c>
      <c r="I189" s="122"/>
      <c r="J189" s="123">
        <f>ROUND(I189*H189,2)</f>
        <v>0</v>
      </c>
      <c r="K189" s="119" t="s">
        <v>139</v>
      </c>
      <c r="L189" s="28"/>
      <c r="M189" s="124" t="s">
        <v>19</v>
      </c>
      <c r="N189" s="125" t="s">
        <v>40</v>
      </c>
      <c r="P189" s="113">
        <f>O189*H189</f>
        <v>0</v>
      </c>
      <c r="Q189" s="113">
        <v>0</v>
      </c>
      <c r="R189" s="113">
        <f>Q189*H189</f>
        <v>0</v>
      </c>
      <c r="S189" s="113">
        <v>0</v>
      </c>
      <c r="T189" s="114">
        <f>S189*H189</f>
        <v>0</v>
      </c>
      <c r="AR189" s="115" t="s">
        <v>142</v>
      </c>
      <c r="AT189" s="115" t="s">
        <v>149</v>
      </c>
      <c r="AU189" s="115" t="s">
        <v>69</v>
      </c>
      <c r="AY189" s="13" t="s">
        <v>141</v>
      </c>
      <c r="BE189" s="116">
        <f>IF(N189="základní",J189,0)</f>
        <v>0</v>
      </c>
      <c r="BF189" s="116">
        <f>IF(N189="snížená",J189,0)</f>
        <v>0</v>
      </c>
      <c r="BG189" s="116">
        <f>IF(N189="zákl. přenesená",J189,0)</f>
        <v>0</v>
      </c>
      <c r="BH189" s="116">
        <f>IF(N189="sníž. přenesená",J189,0)</f>
        <v>0</v>
      </c>
      <c r="BI189" s="116">
        <f>IF(N189="nulová",J189,0)</f>
        <v>0</v>
      </c>
      <c r="BJ189" s="13" t="s">
        <v>77</v>
      </c>
      <c r="BK189" s="116">
        <f>ROUND(I189*H189,2)</f>
        <v>0</v>
      </c>
      <c r="BL189" s="13" t="s">
        <v>142</v>
      </c>
      <c r="BM189" s="115" t="s">
        <v>462</v>
      </c>
    </row>
    <row r="190" spans="2:65" s="1" customFormat="1" ht="19.5" x14ac:dyDescent="0.2">
      <c r="B190" s="28"/>
      <c r="D190" s="131" t="s">
        <v>168</v>
      </c>
      <c r="F190" s="132" t="s">
        <v>742</v>
      </c>
      <c r="I190" s="133"/>
      <c r="L190" s="28"/>
      <c r="M190" s="134"/>
      <c r="T190" s="49"/>
      <c r="AT190" s="13" t="s">
        <v>168</v>
      </c>
      <c r="AU190" s="13" t="s">
        <v>69</v>
      </c>
    </row>
    <row r="191" spans="2:65" s="1" customFormat="1" ht="33" customHeight="1" x14ac:dyDescent="0.2">
      <c r="B191" s="28"/>
      <c r="C191" s="117" t="s">
        <v>274</v>
      </c>
      <c r="D191" s="117" t="s">
        <v>149</v>
      </c>
      <c r="E191" s="118" t="s">
        <v>648</v>
      </c>
      <c r="F191" s="119" t="s">
        <v>649</v>
      </c>
      <c r="G191" s="120" t="s">
        <v>227</v>
      </c>
      <c r="H191" s="121">
        <v>4.8</v>
      </c>
      <c r="I191" s="122"/>
      <c r="J191" s="123">
        <f>ROUND(I191*H191,2)</f>
        <v>0</v>
      </c>
      <c r="K191" s="119" t="s">
        <v>139</v>
      </c>
      <c r="L191" s="28"/>
      <c r="M191" s="124" t="s">
        <v>19</v>
      </c>
      <c r="N191" s="125" t="s">
        <v>40</v>
      </c>
      <c r="P191" s="113">
        <f>O191*H191</f>
        <v>0</v>
      </c>
      <c r="Q191" s="113">
        <v>0</v>
      </c>
      <c r="R191" s="113">
        <f>Q191*H191</f>
        <v>0</v>
      </c>
      <c r="S191" s="113">
        <v>0</v>
      </c>
      <c r="T191" s="114">
        <f>S191*H191</f>
        <v>0</v>
      </c>
      <c r="AR191" s="115" t="s">
        <v>142</v>
      </c>
      <c r="AT191" s="115" t="s">
        <v>149</v>
      </c>
      <c r="AU191" s="115" t="s">
        <v>69</v>
      </c>
      <c r="AY191" s="13" t="s">
        <v>141</v>
      </c>
      <c r="BE191" s="116">
        <f>IF(N191="základní",J191,0)</f>
        <v>0</v>
      </c>
      <c r="BF191" s="116">
        <f>IF(N191="snížená",J191,0)</f>
        <v>0</v>
      </c>
      <c r="BG191" s="116">
        <f>IF(N191="zákl. přenesená",J191,0)</f>
        <v>0</v>
      </c>
      <c r="BH191" s="116">
        <f>IF(N191="sníž. přenesená",J191,0)</f>
        <v>0</v>
      </c>
      <c r="BI191" s="116">
        <f>IF(N191="nulová",J191,0)</f>
        <v>0</v>
      </c>
      <c r="BJ191" s="13" t="s">
        <v>77</v>
      </c>
      <c r="BK191" s="116">
        <f>ROUND(I191*H191,2)</f>
        <v>0</v>
      </c>
      <c r="BL191" s="13" t="s">
        <v>142</v>
      </c>
      <c r="BM191" s="115" t="s">
        <v>466</v>
      </c>
    </row>
    <row r="192" spans="2:65" s="1" customFormat="1" ht="19.5" x14ac:dyDescent="0.2">
      <c r="B192" s="28"/>
      <c r="D192" s="131" t="s">
        <v>168</v>
      </c>
      <c r="F192" s="132" t="s">
        <v>742</v>
      </c>
      <c r="I192" s="133"/>
      <c r="L192" s="28"/>
      <c r="M192" s="134"/>
      <c r="T192" s="49"/>
      <c r="AT192" s="13" t="s">
        <v>168</v>
      </c>
      <c r="AU192" s="13" t="s">
        <v>69</v>
      </c>
    </row>
    <row r="193" spans="2:65" s="1" customFormat="1" ht="37.9" customHeight="1" x14ac:dyDescent="0.2">
      <c r="B193" s="28"/>
      <c r="C193" s="117" t="s">
        <v>468</v>
      </c>
      <c r="D193" s="117" t="s">
        <v>149</v>
      </c>
      <c r="E193" s="118" t="s">
        <v>454</v>
      </c>
      <c r="F193" s="119" t="s">
        <v>455</v>
      </c>
      <c r="G193" s="120" t="s">
        <v>456</v>
      </c>
      <c r="H193" s="121">
        <v>12</v>
      </c>
      <c r="I193" s="122"/>
      <c r="J193" s="123">
        <f>ROUND(I193*H193,2)</f>
        <v>0</v>
      </c>
      <c r="K193" s="119" t="s">
        <v>139</v>
      </c>
      <c r="L193" s="28"/>
      <c r="M193" s="124" t="s">
        <v>19</v>
      </c>
      <c r="N193" s="125" t="s">
        <v>40</v>
      </c>
      <c r="P193" s="113">
        <f>O193*H193</f>
        <v>0</v>
      </c>
      <c r="Q193" s="113">
        <v>0</v>
      </c>
      <c r="R193" s="113">
        <f>Q193*H193</f>
        <v>0</v>
      </c>
      <c r="S193" s="113">
        <v>0</v>
      </c>
      <c r="T193" s="114">
        <f>S193*H193</f>
        <v>0</v>
      </c>
      <c r="AR193" s="115" t="s">
        <v>142</v>
      </c>
      <c r="AT193" s="115" t="s">
        <v>149</v>
      </c>
      <c r="AU193" s="115" t="s">
        <v>69</v>
      </c>
      <c r="AY193" s="13" t="s">
        <v>141</v>
      </c>
      <c r="BE193" s="116">
        <f>IF(N193="základní",J193,0)</f>
        <v>0</v>
      </c>
      <c r="BF193" s="116">
        <f>IF(N193="snížená",J193,0)</f>
        <v>0</v>
      </c>
      <c r="BG193" s="116">
        <f>IF(N193="zákl. přenesená",J193,0)</f>
        <v>0</v>
      </c>
      <c r="BH193" s="116">
        <f>IF(N193="sníž. přenesená",J193,0)</f>
        <v>0</v>
      </c>
      <c r="BI193" s="116">
        <f>IF(N193="nulová",J193,0)</f>
        <v>0</v>
      </c>
      <c r="BJ193" s="13" t="s">
        <v>77</v>
      </c>
      <c r="BK193" s="116">
        <f>ROUND(I193*H193,2)</f>
        <v>0</v>
      </c>
      <c r="BL193" s="13" t="s">
        <v>142</v>
      </c>
      <c r="BM193" s="115" t="s">
        <v>471</v>
      </c>
    </row>
    <row r="194" spans="2:65" s="1" customFormat="1" ht="19.5" x14ac:dyDescent="0.2">
      <c r="B194" s="28"/>
      <c r="D194" s="131" t="s">
        <v>168</v>
      </c>
      <c r="F194" s="132" t="s">
        <v>743</v>
      </c>
      <c r="I194" s="133"/>
      <c r="L194" s="28"/>
      <c r="M194" s="134"/>
      <c r="T194" s="49"/>
      <c r="AT194" s="13" t="s">
        <v>168</v>
      </c>
      <c r="AU194" s="13" t="s">
        <v>69</v>
      </c>
    </row>
    <row r="195" spans="2:65" s="1" customFormat="1" ht="16.5" customHeight="1" x14ac:dyDescent="0.2">
      <c r="B195" s="28"/>
      <c r="C195" s="117" t="s">
        <v>278</v>
      </c>
      <c r="D195" s="117" t="s">
        <v>149</v>
      </c>
      <c r="E195" s="118" t="s">
        <v>464</v>
      </c>
      <c r="F195" s="119" t="s">
        <v>465</v>
      </c>
      <c r="G195" s="120" t="s">
        <v>456</v>
      </c>
      <c r="H195" s="121">
        <v>12</v>
      </c>
      <c r="I195" s="122"/>
      <c r="J195" s="123">
        <f>ROUND(I195*H195,2)</f>
        <v>0</v>
      </c>
      <c r="K195" s="119" t="s">
        <v>139</v>
      </c>
      <c r="L195" s="28"/>
      <c r="M195" s="124" t="s">
        <v>19</v>
      </c>
      <c r="N195" s="125" t="s">
        <v>40</v>
      </c>
      <c r="P195" s="113">
        <f>O195*H195</f>
        <v>0</v>
      </c>
      <c r="Q195" s="113">
        <v>0</v>
      </c>
      <c r="R195" s="113">
        <f>Q195*H195</f>
        <v>0</v>
      </c>
      <c r="S195" s="113">
        <v>0</v>
      </c>
      <c r="T195" s="114">
        <f>S195*H195</f>
        <v>0</v>
      </c>
      <c r="AR195" s="115" t="s">
        <v>142</v>
      </c>
      <c r="AT195" s="115" t="s">
        <v>149</v>
      </c>
      <c r="AU195" s="115" t="s">
        <v>69</v>
      </c>
      <c r="AY195" s="13" t="s">
        <v>141</v>
      </c>
      <c r="BE195" s="116">
        <f>IF(N195="základní",J195,0)</f>
        <v>0</v>
      </c>
      <c r="BF195" s="116">
        <f>IF(N195="snížená",J195,0)</f>
        <v>0</v>
      </c>
      <c r="BG195" s="116">
        <f>IF(N195="zákl. přenesená",J195,0)</f>
        <v>0</v>
      </c>
      <c r="BH195" s="116">
        <f>IF(N195="sníž. přenesená",J195,0)</f>
        <v>0</v>
      </c>
      <c r="BI195" s="116">
        <f>IF(N195="nulová",J195,0)</f>
        <v>0</v>
      </c>
      <c r="BJ195" s="13" t="s">
        <v>77</v>
      </c>
      <c r="BK195" s="116">
        <f>ROUND(I195*H195,2)</f>
        <v>0</v>
      </c>
      <c r="BL195" s="13" t="s">
        <v>142</v>
      </c>
      <c r="BM195" s="115" t="s">
        <v>474</v>
      </c>
    </row>
    <row r="196" spans="2:65" s="1" customFormat="1" ht="19.5" x14ac:dyDescent="0.2">
      <c r="B196" s="28"/>
      <c r="D196" s="131" t="s">
        <v>168</v>
      </c>
      <c r="F196" s="132" t="s">
        <v>743</v>
      </c>
      <c r="I196" s="133"/>
      <c r="L196" s="28"/>
      <c r="M196" s="134"/>
      <c r="T196" s="49"/>
      <c r="AT196" s="13" t="s">
        <v>168</v>
      </c>
      <c r="AU196" s="13" t="s">
        <v>69</v>
      </c>
    </row>
    <row r="197" spans="2:65" s="1" customFormat="1" ht="16.5" customHeight="1" x14ac:dyDescent="0.2">
      <c r="B197" s="28"/>
      <c r="C197" s="117" t="s">
        <v>475</v>
      </c>
      <c r="D197" s="117" t="s">
        <v>149</v>
      </c>
      <c r="E197" s="118" t="s">
        <v>469</v>
      </c>
      <c r="F197" s="119" t="s">
        <v>470</v>
      </c>
      <c r="G197" s="120" t="s">
        <v>456</v>
      </c>
      <c r="H197" s="121">
        <v>12</v>
      </c>
      <c r="I197" s="122"/>
      <c r="J197" s="123">
        <f t="shared" ref="J197:J205" si="0">ROUND(I197*H197,2)</f>
        <v>0</v>
      </c>
      <c r="K197" s="119" t="s">
        <v>139</v>
      </c>
      <c r="L197" s="28"/>
      <c r="M197" s="124" t="s">
        <v>19</v>
      </c>
      <c r="N197" s="125" t="s">
        <v>40</v>
      </c>
      <c r="P197" s="113">
        <f t="shared" ref="P197:P205" si="1">O197*H197</f>
        <v>0</v>
      </c>
      <c r="Q197" s="113">
        <v>0</v>
      </c>
      <c r="R197" s="113">
        <f t="shared" ref="R197:R205" si="2">Q197*H197</f>
        <v>0</v>
      </c>
      <c r="S197" s="113">
        <v>0</v>
      </c>
      <c r="T197" s="114">
        <f t="shared" ref="T197:T205" si="3">S197*H197</f>
        <v>0</v>
      </c>
      <c r="AR197" s="115" t="s">
        <v>142</v>
      </c>
      <c r="AT197" s="115" t="s">
        <v>149</v>
      </c>
      <c r="AU197" s="115" t="s">
        <v>69</v>
      </c>
      <c r="AY197" s="13" t="s">
        <v>141</v>
      </c>
      <c r="BE197" s="116">
        <f t="shared" ref="BE197:BE205" si="4">IF(N197="základní",J197,0)</f>
        <v>0</v>
      </c>
      <c r="BF197" s="116">
        <f t="shared" ref="BF197:BF205" si="5">IF(N197="snížená",J197,0)</f>
        <v>0</v>
      </c>
      <c r="BG197" s="116">
        <f t="shared" ref="BG197:BG205" si="6">IF(N197="zákl. přenesená",J197,0)</f>
        <v>0</v>
      </c>
      <c r="BH197" s="116">
        <f t="shared" ref="BH197:BH205" si="7">IF(N197="sníž. přenesená",J197,0)</f>
        <v>0</v>
      </c>
      <c r="BI197" s="116">
        <f t="shared" ref="BI197:BI205" si="8">IF(N197="nulová",J197,0)</f>
        <v>0</v>
      </c>
      <c r="BJ197" s="13" t="s">
        <v>77</v>
      </c>
      <c r="BK197" s="116">
        <f t="shared" ref="BK197:BK205" si="9">ROUND(I197*H197,2)</f>
        <v>0</v>
      </c>
      <c r="BL197" s="13" t="s">
        <v>142</v>
      </c>
      <c r="BM197" s="115" t="s">
        <v>478</v>
      </c>
    </row>
    <row r="198" spans="2:65" s="1" customFormat="1" ht="16.5" customHeight="1" x14ac:dyDescent="0.2">
      <c r="B198" s="28"/>
      <c r="C198" s="117" t="s">
        <v>283</v>
      </c>
      <c r="D198" s="117" t="s">
        <v>149</v>
      </c>
      <c r="E198" s="118" t="s">
        <v>472</v>
      </c>
      <c r="F198" s="119" t="s">
        <v>473</v>
      </c>
      <c r="G198" s="120" t="s">
        <v>456</v>
      </c>
      <c r="H198" s="121">
        <v>12</v>
      </c>
      <c r="I198" s="122"/>
      <c r="J198" s="123">
        <f t="shared" si="0"/>
        <v>0</v>
      </c>
      <c r="K198" s="119" t="s">
        <v>139</v>
      </c>
      <c r="L198" s="28"/>
      <c r="M198" s="124" t="s">
        <v>19</v>
      </c>
      <c r="N198" s="125" t="s">
        <v>40</v>
      </c>
      <c r="P198" s="113">
        <f t="shared" si="1"/>
        <v>0</v>
      </c>
      <c r="Q198" s="113">
        <v>0</v>
      </c>
      <c r="R198" s="113">
        <f t="shared" si="2"/>
        <v>0</v>
      </c>
      <c r="S198" s="113">
        <v>0</v>
      </c>
      <c r="T198" s="114">
        <f t="shared" si="3"/>
        <v>0</v>
      </c>
      <c r="AR198" s="115" t="s">
        <v>142</v>
      </c>
      <c r="AT198" s="115" t="s">
        <v>149</v>
      </c>
      <c r="AU198" s="115" t="s">
        <v>69</v>
      </c>
      <c r="AY198" s="13" t="s">
        <v>141</v>
      </c>
      <c r="BE198" s="116">
        <f t="shared" si="4"/>
        <v>0</v>
      </c>
      <c r="BF198" s="116">
        <f t="shared" si="5"/>
        <v>0</v>
      </c>
      <c r="BG198" s="116">
        <f t="shared" si="6"/>
        <v>0</v>
      </c>
      <c r="BH198" s="116">
        <f t="shared" si="7"/>
        <v>0</v>
      </c>
      <c r="BI198" s="116">
        <f t="shared" si="8"/>
        <v>0</v>
      </c>
      <c r="BJ198" s="13" t="s">
        <v>77</v>
      </c>
      <c r="BK198" s="116">
        <f t="shared" si="9"/>
        <v>0</v>
      </c>
      <c r="BL198" s="13" t="s">
        <v>142</v>
      </c>
      <c r="BM198" s="115" t="s">
        <v>481</v>
      </c>
    </row>
    <row r="199" spans="2:65" s="1" customFormat="1" ht="16.5" customHeight="1" x14ac:dyDescent="0.2">
      <c r="B199" s="28"/>
      <c r="C199" s="117" t="s">
        <v>482</v>
      </c>
      <c r="D199" s="117" t="s">
        <v>149</v>
      </c>
      <c r="E199" s="118" t="s">
        <v>476</v>
      </c>
      <c r="F199" s="119" t="s">
        <v>477</v>
      </c>
      <c r="G199" s="120" t="s">
        <v>456</v>
      </c>
      <c r="H199" s="121">
        <v>12</v>
      </c>
      <c r="I199" s="122"/>
      <c r="J199" s="123">
        <f t="shared" si="0"/>
        <v>0</v>
      </c>
      <c r="K199" s="119" t="s">
        <v>139</v>
      </c>
      <c r="L199" s="28"/>
      <c r="M199" s="124" t="s">
        <v>19</v>
      </c>
      <c r="N199" s="125" t="s">
        <v>40</v>
      </c>
      <c r="P199" s="113">
        <f t="shared" si="1"/>
        <v>0</v>
      </c>
      <c r="Q199" s="113">
        <v>0</v>
      </c>
      <c r="R199" s="113">
        <f t="shared" si="2"/>
        <v>0</v>
      </c>
      <c r="S199" s="113">
        <v>0</v>
      </c>
      <c r="T199" s="114">
        <f t="shared" si="3"/>
        <v>0</v>
      </c>
      <c r="AR199" s="115" t="s">
        <v>142</v>
      </c>
      <c r="AT199" s="115" t="s">
        <v>149</v>
      </c>
      <c r="AU199" s="115" t="s">
        <v>69</v>
      </c>
      <c r="AY199" s="13" t="s">
        <v>141</v>
      </c>
      <c r="BE199" s="116">
        <f t="shared" si="4"/>
        <v>0</v>
      </c>
      <c r="BF199" s="116">
        <f t="shared" si="5"/>
        <v>0</v>
      </c>
      <c r="BG199" s="116">
        <f t="shared" si="6"/>
        <v>0</v>
      </c>
      <c r="BH199" s="116">
        <f t="shared" si="7"/>
        <v>0</v>
      </c>
      <c r="BI199" s="116">
        <f t="shared" si="8"/>
        <v>0</v>
      </c>
      <c r="BJ199" s="13" t="s">
        <v>77</v>
      </c>
      <c r="BK199" s="116">
        <f t="shared" si="9"/>
        <v>0</v>
      </c>
      <c r="BL199" s="13" t="s">
        <v>142</v>
      </c>
      <c r="BM199" s="115" t="s">
        <v>485</v>
      </c>
    </row>
    <row r="200" spans="2:65" s="1" customFormat="1" ht="16.5" customHeight="1" x14ac:dyDescent="0.2">
      <c r="B200" s="28"/>
      <c r="C200" s="117" t="s">
        <v>287</v>
      </c>
      <c r="D200" s="117" t="s">
        <v>149</v>
      </c>
      <c r="E200" s="118" t="s">
        <v>479</v>
      </c>
      <c r="F200" s="119" t="s">
        <v>480</v>
      </c>
      <c r="G200" s="120" t="s">
        <v>456</v>
      </c>
      <c r="H200" s="121">
        <v>12</v>
      </c>
      <c r="I200" s="122"/>
      <c r="J200" s="123">
        <f t="shared" si="0"/>
        <v>0</v>
      </c>
      <c r="K200" s="119" t="s">
        <v>139</v>
      </c>
      <c r="L200" s="28"/>
      <c r="M200" s="124" t="s">
        <v>19</v>
      </c>
      <c r="N200" s="125" t="s">
        <v>40</v>
      </c>
      <c r="P200" s="113">
        <f t="shared" si="1"/>
        <v>0</v>
      </c>
      <c r="Q200" s="113">
        <v>0</v>
      </c>
      <c r="R200" s="113">
        <f t="shared" si="2"/>
        <v>0</v>
      </c>
      <c r="S200" s="113">
        <v>0</v>
      </c>
      <c r="T200" s="114">
        <f t="shared" si="3"/>
        <v>0</v>
      </c>
      <c r="AR200" s="115" t="s">
        <v>142</v>
      </c>
      <c r="AT200" s="115" t="s">
        <v>149</v>
      </c>
      <c r="AU200" s="115" t="s">
        <v>69</v>
      </c>
      <c r="AY200" s="13" t="s">
        <v>141</v>
      </c>
      <c r="BE200" s="116">
        <f t="shared" si="4"/>
        <v>0</v>
      </c>
      <c r="BF200" s="116">
        <f t="shared" si="5"/>
        <v>0</v>
      </c>
      <c r="BG200" s="116">
        <f t="shared" si="6"/>
        <v>0</v>
      </c>
      <c r="BH200" s="116">
        <f t="shared" si="7"/>
        <v>0</v>
      </c>
      <c r="BI200" s="116">
        <f t="shared" si="8"/>
        <v>0</v>
      </c>
      <c r="BJ200" s="13" t="s">
        <v>77</v>
      </c>
      <c r="BK200" s="116">
        <f t="shared" si="9"/>
        <v>0</v>
      </c>
      <c r="BL200" s="13" t="s">
        <v>142</v>
      </c>
      <c r="BM200" s="115" t="s">
        <v>488</v>
      </c>
    </row>
    <row r="201" spans="2:65" s="1" customFormat="1" ht="16.5" customHeight="1" x14ac:dyDescent="0.2">
      <c r="B201" s="28"/>
      <c r="C201" s="117" t="s">
        <v>489</v>
      </c>
      <c r="D201" s="117" t="s">
        <v>149</v>
      </c>
      <c r="E201" s="118" t="s">
        <v>490</v>
      </c>
      <c r="F201" s="119" t="s">
        <v>491</v>
      </c>
      <c r="G201" s="120" t="s">
        <v>138</v>
      </c>
      <c r="H201" s="121">
        <v>12</v>
      </c>
      <c r="I201" s="122"/>
      <c r="J201" s="123">
        <f t="shared" si="0"/>
        <v>0</v>
      </c>
      <c r="K201" s="119" t="s">
        <v>139</v>
      </c>
      <c r="L201" s="28"/>
      <c r="M201" s="124" t="s">
        <v>19</v>
      </c>
      <c r="N201" s="125" t="s">
        <v>40</v>
      </c>
      <c r="P201" s="113">
        <f t="shared" si="1"/>
        <v>0</v>
      </c>
      <c r="Q201" s="113">
        <v>0</v>
      </c>
      <c r="R201" s="113">
        <f t="shared" si="2"/>
        <v>0</v>
      </c>
      <c r="S201" s="113">
        <v>0</v>
      </c>
      <c r="T201" s="114">
        <f t="shared" si="3"/>
        <v>0</v>
      </c>
      <c r="AR201" s="115" t="s">
        <v>142</v>
      </c>
      <c r="AT201" s="115" t="s">
        <v>149</v>
      </c>
      <c r="AU201" s="115" t="s">
        <v>69</v>
      </c>
      <c r="AY201" s="13" t="s">
        <v>141</v>
      </c>
      <c r="BE201" s="116">
        <f t="shared" si="4"/>
        <v>0</v>
      </c>
      <c r="BF201" s="116">
        <f t="shared" si="5"/>
        <v>0</v>
      </c>
      <c r="BG201" s="116">
        <f t="shared" si="6"/>
        <v>0</v>
      </c>
      <c r="BH201" s="116">
        <f t="shared" si="7"/>
        <v>0</v>
      </c>
      <c r="BI201" s="116">
        <f t="shared" si="8"/>
        <v>0</v>
      </c>
      <c r="BJ201" s="13" t="s">
        <v>77</v>
      </c>
      <c r="BK201" s="116">
        <f t="shared" si="9"/>
        <v>0</v>
      </c>
      <c r="BL201" s="13" t="s">
        <v>142</v>
      </c>
      <c r="BM201" s="115" t="s">
        <v>492</v>
      </c>
    </row>
    <row r="202" spans="2:65" s="1" customFormat="1" ht="16.5" customHeight="1" x14ac:dyDescent="0.2">
      <c r="B202" s="28"/>
      <c r="C202" s="117" t="s">
        <v>292</v>
      </c>
      <c r="D202" s="117" t="s">
        <v>149</v>
      </c>
      <c r="E202" s="118" t="s">
        <v>493</v>
      </c>
      <c r="F202" s="119" t="s">
        <v>494</v>
      </c>
      <c r="G202" s="120" t="s">
        <v>138</v>
      </c>
      <c r="H202" s="121">
        <v>12</v>
      </c>
      <c r="I202" s="122"/>
      <c r="J202" s="123">
        <f t="shared" si="0"/>
        <v>0</v>
      </c>
      <c r="K202" s="119" t="s">
        <v>139</v>
      </c>
      <c r="L202" s="28"/>
      <c r="M202" s="124" t="s">
        <v>19</v>
      </c>
      <c r="N202" s="125" t="s">
        <v>40</v>
      </c>
      <c r="P202" s="113">
        <f t="shared" si="1"/>
        <v>0</v>
      </c>
      <c r="Q202" s="113">
        <v>0</v>
      </c>
      <c r="R202" s="113">
        <f t="shared" si="2"/>
        <v>0</v>
      </c>
      <c r="S202" s="113">
        <v>0</v>
      </c>
      <c r="T202" s="114">
        <f t="shared" si="3"/>
        <v>0</v>
      </c>
      <c r="AR202" s="115" t="s">
        <v>142</v>
      </c>
      <c r="AT202" s="115" t="s">
        <v>149</v>
      </c>
      <c r="AU202" s="115" t="s">
        <v>69</v>
      </c>
      <c r="AY202" s="13" t="s">
        <v>141</v>
      </c>
      <c r="BE202" s="116">
        <f t="shared" si="4"/>
        <v>0</v>
      </c>
      <c r="BF202" s="116">
        <f t="shared" si="5"/>
        <v>0</v>
      </c>
      <c r="BG202" s="116">
        <f t="shared" si="6"/>
        <v>0</v>
      </c>
      <c r="BH202" s="116">
        <f t="shared" si="7"/>
        <v>0</v>
      </c>
      <c r="BI202" s="116">
        <f t="shared" si="8"/>
        <v>0</v>
      </c>
      <c r="BJ202" s="13" t="s">
        <v>77</v>
      </c>
      <c r="BK202" s="116">
        <f t="shared" si="9"/>
        <v>0</v>
      </c>
      <c r="BL202" s="13" t="s">
        <v>142</v>
      </c>
      <c r="BM202" s="115" t="s">
        <v>495</v>
      </c>
    </row>
    <row r="203" spans="2:65" s="1" customFormat="1" ht="16.5" customHeight="1" x14ac:dyDescent="0.2">
      <c r="B203" s="28"/>
      <c r="C203" s="103" t="s">
        <v>496</v>
      </c>
      <c r="D203" s="103" t="s">
        <v>135</v>
      </c>
      <c r="E203" s="104" t="s">
        <v>497</v>
      </c>
      <c r="F203" s="105" t="s">
        <v>498</v>
      </c>
      <c r="G203" s="106" t="s">
        <v>138</v>
      </c>
      <c r="H203" s="107">
        <v>12</v>
      </c>
      <c r="I203" s="108"/>
      <c r="J203" s="109">
        <f t="shared" si="0"/>
        <v>0</v>
      </c>
      <c r="K203" s="105" t="s">
        <v>139</v>
      </c>
      <c r="L203" s="110"/>
      <c r="M203" s="111" t="s">
        <v>19</v>
      </c>
      <c r="N203" s="112" t="s">
        <v>40</v>
      </c>
      <c r="P203" s="113">
        <f t="shared" si="1"/>
        <v>0</v>
      </c>
      <c r="Q203" s="113">
        <v>0</v>
      </c>
      <c r="R203" s="113">
        <f t="shared" si="2"/>
        <v>0</v>
      </c>
      <c r="S203" s="113">
        <v>0</v>
      </c>
      <c r="T203" s="114">
        <f t="shared" si="3"/>
        <v>0</v>
      </c>
      <c r="AR203" s="115" t="s">
        <v>140</v>
      </c>
      <c r="AT203" s="115" t="s">
        <v>135</v>
      </c>
      <c r="AU203" s="115" t="s">
        <v>69</v>
      </c>
      <c r="AY203" s="13" t="s">
        <v>141</v>
      </c>
      <c r="BE203" s="116">
        <f t="shared" si="4"/>
        <v>0</v>
      </c>
      <c r="BF203" s="116">
        <f t="shared" si="5"/>
        <v>0</v>
      </c>
      <c r="BG203" s="116">
        <f t="shared" si="6"/>
        <v>0</v>
      </c>
      <c r="BH203" s="116">
        <f t="shared" si="7"/>
        <v>0</v>
      </c>
      <c r="BI203" s="116">
        <f t="shared" si="8"/>
        <v>0</v>
      </c>
      <c r="BJ203" s="13" t="s">
        <v>77</v>
      </c>
      <c r="BK203" s="116">
        <f t="shared" si="9"/>
        <v>0</v>
      </c>
      <c r="BL203" s="13" t="s">
        <v>142</v>
      </c>
      <c r="BM203" s="115" t="s">
        <v>499</v>
      </c>
    </row>
    <row r="204" spans="2:65" s="1" customFormat="1" ht="16.5" customHeight="1" x14ac:dyDescent="0.2">
      <c r="B204" s="28"/>
      <c r="C204" s="103" t="s">
        <v>295</v>
      </c>
      <c r="D204" s="103" t="s">
        <v>135</v>
      </c>
      <c r="E204" s="104" t="s">
        <v>500</v>
      </c>
      <c r="F204" s="105" t="s">
        <v>501</v>
      </c>
      <c r="G204" s="106" t="s">
        <v>138</v>
      </c>
      <c r="H204" s="107">
        <v>12</v>
      </c>
      <c r="I204" s="108"/>
      <c r="J204" s="109">
        <f t="shared" si="0"/>
        <v>0</v>
      </c>
      <c r="K204" s="105" t="s">
        <v>139</v>
      </c>
      <c r="L204" s="110"/>
      <c r="M204" s="111" t="s">
        <v>19</v>
      </c>
      <c r="N204" s="112" t="s">
        <v>40</v>
      </c>
      <c r="P204" s="113">
        <f t="shared" si="1"/>
        <v>0</v>
      </c>
      <c r="Q204" s="113">
        <v>0</v>
      </c>
      <c r="R204" s="113">
        <f t="shared" si="2"/>
        <v>0</v>
      </c>
      <c r="S204" s="113">
        <v>0</v>
      </c>
      <c r="T204" s="114">
        <f t="shared" si="3"/>
        <v>0</v>
      </c>
      <c r="AR204" s="115" t="s">
        <v>140</v>
      </c>
      <c r="AT204" s="115" t="s">
        <v>135</v>
      </c>
      <c r="AU204" s="115" t="s">
        <v>69</v>
      </c>
      <c r="AY204" s="13" t="s">
        <v>141</v>
      </c>
      <c r="BE204" s="116">
        <f t="shared" si="4"/>
        <v>0</v>
      </c>
      <c r="BF204" s="116">
        <f t="shared" si="5"/>
        <v>0</v>
      </c>
      <c r="BG204" s="116">
        <f t="shared" si="6"/>
        <v>0</v>
      </c>
      <c r="BH204" s="116">
        <f t="shared" si="7"/>
        <v>0</v>
      </c>
      <c r="BI204" s="116">
        <f t="shared" si="8"/>
        <v>0</v>
      </c>
      <c r="BJ204" s="13" t="s">
        <v>77</v>
      </c>
      <c r="BK204" s="116">
        <f t="shared" si="9"/>
        <v>0</v>
      </c>
      <c r="BL204" s="13" t="s">
        <v>142</v>
      </c>
      <c r="BM204" s="115" t="s">
        <v>502</v>
      </c>
    </row>
    <row r="205" spans="2:65" s="1" customFormat="1" ht="44.25" customHeight="1" x14ac:dyDescent="0.2">
      <c r="B205" s="28"/>
      <c r="C205" s="117" t="s">
        <v>503</v>
      </c>
      <c r="D205" s="117" t="s">
        <v>149</v>
      </c>
      <c r="E205" s="118" t="s">
        <v>504</v>
      </c>
      <c r="F205" s="119" t="s">
        <v>505</v>
      </c>
      <c r="G205" s="120" t="s">
        <v>138</v>
      </c>
      <c r="H205" s="121">
        <v>24</v>
      </c>
      <c r="I205" s="122"/>
      <c r="J205" s="123">
        <f t="shared" si="0"/>
        <v>0</v>
      </c>
      <c r="K205" s="119" t="s">
        <v>139</v>
      </c>
      <c r="L205" s="28"/>
      <c r="M205" s="124" t="s">
        <v>19</v>
      </c>
      <c r="N205" s="125" t="s">
        <v>40</v>
      </c>
      <c r="P205" s="113">
        <f t="shared" si="1"/>
        <v>0</v>
      </c>
      <c r="Q205" s="113">
        <v>0</v>
      </c>
      <c r="R205" s="113">
        <f t="shared" si="2"/>
        <v>0</v>
      </c>
      <c r="S205" s="113">
        <v>0</v>
      </c>
      <c r="T205" s="114">
        <f t="shared" si="3"/>
        <v>0</v>
      </c>
      <c r="AR205" s="115" t="s">
        <v>142</v>
      </c>
      <c r="AT205" s="115" t="s">
        <v>149</v>
      </c>
      <c r="AU205" s="115" t="s">
        <v>69</v>
      </c>
      <c r="AY205" s="13" t="s">
        <v>141</v>
      </c>
      <c r="BE205" s="116">
        <f t="shared" si="4"/>
        <v>0</v>
      </c>
      <c r="BF205" s="116">
        <f t="shared" si="5"/>
        <v>0</v>
      </c>
      <c r="BG205" s="116">
        <f t="shared" si="6"/>
        <v>0</v>
      </c>
      <c r="BH205" s="116">
        <f t="shared" si="7"/>
        <v>0</v>
      </c>
      <c r="BI205" s="116">
        <f t="shared" si="8"/>
        <v>0</v>
      </c>
      <c r="BJ205" s="13" t="s">
        <v>77</v>
      </c>
      <c r="BK205" s="116">
        <f t="shared" si="9"/>
        <v>0</v>
      </c>
      <c r="BL205" s="13" t="s">
        <v>142</v>
      </c>
      <c r="BM205" s="115" t="s">
        <v>506</v>
      </c>
    </row>
    <row r="206" spans="2:65" s="1" customFormat="1" ht="19.5" x14ac:dyDescent="0.2">
      <c r="B206" s="28"/>
      <c r="D206" s="131" t="s">
        <v>168</v>
      </c>
      <c r="F206" s="132" t="s">
        <v>744</v>
      </c>
      <c r="I206" s="133"/>
      <c r="L206" s="28"/>
      <c r="M206" s="134"/>
      <c r="T206" s="49"/>
      <c r="AT206" s="13" t="s">
        <v>168</v>
      </c>
      <c r="AU206" s="13" t="s">
        <v>69</v>
      </c>
    </row>
    <row r="207" spans="2:65" s="1" customFormat="1" ht="16.5" customHeight="1" x14ac:dyDescent="0.2">
      <c r="B207" s="28"/>
      <c r="C207" s="103" t="s">
        <v>300</v>
      </c>
      <c r="D207" s="103" t="s">
        <v>135</v>
      </c>
      <c r="E207" s="104" t="s">
        <v>515</v>
      </c>
      <c r="F207" s="105" t="s">
        <v>516</v>
      </c>
      <c r="G207" s="106" t="s">
        <v>138</v>
      </c>
      <c r="H207" s="107">
        <v>1</v>
      </c>
      <c r="I207" s="108"/>
      <c r="J207" s="109">
        <f>ROUND(I207*H207,2)</f>
        <v>0</v>
      </c>
      <c r="K207" s="105" t="s">
        <v>139</v>
      </c>
      <c r="L207" s="110"/>
      <c r="M207" s="111" t="s">
        <v>19</v>
      </c>
      <c r="N207" s="112" t="s">
        <v>40</v>
      </c>
      <c r="P207" s="113">
        <f>O207*H207</f>
        <v>0</v>
      </c>
      <c r="Q207" s="113">
        <v>0</v>
      </c>
      <c r="R207" s="113">
        <f>Q207*H207</f>
        <v>0</v>
      </c>
      <c r="S207" s="113">
        <v>0</v>
      </c>
      <c r="T207" s="114">
        <f>S207*H207</f>
        <v>0</v>
      </c>
      <c r="AR207" s="115" t="s">
        <v>140</v>
      </c>
      <c r="AT207" s="115" t="s">
        <v>135</v>
      </c>
      <c r="AU207" s="115" t="s">
        <v>69</v>
      </c>
      <c r="AY207" s="13" t="s">
        <v>141</v>
      </c>
      <c r="BE207" s="116">
        <f>IF(N207="základní",J207,0)</f>
        <v>0</v>
      </c>
      <c r="BF207" s="116">
        <f>IF(N207="snížená",J207,0)</f>
        <v>0</v>
      </c>
      <c r="BG207" s="116">
        <f>IF(N207="zákl. přenesená",J207,0)</f>
        <v>0</v>
      </c>
      <c r="BH207" s="116">
        <f>IF(N207="sníž. přenesená",J207,0)</f>
        <v>0</v>
      </c>
      <c r="BI207" s="116">
        <f>IF(N207="nulová",J207,0)</f>
        <v>0</v>
      </c>
      <c r="BJ207" s="13" t="s">
        <v>77</v>
      </c>
      <c r="BK207" s="116">
        <f>ROUND(I207*H207,2)</f>
        <v>0</v>
      </c>
      <c r="BL207" s="13" t="s">
        <v>142</v>
      </c>
      <c r="BM207" s="115" t="s">
        <v>510</v>
      </c>
    </row>
    <row r="208" spans="2:65" s="1" customFormat="1" ht="16.5" customHeight="1" x14ac:dyDescent="0.2">
      <c r="B208" s="28"/>
      <c r="C208" s="103" t="s">
        <v>511</v>
      </c>
      <c r="D208" s="103" t="s">
        <v>135</v>
      </c>
      <c r="E208" s="104" t="s">
        <v>512</v>
      </c>
      <c r="F208" s="105" t="s">
        <v>513</v>
      </c>
      <c r="G208" s="106" t="s">
        <v>138</v>
      </c>
      <c r="H208" s="107">
        <v>11</v>
      </c>
      <c r="I208" s="108"/>
      <c r="J208" s="109">
        <f>ROUND(I208*H208,2)</f>
        <v>0</v>
      </c>
      <c r="K208" s="105" t="s">
        <v>139</v>
      </c>
      <c r="L208" s="110"/>
      <c r="M208" s="111" t="s">
        <v>19</v>
      </c>
      <c r="N208" s="112" t="s">
        <v>40</v>
      </c>
      <c r="P208" s="113">
        <f>O208*H208</f>
        <v>0</v>
      </c>
      <c r="Q208" s="113">
        <v>0</v>
      </c>
      <c r="R208" s="113">
        <f>Q208*H208</f>
        <v>0</v>
      </c>
      <c r="S208" s="113">
        <v>0</v>
      </c>
      <c r="T208" s="114">
        <f>S208*H208</f>
        <v>0</v>
      </c>
      <c r="AR208" s="115" t="s">
        <v>140</v>
      </c>
      <c r="AT208" s="115" t="s">
        <v>135</v>
      </c>
      <c r="AU208" s="115" t="s">
        <v>69</v>
      </c>
      <c r="AY208" s="13" t="s">
        <v>141</v>
      </c>
      <c r="BE208" s="116">
        <f>IF(N208="základní",J208,0)</f>
        <v>0</v>
      </c>
      <c r="BF208" s="116">
        <f>IF(N208="snížená",J208,0)</f>
        <v>0</v>
      </c>
      <c r="BG208" s="116">
        <f>IF(N208="zákl. přenesená",J208,0)</f>
        <v>0</v>
      </c>
      <c r="BH208" s="116">
        <f>IF(N208="sníž. přenesená",J208,0)</f>
        <v>0</v>
      </c>
      <c r="BI208" s="116">
        <f>IF(N208="nulová",J208,0)</f>
        <v>0</v>
      </c>
      <c r="BJ208" s="13" t="s">
        <v>77</v>
      </c>
      <c r="BK208" s="116">
        <f>ROUND(I208*H208,2)</f>
        <v>0</v>
      </c>
      <c r="BL208" s="13" t="s">
        <v>142</v>
      </c>
      <c r="BM208" s="115" t="s">
        <v>514</v>
      </c>
    </row>
    <row r="209" spans="2:65" s="1" customFormat="1" ht="66.75" customHeight="1" x14ac:dyDescent="0.2">
      <c r="B209" s="28"/>
      <c r="C209" s="117" t="s">
        <v>303</v>
      </c>
      <c r="D209" s="117" t="s">
        <v>149</v>
      </c>
      <c r="E209" s="118" t="s">
        <v>745</v>
      </c>
      <c r="F209" s="119" t="s">
        <v>746</v>
      </c>
      <c r="G209" s="120" t="s">
        <v>138</v>
      </c>
      <c r="H209" s="121">
        <v>1</v>
      </c>
      <c r="I209" s="122"/>
      <c r="J209" s="123">
        <f>ROUND(I209*H209,2)</f>
        <v>0</v>
      </c>
      <c r="K209" s="119" t="s">
        <v>139</v>
      </c>
      <c r="L209" s="28"/>
      <c r="M209" s="124" t="s">
        <v>19</v>
      </c>
      <c r="N209" s="125" t="s">
        <v>40</v>
      </c>
      <c r="P209" s="113">
        <f>O209*H209</f>
        <v>0</v>
      </c>
      <c r="Q209" s="113">
        <v>0</v>
      </c>
      <c r="R209" s="113">
        <f>Q209*H209</f>
        <v>0</v>
      </c>
      <c r="S209" s="113">
        <v>0</v>
      </c>
      <c r="T209" s="114">
        <f>S209*H209</f>
        <v>0</v>
      </c>
      <c r="AR209" s="115" t="s">
        <v>142</v>
      </c>
      <c r="AT209" s="115" t="s">
        <v>149</v>
      </c>
      <c r="AU209" s="115" t="s">
        <v>69</v>
      </c>
      <c r="AY209" s="13" t="s">
        <v>141</v>
      </c>
      <c r="BE209" s="116">
        <f>IF(N209="základní",J209,0)</f>
        <v>0</v>
      </c>
      <c r="BF209" s="116">
        <f>IF(N209="snížená",J209,0)</f>
        <v>0</v>
      </c>
      <c r="BG209" s="116">
        <f>IF(N209="zákl. přenesená",J209,0)</f>
        <v>0</v>
      </c>
      <c r="BH209" s="116">
        <f>IF(N209="sníž. přenesená",J209,0)</f>
        <v>0</v>
      </c>
      <c r="BI209" s="116">
        <f>IF(N209="nulová",J209,0)</f>
        <v>0</v>
      </c>
      <c r="BJ209" s="13" t="s">
        <v>77</v>
      </c>
      <c r="BK209" s="116">
        <f>ROUND(I209*H209,2)</f>
        <v>0</v>
      </c>
      <c r="BL209" s="13" t="s">
        <v>142</v>
      </c>
      <c r="BM209" s="115" t="s">
        <v>517</v>
      </c>
    </row>
    <row r="210" spans="2:65" s="1" customFormat="1" ht="19.5" x14ac:dyDescent="0.2">
      <c r="B210" s="28"/>
      <c r="D210" s="131" t="s">
        <v>168</v>
      </c>
      <c r="F210" s="132" t="s">
        <v>631</v>
      </c>
      <c r="I210" s="133"/>
      <c r="L210" s="28"/>
      <c r="M210" s="134"/>
      <c r="T210" s="49"/>
      <c r="AT210" s="13" t="s">
        <v>168</v>
      </c>
      <c r="AU210" s="13" t="s">
        <v>69</v>
      </c>
    </row>
    <row r="211" spans="2:65" s="1" customFormat="1" ht="66.75" customHeight="1" x14ac:dyDescent="0.2">
      <c r="B211" s="28"/>
      <c r="C211" s="117" t="s">
        <v>518</v>
      </c>
      <c r="D211" s="117" t="s">
        <v>149</v>
      </c>
      <c r="E211" s="118" t="s">
        <v>527</v>
      </c>
      <c r="F211" s="119" t="s">
        <v>528</v>
      </c>
      <c r="G211" s="120" t="s">
        <v>138</v>
      </c>
      <c r="H211" s="121">
        <v>9</v>
      </c>
      <c r="I211" s="122"/>
      <c r="J211" s="123">
        <f>ROUND(I211*H211,2)</f>
        <v>0</v>
      </c>
      <c r="K211" s="119" t="s">
        <v>139</v>
      </c>
      <c r="L211" s="28"/>
      <c r="M211" s="124" t="s">
        <v>19</v>
      </c>
      <c r="N211" s="125" t="s">
        <v>40</v>
      </c>
      <c r="P211" s="113">
        <f>O211*H211</f>
        <v>0</v>
      </c>
      <c r="Q211" s="113">
        <v>0</v>
      </c>
      <c r="R211" s="113">
        <f>Q211*H211</f>
        <v>0</v>
      </c>
      <c r="S211" s="113">
        <v>0</v>
      </c>
      <c r="T211" s="114">
        <f>S211*H211</f>
        <v>0</v>
      </c>
      <c r="AR211" s="115" t="s">
        <v>142</v>
      </c>
      <c r="AT211" s="115" t="s">
        <v>149</v>
      </c>
      <c r="AU211" s="115" t="s">
        <v>69</v>
      </c>
      <c r="AY211" s="13" t="s">
        <v>141</v>
      </c>
      <c r="BE211" s="116">
        <f>IF(N211="základní",J211,0)</f>
        <v>0</v>
      </c>
      <c r="BF211" s="116">
        <f>IF(N211="snížená",J211,0)</f>
        <v>0</v>
      </c>
      <c r="BG211" s="116">
        <f>IF(N211="zákl. přenesená",J211,0)</f>
        <v>0</v>
      </c>
      <c r="BH211" s="116">
        <f>IF(N211="sníž. přenesená",J211,0)</f>
        <v>0</v>
      </c>
      <c r="BI211" s="116">
        <f>IF(N211="nulová",J211,0)</f>
        <v>0</v>
      </c>
      <c r="BJ211" s="13" t="s">
        <v>77</v>
      </c>
      <c r="BK211" s="116">
        <f>ROUND(I211*H211,2)</f>
        <v>0</v>
      </c>
      <c r="BL211" s="13" t="s">
        <v>142</v>
      </c>
      <c r="BM211" s="115" t="s">
        <v>521</v>
      </c>
    </row>
    <row r="212" spans="2:65" s="1" customFormat="1" ht="19.5" x14ac:dyDescent="0.2">
      <c r="B212" s="28"/>
      <c r="D212" s="131" t="s">
        <v>168</v>
      </c>
      <c r="F212" s="132" t="s">
        <v>747</v>
      </c>
      <c r="I212" s="133"/>
      <c r="L212" s="28"/>
      <c r="M212" s="134"/>
      <c r="T212" s="49"/>
      <c r="AT212" s="13" t="s">
        <v>168</v>
      </c>
      <c r="AU212" s="13" t="s">
        <v>69</v>
      </c>
    </row>
    <row r="213" spans="2:65" s="1" customFormat="1" ht="21.75" customHeight="1" x14ac:dyDescent="0.2">
      <c r="B213" s="28"/>
      <c r="C213" s="117" t="s">
        <v>308</v>
      </c>
      <c r="D213" s="117" t="s">
        <v>149</v>
      </c>
      <c r="E213" s="118" t="s">
        <v>748</v>
      </c>
      <c r="F213" s="119" t="s">
        <v>749</v>
      </c>
      <c r="G213" s="120" t="s">
        <v>138</v>
      </c>
      <c r="H213" s="121">
        <v>1</v>
      </c>
      <c r="I213" s="122"/>
      <c r="J213" s="123">
        <f>ROUND(I213*H213,2)</f>
        <v>0</v>
      </c>
      <c r="K213" s="119" t="s">
        <v>139</v>
      </c>
      <c r="L213" s="28"/>
      <c r="M213" s="124" t="s">
        <v>19</v>
      </c>
      <c r="N213" s="125" t="s">
        <v>40</v>
      </c>
      <c r="P213" s="113">
        <f>O213*H213</f>
        <v>0</v>
      </c>
      <c r="Q213" s="113">
        <v>0</v>
      </c>
      <c r="R213" s="113">
        <f>Q213*H213</f>
        <v>0</v>
      </c>
      <c r="S213" s="113">
        <v>0</v>
      </c>
      <c r="T213" s="114">
        <f>S213*H213</f>
        <v>0</v>
      </c>
      <c r="AR213" s="115" t="s">
        <v>142</v>
      </c>
      <c r="AT213" s="115" t="s">
        <v>149</v>
      </c>
      <c r="AU213" s="115" t="s">
        <v>69</v>
      </c>
      <c r="AY213" s="13" t="s">
        <v>141</v>
      </c>
      <c r="BE213" s="116">
        <f>IF(N213="základní",J213,0)</f>
        <v>0</v>
      </c>
      <c r="BF213" s="116">
        <f>IF(N213="snížená",J213,0)</f>
        <v>0</v>
      </c>
      <c r="BG213" s="116">
        <f>IF(N213="zákl. přenesená",J213,0)</f>
        <v>0</v>
      </c>
      <c r="BH213" s="116">
        <f>IF(N213="sníž. přenesená",J213,0)</f>
        <v>0</v>
      </c>
      <c r="BI213" s="116">
        <f>IF(N213="nulová",J213,0)</f>
        <v>0</v>
      </c>
      <c r="BJ213" s="13" t="s">
        <v>77</v>
      </c>
      <c r="BK213" s="116">
        <f>ROUND(I213*H213,2)</f>
        <v>0</v>
      </c>
      <c r="BL213" s="13" t="s">
        <v>142</v>
      </c>
      <c r="BM213" s="115" t="s">
        <v>524</v>
      </c>
    </row>
    <row r="214" spans="2:65" s="1" customFormat="1" ht="19.5" x14ac:dyDescent="0.2">
      <c r="B214" s="28"/>
      <c r="D214" s="131" t="s">
        <v>168</v>
      </c>
      <c r="F214" s="132" t="s">
        <v>631</v>
      </c>
      <c r="I214" s="133"/>
      <c r="L214" s="28"/>
      <c r="M214" s="134"/>
      <c r="T214" s="49"/>
      <c r="AT214" s="13" t="s">
        <v>168</v>
      </c>
      <c r="AU214" s="13" t="s">
        <v>69</v>
      </c>
    </row>
    <row r="215" spans="2:65" s="1" customFormat="1" ht="37.9" customHeight="1" x14ac:dyDescent="0.2">
      <c r="B215" s="28"/>
      <c r="C215" s="117" t="s">
        <v>526</v>
      </c>
      <c r="D215" s="117" t="s">
        <v>149</v>
      </c>
      <c r="E215" s="118" t="s">
        <v>535</v>
      </c>
      <c r="F215" s="119" t="s">
        <v>536</v>
      </c>
      <c r="G215" s="120" t="s">
        <v>138</v>
      </c>
      <c r="H215" s="121">
        <v>9</v>
      </c>
      <c r="I215" s="122"/>
      <c r="J215" s="123">
        <f>ROUND(I215*H215,2)</f>
        <v>0</v>
      </c>
      <c r="K215" s="119" t="s">
        <v>139</v>
      </c>
      <c r="L215" s="28"/>
      <c r="M215" s="124" t="s">
        <v>19</v>
      </c>
      <c r="N215" s="125" t="s">
        <v>40</v>
      </c>
      <c r="P215" s="113">
        <f>O215*H215</f>
        <v>0</v>
      </c>
      <c r="Q215" s="113">
        <v>0</v>
      </c>
      <c r="R215" s="113">
        <f>Q215*H215</f>
        <v>0</v>
      </c>
      <c r="S215" s="113">
        <v>0</v>
      </c>
      <c r="T215" s="114">
        <f>S215*H215</f>
        <v>0</v>
      </c>
      <c r="AR215" s="115" t="s">
        <v>142</v>
      </c>
      <c r="AT215" s="115" t="s">
        <v>149</v>
      </c>
      <c r="AU215" s="115" t="s">
        <v>69</v>
      </c>
      <c r="AY215" s="13" t="s">
        <v>141</v>
      </c>
      <c r="BE215" s="116">
        <f>IF(N215="základní",J215,0)</f>
        <v>0</v>
      </c>
      <c r="BF215" s="116">
        <f>IF(N215="snížená",J215,0)</f>
        <v>0</v>
      </c>
      <c r="BG215" s="116">
        <f>IF(N215="zákl. přenesená",J215,0)</f>
        <v>0</v>
      </c>
      <c r="BH215" s="116">
        <f>IF(N215="sníž. přenesená",J215,0)</f>
        <v>0</v>
      </c>
      <c r="BI215" s="116">
        <f>IF(N215="nulová",J215,0)</f>
        <v>0</v>
      </c>
      <c r="BJ215" s="13" t="s">
        <v>77</v>
      </c>
      <c r="BK215" s="116">
        <f>ROUND(I215*H215,2)</f>
        <v>0</v>
      </c>
      <c r="BL215" s="13" t="s">
        <v>142</v>
      </c>
      <c r="BM215" s="115" t="s">
        <v>529</v>
      </c>
    </row>
    <row r="216" spans="2:65" s="1" customFormat="1" ht="19.5" x14ac:dyDescent="0.2">
      <c r="B216" s="28"/>
      <c r="D216" s="131" t="s">
        <v>168</v>
      </c>
      <c r="F216" s="132" t="s">
        <v>747</v>
      </c>
      <c r="I216" s="133"/>
      <c r="L216" s="28"/>
      <c r="M216" s="134"/>
      <c r="T216" s="49"/>
      <c r="AT216" s="13" t="s">
        <v>168</v>
      </c>
      <c r="AU216" s="13" t="s">
        <v>69</v>
      </c>
    </row>
    <row r="217" spans="2:65" s="1" customFormat="1" ht="16.5" customHeight="1" x14ac:dyDescent="0.2">
      <c r="B217" s="28"/>
      <c r="C217" s="117" t="s">
        <v>309</v>
      </c>
      <c r="D217" s="117" t="s">
        <v>149</v>
      </c>
      <c r="E217" s="118" t="s">
        <v>285</v>
      </c>
      <c r="F217" s="119" t="s">
        <v>286</v>
      </c>
      <c r="G217" s="120" t="s">
        <v>138</v>
      </c>
      <c r="H217" s="121">
        <v>4</v>
      </c>
      <c r="I217" s="122"/>
      <c r="J217" s="123">
        <f>ROUND(I217*H217,2)</f>
        <v>0</v>
      </c>
      <c r="K217" s="119" t="s">
        <v>139</v>
      </c>
      <c r="L217" s="28"/>
      <c r="M217" s="124" t="s">
        <v>19</v>
      </c>
      <c r="N217" s="125" t="s">
        <v>40</v>
      </c>
      <c r="P217" s="113">
        <f>O217*H217</f>
        <v>0</v>
      </c>
      <c r="Q217" s="113">
        <v>0</v>
      </c>
      <c r="R217" s="113">
        <f>Q217*H217</f>
        <v>0</v>
      </c>
      <c r="S217" s="113">
        <v>0</v>
      </c>
      <c r="T217" s="114">
        <f>S217*H217</f>
        <v>0</v>
      </c>
      <c r="AR217" s="115" t="s">
        <v>142</v>
      </c>
      <c r="AT217" s="115" t="s">
        <v>149</v>
      </c>
      <c r="AU217" s="115" t="s">
        <v>69</v>
      </c>
      <c r="AY217" s="13" t="s">
        <v>141</v>
      </c>
      <c r="BE217" s="116">
        <f>IF(N217="základní",J217,0)</f>
        <v>0</v>
      </c>
      <c r="BF217" s="116">
        <f>IF(N217="snížená",J217,0)</f>
        <v>0</v>
      </c>
      <c r="BG217" s="116">
        <f>IF(N217="zákl. přenesená",J217,0)</f>
        <v>0</v>
      </c>
      <c r="BH217" s="116">
        <f>IF(N217="sníž. přenesená",J217,0)</f>
        <v>0</v>
      </c>
      <c r="BI217" s="116">
        <f>IF(N217="nulová",J217,0)</f>
        <v>0</v>
      </c>
      <c r="BJ217" s="13" t="s">
        <v>77</v>
      </c>
      <c r="BK217" s="116">
        <f>ROUND(I217*H217,2)</f>
        <v>0</v>
      </c>
      <c r="BL217" s="13" t="s">
        <v>142</v>
      </c>
      <c r="BM217" s="115" t="s">
        <v>533</v>
      </c>
    </row>
    <row r="218" spans="2:65" s="1" customFormat="1" ht="19.5" x14ac:dyDescent="0.2">
      <c r="B218" s="28"/>
      <c r="D218" s="131" t="s">
        <v>168</v>
      </c>
      <c r="F218" s="132" t="s">
        <v>539</v>
      </c>
      <c r="I218" s="133"/>
      <c r="L218" s="28"/>
      <c r="M218" s="134"/>
      <c r="T218" s="49"/>
      <c r="AT218" s="13" t="s">
        <v>168</v>
      </c>
      <c r="AU218" s="13" t="s">
        <v>69</v>
      </c>
    </row>
    <row r="219" spans="2:65" s="1" customFormat="1" ht="16.5" customHeight="1" x14ac:dyDescent="0.2">
      <c r="B219" s="28"/>
      <c r="C219" s="117" t="s">
        <v>534</v>
      </c>
      <c r="D219" s="117" t="s">
        <v>149</v>
      </c>
      <c r="E219" s="118" t="s">
        <v>290</v>
      </c>
      <c r="F219" s="119" t="s">
        <v>291</v>
      </c>
      <c r="G219" s="120" t="s">
        <v>138</v>
      </c>
      <c r="H219" s="121">
        <v>4</v>
      </c>
      <c r="I219" s="122"/>
      <c r="J219" s="123">
        <f>ROUND(I219*H219,2)</f>
        <v>0</v>
      </c>
      <c r="K219" s="119" t="s">
        <v>139</v>
      </c>
      <c r="L219" s="28"/>
      <c r="M219" s="124" t="s">
        <v>19</v>
      </c>
      <c r="N219" s="125" t="s">
        <v>40</v>
      </c>
      <c r="P219" s="113">
        <f>O219*H219</f>
        <v>0</v>
      </c>
      <c r="Q219" s="113">
        <v>0</v>
      </c>
      <c r="R219" s="113">
        <f>Q219*H219</f>
        <v>0</v>
      </c>
      <c r="S219" s="113">
        <v>0</v>
      </c>
      <c r="T219" s="114">
        <f>S219*H219</f>
        <v>0</v>
      </c>
      <c r="AR219" s="115" t="s">
        <v>142</v>
      </c>
      <c r="AT219" s="115" t="s">
        <v>149</v>
      </c>
      <c r="AU219" s="115" t="s">
        <v>69</v>
      </c>
      <c r="AY219" s="13" t="s">
        <v>141</v>
      </c>
      <c r="BE219" s="116">
        <f>IF(N219="základní",J219,0)</f>
        <v>0</v>
      </c>
      <c r="BF219" s="116">
        <f>IF(N219="snížená",J219,0)</f>
        <v>0</v>
      </c>
      <c r="BG219" s="116">
        <f>IF(N219="zákl. přenesená",J219,0)</f>
        <v>0</v>
      </c>
      <c r="BH219" s="116">
        <f>IF(N219="sníž. přenesená",J219,0)</f>
        <v>0</v>
      </c>
      <c r="BI219" s="116">
        <f>IF(N219="nulová",J219,0)</f>
        <v>0</v>
      </c>
      <c r="BJ219" s="13" t="s">
        <v>77</v>
      </c>
      <c r="BK219" s="116">
        <f>ROUND(I219*H219,2)</f>
        <v>0</v>
      </c>
      <c r="BL219" s="13" t="s">
        <v>142</v>
      </c>
      <c r="BM219" s="115" t="s">
        <v>537</v>
      </c>
    </row>
    <row r="220" spans="2:65" s="1" customFormat="1" ht="19.5" x14ac:dyDescent="0.2">
      <c r="B220" s="28"/>
      <c r="D220" s="131" t="s">
        <v>168</v>
      </c>
      <c r="F220" s="132" t="s">
        <v>539</v>
      </c>
      <c r="I220" s="133"/>
      <c r="L220" s="28"/>
      <c r="M220" s="134"/>
      <c r="T220" s="49"/>
      <c r="AT220" s="13" t="s">
        <v>168</v>
      </c>
      <c r="AU220" s="13" t="s">
        <v>69</v>
      </c>
    </row>
    <row r="221" spans="2:65" s="1" customFormat="1" ht="16.5" customHeight="1" x14ac:dyDescent="0.2">
      <c r="B221" s="28"/>
      <c r="C221" s="117" t="s">
        <v>313</v>
      </c>
      <c r="D221" s="117" t="s">
        <v>149</v>
      </c>
      <c r="E221" s="118" t="s">
        <v>293</v>
      </c>
      <c r="F221" s="119" t="s">
        <v>294</v>
      </c>
      <c r="G221" s="120" t="s">
        <v>138</v>
      </c>
      <c r="H221" s="121">
        <v>11</v>
      </c>
      <c r="I221" s="122"/>
      <c r="J221" s="123">
        <f>ROUND(I221*H221,2)</f>
        <v>0</v>
      </c>
      <c r="K221" s="119" t="s">
        <v>139</v>
      </c>
      <c r="L221" s="28"/>
      <c r="M221" s="124" t="s">
        <v>19</v>
      </c>
      <c r="N221" s="125" t="s">
        <v>40</v>
      </c>
      <c r="P221" s="113">
        <f>O221*H221</f>
        <v>0</v>
      </c>
      <c r="Q221" s="113">
        <v>0</v>
      </c>
      <c r="R221" s="113">
        <f>Q221*H221</f>
        <v>0</v>
      </c>
      <c r="S221" s="113">
        <v>0</v>
      </c>
      <c r="T221" s="114">
        <f>S221*H221</f>
        <v>0</v>
      </c>
      <c r="AR221" s="115" t="s">
        <v>142</v>
      </c>
      <c r="AT221" s="115" t="s">
        <v>149</v>
      </c>
      <c r="AU221" s="115" t="s">
        <v>69</v>
      </c>
      <c r="AY221" s="13" t="s">
        <v>141</v>
      </c>
      <c r="BE221" s="116">
        <f>IF(N221="základní",J221,0)</f>
        <v>0</v>
      </c>
      <c r="BF221" s="116">
        <f>IF(N221="snížená",J221,0)</f>
        <v>0</v>
      </c>
      <c r="BG221" s="116">
        <f>IF(N221="zákl. přenesená",J221,0)</f>
        <v>0</v>
      </c>
      <c r="BH221" s="116">
        <f>IF(N221="sníž. přenesená",J221,0)</f>
        <v>0</v>
      </c>
      <c r="BI221" s="116">
        <f>IF(N221="nulová",J221,0)</f>
        <v>0</v>
      </c>
      <c r="BJ221" s="13" t="s">
        <v>77</v>
      </c>
      <c r="BK221" s="116">
        <f>ROUND(I221*H221,2)</f>
        <v>0</v>
      </c>
      <c r="BL221" s="13" t="s">
        <v>142</v>
      </c>
      <c r="BM221" s="115" t="s">
        <v>538</v>
      </c>
    </row>
    <row r="222" spans="2:65" s="1" customFormat="1" ht="19.5" x14ac:dyDescent="0.2">
      <c r="B222" s="28"/>
      <c r="D222" s="131" t="s">
        <v>168</v>
      </c>
      <c r="F222" s="132" t="s">
        <v>543</v>
      </c>
      <c r="I222" s="133"/>
      <c r="L222" s="28"/>
      <c r="M222" s="134"/>
      <c r="T222" s="49"/>
      <c r="AT222" s="13" t="s">
        <v>168</v>
      </c>
      <c r="AU222" s="13" t="s">
        <v>69</v>
      </c>
    </row>
    <row r="223" spans="2:65" s="1" customFormat="1" ht="16.5" customHeight="1" x14ac:dyDescent="0.2">
      <c r="B223" s="28"/>
      <c r="C223" s="117" t="s">
        <v>540</v>
      </c>
      <c r="D223" s="117" t="s">
        <v>149</v>
      </c>
      <c r="E223" s="118" t="s">
        <v>298</v>
      </c>
      <c r="F223" s="119" t="s">
        <v>299</v>
      </c>
      <c r="G223" s="120" t="s">
        <v>138</v>
      </c>
      <c r="H223" s="121">
        <v>11</v>
      </c>
      <c r="I223" s="122"/>
      <c r="J223" s="123">
        <f>ROUND(I223*H223,2)</f>
        <v>0</v>
      </c>
      <c r="K223" s="119" t="s">
        <v>139</v>
      </c>
      <c r="L223" s="28"/>
      <c r="M223" s="124" t="s">
        <v>19</v>
      </c>
      <c r="N223" s="125" t="s">
        <v>40</v>
      </c>
      <c r="P223" s="113">
        <f>O223*H223</f>
        <v>0</v>
      </c>
      <c r="Q223" s="113">
        <v>0</v>
      </c>
      <c r="R223" s="113">
        <f>Q223*H223</f>
        <v>0</v>
      </c>
      <c r="S223" s="113">
        <v>0</v>
      </c>
      <c r="T223" s="114">
        <f>S223*H223</f>
        <v>0</v>
      </c>
      <c r="AR223" s="115" t="s">
        <v>142</v>
      </c>
      <c r="AT223" s="115" t="s">
        <v>149</v>
      </c>
      <c r="AU223" s="115" t="s">
        <v>69</v>
      </c>
      <c r="AY223" s="13" t="s">
        <v>141</v>
      </c>
      <c r="BE223" s="116">
        <f>IF(N223="základní",J223,0)</f>
        <v>0</v>
      </c>
      <c r="BF223" s="116">
        <f>IF(N223="snížená",J223,0)</f>
        <v>0</v>
      </c>
      <c r="BG223" s="116">
        <f>IF(N223="zákl. přenesená",J223,0)</f>
        <v>0</v>
      </c>
      <c r="BH223" s="116">
        <f>IF(N223="sníž. přenesená",J223,0)</f>
        <v>0</v>
      </c>
      <c r="BI223" s="116">
        <f>IF(N223="nulová",J223,0)</f>
        <v>0</v>
      </c>
      <c r="BJ223" s="13" t="s">
        <v>77</v>
      </c>
      <c r="BK223" s="116">
        <f>ROUND(I223*H223,2)</f>
        <v>0</v>
      </c>
      <c r="BL223" s="13" t="s">
        <v>142</v>
      </c>
      <c r="BM223" s="115" t="s">
        <v>541</v>
      </c>
    </row>
    <row r="224" spans="2:65" s="1" customFormat="1" ht="19.5" x14ac:dyDescent="0.2">
      <c r="B224" s="28"/>
      <c r="D224" s="131" t="s">
        <v>168</v>
      </c>
      <c r="F224" s="132" t="s">
        <v>543</v>
      </c>
      <c r="I224" s="133"/>
      <c r="L224" s="28"/>
      <c r="M224" s="134"/>
      <c r="T224" s="49"/>
      <c r="AT224" s="13" t="s">
        <v>168</v>
      </c>
      <c r="AU224" s="13" t="s">
        <v>69</v>
      </c>
    </row>
    <row r="225" spans="2:65" s="1" customFormat="1" ht="24.2" customHeight="1" x14ac:dyDescent="0.2">
      <c r="B225" s="28"/>
      <c r="C225" s="117" t="s">
        <v>316</v>
      </c>
      <c r="D225" s="117" t="s">
        <v>149</v>
      </c>
      <c r="E225" s="118" t="s">
        <v>546</v>
      </c>
      <c r="F225" s="119" t="s">
        <v>547</v>
      </c>
      <c r="G225" s="120" t="s">
        <v>138</v>
      </c>
      <c r="H225" s="121">
        <v>40</v>
      </c>
      <c r="I225" s="122"/>
      <c r="J225" s="123">
        <f>ROUND(I225*H225,2)</f>
        <v>0</v>
      </c>
      <c r="K225" s="119" t="s">
        <v>139</v>
      </c>
      <c r="L225" s="28"/>
      <c r="M225" s="124" t="s">
        <v>19</v>
      </c>
      <c r="N225" s="125" t="s">
        <v>40</v>
      </c>
      <c r="P225" s="113">
        <f>O225*H225</f>
        <v>0</v>
      </c>
      <c r="Q225" s="113">
        <v>0</v>
      </c>
      <c r="R225" s="113">
        <f>Q225*H225</f>
        <v>0</v>
      </c>
      <c r="S225" s="113">
        <v>0</v>
      </c>
      <c r="T225" s="114">
        <f>S225*H225</f>
        <v>0</v>
      </c>
      <c r="AR225" s="115" t="s">
        <v>142</v>
      </c>
      <c r="AT225" s="115" t="s">
        <v>149</v>
      </c>
      <c r="AU225" s="115" t="s">
        <v>69</v>
      </c>
      <c r="AY225" s="13" t="s">
        <v>141</v>
      </c>
      <c r="BE225" s="116">
        <f>IF(N225="základní",J225,0)</f>
        <v>0</v>
      </c>
      <c r="BF225" s="116">
        <f>IF(N225="snížená",J225,0)</f>
        <v>0</v>
      </c>
      <c r="BG225" s="116">
        <f>IF(N225="zákl. přenesená",J225,0)</f>
        <v>0</v>
      </c>
      <c r="BH225" s="116">
        <f>IF(N225="sníž. přenesená",J225,0)</f>
        <v>0</v>
      </c>
      <c r="BI225" s="116">
        <f>IF(N225="nulová",J225,0)</f>
        <v>0</v>
      </c>
      <c r="BJ225" s="13" t="s">
        <v>77</v>
      </c>
      <c r="BK225" s="116">
        <f>ROUND(I225*H225,2)</f>
        <v>0</v>
      </c>
      <c r="BL225" s="13" t="s">
        <v>142</v>
      </c>
      <c r="BM225" s="115" t="s">
        <v>542</v>
      </c>
    </row>
    <row r="226" spans="2:65" s="1" customFormat="1" ht="19.5" x14ac:dyDescent="0.2">
      <c r="B226" s="28"/>
      <c r="D226" s="131" t="s">
        <v>168</v>
      </c>
      <c r="F226" s="132" t="s">
        <v>658</v>
      </c>
      <c r="I226" s="133"/>
      <c r="L226" s="28"/>
      <c r="M226" s="134"/>
      <c r="T226" s="49"/>
      <c r="AT226" s="13" t="s">
        <v>168</v>
      </c>
      <c r="AU226" s="13" t="s">
        <v>69</v>
      </c>
    </row>
    <row r="227" spans="2:65" s="1" customFormat="1" ht="44.25" customHeight="1" x14ac:dyDescent="0.2">
      <c r="B227" s="28"/>
      <c r="C227" s="117" t="s">
        <v>544</v>
      </c>
      <c r="D227" s="117" t="s">
        <v>149</v>
      </c>
      <c r="E227" s="118" t="s">
        <v>314</v>
      </c>
      <c r="F227" s="119" t="s">
        <v>315</v>
      </c>
      <c r="G227" s="120" t="s">
        <v>180</v>
      </c>
      <c r="H227" s="121">
        <v>202.18</v>
      </c>
      <c r="I227" s="122"/>
      <c r="J227" s="123">
        <f>ROUND(I227*H227,2)</f>
        <v>0</v>
      </c>
      <c r="K227" s="119" t="s">
        <v>139</v>
      </c>
      <c r="L227" s="28"/>
      <c r="M227" s="124" t="s">
        <v>19</v>
      </c>
      <c r="N227" s="125" t="s">
        <v>40</v>
      </c>
      <c r="P227" s="113">
        <f>O227*H227</f>
        <v>0</v>
      </c>
      <c r="Q227" s="113">
        <v>0</v>
      </c>
      <c r="R227" s="113">
        <f>Q227*H227</f>
        <v>0</v>
      </c>
      <c r="S227" s="113">
        <v>0</v>
      </c>
      <c r="T227" s="114">
        <f>S227*H227</f>
        <v>0</v>
      </c>
      <c r="AR227" s="115" t="s">
        <v>142</v>
      </c>
      <c r="AT227" s="115" t="s">
        <v>149</v>
      </c>
      <c r="AU227" s="115" t="s">
        <v>69</v>
      </c>
      <c r="AY227" s="13" t="s">
        <v>141</v>
      </c>
      <c r="BE227" s="116">
        <f>IF(N227="základní",J227,0)</f>
        <v>0</v>
      </c>
      <c r="BF227" s="116">
        <f>IF(N227="snížená",J227,0)</f>
        <v>0</v>
      </c>
      <c r="BG227" s="116">
        <f>IF(N227="zákl. přenesená",J227,0)</f>
        <v>0</v>
      </c>
      <c r="BH227" s="116">
        <f>IF(N227="sníž. přenesená",J227,0)</f>
        <v>0</v>
      </c>
      <c r="BI227" s="116">
        <f>IF(N227="nulová",J227,0)</f>
        <v>0</v>
      </c>
      <c r="BJ227" s="13" t="s">
        <v>77</v>
      </c>
      <c r="BK227" s="116">
        <f>ROUND(I227*H227,2)</f>
        <v>0</v>
      </c>
      <c r="BL227" s="13" t="s">
        <v>142</v>
      </c>
      <c r="BM227" s="115" t="s">
        <v>545</v>
      </c>
    </row>
    <row r="228" spans="2:65" s="1" customFormat="1" ht="19.5" x14ac:dyDescent="0.2">
      <c r="B228" s="28"/>
      <c r="D228" s="131" t="s">
        <v>168</v>
      </c>
      <c r="F228" s="132" t="s">
        <v>317</v>
      </c>
      <c r="I228" s="133"/>
      <c r="L228" s="28"/>
      <c r="M228" s="134"/>
      <c r="T228" s="49"/>
      <c r="AT228" s="13" t="s">
        <v>168</v>
      </c>
      <c r="AU228" s="13" t="s">
        <v>69</v>
      </c>
    </row>
    <row r="229" spans="2:65" s="1" customFormat="1" ht="24.2" customHeight="1" x14ac:dyDescent="0.2">
      <c r="B229" s="28"/>
      <c r="C229" s="117" t="s">
        <v>321</v>
      </c>
      <c r="D229" s="117" t="s">
        <v>149</v>
      </c>
      <c r="E229" s="118" t="s">
        <v>319</v>
      </c>
      <c r="F229" s="119" t="s">
        <v>320</v>
      </c>
      <c r="G229" s="120" t="s">
        <v>180</v>
      </c>
      <c r="H229" s="121">
        <v>202.18</v>
      </c>
      <c r="I229" s="122"/>
      <c r="J229" s="123">
        <f>ROUND(I229*H229,2)</f>
        <v>0</v>
      </c>
      <c r="K229" s="119" t="s">
        <v>139</v>
      </c>
      <c r="L229" s="28"/>
      <c r="M229" s="124" t="s">
        <v>19</v>
      </c>
      <c r="N229" s="125" t="s">
        <v>40</v>
      </c>
      <c r="P229" s="113">
        <f>O229*H229</f>
        <v>0</v>
      </c>
      <c r="Q229" s="113">
        <v>0</v>
      </c>
      <c r="R229" s="113">
        <f>Q229*H229</f>
        <v>0</v>
      </c>
      <c r="S229" s="113">
        <v>0</v>
      </c>
      <c r="T229" s="114">
        <f>S229*H229</f>
        <v>0</v>
      </c>
      <c r="AR229" s="115" t="s">
        <v>142</v>
      </c>
      <c r="AT229" s="115" t="s">
        <v>149</v>
      </c>
      <c r="AU229" s="115" t="s">
        <v>69</v>
      </c>
      <c r="AY229" s="13" t="s">
        <v>141</v>
      </c>
      <c r="BE229" s="116">
        <f>IF(N229="základní",J229,0)</f>
        <v>0</v>
      </c>
      <c r="BF229" s="116">
        <f>IF(N229="snížená",J229,0)</f>
        <v>0</v>
      </c>
      <c r="BG229" s="116">
        <f>IF(N229="zákl. přenesená",J229,0)</f>
        <v>0</v>
      </c>
      <c r="BH229" s="116">
        <f>IF(N229="sníž. přenesená",J229,0)</f>
        <v>0</v>
      </c>
      <c r="BI229" s="116">
        <f>IF(N229="nulová",J229,0)</f>
        <v>0</v>
      </c>
      <c r="BJ229" s="13" t="s">
        <v>77</v>
      </c>
      <c r="BK229" s="116">
        <f>ROUND(I229*H229,2)</f>
        <v>0</v>
      </c>
      <c r="BL229" s="13" t="s">
        <v>142</v>
      </c>
      <c r="BM229" s="115" t="s">
        <v>548</v>
      </c>
    </row>
    <row r="230" spans="2:65" s="1" customFormat="1" ht="19.5" x14ac:dyDescent="0.2">
      <c r="B230" s="28"/>
      <c r="D230" s="131" t="s">
        <v>168</v>
      </c>
      <c r="F230" s="132" t="s">
        <v>317</v>
      </c>
      <c r="I230" s="133"/>
      <c r="L230" s="28"/>
      <c r="M230" s="134"/>
      <c r="T230" s="49"/>
      <c r="AT230" s="13" t="s">
        <v>168</v>
      </c>
      <c r="AU230" s="13" t="s">
        <v>69</v>
      </c>
    </row>
    <row r="231" spans="2:65" s="1" customFormat="1" ht="55.5" customHeight="1" x14ac:dyDescent="0.2">
      <c r="B231" s="28"/>
      <c r="C231" s="117" t="s">
        <v>550</v>
      </c>
      <c r="D231" s="117" t="s">
        <v>149</v>
      </c>
      <c r="E231" s="118" t="s">
        <v>234</v>
      </c>
      <c r="F231" s="119" t="s">
        <v>235</v>
      </c>
      <c r="G231" s="120" t="s">
        <v>180</v>
      </c>
      <c r="H231" s="121">
        <v>202.18</v>
      </c>
      <c r="I231" s="122"/>
      <c r="J231" s="123">
        <f>ROUND(I231*H231,2)</f>
        <v>0</v>
      </c>
      <c r="K231" s="119" t="s">
        <v>139</v>
      </c>
      <c r="L231" s="28"/>
      <c r="M231" s="124" t="s">
        <v>19</v>
      </c>
      <c r="N231" s="125" t="s">
        <v>40</v>
      </c>
      <c r="P231" s="113">
        <f>O231*H231</f>
        <v>0</v>
      </c>
      <c r="Q231" s="113">
        <v>0</v>
      </c>
      <c r="R231" s="113">
        <f>Q231*H231</f>
        <v>0</v>
      </c>
      <c r="S231" s="113">
        <v>0</v>
      </c>
      <c r="T231" s="114">
        <f>S231*H231</f>
        <v>0</v>
      </c>
      <c r="AR231" s="115" t="s">
        <v>142</v>
      </c>
      <c r="AT231" s="115" t="s">
        <v>149</v>
      </c>
      <c r="AU231" s="115" t="s">
        <v>69</v>
      </c>
      <c r="AY231" s="13" t="s">
        <v>141</v>
      </c>
      <c r="BE231" s="116">
        <f>IF(N231="základní",J231,0)</f>
        <v>0</v>
      </c>
      <c r="BF231" s="116">
        <f>IF(N231="snížená",J231,0)</f>
        <v>0</v>
      </c>
      <c r="BG231" s="116">
        <f>IF(N231="zákl. přenesená",J231,0)</f>
        <v>0</v>
      </c>
      <c r="BH231" s="116">
        <f>IF(N231="sníž. přenesená",J231,0)</f>
        <v>0</v>
      </c>
      <c r="BI231" s="116">
        <f>IF(N231="nulová",J231,0)</f>
        <v>0</v>
      </c>
      <c r="BJ231" s="13" t="s">
        <v>77</v>
      </c>
      <c r="BK231" s="116">
        <f>ROUND(I231*H231,2)</f>
        <v>0</v>
      </c>
      <c r="BL231" s="13" t="s">
        <v>142</v>
      </c>
      <c r="BM231" s="115" t="s">
        <v>551</v>
      </c>
    </row>
    <row r="232" spans="2:65" s="1" customFormat="1" ht="19.5" x14ac:dyDescent="0.2">
      <c r="B232" s="28"/>
      <c r="D232" s="131" t="s">
        <v>168</v>
      </c>
      <c r="F232" s="132" t="s">
        <v>317</v>
      </c>
      <c r="I232" s="133"/>
      <c r="L232" s="28"/>
      <c r="M232" s="134"/>
      <c r="T232" s="49"/>
      <c r="AT232" s="13" t="s">
        <v>168</v>
      </c>
      <c r="AU232" s="13" t="s">
        <v>69</v>
      </c>
    </row>
    <row r="233" spans="2:65" s="1" customFormat="1" ht="44.25" customHeight="1" x14ac:dyDescent="0.2">
      <c r="B233" s="28"/>
      <c r="C233" s="117" t="s">
        <v>322</v>
      </c>
      <c r="D233" s="117" t="s">
        <v>149</v>
      </c>
      <c r="E233" s="118" t="s">
        <v>324</v>
      </c>
      <c r="F233" s="119" t="s">
        <v>325</v>
      </c>
      <c r="G233" s="120" t="s">
        <v>138</v>
      </c>
      <c r="H233" s="121">
        <v>8</v>
      </c>
      <c r="I233" s="122"/>
      <c r="J233" s="123">
        <f>ROUND(I233*H233,2)</f>
        <v>0</v>
      </c>
      <c r="K233" s="119" t="s">
        <v>139</v>
      </c>
      <c r="L233" s="28"/>
      <c r="M233" s="124" t="s">
        <v>19</v>
      </c>
      <c r="N233" s="125" t="s">
        <v>40</v>
      </c>
      <c r="P233" s="113">
        <f>O233*H233</f>
        <v>0</v>
      </c>
      <c r="Q233" s="113">
        <v>0</v>
      </c>
      <c r="R233" s="113">
        <f>Q233*H233</f>
        <v>0</v>
      </c>
      <c r="S233" s="113">
        <v>0</v>
      </c>
      <c r="T233" s="114">
        <f>S233*H233</f>
        <v>0</v>
      </c>
      <c r="AR233" s="115" t="s">
        <v>142</v>
      </c>
      <c r="AT233" s="115" t="s">
        <v>149</v>
      </c>
      <c r="AU233" s="115" t="s">
        <v>69</v>
      </c>
      <c r="AY233" s="13" t="s">
        <v>141</v>
      </c>
      <c r="BE233" s="116">
        <f>IF(N233="základní",J233,0)</f>
        <v>0</v>
      </c>
      <c r="BF233" s="116">
        <f>IF(N233="snížená",J233,0)</f>
        <v>0</v>
      </c>
      <c r="BG233" s="116">
        <f>IF(N233="zákl. přenesená",J233,0)</f>
        <v>0</v>
      </c>
      <c r="BH233" s="116">
        <f>IF(N233="sníž. přenesená",J233,0)</f>
        <v>0</v>
      </c>
      <c r="BI233" s="116">
        <f>IF(N233="nulová",J233,0)</f>
        <v>0</v>
      </c>
      <c r="BJ233" s="13" t="s">
        <v>77</v>
      </c>
      <c r="BK233" s="116">
        <f>ROUND(I233*H233,2)</f>
        <v>0</v>
      </c>
      <c r="BL233" s="13" t="s">
        <v>142</v>
      </c>
      <c r="BM233" s="115" t="s">
        <v>552</v>
      </c>
    </row>
    <row r="234" spans="2:65" s="1" customFormat="1" ht="19.5" x14ac:dyDescent="0.2">
      <c r="B234" s="28"/>
      <c r="D234" s="131" t="s">
        <v>168</v>
      </c>
      <c r="F234" s="132" t="s">
        <v>327</v>
      </c>
      <c r="I234" s="133"/>
      <c r="L234" s="28"/>
      <c r="M234" s="134"/>
      <c r="T234" s="49"/>
      <c r="AT234" s="13" t="s">
        <v>168</v>
      </c>
      <c r="AU234" s="13" t="s">
        <v>69</v>
      </c>
    </row>
    <row r="235" spans="2:65" s="1" customFormat="1" ht="44.25" customHeight="1" x14ac:dyDescent="0.2">
      <c r="B235" s="28"/>
      <c r="C235" s="117" t="s">
        <v>553</v>
      </c>
      <c r="D235" s="117" t="s">
        <v>149</v>
      </c>
      <c r="E235" s="118" t="s">
        <v>328</v>
      </c>
      <c r="F235" s="119" t="s">
        <v>329</v>
      </c>
      <c r="G235" s="120" t="s">
        <v>138</v>
      </c>
      <c r="H235" s="121">
        <v>11</v>
      </c>
      <c r="I235" s="122"/>
      <c r="J235" s="123">
        <f>ROUND(I235*H235,2)</f>
        <v>0</v>
      </c>
      <c r="K235" s="119" t="s">
        <v>139</v>
      </c>
      <c r="L235" s="28"/>
      <c r="M235" s="124" t="s">
        <v>19</v>
      </c>
      <c r="N235" s="125" t="s">
        <v>40</v>
      </c>
      <c r="P235" s="113">
        <f>O235*H235</f>
        <v>0</v>
      </c>
      <c r="Q235" s="113">
        <v>0</v>
      </c>
      <c r="R235" s="113">
        <f>Q235*H235</f>
        <v>0</v>
      </c>
      <c r="S235" s="113">
        <v>0</v>
      </c>
      <c r="T235" s="114">
        <f>S235*H235</f>
        <v>0</v>
      </c>
      <c r="AR235" s="115" t="s">
        <v>142</v>
      </c>
      <c r="AT235" s="115" t="s">
        <v>149</v>
      </c>
      <c r="AU235" s="115" t="s">
        <v>69</v>
      </c>
      <c r="AY235" s="13" t="s">
        <v>141</v>
      </c>
      <c r="BE235" s="116">
        <f>IF(N235="základní",J235,0)</f>
        <v>0</v>
      </c>
      <c r="BF235" s="116">
        <f>IF(N235="snížená",J235,0)</f>
        <v>0</v>
      </c>
      <c r="BG235" s="116">
        <f>IF(N235="zákl. přenesená",J235,0)</f>
        <v>0</v>
      </c>
      <c r="BH235" s="116">
        <f>IF(N235="sníž. přenesená",J235,0)</f>
        <v>0</v>
      </c>
      <c r="BI235" s="116">
        <f>IF(N235="nulová",J235,0)</f>
        <v>0</v>
      </c>
      <c r="BJ235" s="13" t="s">
        <v>77</v>
      </c>
      <c r="BK235" s="116">
        <f>ROUND(I235*H235,2)</f>
        <v>0</v>
      </c>
      <c r="BL235" s="13" t="s">
        <v>142</v>
      </c>
      <c r="BM235" s="115" t="s">
        <v>554</v>
      </c>
    </row>
    <row r="236" spans="2:65" s="1" customFormat="1" ht="29.25" x14ac:dyDescent="0.2">
      <c r="B236" s="28"/>
      <c r="D236" s="131" t="s">
        <v>168</v>
      </c>
      <c r="F236" s="132" t="s">
        <v>558</v>
      </c>
      <c r="I236" s="133"/>
      <c r="L236" s="28"/>
      <c r="M236" s="135"/>
      <c r="N236" s="128"/>
      <c r="O236" s="128"/>
      <c r="P236" s="128"/>
      <c r="Q236" s="128"/>
      <c r="R236" s="128"/>
      <c r="S236" s="128"/>
      <c r="T236" s="136"/>
      <c r="AT236" s="13" t="s">
        <v>168</v>
      </c>
      <c r="AU236" s="13" t="s">
        <v>69</v>
      </c>
    </row>
    <row r="237" spans="2:65" s="1" customFormat="1" ht="6.95" customHeight="1" x14ac:dyDescent="0.2">
      <c r="B237" s="37"/>
      <c r="C237" s="38"/>
      <c r="D237" s="38"/>
      <c r="E237" s="38"/>
      <c r="F237" s="38"/>
      <c r="G237" s="38"/>
      <c r="H237" s="38"/>
      <c r="I237" s="38"/>
      <c r="J237" s="38"/>
      <c r="K237" s="38"/>
      <c r="L237" s="28"/>
    </row>
  </sheetData>
  <sheetProtection algorithmName="SHA-512" hashValue="nPRvTo5BdRA7pTozDNzYEUn252mlsk/vvSJ9CRPP6vsc7fU16Zsd8ZdJh06n3gvuRkIxoyZvUiSVmzqsK7gngg==" saltValue="ZY49Cz7G2Rb0pOlXlbKDxiZNoTimeEcfibSArSNPPu4v/viXqKHRP5Xg28EmaCBccaEWrJ0wsuA+eRG4x4/jyg==" spinCount="100000" sheet="1" objects="1" scenarios="1" formatColumns="0" formatRows="0" autoFilter="0"/>
  <autoFilter ref="C78:K236" xr:uid="{00000000-0009-0000-0000-000007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76"/>
  <sheetViews>
    <sheetView showGridLines="0" workbookViewId="0"/>
  </sheetViews>
  <sheetFormatPr defaultRowHeight="12.7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50"/>
      <c r="M2" s="250"/>
      <c r="N2" s="250"/>
      <c r="O2" s="250"/>
      <c r="P2" s="250"/>
      <c r="Q2" s="250"/>
      <c r="R2" s="250"/>
      <c r="S2" s="250"/>
      <c r="T2" s="250"/>
      <c r="U2" s="250"/>
      <c r="V2" s="250"/>
      <c r="AT2" s="13" t="s">
        <v>100</v>
      </c>
    </row>
    <row r="3" spans="2:46" ht="6.95" customHeight="1" x14ac:dyDescent="0.2">
      <c r="B3" s="14"/>
      <c r="C3" s="15"/>
      <c r="D3" s="15"/>
      <c r="E3" s="15"/>
      <c r="F3" s="15"/>
      <c r="G3" s="15"/>
      <c r="H3" s="15"/>
      <c r="I3" s="15"/>
      <c r="J3" s="15"/>
      <c r="K3" s="15"/>
      <c r="L3" s="16"/>
      <c r="AT3" s="13" t="s">
        <v>79</v>
      </c>
    </row>
    <row r="4" spans="2:46" ht="24.95" customHeight="1" x14ac:dyDescent="0.2">
      <c r="B4" s="16"/>
      <c r="D4" s="17" t="s">
        <v>115</v>
      </c>
      <c r="L4" s="16"/>
      <c r="M4" s="81" t="s">
        <v>10</v>
      </c>
      <c r="AT4" s="13" t="s">
        <v>4</v>
      </c>
    </row>
    <row r="5" spans="2:46" ht="6.95" customHeight="1" x14ac:dyDescent="0.2">
      <c r="B5" s="16"/>
      <c r="L5" s="16"/>
    </row>
    <row r="6" spans="2:46" ht="12" customHeight="1" x14ac:dyDescent="0.2">
      <c r="B6" s="16"/>
      <c r="D6" s="23" t="s">
        <v>16</v>
      </c>
      <c r="L6" s="16"/>
    </row>
    <row r="7" spans="2:46" ht="16.5" customHeight="1" x14ac:dyDescent="0.2">
      <c r="B7" s="16"/>
      <c r="E7" s="276" t="str">
        <f>'Rekapitulace stavby'!K6</f>
        <v>Cyklická obnova trati Pardubice (mimo) - Kolín (mimo)</v>
      </c>
      <c r="F7" s="277"/>
      <c r="G7" s="277"/>
      <c r="H7" s="277"/>
      <c r="L7" s="16"/>
    </row>
    <row r="8" spans="2:46" s="1" customFormat="1" ht="12" customHeight="1" x14ac:dyDescent="0.2">
      <c r="B8" s="28"/>
      <c r="D8" s="23" t="s">
        <v>116</v>
      </c>
      <c r="L8" s="28"/>
    </row>
    <row r="9" spans="2:46" s="1" customFormat="1" ht="16.5" customHeight="1" x14ac:dyDescent="0.2">
      <c r="B9" s="28"/>
      <c r="E9" s="243" t="s">
        <v>750</v>
      </c>
      <c r="F9" s="278"/>
      <c r="G9" s="278"/>
      <c r="H9" s="278"/>
      <c r="L9" s="28"/>
    </row>
    <row r="10" spans="2:46" s="1" customFormat="1" ht="11.25" x14ac:dyDescent="0.2">
      <c r="B10" s="28"/>
      <c r="L10" s="28"/>
    </row>
    <row r="11" spans="2:46" s="1" customFormat="1" ht="12" customHeight="1" x14ac:dyDescent="0.2">
      <c r="B11" s="28"/>
      <c r="D11" s="23" t="s">
        <v>18</v>
      </c>
      <c r="F11" s="21" t="s">
        <v>19</v>
      </c>
      <c r="I11" s="23" t="s">
        <v>20</v>
      </c>
      <c r="J11" s="21" t="s">
        <v>19</v>
      </c>
      <c r="L11" s="28"/>
    </row>
    <row r="12" spans="2:46" s="1" customFormat="1" ht="12" customHeight="1" x14ac:dyDescent="0.2">
      <c r="B12" s="28"/>
      <c r="D12" s="23" t="s">
        <v>21</v>
      </c>
      <c r="F12" s="21" t="s">
        <v>22</v>
      </c>
      <c r="I12" s="23" t="s">
        <v>23</v>
      </c>
      <c r="J12" s="45" t="str">
        <f>'Rekapitulace stavby'!AN8</f>
        <v>8. 7. 2024</v>
      </c>
      <c r="L12" s="28"/>
    </row>
    <row r="13" spans="2:46" s="1" customFormat="1" ht="10.9" customHeight="1" x14ac:dyDescent="0.2">
      <c r="B13" s="28"/>
      <c r="L13" s="28"/>
    </row>
    <row r="14" spans="2:46" s="1" customFormat="1" ht="12" customHeight="1" x14ac:dyDescent="0.2">
      <c r="B14" s="28"/>
      <c r="D14" s="23" t="s">
        <v>25</v>
      </c>
      <c r="I14" s="23" t="s">
        <v>26</v>
      </c>
      <c r="J14" s="21" t="str">
        <f>IF('Rekapitulace stavby'!AN10="","",'Rekapitulace stavby'!AN10)</f>
        <v/>
      </c>
      <c r="L14" s="28"/>
    </row>
    <row r="15" spans="2:46" s="1" customFormat="1" ht="18" customHeight="1" x14ac:dyDescent="0.2">
      <c r="B15" s="28"/>
      <c r="E15" s="21" t="str">
        <f>IF('Rekapitulace stavby'!E11="","",'Rekapitulace stavby'!E11)</f>
        <v xml:space="preserve"> </v>
      </c>
      <c r="I15" s="23" t="s">
        <v>27</v>
      </c>
      <c r="J15" s="21" t="str">
        <f>IF('Rekapitulace stavby'!AN11="","",'Rekapitulace stavby'!AN11)</f>
        <v/>
      </c>
      <c r="L15" s="28"/>
    </row>
    <row r="16" spans="2:46" s="1" customFormat="1" ht="6.95" customHeight="1" x14ac:dyDescent="0.2">
      <c r="B16" s="28"/>
      <c r="L16" s="28"/>
    </row>
    <row r="17" spans="2:12" s="1" customFormat="1" ht="12" customHeight="1" x14ac:dyDescent="0.2">
      <c r="B17" s="28"/>
      <c r="D17" s="23" t="s">
        <v>28</v>
      </c>
      <c r="I17" s="23" t="s">
        <v>26</v>
      </c>
      <c r="J17" s="24" t="str">
        <f>'Rekapitulace stavby'!AN13</f>
        <v>Vyplň údaj</v>
      </c>
      <c r="L17" s="28"/>
    </row>
    <row r="18" spans="2:12" s="1" customFormat="1" ht="18" customHeight="1" x14ac:dyDescent="0.2">
      <c r="B18" s="28"/>
      <c r="E18" s="279" t="str">
        <f>'Rekapitulace stavby'!E14</f>
        <v>Vyplň údaj</v>
      </c>
      <c r="F18" s="249"/>
      <c r="G18" s="249"/>
      <c r="H18" s="249"/>
      <c r="I18" s="23" t="s">
        <v>27</v>
      </c>
      <c r="J18" s="24" t="str">
        <f>'Rekapitulace stavby'!AN14</f>
        <v>Vyplň údaj</v>
      </c>
      <c r="L18" s="28"/>
    </row>
    <row r="19" spans="2:12" s="1" customFormat="1" ht="6.95" customHeight="1" x14ac:dyDescent="0.2">
      <c r="B19" s="28"/>
      <c r="L19" s="28"/>
    </row>
    <row r="20" spans="2:12" s="1" customFormat="1" ht="12" customHeight="1" x14ac:dyDescent="0.2">
      <c r="B20" s="28"/>
      <c r="D20" s="23" t="s">
        <v>30</v>
      </c>
      <c r="I20" s="23" t="s">
        <v>26</v>
      </c>
      <c r="J20" s="21" t="str">
        <f>IF('Rekapitulace stavby'!AN16="","",'Rekapitulace stavby'!AN16)</f>
        <v/>
      </c>
      <c r="L20" s="28"/>
    </row>
    <row r="21" spans="2:12" s="1" customFormat="1" ht="18" customHeight="1" x14ac:dyDescent="0.2">
      <c r="B21" s="28"/>
      <c r="E21" s="21" t="str">
        <f>IF('Rekapitulace stavby'!E17="","",'Rekapitulace stavby'!E17)</f>
        <v xml:space="preserve"> </v>
      </c>
      <c r="I21" s="23" t="s">
        <v>27</v>
      </c>
      <c r="J21" s="21" t="str">
        <f>IF('Rekapitulace stavby'!AN17="","",'Rekapitulace stavby'!AN17)</f>
        <v/>
      </c>
      <c r="L21" s="28"/>
    </row>
    <row r="22" spans="2:12" s="1" customFormat="1" ht="6.95" customHeight="1" x14ac:dyDescent="0.2">
      <c r="B22" s="28"/>
      <c r="L22" s="28"/>
    </row>
    <row r="23" spans="2:12" s="1" customFormat="1" ht="12" customHeight="1" x14ac:dyDescent="0.2">
      <c r="B23" s="28"/>
      <c r="D23" s="23" t="s">
        <v>32</v>
      </c>
      <c r="I23" s="23" t="s">
        <v>26</v>
      </c>
      <c r="J23" s="21" t="str">
        <f>IF('Rekapitulace stavby'!AN19="","",'Rekapitulace stavby'!AN19)</f>
        <v/>
      </c>
      <c r="L23" s="28"/>
    </row>
    <row r="24" spans="2:12" s="1" customFormat="1" ht="18" customHeight="1" x14ac:dyDescent="0.2">
      <c r="B24" s="28"/>
      <c r="E24" s="21" t="str">
        <f>IF('Rekapitulace stavby'!E20="","",'Rekapitulace stavby'!E20)</f>
        <v xml:space="preserve"> </v>
      </c>
      <c r="I24" s="23" t="s">
        <v>27</v>
      </c>
      <c r="J24" s="21" t="str">
        <f>IF('Rekapitulace stavby'!AN20="","",'Rekapitulace stavby'!AN20)</f>
        <v/>
      </c>
      <c r="L24" s="28"/>
    </row>
    <row r="25" spans="2:12" s="1" customFormat="1" ht="6.95" customHeight="1" x14ac:dyDescent="0.2">
      <c r="B25" s="28"/>
      <c r="L25" s="28"/>
    </row>
    <row r="26" spans="2:12" s="1" customFormat="1" ht="12" customHeight="1" x14ac:dyDescent="0.2">
      <c r="B26" s="28"/>
      <c r="D26" s="23" t="s">
        <v>33</v>
      </c>
      <c r="L26" s="28"/>
    </row>
    <row r="27" spans="2:12" s="7" customFormat="1" ht="16.5" customHeight="1" x14ac:dyDescent="0.2">
      <c r="B27" s="82"/>
      <c r="E27" s="254" t="s">
        <v>19</v>
      </c>
      <c r="F27" s="254"/>
      <c r="G27" s="254"/>
      <c r="H27" s="254"/>
      <c r="L27" s="82"/>
    </row>
    <row r="28" spans="2:12" s="1" customFormat="1" ht="6.95" customHeight="1" x14ac:dyDescent="0.2">
      <c r="B28" s="28"/>
      <c r="L28" s="28"/>
    </row>
    <row r="29" spans="2:12" s="1" customFormat="1" ht="6.95" customHeight="1" x14ac:dyDescent="0.2">
      <c r="B29" s="28"/>
      <c r="D29" s="46"/>
      <c r="E29" s="46"/>
      <c r="F29" s="46"/>
      <c r="G29" s="46"/>
      <c r="H29" s="46"/>
      <c r="I29" s="46"/>
      <c r="J29" s="46"/>
      <c r="K29" s="46"/>
      <c r="L29" s="28"/>
    </row>
    <row r="30" spans="2:12" s="1" customFormat="1" ht="25.35" customHeight="1" x14ac:dyDescent="0.2">
      <c r="B30" s="28"/>
      <c r="D30" s="83" t="s">
        <v>35</v>
      </c>
      <c r="J30" s="59">
        <f>ROUND(J79, 2)</f>
        <v>0</v>
      </c>
      <c r="L30" s="28"/>
    </row>
    <row r="31" spans="2:12" s="1" customFormat="1" ht="6.95" customHeight="1" x14ac:dyDescent="0.2">
      <c r="B31" s="28"/>
      <c r="D31" s="46"/>
      <c r="E31" s="46"/>
      <c r="F31" s="46"/>
      <c r="G31" s="46"/>
      <c r="H31" s="46"/>
      <c r="I31" s="46"/>
      <c r="J31" s="46"/>
      <c r="K31" s="46"/>
      <c r="L31" s="28"/>
    </row>
    <row r="32" spans="2:12" s="1" customFormat="1" ht="14.45" customHeight="1" x14ac:dyDescent="0.2">
      <c r="B32" s="28"/>
      <c r="F32" s="31" t="s">
        <v>37</v>
      </c>
      <c r="I32" s="31" t="s">
        <v>36</v>
      </c>
      <c r="J32" s="31" t="s">
        <v>38</v>
      </c>
      <c r="L32" s="28"/>
    </row>
    <row r="33" spans="2:12" s="1" customFormat="1" ht="14.45" customHeight="1" x14ac:dyDescent="0.2">
      <c r="B33" s="28"/>
      <c r="D33" s="48" t="s">
        <v>39</v>
      </c>
      <c r="E33" s="23" t="s">
        <v>40</v>
      </c>
      <c r="F33" s="84">
        <f>ROUND((SUM(BE79:BE175)),  2)</f>
        <v>0</v>
      </c>
      <c r="I33" s="85">
        <v>0.21</v>
      </c>
      <c r="J33" s="84">
        <f>ROUND(((SUM(BE79:BE175))*I33),  2)</f>
        <v>0</v>
      </c>
      <c r="L33" s="28"/>
    </row>
    <row r="34" spans="2:12" s="1" customFormat="1" ht="14.45" customHeight="1" x14ac:dyDescent="0.2">
      <c r="B34" s="28"/>
      <c r="E34" s="23" t="s">
        <v>41</v>
      </c>
      <c r="F34" s="84">
        <f>ROUND((SUM(BF79:BF175)),  2)</f>
        <v>0</v>
      </c>
      <c r="I34" s="85">
        <v>0.12</v>
      </c>
      <c r="J34" s="84">
        <f>ROUND(((SUM(BF79:BF175))*I34),  2)</f>
        <v>0</v>
      </c>
      <c r="L34" s="28"/>
    </row>
    <row r="35" spans="2:12" s="1" customFormat="1" ht="14.45" hidden="1" customHeight="1" x14ac:dyDescent="0.2">
      <c r="B35" s="28"/>
      <c r="E35" s="23" t="s">
        <v>42</v>
      </c>
      <c r="F35" s="84">
        <f>ROUND((SUM(BG79:BG175)),  2)</f>
        <v>0</v>
      </c>
      <c r="I35" s="85">
        <v>0.21</v>
      </c>
      <c r="J35" s="84">
        <f>0</f>
        <v>0</v>
      </c>
      <c r="L35" s="28"/>
    </row>
    <row r="36" spans="2:12" s="1" customFormat="1" ht="14.45" hidden="1" customHeight="1" x14ac:dyDescent="0.2">
      <c r="B36" s="28"/>
      <c r="E36" s="23" t="s">
        <v>43</v>
      </c>
      <c r="F36" s="84">
        <f>ROUND((SUM(BH79:BH175)),  2)</f>
        <v>0</v>
      </c>
      <c r="I36" s="85">
        <v>0.12</v>
      </c>
      <c r="J36" s="84">
        <f>0</f>
        <v>0</v>
      </c>
      <c r="L36" s="28"/>
    </row>
    <row r="37" spans="2:12" s="1" customFormat="1" ht="14.45" hidden="1" customHeight="1" x14ac:dyDescent="0.2">
      <c r="B37" s="28"/>
      <c r="E37" s="23" t="s">
        <v>44</v>
      </c>
      <c r="F37" s="84">
        <f>ROUND((SUM(BI79:BI175)),  2)</f>
        <v>0</v>
      </c>
      <c r="I37" s="85">
        <v>0</v>
      </c>
      <c r="J37" s="84">
        <f>0</f>
        <v>0</v>
      </c>
      <c r="L37" s="28"/>
    </row>
    <row r="38" spans="2:12" s="1" customFormat="1" ht="6.95" customHeight="1" x14ac:dyDescent="0.2">
      <c r="B38" s="28"/>
      <c r="L38" s="28"/>
    </row>
    <row r="39" spans="2:12" s="1" customFormat="1" ht="25.35" customHeight="1" x14ac:dyDescent="0.2">
      <c r="B39" s="28"/>
      <c r="C39" s="86"/>
      <c r="D39" s="87" t="s">
        <v>45</v>
      </c>
      <c r="E39" s="50"/>
      <c r="F39" s="50"/>
      <c r="G39" s="88" t="s">
        <v>46</v>
      </c>
      <c r="H39" s="89" t="s">
        <v>47</v>
      </c>
      <c r="I39" s="50"/>
      <c r="J39" s="90">
        <f>SUM(J30:J37)</f>
        <v>0</v>
      </c>
      <c r="K39" s="91"/>
      <c r="L39" s="28"/>
    </row>
    <row r="40" spans="2:12" s="1" customFormat="1" ht="14.45" customHeight="1" x14ac:dyDescent="0.2">
      <c r="B40" s="37"/>
      <c r="C40" s="38"/>
      <c r="D40" s="38"/>
      <c r="E40" s="38"/>
      <c r="F40" s="38"/>
      <c r="G40" s="38"/>
      <c r="H40" s="38"/>
      <c r="I40" s="38"/>
      <c r="J40" s="38"/>
      <c r="K40" s="38"/>
      <c r="L40" s="28"/>
    </row>
    <row r="44" spans="2:12" s="1" customFormat="1" ht="6.95" customHeight="1" x14ac:dyDescent="0.2">
      <c r="B44" s="39"/>
      <c r="C44" s="40"/>
      <c r="D44" s="40"/>
      <c r="E44" s="40"/>
      <c r="F44" s="40"/>
      <c r="G44" s="40"/>
      <c r="H44" s="40"/>
      <c r="I44" s="40"/>
      <c r="J44" s="40"/>
      <c r="K44" s="40"/>
      <c r="L44" s="28"/>
    </row>
    <row r="45" spans="2:12" s="1" customFormat="1" ht="24.95" customHeight="1" x14ac:dyDescent="0.2">
      <c r="B45" s="28"/>
      <c r="C45" s="17" t="s">
        <v>118</v>
      </c>
      <c r="L45" s="28"/>
    </row>
    <row r="46" spans="2:12" s="1" customFormat="1" ht="6.95" customHeight="1" x14ac:dyDescent="0.2">
      <c r="B46" s="28"/>
      <c r="L46" s="28"/>
    </row>
    <row r="47" spans="2:12" s="1" customFormat="1" ht="12" customHeight="1" x14ac:dyDescent="0.2">
      <c r="B47" s="28"/>
      <c r="C47" s="23" t="s">
        <v>16</v>
      </c>
      <c r="L47" s="28"/>
    </row>
    <row r="48" spans="2:12" s="1" customFormat="1" ht="16.5" customHeight="1" x14ac:dyDescent="0.2">
      <c r="B48" s="28"/>
      <c r="E48" s="276" t="str">
        <f>E7</f>
        <v>Cyklická obnova trati Pardubice (mimo) - Kolín (mimo)</v>
      </c>
      <c r="F48" s="277"/>
      <c r="G48" s="277"/>
      <c r="H48" s="277"/>
      <c r="L48" s="28"/>
    </row>
    <row r="49" spans="2:47" s="1" customFormat="1" ht="12" customHeight="1" x14ac:dyDescent="0.2">
      <c r="B49" s="28"/>
      <c r="C49" s="23" t="s">
        <v>116</v>
      </c>
      <c r="L49" s="28"/>
    </row>
    <row r="50" spans="2:47" s="1" customFormat="1" ht="16.5" customHeight="1" x14ac:dyDescent="0.2">
      <c r="B50" s="28"/>
      <c r="E50" s="243" t="str">
        <f>E9</f>
        <v>SO 07 - Práce na žel. svršku v TÚ Záboří nad Labem - Kolín</v>
      </c>
      <c r="F50" s="278"/>
      <c r="G50" s="278"/>
      <c r="H50" s="278"/>
      <c r="L50" s="28"/>
    </row>
    <row r="51" spans="2:47" s="1" customFormat="1" ht="6.95" customHeight="1" x14ac:dyDescent="0.2">
      <c r="B51" s="28"/>
      <c r="L51" s="28"/>
    </row>
    <row r="52" spans="2:47" s="1" customFormat="1" ht="12" customHeight="1" x14ac:dyDescent="0.2">
      <c r="B52" s="28"/>
      <c r="C52" s="23" t="s">
        <v>21</v>
      </c>
      <c r="F52" s="21" t="str">
        <f>F12</f>
        <v xml:space="preserve"> </v>
      </c>
      <c r="I52" s="23" t="s">
        <v>23</v>
      </c>
      <c r="J52" s="45" t="str">
        <f>IF(J12="","",J12)</f>
        <v>8. 7. 2024</v>
      </c>
      <c r="L52" s="28"/>
    </row>
    <row r="53" spans="2:47" s="1" customFormat="1" ht="6.95" customHeight="1" x14ac:dyDescent="0.2">
      <c r="B53" s="28"/>
      <c r="L53" s="28"/>
    </row>
    <row r="54" spans="2:47" s="1" customFormat="1" ht="15.2" customHeight="1" x14ac:dyDescent="0.2">
      <c r="B54" s="28"/>
      <c r="C54" s="23" t="s">
        <v>25</v>
      </c>
      <c r="F54" s="21" t="str">
        <f>E15</f>
        <v xml:space="preserve"> </v>
      </c>
      <c r="I54" s="23" t="s">
        <v>30</v>
      </c>
      <c r="J54" s="26" t="str">
        <f>E21</f>
        <v xml:space="preserve"> </v>
      </c>
      <c r="L54" s="28"/>
    </row>
    <row r="55" spans="2:47" s="1" customFormat="1" ht="15.2" customHeight="1" x14ac:dyDescent="0.2">
      <c r="B55" s="28"/>
      <c r="C55" s="23" t="s">
        <v>28</v>
      </c>
      <c r="F55" s="21" t="str">
        <f>IF(E18="","",E18)</f>
        <v>Vyplň údaj</v>
      </c>
      <c r="I55" s="23" t="s">
        <v>32</v>
      </c>
      <c r="J55" s="26" t="str">
        <f>E24</f>
        <v xml:space="preserve"> </v>
      </c>
      <c r="L55" s="28"/>
    </row>
    <row r="56" spans="2:47" s="1" customFormat="1" ht="10.35" customHeight="1" x14ac:dyDescent="0.2">
      <c r="B56" s="28"/>
      <c r="L56" s="28"/>
    </row>
    <row r="57" spans="2:47" s="1" customFormat="1" ht="29.25" customHeight="1" x14ac:dyDescent="0.2">
      <c r="B57" s="28"/>
      <c r="C57" s="92" t="s">
        <v>119</v>
      </c>
      <c r="D57" s="86"/>
      <c r="E57" s="86"/>
      <c r="F57" s="86"/>
      <c r="G57" s="86"/>
      <c r="H57" s="86"/>
      <c r="I57" s="86"/>
      <c r="J57" s="93" t="s">
        <v>120</v>
      </c>
      <c r="K57" s="86"/>
      <c r="L57" s="28"/>
    </row>
    <row r="58" spans="2:47" s="1" customFormat="1" ht="10.35" customHeight="1" x14ac:dyDescent="0.2">
      <c r="B58" s="28"/>
      <c r="L58" s="28"/>
    </row>
    <row r="59" spans="2:47" s="1" customFormat="1" ht="22.9" customHeight="1" x14ac:dyDescent="0.2">
      <c r="B59" s="28"/>
      <c r="C59" s="94" t="s">
        <v>67</v>
      </c>
      <c r="J59" s="59">
        <f>J79</f>
        <v>0</v>
      </c>
      <c r="L59" s="28"/>
      <c r="AU59" s="13" t="s">
        <v>121</v>
      </c>
    </row>
    <row r="60" spans="2:47" s="1" customFormat="1" ht="21.75" customHeight="1" x14ac:dyDescent="0.2">
      <c r="B60" s="28"/>
      <c r="L60" s="28"/>
    </row>
    <row r="61" spans="2:47" s="1" customFormat="1" ht="6.95" customHeight="1" x14ac:dyDescent="0.2">
      <c r="B61" s="37"/>
      <c r="C61" s="38"/>
      <c r="D61" s="38"/>
      <c r="E61" s="38"/>
      <c r="F61" s="38"/>
      <c r="G61" s="38"/>
      <c r="H61" s="38"/>
      <c r="I61" s="38"/>
      <c r="J61" s="38"/>
      <c r="K61" s="38"/>
      <c r="L61" s="28"/>
    </row>
    <row r="65" spans="2:65" s="1" customFormat="1" ht="6.95" customHeight="1" x14ac:dyDescent="0.2">
      <c r="B65" s="39"/>
      <c r="C65" s="40"/>
      <c r="D65" s="40"/>
      <c r="E65" s="40"/>
      <c r="F65" s="40"/>
      <c r="G65" s="40"/>
      <c r="H65" s="40"/>
      <c r="I65" s="40"/>
      <c r="J65" s="40"/>
      <c r="K65" s="40"/>
      <c r="L65" s="28"/>
    </row>
    <row r="66" spans="2:65" s="1" customFormat="1" ht="24.95" customHeight="1" x14ac:dyDescent="0.2">
      <c r="B66" s="28"/>
      <c r="C66" s="17" t="s">
        <v>122</v>
      </c>
      <c r="L66" s="28"/>
    </row>
    <row r="67" spans="2:65" s="1" customFormat="1" ht="6.95" customHeight="1" x14ac:dyDescent="0.2">
      <c r="B67" s="28"/>
      <c r="L67" s="28"/>
    </row>
    <row r="68" spans="2:65" s="1" customFormat="1" ht="12" customHeight="1" x14ac:dyDescent="0.2">
      <c r="B68" s="28"/>
      <c r="C68" s="23" t="s">
        <v>16</v>
      </c>
      <c r="L68" s="28"/>
    </row>
    <row r="69" spans="2:65" s="1" customFormat="1" ht="16.5" customHeight="1" x14ac:dyDescent="0.2">
      <c r="B69" s="28"/>
      <c r="E69" s="276" t="str">
        <f>E7</f>
        <v>Cyklická obnova trati Pardubice (mimo) - Kolín (mimo)</v>
      </c>
      <c r="F69" s="277"/>
      <c r="G69" s="277"/>
      <c r="H69" s="277"/>
      <c r="L69" s="28"/>
    </row>
    <row r="70" spans="2:65" s="1" customFormat="1" ht="12" customHeight="1" x14ac:dyDescent="0.2">
      <c r="B70" s="28"/>
      <c r="C70" s="23" t="s">
        <v>116</v>
      </c>
      <c r="L70" s="28"/>
    </row>
    <row r="71" spans="2:65" s="1" customFormat="1" ht="16.5" customHeight="1" x14ac:dyDescent="0.2">
      <c r="B71" s="28"/>
      <c r="E71" s="243" t="str">
        <f>E9</f>
        <v>SO 07 - Práce na žel. svršku v TÚ Záboří nad Labem - Kolín</v>
      </c>
      <c r="F71" s="278"/>
      <c r="G71" s="278"/>
      <c r="H71" s="278"/>
      <c r="L71" s="28"/>
    </row>
    <row r="72" spans="2:65" s="1" customFormat="1" ht="6.95" customHeight="1" x14ac:dyDescent="0.2">
      <c r="B72" s="28"/>
      <c r="L72" s="28"/>
    </row>
    <row r="73" spans="2:65" s="1" customFormat="1" ht="12" customHeight="1" x14ac:dyDescent="0.2">
      <c r="B73" s="28"/>
      <c r="C73" s="23" t="s">
        <v>21</v>
      </c>
      <c r="F73" s="21" t="str">
        <f>F12</f>
        <v xml:space="preserve"> </v>
      </c>
      <c r="I73" s="23" t="s">
        <v>23</v>
      </c>
      <c r="J73" s="45" t="str">
        <f>IF(J12="","",J12)</f>
        <v>8. 7. 2024</v>
      </c>
      <c r="L73" s="28"/>
    </row>
    <row r="74" spans="2:65" s="1" customFormat="1" ht="6.95" customHeight="1" x14ac:dyDescent="0.2">
      <c r="B74" s="28"/>
      <c r="L74" s="28"/>
    </row>
    <row r="75" spans="2:65" s="1" customFormat="1" ht="15.2" customHeight="1" x14ac:dyDescent="0.2">
      <c r="B75" s="28"/>
      <c r="C75" s="23" t="s">
        <v>25</v>
      </c>
      <c r="F75" s="21" t="str">
        <f>E15</f>
        <v xml:space="preserve"> </v>
      </c>
      <c r="I75" s="23" t="s">
        <v>30</v>
      </c>
      <c r="J75" s="26" t="str">
        <f>E21</f>
        <v xml:space="preserve"> </v>
      </c>
      <c r="L75" s="28"/>
    </row>
    <row r="76" spans="2:65" s="1" customFormat="1" ht="15.2" customHeight="1" x14ac:dyDescent="0.2">
      <c r="B76" s="28"/>
      <c r="C76" s="23" t="s">
        <v>28</v>
      </c>
      <c r="F76" s="21" t="str">
        <f>IF(E18="","",E18)</f>
        <v>Vyplň údaj</v>
      </c>
      <c r="I76" s="23" t="s">
        <v>32</v>
      </c>
      <c r="J76" s="26" t="str">
        <f>E24</f>
        <v xml:space="preserve"> </v>
      </c>
      <c r="L76" s="28"/>
    </row>
    <row r="77" spans="2:65" s="1" customFormat="1" ht="10.35" customHeight="1" x14ac:dyDescent="0.2">
      <c r="B77" s="28"/>
      <c r="L77" s="28"/>
    </row>
    <row r="78" spans="2:65" s="8" customFormat="1" ht="29.25" customHeight="1" x14ac:dyDescent="0.2">
      <c r="B78" s="95"/>
      <c r="C78" s="96" t="s">
        <v>123</v>
      </c>
      <c r="D78" s="97" t="s">
        <v>54</v>
      </c>
      <c r="E78" s="97" t="s">
        <v>50</v>
      </c>
      <c r="F78" s="97" t="s">
        <v>51</v>
      </c>
      <c r="G78" s="97" t="s">
        <v>124</v>
      </c>
      <c r="H78" s="97" t="s">
        <v>125</v>
      </c>
      <c r="I78" s="97" t="s">
        <v>126</v>
      </c>
      <c r="J78" s="97" t="s">
        <v>120</v>
      </c>
      <c r="K78" s="98" t="s">
        <v>127</v>
      </c>
      <c r="L78" s="95"/>
      <c r="M78" s="52" t="s">
        <v>19</v>
      </c>
      <c r="N78" s="53" t="s">
        <v>39</v>
      </c>
      <c r="O78" s="53" t="s">
        <v>128</v>
      </c>
      <c r="P78" s="53" t="s">
        <v>129</v>
      </c>
      <c r="Q78" s="53" t="s">
        <v>130</v>
      </c>
      <c r="R78" s="53" t="s">
        <v>131</v>
      </c>
      <c r="S78" s="53" t="s">
        <v>132</v>
      </c>
      <c r="T78" s="54" t="s">
        <v>133</v>
      </c>
    </row>
    <row r="79" spans="2:65" s="1" customFormat="1" ht="22.9" customHeight="1" x14ac:dyDescent="0.25">
      <c r="B79" s="28"/>
      <c r="C79" s="57" t="s">
        <v>134</v>
      </c>
      <c r="J79" s="99">
        <f>BK79</f>
        <v>0</v>
      </c>
      <c r="L79" s="28"/>
      <c r="M79" s="55"/>
      <c r="N79" s="46"/>
      <c r="O79" s="46"/>
      <c r="P79" s="100">
        <f>SUM(P80:P175)</f>
        <v>0</v>
      </c>
      <c r="Q79" s="46"/>
      <c r="R79" s="100">
        <f>SUM(R80:R175)</f>
        <v>0</v>
      </c>
      <c r="S79" s="46"/>
      <c r="T79" s="101">
        <f>SUM(T80:T175)</f>
        <v>0</v>
      </c>
      <c r="AT79" s="13" t="s">
        <v>68</v>
      </c>
      <c r="AU79" s="13" t="s">
        <v>121</v>
      </c>
      <c r="BK79" s="102">
        <f>SUM(BK80:BK175)</f>
        <v>0</v>
      </c>
    </row>
    <row r="80" spans="2:65" s="1" customFormat="1" ht="24.2" customHeight="1" x14ac:dyDescent="0.2">
      <c r="B80" s="28"/>
      <c r="C80" s="117" t="s">
        <v>77</v>
      </c>
      <c r="D80" s="117" t="s">
        <v>149</v>
      </c>
      <c r="E80" s="118" t="s">
        <v>166</v>
      </c>
      <c r="F80" s="119" t="s">
        <v>167</v>
      </c>
      <c r="G80" s="120" t="s">
        <v>138</v>
      </c>
      <c r="H80" s="121">
        <v>368</v>
      </c>
      <c r="I80" s="122"/>
      <c r="J80" s="123">
        <f>ROUND(I80*H80,2)</f>
        <v>0</v>
      </c>
      <c r="K80" s="119" t="s">
        <v>139</v>
      </c>
      <c r="L80" s="28"/>
      <c r="M80" s="124" t="s">
        <v>19</v>
      </c>
      <c r="N80" s="125" t="s">
        <v>40</v>
      </c>
      <c r="P80" s="113">
        <f>O80*H80</f>
        <v>0</v>
      </c>
      <c r="Q80" s="113">
        <v>0</v>
      </c>
      <c r="R80" s="113">
        <f>Q80*H80</f>
        <v>0</v>
      </c>
      <c r="S80" s="113">
        <v>0</v>
      </c>
      <c r="T80" s="114">
        <f>S80*H80</f>
        <v>0</v>
      </c>
      <c r="AR80" s="115" t="s">
        <v>142</v>
      </c>
      <c r="AT80" s="115" t="s">
        <v>149</v>
      </c>
      <c r="AU80" s="115" t="s">
        <v>69</v>
      </c>
      <c r="AY80" s="13" t="s">
        <v>141</v>
      </c>
      <c r="BE80" s="116">
        <f>IF(N80="základní",J80,0)</f>
        <v>0</v>
      </c>
      <c r="BF80" s="116">
        <f>IF(N80="snížená",J80,0)</f>
        <v>0</v>
      </c>
      <c r="BG80" s="116">
        <f>IF(N80="zákl. přenesená",J80,0)</f>
        <v>0</v>
      </c>
      <c r="BH80" s="116">
        <f>IF(N80="sníž. přenesená",J80,0)</f>
        <v>0</v>
      </c>
      <c r="BI80" s="116">
        <f>IF(N80="nulová",J80,0)</f>
        <v>0</v>
      </c>
      <c r="BJ80" s="13" t="s">
        <v>77</v>
      </c>
      <c r="BK80" s="116">
        <f>ROUND(I80*H80,2)</f>
        <v>0</v>
      </c>
      <c r="BL80" s="13" t="s">
        <v>142</v>
      </c>
      <c r="BM80" s="115" t="s">
        <v>79</v>
      </c>
    </row>
    <row r="81" spans="2:65" s="1" customFormat="1" ht="68.25" x14ac:dyDescent="0.2">
      <c r="B81" s="28"/>
      <c r="D81" s="131" t="s">
        <v>168</v>
      </c>
      <c r="F81" s="132" t="s">
        <v>751</v>
      </c>
      <c r="I81" s="133"/>
      <c r="L81" s="28"/>
      <c r="M81" s="134"/>
      <c r="T81" s="49"/>
      <c r="AT81" s="13" t="s">
        <v>168</v>
      </c>
      <c r="AU81" s="13" t="s">
        <v>69</v>
      </c>
    </row>
    <row r="82" spans="2:65" s="1" customFormat="1" ht="44.25" customHeight="1" x14ac:dyDescent="0.2">
      <c r="B82" s="28"/>
      <c r="C82" s="117" t="s">
        <v>79</v>
      </c>
      <c r="D82" s="117" t="s">
        <v>149</v>
      </c>
      <c r="E82" s="118" t="s">
        <v>170</v>
      </c>
      <c r="F82" s="119" t="s">
        <v>171</v>
      </c>
      <c r="G82" s="120" t="s">
        <v>172</v>
      </c>
      <c r="H82" s="121">
        <v>0.17</v>
      </c>
      <c r="I82" s="122"/>
      <c r="J82" s="123">
        <f>ROUND(I82*H82,2)</f>
        <v>0</v>
      </c>
      <c r="K82" s="119" t="s">
        <v>139</v>
      </c>
      <c r="L82" s="28"/>
      <c r="M82" s="124" t="s">
        <v>19</v>
      </c>
      <c r="N82" s="125" t="s">
        <v>40</v>
      </c>
      <c r="P82" s="113">
        <f>O82*H82</f>
        <v>0</v>
      </c>
      <c r="Q82" s="113">
        <v>0</v>
      </c>
      <c r="R82" s="113">
        <f>Q82*H82</f>
        <v>0</v>
      </c>
      <c r="S82" s="113">
        <v>0</v>
      </c>
      <c r="T82" s="114">
        <f>S82*H82</f>
        <v>0</v>
      </c>
      <c r="AR82" s="115" t="s">
        <v>142</v>
      </c>
      <c r="AT82" s="115" t="s">
        <v>149</v>
      </c>
      <c r="AU82" s="115" t="s">
        <v>69</v>
      </c>
      <c r="AY82" s="13" t="s">
        <v>141</v>
      </c>
      <c r="BE82" s="116">
        <f>IF(N82="základní",J82,0)</f>
        <v>0</v>
      </c>
      <c r="BF82" s="116">
        <f>IF(N82="snížená",J82,0)</f>
        <v>0</v>
      </c>
      <c r="BG82" s="116">
        <f>IF(N82="zákl. přenesená",J82,0)</f>
        <v>0</v>
      </c>
      <c r="BH82" s="116">
        <f>IF(N82="sníž. přenesená",J82,0)</f>
        <v>0</v>
      </c>
      <c r="BI82" s="116">
        <f>IF(N82="nulová",J82,0)</f>
        <v>0</v>
      </c>
      <c r="BJ82" s="13" t="s">
        <v>77</v>
      </c>
      <c r="BK82" s="116">
        <f>ROUND(I82*H82,2)</f>
        <v>0</v>
      </c>
      <c r="BL82" s="13" t="s">
        <v>142</v>
      </c>
      <c r="BM82" s="115" t="s">
        <v>142</v>
      </c>
    </row>
    <row r="83" spans="2:65" s="1" customFormat="1" ht="39" x14ac:dyDescent="0.2">
      <c r="B83" s="28"/>
      <c r="D83" s="131" t="s">
        <v>168</v>
      </c>
      <c r="F83" s="132" t="s">
        <v>752</v>
      </c>
      <c r="I83" s="133"/>
      <c r="L83" s="28"/>
      <c r="M83" s="134"/>
      <c r="T83" s="49"/>
      <c r="AT83" s="13" t="s">
        <v>168</v>
      </c>
      <c r="AU83" s="13" t="s">
        <v>69</v>
      </c>
    </row>
    <row r="84" spans="2:65" s="1" customFormat="1" ht="101.25" customHeight="1" x14ac:dyDescent="0.2">
      <c r="B84" s="28"/>
      <c r="C84" s="117" t="s">
        <v>145</v>
      </c>
      <c r="D84" s="117" t="s">
        <v>149</v>
      </c>
      <c r="E84" s="118" t="s">
        <v>174</v>
      </c>
      <c r="F84" s="119" t="s">
        <v>175</v>
      </c>
      <c r="G84" s="120" t="s">
        <v>176</v>
      </c>
      <c r="H84" s="121">
        <v>397.1</v>
      </c>
      <c r="I84" s="122"/>
      <c r="J84" s="123">
        <f>ROUND(I84*H84,2)</f>
        <v>0</v>
      </c>
      <c r="K84" s="119" t="s">
        <v>139</v>
      </c>
      <c r="L84" s="28"/>
      <c r="M84" s="124" t="s">
        <v>19</v>
      </c>
      <c r="N84" s="125" t="s">
        <v>40</v>
      </c>
      <c r="P84" s="113">
        <f>O84*H84</f>
        <v>0</v>
      </c>
      <c r="Q84" s="113">
        <v>0</v>
      </c>
      <c r="R84" s="113">
        <f>Q84*H84</f>
        <v>0</v>
      </c>
      <c r="S84" s="113">
        <v>0</v>
      </c>
      <c r="T84" s="114">
        <f>S84*H84</f>
        <v>0</v>
      </c>
      <c r="AR84" s="115" t="s">
        <v>142</v>
      </c>
      <c r="AT84" s="115" t="s">
        <v>149</v>
      </c>
      <c r="AU84" s="115" t="s">
        <v>69</v>
      </c>
      <c r="AY84" s="13" t="s">
        <v>141</v>
      </c>
      <c r="BE84" s="116">
        <f>IF(N84="základní",J84,0)</f>
        <v>0</v>
      </c>
      <c r="BF84" s="116">
        <f>IF(N84="snížená",J84,0)</f>
        <v>0</v>
      </c>
      <c r="BG84" s="116">
        <f>IF(N84="zákl. přenesená",J84,0)</f>
        <v>0</v>
      </c>
      <c r="BH84" s="116">
        <f>IF(N84="sníž. přenesená",J84,0)</f>
        <v>0</v>
      </c>
      <c r="BI84" s="116">
        <f>IF(N84="nulová",J84,0)</f>
        <v>0</v>
      </c>
      <c r="BJ84" s="13" t="s">
        <v>77</v>
      </c>
      <c r="BK84" s="116">
        <f>ROUND(I84*H84,2)</f>
        <v>0</v>
      </c>
      <c r="BL84" s="13" t="s">
        <v>142</v>
      </c>
      <c r="BM84" s="115" t="s">
        <v>148</v>
      </c>
    </row>
    <row r="85" spans="2:65" s="1" customFormat="1" ht="39" x14ac:dyDescent="0.2">
      <c r="B85" s="28"/>
      <c r="D85" s="131" t="s">
        <v>168</v>
      </c>
      <c r="F85" s="132" t="s">
        <v>753</v>
      </c>
      <c r="I85" s="133"/>
      <c r="L85" s="28"/>
      <c r="M85" s="134"/>
      <c r="T85" s="49"/>
      <c r="AT85" s="13" t="s">
        <v>168</v>
      </c>
      <c r="AU85" s="13" t="s">
        <v>69</v>
      </c>
    </row>
    <row r="86" spans="2:65" s="1" customFormat="1" ht="44.25" customHeight="1" x14ac:dyDescent="0.2">
      <c r="B86" s="28"/>
      <c r="C86" s="117" t="s">
        <v>142</v>
      </c>
      <c r="D86" s="117" t="s">
        <v>149</v>
      </c>
      <c r="E86" s="118" t="s">
        <v>178</v>
      </c>
      <c r="F86" s="119" t="s">
        <v>179</v>
      </c>
      <c r="G86" s="120" t="s">
        <v>180</v>
      </c>
      <c r="H86" s="121">
        <v>717.95699999999999</v>
      </c>
      <c r="I86" s="122"/>
      <c r="J86" s="123">
        <f>ROUND(I86*H86,2)</f>
        <v>0</v>
      </c>
      <c r="K86" s="119" t="s">
        <v>139</v>
      </c>
      <c r="L86" s="28"/>
      <c r="M86" s="124" t="s">
        <v>19</v>
      </c>
      <c r="N86" s="125" t="s">
        <v>40</v>
      </c>
      <c r="P86" s="113">
        <f>O86*H86</f>
        <v>0</v>
      </c>
      <c r="Q86" s="113">
        <v>0</v>
      </c>
      <c r="R86" s="113">
        <f>Q86*H86</f>
        <v>0</v>
      </c>
      <c r="S86" s="113">
        <v>0</v>
      </c>
      <c r="T86" s="114">
        <f>S86*H86</f>
        <v>0</v>
      </c>
      <c r="AR86" s="115" t="s">
        <v>142</v>
      </c>
      <c r="AT86" s="115" t="s">
        <v>149</v>
      </c>
      <c r="AU86" s="115" t="s">
        <v>69</v>
      </c>
      <c r="AY86" s="13" t="s">
        <v>141</v>
      </c>
      <c r="BE86" s="116">
        <f>IF(N86="základní",J86,0)</f>
        <v>0</v>
      </c>
      <c r="BF86" s="116">
        <f>IF(N86="snížená",J86,0)</f>
        <v>0</v>
      </c>
      <c r="BG86" s="116">
        <f>IF(N86="zákl. přenesená",J86,0)</f>
        <v>0</v>
      </c>
      <c r="BH86" s="116">
        <f>IF(N86="sníž. přenesená",J86,0)</f>
        <v>0</v>
      </c>
      <c r="BI86" s="116">
        <f>IF(N86="nulová",J86,0)</f>
        <v>0</v>
      </c>
      <c r="BJ86" s="13" t="s">
        <v>77</v>
      </c>
      <c r="BK86" s="116">
        <f>ROUND(I86*H86,2)</f>
        <v>0</v>
      </c>
      <c r="BL86" s="13" t="s">
        <v>142</v>
      </c>
      <c r="BM86" s="115" t="s">
        <v>140</v>
      </c>
    </row>
    <row r="87" spans="2:65" s="1" customFormat="1" ht="29.25" x14ac:dyDescent="0.2">
      <c r="B87" s="28"/>
      <c r="D87" s="131" t="s">
        <v>168</v>
      </c>
      <c r="F87" s="132" t="s">
        <v>754</v>
      </c>
      <c r="I87" s="133"/>
      <c r="L87" s="28"/>
      <c r="M87" s="134"/>
      <c r="T87" s="49"/>
      <c r="AT87" s="13" t="s">
        <v>168</v>
      </c>
      <c r="AU87" s="13" t="s">
        <v>69</v>
      </c>
    </row>
    <row r="88" spans="2:65" s="1" customFormat="1" ht="44.25" customHeight="1" x14ac:dyDescent="0.2">
      <c r="B88" s="28"/>
      <c r="C88" s="117" t="s">
        <v>152</v>
      </c>
      <c r="D88" s="117" t="s">
        <v>149</v>
      </c>
      <c r="E88" s="118" t="s">
        <v>182</v>
      </c>
      <c r="F88" s="119" t="s">
        <v>183</v>
      </c>
      <c r="G88" s="120" t="s">
        <v>180</v>
      </c>
      <c r="H88" s="121">
        <v>717.95699999999999</v>
      </c>
      <c r="I88" s="122"/>
      <c r="J88" s="123">
        <f>ROUND(I88*H88,2)</f>
        <v>0</v>
      </c>
      <c r="K88" s="119" t="s">
        <v>139</v>
      </c>
      <c r="L88" s="28"/>
      <c r="M88" s="124" t="s">
        <v>19</v>
      </c>
      <c r="N88" s="125" t="s">
        <v>40</v>
      </c>
      <c r="P88" s="113">
        <f>O88*H88</f>
        <v>0</v>
      </c>
      <c r="Q88" s="113">
        <v>0</v>
      </c>
      <c r="R88" s="113">
        <f>Q88*H88</f>
        <v>0</v>
      </c>
      <c r="S88" s="113">
        <v>0</v>
      </c>
      <c r="T88" s="114">
        <f>S88*H88</f>
        <v>0</v>
      </c>
      <c r="AR88" s="115" t="s">
        <v>142</v>
      </c>
      <c r="AT88" s="115" t="s">
        <v>149</v>
      </c>
      <c r="AU88" s="115" t="s">
        <v>69</v>
      </c>
      <c r="AY88" s="13" t="s">
        <v>141</v>
      </c>
      <c r="BE88" s="116">
        <f>IF(N88="základní",J88,0)</f>
        <v>0</v>
      </c>
      <c r="BF88" s="116">
        <f>IF(N88="snížená",J88,0)</f>
        <v>0</v>
      </c>
      <c r="BG88" s="116">
        <f>IF(N88="zákl. přenesená",J88,0)</f>
        <v>0</v>
      </c>
      <c r="BH88" s="116">
        <f>IF(N88="sníž. přenesená",J88,0)</f>
        <v>0</v>
      </c>
      <c r="BI88" s="116">
        <f>IF(N88="nulová",J88,0)</f>
        <v>0</v>
      </c>
      <c r="BJ88" s="13" t="s">
        <v>77</v>
      </c>
      <c r="BK88" s="116">
        <f>ROUND(I88*H88,2)</f>
        <v>0</v>
      </c>
      <c r="BL88" s="13" t="s">
        <v>142</v>
      </c>
      <c r="BM88" s="115" t="s">
        <v>155</v>
      </c>
    </row>
    <row r="89" spans="2:65" s="1" customFormat="1" ht="29.25" x14ac:dyDescent="0.2">
      <c r="B89" s="28"/>
      <c r="D89" s="131" t="s">
        <v>168</v>
      </c>
      <c r="F89" s="132" t="s">
        <v>755</v>
      </c>
      <c r="I89" s="133"/>
      <c r="L89" s="28"/>
      <c r="M89" s="134"/>
      <c r="T89" s="49"/>
      <c r="AT89" s="13" t="s">
        <v>168</v>
      </c>
      <c r="AU89" s="13" t="s">
        <v>69</v>
      </c>
    </row>
    <row r="90" spans="2:65" s="1" customFormat="1" ht="44.25" customHeight="1" x14ac:dyDescent="0.2">
      <c r="B90" s="28"/>
      <c r="C90" s="117" t="s">
        <v>148</v>
      </c>
      <c r="D90" s="117" t="s">
        <v>149</v>
      </c>
      <c r="E90" s="118" t="s">
        <v>178</v>
      </c>
      <c r="F90" s="119" t="s">
        <v>179</v>
      </c>
      <c r="G90" s="120" t="s">
        <v>180</v>
      </c>
      <c r="H90" s="121">
        <v>717.95699999999999</v>
      </c>
      <c r="I90" s="122"/>
      <c r="J90" s="123">
        <f>ROUND(I90*H90,2)</f>
        <v>0</v>
      </c>
      <c r="K90" s="119" t="s">
        <v>139</v>
      </c>
      <c r="L90" s="28"/>
      <c r="M90" s="124" t="s">
        <v>19</v>
      </c>
      <c r="N90" s="125" t="s">
        <v>40</v>
      </c>
      <c r="P90" s="113">
        <f>O90*H90</f>
        <v>0</v>
      </c>
      <c r="Q90" s="113">
        <v>0</v>
      </c>
      <c r="R90" s="113">
        <f>Q90*H90</f>
        <v>0</v>
      </c>
      <c r="S90" s="113">
        <v>0</v>
      </c>
      <c r="T90" s="114">
        <f>S90*H90</f>
        <v>0</v>
      </c>
      <c r="AR90" s="115" t="s">
        <v>142</v>
      </c>
      <c r="AT90" s="115" t="s">
        <v>149</v>
      </c>
      <c r="AU90" s="115" t="s">
        <v>69</v>
      </c>
      <c r="AY90" s="13" t="s">
        <v>141</v>
      </c>
      <c r="BE90" s="116">
        <f>IF(N90="základní",J90,0)</f>
        <v>0</v>
      </c>
      <c r="BF90" s="116">
        <f>IF(N90="snížená",J90,0)</f>
        <v>0</v>
      </c>
      <c r="BG90" s="116">
        <f>IF(N90="zákl. přenesená",J90,0)</f>
        <v>0</v>
      </c>
      <c r="BH90" s="116">
        <f>IF(N90="sníž. přenesená",J90,0)</f>
        <v>0</v>
      </c>
      <c r="BI90" s="116">
        <f>IF(N90="nulová",J90,0)</f>
        <v>0</v>
      </c>
      <c r="BJ90" s="13" t="s">
        <v>77</v>
      </c>
      <c r="BK90" s="116">
        <f>ROUND(I90*H90,2)</f>
        <v>0</v>
      </c>
      <c r="BL90" s="13" t="s">
        <v>142</v>
      </c>
      <c r="BM90" s="115" t="s">
        <v>8</v>
      </c>
    </row>
    <row r="91" spans="2:65" s="1" customFormat="1" ht="29.25" x14ac:dyDescent="0.2">
      <c r="B91" s="28"/>
      <c r="D91" s="131" t="s">
        <v>168</v>
      </c>
      <c r="F91" s="132" t="s">
        <v>756</v>
      </c>
      <c r="I91" s="133"/>
      <c r="L91" s="28"/>
      <c r="M91" s="134"/>
      <c r="T91" s="49"/>
      <c r="AT91" s="13" t="s">
        <v>168</v>
      </c>
      <c r="AU91" s="13" t="s">
        <v>69</v>
      </c>
    </row>
    <row r="92" spans="2:65" s="1" customFormat="1" ht="49.15" customHeight="1" x14ac:dyDescent="0.2">
      <c r="B92" s="28"/>
      <c r="C92" s="117" t="s">
        <v>158</v>
      </c>
      <c r="D92" s="117" t="s">
        <v>149</v>
      </c>
      <c r="E92" s="118" t="s">
        <v>186</v>
      </c>
      <c r="F92" s="119" t="s">
        <v>187</v>
      </c>
      <c r="G92" s="120" t="s">
        <v>180</v>
      </c>
      <c r="H92" s="121">
        <v>717.95699999999999</v>
      </c>
      <c r="I92" s="122"/>
      <c r="J92" s="123">
        <f>ROUND(I92*H92,2)</f>
        <v>0</v>
      </c>
      <c r="K92" s="119" t="s">
        <v>139</v>
      </c>
      <c r="L92" s="28"/>
      <c r="M92" s="124" t="s">
        <v>19</v>
      </c>
      <c r="N92" s="125" t="s">
        <v>40</v>
      </c>
      <c r="P92" s="113">
        <f>O92*H92</f>
        <v>0</v>
      </c>
      <c r="Q92" s="113">
        <v>0</v>
      </c>
      <c r="R92" s="113">
        <f>Q92*H92</f>
        <v>0</v>
      </c>
      <c r="S92" s="113">
        <v>0</v>
      </c>
      <c r="T92" s="114">
        <f>S92*H92</f>
        <v>0</v>
      </c>
      <c r="AR92" s="115" t="s">
        <v>142</v>
      </c>
      <c r="AT92" s="115" t="s">
        <v>149</v>
      </c>
      <c r="AU92" s="115" t="s">
        <v>69</v>
      </c>
      <c r="AY92" s="13" t="s">
        <v>141</v>
      </c>
      <c r="BE92" s="116">
        <f>IF(N92="základní",J92,0)</f>
        <v>0</v>
      </c>
      <c r="BF92" s="116">
        <f>IF(N92="snížená",J92,0)</f>
        <v>0</v>
      </c>
      <c r="BG92" s="116">
        <f>IF(N92="zákl. přenesená",J92,0)</f>
        <v>0</v>
      </c>
      <c r="BH92" s="116">
        <f>IF(N92="sníž. přenesená",J92,0)</f>
        <v>0</v>
      </c>
      <c r="BI92" s="116">
        <f>IF(N92="nulová",J92,0)</f>
        <v>0</v>
      </c>
      <c r="BJ92" s="13" t="s">
        <v>77</v>
      </c>
      <c r="BK92" s="116">
        <f>ROUND(I92*H92,2)</f>
        <v>0</v>
      </c>
      <c r="BL92" s="13" t="s">
        <v>142</v>
      </c>
      <c r="BM92" s="115" t="s">
        <v>161</v>
      </c>
    </row>
    <row r="93" spans="2:65" s="1" customFormat="1" ht="29.25" x14ac:dyDescent="0.2">
      <c r="B93" s="28"/>
      <c r="D93" s="131" t="s">
        <v>168</v>
      </c>
      <c r="F93" s="132" t="s">
        <v>757</v>
      </c>
      <c r="I93" s="133"/>
      <c r="L93" s="28"/>
      <c r="M93" s="134"/>
      <c r="T93" s="49"/>
      <c r="AT93" s="13" t="s">
        <v>168</v>
      </c>
      <c r="AU93" s="13" t="s">
        <v>69</v>
      </c>
    </row>
    <row r="94" spans="2:65" s="1" customFormat="1" ht="49.15" customHeight="1" x14ac:dyDescent="0.2">
      <c r="B94" s="28"/>
      <c r="C94" s="117" t="s">
        <v>140</v>
      </c>
      <c r="D94" s="117" t="s">
        <v>149</v>
      </c>
      <c r="E94" s="118" t="s">
        <v>189</v>
      </c>
      <c r="F94" s="119" t="s">
        <v>190</v>
      </c>
      <c r="G94" s="120" t="s">
        <v>180</v>
      </c>
      <c r="H94" s="121">
        <v>717.95699999999999</v>
      </c>
      <c r="I94" s="122"/>
      <c r="J94" s="123">
        <f>ROUND(I94*H94,2)</f>
        <v>0</v>
      </c>
      <c r="K94" s="119" t="s">
        <v>139</v>
      </c>
      <c r="L94" s="28"/>
      <c r="M94" s="124" t="s">
        <v>19</v>
      </c>
      <c r="N94" s="125" t="s">
        <v>40</v>
      </c>
      <c r="P94" s="113">
        <f>O94*H94</f>
        <v>0</v>
      </c>
      <c r="Q94" s="113">
        <v>0</v>
      </c>
      <c r="R94" s="113">
        <f>Q94*H94</f>
        <v>0</v>
      </c>
      <c r="S94" s="113">
        <v>0</v>
      </c>
      <c r="T94" s="114">
        <f>S94*H94</f>
        <v>0</v>
      </c>
      <c r="AR94" s="115" t="s">
        <v>142</v>
      </c>
      <c r="AT94" s="115" t="s">
        <v>149</v>
      </c>
      <c r="AU94" s="115" t="s">
        <v>69</v>
      </c>
      <c r="AY94" s="13" t="s">
        <v>141</v>
      </c>
      <c r="BE94" s="116">
        <f>IF(N94="základní",J94,0)</f>
        <v>0</v>
      </c>
      <c r="BF94" s="116">
        <f>IF(N94="snížená",J94,0)</f>
        <v>0</v>
      </c>
      <c r="BG94" s="116">
        <f>IF(N94="zákl. přenesená",J94,0)</f>
        <v>0</v>
      </c>
      <c r="BH94" s="116">
        <f>IF(N94="sníž. přenesená",J94,0)</f>
        <v>0</v>
      </c>
      <c r="BI94" s="116">
        <f>IF(N94="nulová",J94,0)</f>
        <v>0</v>
      </c>
      <c r="BJ94" s="13" t="s">
        <v>77</v>
      </c>
      <c r="BK94" s="116">
        <f>ROUND(I94*H94,2)</f>
        <v>0</v>
      </c>
      <c r="BL94" s="13" t="s">
        <v>142</v>
      </c>
      <c r="BM94" s="115" t="s">
        <v>164</v>
      </c>
    </row>
    <row r="95" spans="2:65" s="1" customFormat="1" ht="29.25" x14ac:dyDescent="0.2">
      <c r="B95" s="28"/>
      <c r="D95" s="131" t="s">
        <v>168</v>
      </c>
      <c r="F95" s="132" t="s">
        <v>758</v>
      </c>
      <c r="I95" s="133"/>
      <c r="L95" s="28"/>
      <c r="M95" s="134"/>
      <c r="T95" s="49"/>
      <c r="AT95" s="13" t="s">
        <v>168</v>
      </c>
      <c r="AU95" s="13" t="s">
        <v>69</v>
      </c>
    </row>
    <row r="96" spans="2:65" s="1" customFormat="1" ht="37.9" customHeight="1" x14ac:dyDescent="0.2">
      <c r="B96" s="28"/>
      <c r="C96" s="117" t="s">
        <v>192</v>
      </c>
      <c r="D96" s="117" t="s">
        <v>149</v>
      </c>
      <c r="E96" s="118" t="s">
        <v>193</v>
      </c>
      <c r="F96" s="119" t="s">
        <v>194</v>
      </c>
      <c r="G96" s="120" t="s">
        <v>172</v>
      </c>
      <c r="H96" s="121">
        <v>0.17</v>
      </c>
      <c r="I96" s="122"/>
      <c r="J96" s="123">
        <f>ROUND(I96*H96,2)</f>
        <v>0</v>
      </c>
      <c r="K96" s="119" t="s">
        <v>139</v>
      </c>
      <c r="L96" s="28"/>
      <c r="M96" s="124" t="s">
        <v>19</v>
      </c>
      <c r="N96" s="125" t="s">
        <v>40</v>
      </c>
      <c r="P96" s="113">
        <f>O96*H96</f>
        <v>0</v>
      </c>
      <c r="Q96" s="113">
        <v>0</v>
      </c>
      <c r="R96" s="113">
        <f>Q96*H96</f>
        <v>0</v>
      </c>
      <c r="S96" s="113">
        <v>0</v>
      </c>
      <c r="T96" s="114">
        <f>S96*H96</f>
        <v>0</v>
      </c>
      <c r="AR96" s="115" t="s">
        <v>142</v>
      </c>
      <c r="AT96" s="115" t="s">
        <v>149</v>
      </c>
      <c r="AU96" s="115" t="s">
        <v>69</v>
      </c>
      <c r="AY96" s="13" t="s">
        <v>141</v>
      </c>
      <c r="BE96" s="116">
        <f>IF(N96="základní",J96,0)</f>
        <v>0</v>
      </c>
      <c r="BF96" s="116">
        <f>IF(N96="snížená",J96,0)</f>
        <v>0</v>
      </c>
      <c r="BG96" s="116">
        <f>IF(N96="zákl. přenesená",J96,0)</f>
        <v>0</v>
      </c>
      <c r="BH96" s="116">
        <f>IF(N96="sníž. přenesená",J96,0)</f>
        <v>0</v>
      </c>
      <c r="BI96" s="116">
        <f>IF(N96="nulová",J96,0)</f>
        <v>0</v>
      </c>
      <c r="BJ96" s="13" t="s">
        <v>77</v>
      </c>
      <c r="BK96" s="116">
        <f>ROUND(I96*H96,2)</f>
        <v>0</v>
      </c>
      <c r="BL96" s="13" t="s">
        <v>142</v>
      </c>
      <c r="BM96" s="115" t="s">
        <v>195</v>
      </c>
    </row>
    <row r="97" spans="2:65" s="1" customFormat="1" ht="39" x14ac:dyDescent="0.2">
      <c r="B97" s="28"/>
      <c r="D97" s="131" t="s">
        <v>168</v>
      </c>
      <c r="F97" s="132" t="s">
        <v>752</v>
      </c>
      <c r="I97" s="133"/>
      <c r="L97" s="28"/>
      <c r="M97" s="134"/>
      <c r="T97" s="49"/>
      <c r="AT97" s="13" t="s">
        <v>168</v>
      </c>
      <c r="AU97" s="13" t="s">
        <v>69</v>
      </c>
    </row>
    <row r="98" spans="2:65" s="1" customFormat="1" ht="90" customHeight="1" x14ac:dyDescent="0.2">
      <c r="B98" s="28"/>
      <c r="C98" s="117" t="s">
        <v>155</v>
      </c>
      <c r="D98" s="117" t="s">
        <v>149</v>
      </c>
      <c r="E98" s="118" t="s">
        <v>197</v>
      </c>
      <c r="F98" s="119" t="s">
        <v>198</v>
      </c>
      <c r="G98" s="120" t="s">
        <v>172</v>
      </c>
      <c r="H98" s="121">
        <v>14.048</v>
      </c>
      <c r="I98" s="122"/>
      <c r="J98" s="123">
        <f>ROUND(I98*H98,2)</f>
        <v>0</v>
      </c>
      <c r="K98" s="119" t="s">
        <v>139</v>
      </c>
      <c r="L98" s="28"/>
      <c r="M98" s="124" t="s">
        <v>19</v>
      </c>
      <c r="N98" s="125" t="s">
        <v>40</v>
      </c>
      <c r="P98" s="113">
        <f>O98*H98</f>
        <v>0</v>
      </c>
      <c r="Q98" s="113">
        <v>0</v>
      </c>
      <c r="R98" s="113">
        <f>Q98*H98</f>
        <v>0</v>
      </c>
      <c r="S98" s="113">
        <v>0</v>
      </c>
      <c r="T98" s="114">
        <f>S98*H98</f>
        <v>0</v>
      </c>
      <c r="AR98" s="115" t="s">
        <v>142</v>
      </c>
      <c r="AT98" s="115" t="s">
        <v>149</v>
      </c>
      <c r="AU98" s="115" t="s">
        <v>69</v>
      </c>
      <c r="AY98" s="13" t="s">
        <v>141</v>
      </c>
      <c r="BE98" s="116">
        <f>IF(N98="základní",J98,0)</f>
        <v>0</v>
      </c>
      <c r="BF98" s="116">
        <f>IF(N98="snížená",J98,0)</f>
        <v>0</v>
      </c>
      <c r="BG98" s="116">
        <f>IF(N98="zákl. přenesená",J98,0)</f>
        <v>0</v>
      </c>
      <c r="BH98" s="116">
        <f>IF(N98="sníž. přenesená",J98,0)</f>
        <v>0</v>
      </c>
      <c r="BI98" s="116">
        <f>IF(N98="nulová",J98,0)</f>
        <v>0</v>
      </c>
      <c r="BJ98" s="13" t="s">
        <v>77</v>
      </c>
      <c r="BK98" s="116">
        <f>ROUND(I98*H98,2)</f>
        <v>0</v>
      </c>
      <c r="BL98" s="13" t="s">
        <v>142</v>
      </c>
      <c r="BM98" s="115" t="s">
        <v>199</v>
      </c>
    </row>
    <row r="99" spans="2:65" s="1" customFormat="1" ht="39" x14ac:dyDescent="0.2">
      <c r="B99" s="28"/>
      <c r="D99" s="131" t="s">
        <v>168</v>
      </c>
      <c r="F99" s="132" t="s">
        <v>759</v>
      </c>
      <c r="I99" s="133"/>
      <c r="L99" s="28"/>
      <c r="M99" s="134"/>
      <c r="T99" s="49"/>
      <c r="AT99" s="13" t="s">
        <v>168</v>
      </c>
      <c r="AU99" s="13" t="s">
        <v>69</v>
      </c>
    </row>
    <row r="100" spans="2:65" s="1" customFormat="1" ht="66.75" customHeight="1" x14ac:dyDescent="0.2">
      <c r="B100" s="28"/>
      <c r="C100" s="117" t="s">
        <v>201</v>
      </c>
      <c r="D100" s="117" t="s">
        <v>149</v>
      </c>
      <c r="E100" s="118" t="s">
        <v>202</v>
      </c>
      <c r="F100" s="119" t="s">
        <v>203</v>
      </c>
      <c r="G100" s="120" t="s">
        <v>172</v>
      </c>
      <c r="H100" s="121">
        <v>1</v>
      </c>
      <c r="I100" s="122"/>
      <c r="J100" s="123">
        <f>ROUND(I100*H100,2)</f>
        <v>0</v>
      </c>
      <c r="K100" s="119" t="s">
        <v>139</v>
      </c>
      <c r="L100" s="28"/>
      <c r="M100" s="124" t="s">
        <v>19</v>
      </c>
      <c r="N100" s="125" t="s">
        <v>40</v>
      </c>
      <c r="P100" s="113">
        <f>O100*H100</f>
        <v>0</v>
      </c>
      <c r="Q100" s="113">
        <v>0</v>
      </c>
      <c r="R100" s="113">
        <f>Q100*H100</f>
        <v>0</v>
      </c>
      <c r="S100" s="113">
        <v>0</v>
      </c>
      <c r="T100" s="114">
        <f>S100*H100</f>
        <v>0</v>
      </c>
      <c r="AR100" s="115" t="s">
        <v>142</v>
      </c>
      <c r="AT100" s="115" t="s">
        <v>149</v>
      </c>
      <c r="AU100" s="115" t="s">
        <v>69</v>
      </c>
      <c r="AY100" s="13" t="s">
        <v>141</v>
      </c>
      <c r="BE100" s="116">
        <f>IF(N100="základní",J100,0)</f>
        <v>0</v>
      </c>
      <c r="BF100" s="116">
        <f>IF(N100="snížená",J100,0)</f>
        <v>0</v>
      </c>
      <c r="BG100" s="116">
        <f>IF(N100="zákl. přenesená",J100,0)</f>
        <v>0</v>
      </c>
      <c r="BH100" s="116">
        <f>IF(N100="sníž. přenesená",J100,0)</f>
        <v>0</v>
      </c>
      <c r="BI100" s="116">
        <f>IF(N100="nulová",J100,0)</f>
        <v>0</v>
      </c>
      <c r="BJ100" s="13" t="s">
        <v>77</v>
      </c>
      <c r="BK100" s="116">
        <f>ROUND(I100*H100,2)</f>
        <v>0</v>
      </c>
      <c r="BL100" s="13" t="s">
        <v>142</v>
      </c>
      <c r="BM100" s="115" t="s">
        <v>204</v>
      </c>
    </row>
    <row r="101" spans="2:65" s="1" customFormat="1" ht="39" x14ac:dyDescent="0.2">
      <c r="B101" s="28"/>
      <c r="D101" s="131" t="s">
        <v>168</v>
      </c>
      <c r="F101" s="132" t="s">
        <v>205</v>
      </c>
      <c r="I101" s="133"/>
      <c r="L101" s="28"/>
      <c r="M101" s="134"/>
      <c r="T101" s="49"/>
      <c r="AT101" s="13" t="s">
        <v>168</v>
      </c>
      <c r="AU101" s="13" t="s">
        <v>69</v>
      </c>
    </row>
    <row r="102" spans="2:65" s="1" customFormat="1" ht="37.9" customHeight="1" x14ac:dyDescent="0.2">
      <c r="B102" s="28"/>
      <c r="C102" s="117" t="s">
        <v>8</v>
      </c>
      <c r="D102" s="117" t="s">
        <v>149</v>
      </c>
      <c r="E102" s="118" t="s">
        <v>206</v>
      </c>
      <c r="F102" s="119" t="s">
        <v>207</v>
      </c>
      <c r="G102" s="120" t="s">
        <v>176</v>
      </c>
      <c r="H102" s="121">
        <v>1194.08</v>
      </c>
      <c r="I102" s="122"/>
      <c r="J102" s="123">
        <f>ROUND(I102*H102,2)</f>
        <v>0</v>
      </c>
      <c r="K102" s="119" t="s">
        <v>139</v>
      </c>
      <c r="L102" s="28"/>
      <c r="M102" s="124" t="s">
        <v>19</v>
      </c>
      <c r="N102" s="125" t="s">
        <v>40</v>
      </c>
      <c r="P102" s="113">
        <f>O102*H102</f>
        <v>0</v>
      </c>
      <c r="Q102" s="113">
        <v>0</v>
      </c>
      <c r="R102" s="113">
        <f>Q102*H102</f>
        <v>0</v>
      </c>
      <c r="S102" s="113">
        <v>0</v>
      </c>
      <c r="T102" s="114">
        <f>S102*H102</f>
        <v>0</v>
      </c>
      <c r="AR102" s="115" t="s">
        <v>142</v>
      </c>
      <c r="AT102" s="115" t="s">
        <v>149</v>
      </c>
      <c r="AU102" s="115" t="s">
        <v>69</v>
      </c>
      <c r="AY102" s="13" t="s">
        <v>141</v>
      </c>
      <c r="BE102" s="116">
        <f>IF(N102="základní",J102,0)</f>
        <v>0</v>
      </c>
      <c r="BF102" s="116">
        <f>IF(N102="snížená",J102,0)</f>
        <v>0</v>
      </c>
      <c r="BG102" s="116">
        <f>IF(N102="zákl. přenesená",J102,0)</f>
        <v>0</v>
      </c>
      <c r="BH102" s="116">
        <f>IF(N102="sníž. přenesená",J102,0)</f>
        <v>0</v>
      </c>
      <c r="BI102" s="116">
        <f>IF(N102="nulová",J102,0)</f>
        <v>0</v>
      </c>
      <c r="BJ102" s="13" t="s">
        <v>77</v>
      </c>
      <c r="BK102" s="116">
        <f>ROUND(I102*H102,2)</f>
        <v>0</v>
      </c>
      <c r="BL102" s="13" t="s">
        <v>142</v>
      </c>
      <c r="BM102" s="115" t="s">
        <v>208</v>
      </c>
    </row>
    <row r="103" spans="2:65" s="1" customFormat="1" ht="19.5" x14ac:dyDescent="0.2">
      <c r="B103" s="28"/>
      <c r="D103" s="131" t="s">
        <v>168</v>
      </c>
      <c r="F103" s="132" t="s">
        <v>760</v>
      </c>
      <c r="I103" s="133"/>
      <c r="L103" s="28"/>
      <c r="M103" s="134"/>
      <c r="T103" s="49"/>
      <c r="AT103" s="13" t="s">
        <v>168</v>
      </c>
      <c r="AU103" s="13" t="s">
        <v>69</v>
      </c>
    </row>
    <row r="104" spans="2:65" s="1" customFormat="1" ht="16.5" customHeight="1" x14ac:dyDescent="0.2">
      <c r="B104" s="28"/>
      <c r="C104" s="103" t="s">
        <v>210</v>
      </c>
      <c r="D104" s="103" t="s">
        <v>135</v>
      </c>
      <c r="E104" s="104" t="s">
        <v>211</v>
      </c>
      <c r="F104" s="105" t="s">
        <v>212</v>
      </c>
      <c r="G104" s="106" t="s">
        <v>180</v>
      </c>
      <c r="H104" s="107">
        <v>3238.0509999999999</v>
      </c>
      <c r="I104" s="108"/>
      <c r="J104" s="109">
        <f>ROUND(I104*H104,2)</f>
        <v>0</v>
      </c>
      <c r="K104" s="105" t="s">
        <v>139</v>
      </c>
      <c r="L104" s="110"/>
      <c r="M104" s="111" t="s">
        <v>19</v>
      </c>
      <c r="N104" s="112" t="s">
        <v>40</v>
      </c>
      <c r="P104" s="113">
        <f>O104*H104</f>
        <v>0</v>
      </c>
      <c r="Q104" s="113">
        <v>0</v>
      </c>
      <c r="R104" s="113">
        <f>Q104*H104</f>
        <v>0</v>
      </c>
      <c r="S104" s="113">
        <v>0</v>
      </c>
      <c r="T104" s="114">
        <f>S104*H104</f>
        <v>0</v>
      </c>
      <c r="AR104" s="115" t="s">
        <v>140</v>
      </c>
      <c r="AT104" s="115" t="s">
        <v>135</v>
      </c>
      <c r="AU104" s="115" t="s">
        <v>69</v>
      </c>
      <c r="AY104" s="13" t="s">
        <v>141</v>
      </c>
      <c r="BE104" s="116">
        <f>IF(N104="základní",J104,0)</f>
        <v>0</v>
      </c>
      <c r="BF104" s="116">
        <f>IF(N104="snížená",J104,0)</f>
        <v>0</v>
      </c>
      <c r="BG104" s="116">
        <f>IF(N104="zákl. přenesená",J104,0)</f>
        <v>0</v>
      </c>
      <c r="BH104" s="116">
        <f>IF(N104="sníž. přenesená",J104,0)</f>
        <v>0</v>
      </c>
      <c r="BI104" s="116">
        <f>IF(N104="nulová",J104,0)</f>
        <v>0</v>
      </c>
      <c r="BJ104" s="13" t="s">
        <v>77</v>
      </c>
      <c r="BK104" s="116">
        <f>ROUND(I104*H104,2)</f>
        <v>0</v>
      </c>
      <c r="BL104" s="13" t="s">
        <v>142</v>
      </c>
      <c r="BM104" s="115" t="s">
        <v>213</v>
      </c>
    </row>
    <row r="105" spans="2:65" s="1" customFormat="1" ht="39" x14ac:dyDescent="0.2">
      <c r="B105" s="28"/>
      <c r="D105" s="131" t="s">
        <v>168</v>
      </c>
      <c r="F105" s="132" t="s">
        <v>761</v>
      </c>
      <c r="I105" s="133"/>
      <c r="L105" s="28"/>
      <c r="M105" s="134"/>
      <c r="T105" s="49"/>
      <c r="AT105" s="13" t="s">
        <v>168</v>
      </c>
      <c r="AU105" s="13" t="s">
        <v>69</v>
      </c>
    </row>
    <row r="106" spans="2:65" s="1" customFormat="1" ht="44.25" customHeight="1" x14ac:dyDescent="0.2">
      <c r="B106" s="28"/>
      <c r="C106" s="117" t="s">
        <v>161</v>
      </c>
      <c r="D106" s="117" t="s">
        <v>149</v>
      </c>
      <c r="E106" s="118" t="s">
        <v>178</v>
      </c>
      <c r="F106" s="119" t="s">
        <v>179</v>
      </c>
      <c r="G106" s="120" t="s">
        <v>180</v>
      </c>
      <c r="H106" s="121">
        <v>3238.0509999999999</v>
      </c>
      <c r="I106" s="122"/>
      <c r="J106" s="123">
        <f>ROUND(I106*H106,2)</f>
        <v>0</v>
      </c>
      <c r="K106" s="119" t="s">
        <v>139</v>
      </c>
      <c r="L106" s="28"/>
      <c r="M106" s="124" t="s">
        <v>19</v>
      </c>
      <c r="N106" s="125" t="s">
        <v>40</v>
      </c>
      <c r="P106" s="113">
        <f>O106*H106</f>
        <v>0</v>
      </c>
      <c r="Q106" s="113">
        <v>0</v>
      </c>
      <c r="R106" s="113">
        <f>Q106*H106</f>
        <v>0</v>
      </c>
      <c r="S106" s="113">
        <v>0</v>
      </c>
      <c r="T106" s="114">
        <f>S106*H106</f>
        <v>0</v>
      </c>
      <c r="AR106" s="115" t="s">
        <v>142</v>
      </c>
      <c r="AT106" s="115" t="s">
        <v>149</v>
      </c>
      <c r="AU106" s="115" t="s">
        <v>69</v>
      </c>
      <c r="AY106" s="13" t="s">
        <v>141</v>
      </c>
      <c r="BE106" s="116">
        <f>IF(N106="základní",J106,0)</f>
        <v>0</v>
      </c>
      <c r="BF106" s="116">
        <f>IF(N106="snížená",J106,0)</f>
        <v>0</v>
      </c>
      <c r="BG106" s="116">
        <f>IF(N106="zákl. přenesená",J106,0)</f>
        <v>0</v>
      </c>
      <c r="BH106" s="116">
        <f>IF(N106="sníž. přenesená",J106,0)</f>
        <v>0</v>
      </c>
      <c r="BI106" s="116">
        <f>IF(N106="nulová",J106,0)</f>
        <v>0</v>
      </c>
      <c r="BJ106" s="13" t="s">
        <v>77</v>
      </c>
      <c r="BK106" s="116">
        <f>ROUND(I106*H106,2)</f>
        <v>0</v>
      </c>
      <c r="BL106" s="13" t="s">
        <v>142</v>
      </c>
      <c r="BM106" s="115" t="s">
        <v>215</v>
      </c>
    </row>
    <row r="107" spans="2:65" s="1" customFormat="1" ht="29.25" x14ac:dyDescent="0.2">
      <c r="B107" s="28"/>
      <c r="D107" s="131" t="s">
        <v>168</v>
      </c>
      <c r="F107" s="132" t="s">
        <v>762</v>
      </c>
      <c r="I107" s="133"/>
      <c r="L107" s="28"/>
      <c r="M107" s="134"/>
      <c r="T107" s="49"/>
      <c r="AT107" s="13" t="s">
        <v>168</v>
      </c>
      <c r="AU107" s="13" t="s">
        <v>69</v>
      </c>
    </row>
    <row r="108" spans="2:65" s="1" customFormat="1" ht="49.15" customHeight="1" x14ac:dyDescent="0.2">
      <c r="B108" s="28"/>
      <c r="C108" s="117" t="s">
        <v>217</v>
      </c>
      <c r="D108" s="117" t="s">
        <v>149</v>
      </c>
      <c r="E108" s="118" t="s">
        <v>186</v>
      </c>
      <c r="F108" s="119" t="s">
        <v>187</v>
      </c>
      <c r="G108" s="120" t="s">
        <v>180</v>
      </c>
      <c r="H108" s="121">
        <v>22666.359</v>
      </c>
      <c r="I108" s="122"/>
      <c r="J108" s="123">
        <f>ROUND(I108*H108,2)</f>
        <v>0</v>
      </c>
      <c r="K108" s="119" t="s">
        <v>139</v>
      </c>
      <c r="L108" s="28"/>
      <c r="M108" s="124" t="s">
        <v>19</v>
      </c>
      <c r="N108" s="125" t="s">
        <v>40</v>
      </c>
      <c r="P108" s="113">
        <f>O108*H108</f>
        <v>0</v>
      </c>
      <c r="Q108" s="113">
        <v>0</v>
      </c>
      <c r="R108" s="113">
        <f>Q108*H108</f>
        <v>0</v>
      </c>
      <c r="S108" s="113">
        <v>0</v>
      </c>
      <c r="T108" s="114">
        <f>S108*H108</f>
        <v>0</v>
      </c>
      <c r="AR108" s="115" t="s">
        <v>142</v>
      </c>
      <c r="AT108" s="115" t="s">
        <v>149</v>
      </c>
      <c r="AU108" s="115" t="s">
        <v>69</v>
      </c>
      <c r="AY108" s="13" t="s">
        <v>141</v>
      </c>
      <c r="BE108" s="116">
        <f>IF(N108="základní",J108,0)</f>
        <v>0</v>
      </c>
      <c r="BF108" s="116">
        <f>IF(N108="snížená",J108,0)</f>
        <v>0</v>
      </c>
      <c r="BG108" s="116">
        <f>IF(N108="zákl. přenesená",J108,0)</f>
        <v>0</v>
      </c>
      <c r="BH108" s="116">
        <f>IF(N108="sníž. přenesená",J108,0)</f>
        <v>0</v>
      </c>
      <c r="BI108" s="116">
        <f>IF(N108="nulová",J108,0)</f>
        <v>0</v>
      </c>
      <c r="BJ108" s="13" t="s">
        <v>77</v>
      </c>
      <c r="BK108" s="116">
        <f>ROUND(I108*H108,2)</f>
        <v>0</v>
      </c>
      <c r="BL108" s="13" t="s">
        <v>142</v>
      </c>
      <c r="BM108" s="115" t="s">
        <v>218</v>
      </c>
    </row>
    <row r="109" spans="2:65" s="1" customFormat="1" ht="29.25" x14ac:dyDescent="0.2">
      <c r="B109" s="28"/>
      <c r="D109" s="131" t="s">
        <v>168</v>
      </c>
      <c r="F109" s="132" t="s">
        <v>763</v>
      </c>
      <c r="I109" s="133"/>
      <c r="L109" s="28"/>
      <c r="M109" s="134"/>
      <c r="T109" s="49"/>
      <c r="AT109" s="13" t="s">
        <v>168</v>
      </c>
      <c r="AU109" s="13" t="s">
        <v>69</v>
      </c>
    </row>
    <row r="110" spans="2:65" s="1" customFormat="1" ht="24.2" customHeight="1" x14ac:dyDescent="0.2">
      <c r="B110" s="28"/>
      <c r="C110" s="117" t="s">
        <v>164</v>
      </c>
      <c r="D110" s="117" t="s">
        <v>149</v>
      </c>
      <c r="E110" s="118" t="s">
        <v>220</v>
      </c>
      <c r="F110" s="119" t="s">
        <v>221</v>
      </c>
      <c r="G110" s="120" t="s">
        <v>172</v>
      </c>
      <c r="H110" s="121">
        <v>16.047999999999998</v>
      </c>
      <c r="I110" s="122"/>
      <c r="J110" s="123">
        <f>ROUND(I110*H110,2)</f>
        <v>0</v>
      </c>
      <c r="K110" s="119" t="s">
        <v>139</v>
      </c>
      <c r="L110" s="28"/>
      <c r="M110" s="124" t="s">
        <v>19</v>
      </c>
      <c r="N110" s="125" t="s">
        <v>40</v>
      </c>
      <c r="P110" s="113">
        <f>O110*H110</f>
        <v>0</v>
      </c>
      <c r="Q110" s="113">
        <v>0</v>
      </c>
      <c r="R110" s="113">
        <f>Q110*H110</f>
        <v>0</v>
      </c>
      <c r="S110" s="113">
        <v>0</v>
      </c>
      <c r="T110" s="114">
        <f>S110*H110</f>
        <v>0</v>
      </c>
      <c r="AR110" s="115" t="s">
        <v>142</v>
      </c>
      <c r="AT110" s="115" t="s">
        <v>149</v>
      </c>
      <c r="AU110" s="115" t="s">
        <v>69</v>
      </c>
      <c r="AY110" s="13" t="s">
        <v>141</v>
      </c>
      <c r="BE110" s="116">
        <f>IF(N110="základní",J110,0)</f>
        <v>0</v>
      </c>
      <c r="BF110" s="116">
        <f>IF(N110="snížená",J110,0)</f>
        <v>0</v>
      </c>
      <c r="BG110" s="116">
        <f>IF(N110="zákl. přenesená",J110,0)</f>
        <v>0</v>
      </c>
      <c r="BH110" s="116">
        <f>IF(N110="sníž. přenesená",J110,0)</f>
        <v>0</v>
      </c>
      <c r="BI110" s="116">
        <f>IF(N110="nulová",J110,0)</f>
        <v>0</v>
      </c>
      <c r="BJ110" s="13" t="s">
        <v>77</v>
      </c>
      <c r="BK110" s="116">
        <f>ROUND(I110*H110,2)</f>
        <v>0</v>
      </c>
      <c r="BL110" s="13" t="s">
        <v>142</v>
      </c>
      <c r="BM110" s="115" t="s">
        <v>222</v>
      </c>
    </row>
    <row r="111" spans="2:65" s="1" customFormat="1" ht="48.75" x14ac:dyDescent="0.2">
      <c r="B111" s="28"/>
      <c r="D111" s="131" t="s">
        <v>168</v>
      </c>
      <c r="F111" s="132" t="s">
        <v>764</v>
      </c>
      <c r="I111" s="133"/>
      <c r="L111" s="28"/>
      <c r="M111" s="134"/>
      <c r="T111" s="49"/>
      <c r="AT111" s="13" t="s">
        <v>168</v>
      </c>
      <c r="AU111" s="13" t="s">
        <v>69</v>
      </c>
    </row>
    <row r="112" spans="2:65" s="1" customFormat="1" ht="24.2" customHeight="1" x14ac:dyDescent="0.2">
      <c r="B112" s="28"/>
      <c r="C112" s="117" t="s">
        <v>224</v>
      </c>
      <c r="D112" s="117" t="s">
        <v>149</v>
      </c>
      <c r="E112" s="118" t="s">
        <v>225</v>
      </c>
      <c r="F112" s="119" t="s">
        <v>226</v>
      </c>
      <c r="G112" s="120" t="s">
        <v>227</v>
      </c>
      <c r="H112" s="121">
        <v>14048</v>
      </c>
      <c r="I112" s="122"/>
      <c r="J112" s="123">
        <f>ROUND(I112*H112,2)</f>
        <v>0</v>
      </c>
      <c r="K112" s="119" t="s">
        <v>139</v>
      </c>
      <c r="L112" s="28"/>
      <c r="M112" s="124" t="s">
        <v>19</v>
      </c>
      <c r="N112" s="125" t="s">
        <v>40</v>
      </c>
      <c r="P112" s="113">
        <f>O112*H112</f>
        <v>0</v>
      </c>
      <c r="Q112" s="113">
        <v>0</v>
      </c>
      <c r="R112" s="113">
        <f>Q112*H112</f>
        <v>0</v>
      </c>
      <c r="S112" s="113">
        <v>0</v>
      </c>
      <c r="T112" s="114">
        <f>S112*H112</f>
        <v>0</v>
      </c>
      <c r="AR112" s="115" t="s">
        <v>142</v>
      </c>
      <c r="AT112" s="115" t="s">
        <v>149</v>
      </c>
      <c r="AU112" s="115" t="s">
        <v>69</v>
      </c>
      <c r="AY112" s="13" t="s">
        <v>141</v>
      </c>
      <c r="BE112" s="116">
        <f>IF(N112="základní",J112,0)</f>
        <v>0</v>
      </c>
      <c r="BF112" s="116">
        <f>IF(N112="snížená",J112,0)</f>
        <v>0</v>
      </c>
      <c r="BG112" s="116">
        <f>IF(N112="zákl. přenesená",J112,0)</f>
        <v>0</v>
      </c>
      <c r="BH112" s="116">
        <f>IF(N112="sníž. přenesená",J112,0)</f>
        <v>0</v>
      </c>
      <c r="BI112" s="116">
        <f>IF(N112="nulová",J112,0)</f>
        <v>0</v>
      </c>
      <c r="BJ112" s="13" t="s">
        <v>77</v>
      </c>
      <c r="BK112" s="116">
        <f>ROUND(I112*H112,2)</f>
        <v>0</v>
      </c>
      <c r="BL112" s="13" t="s">
        <v>142</v>
      </c>
      <c r="BM112" s="115" t="s">
        <v>228</v>
      </c>
    </row>
    <row r="113" spans="2:65" s="1" customFormat="1" ht="39" x14ac:dyDescent="0.2">
      <c r="B113" s="28"/>
      <c r="D113" s="131" t="s">
        <v>168</v>
      </c>
      <c r="F113" s="132" t="s">
        <v>759</v>
      </c>
      <c r="I113" s="133"/>
      <c r="L113" s="28"/>
      <c r="M113" s="134"/>
      <c r="T113" s="49"/>
      <c r="AT113" s="13" t="s">
        <v>168</v>
      </c>
      <c r="AU113" s="13" t="s">
        <v>69</v>
      </c>
    </row>
    <row r="114" spans="2:65" s="1" customFormat="1" ht="90" customHeight="1" x14ac:dyDescent="0.2">
      <c r="B114" s="28"/>
      <c r="C114" s="117" t="s">
        <v>195</v>
      </c>
      <c r="D114" s="117" t="s">
        <v>149</v>
      </c>
      <c r="E114" s="118" t="s">
        <v>229</v>
      </c>
      <c r="F114" s="119" t="s">
        <v>230</v>
      </c>
      <c r="G114" s="120" t="s">
        <v>138</v>
      </c>
      <c r="H114" s="121">
        <v>100</v>
      </c>
      <c r="I114" s="122"/>
      <c r="J114" s="123">
        <f>ROUND(I114*H114,2)</f>
        <v>0</v>
      </c>
      <c r="K114" s="119" t="s">
        <v>139</v>
      </c>
      <c r="L114" s="28"/>
      <c r="M114" s="124" t="s">
        <v>19</v>
      </c>
      <c r="N114" s="125" t="s">
        <v>40</v>
      </c>
      <c r="P114" s="113">
        <f>O114*H114</f>
        <v>0</v>
      </c>
      <c r="Q114" s="113">
        <v>0</v>
      </c>
      <c r="R114" s="113">
        <f>Q114*H114</f>
        <v>0</v>
      </c>
      <c r="S114" s="113">
        <v>0</v>
      </c>
      <c r="T114" s="114">
        <f>S114*H114</f>
        <v>0</v>
      </c>
      <c r="AR114" s="115" t="s">
        <v>142</v>
      </c>
      <c r="AT114" s="115" t="s">
        <v>149</v>
      </c>
      <c r="AU114" s="115" t="s">
        <v>69</v>
      </c>
      <c r="AY114" s="13" t="s">
        <v>141</v>
      </c>
      <c r="BE114" s="116">
        <f>IF(N114="základní",J114,0)</f>
        <v>0</v>
      </c>
      <c r="BF114" s="116">
        <f>IF(N114="snížená",J114,0)</f>
        <v>0</v>
      </c>
      <c r="BG114" s="116">
        <f>IF(N114="zákl. přenesená",J114,0)</f>
        <v>0</v>
      </c>
      <c r="BH114" s="116">
        <f>IF(N114="sníž. přenesená",J114,0)</f>
        <v>0</v>
      </c>
      <c r="BI114" s="116">
        <f>IF(N114="nulová",J114,0)</f>
        <v>0</v>
      </c>
      <c r="BJ114" s="13" t="s">
        <v>77</v>
      </c>
      <c r="BK114" s="116">
        <f>ROUND(I114*H114,2)</f>
        <v>0</v>
      </c>
      <c r="BL114" s="13" t="s">
        <v>142</v>
      </c>
      <c r="BM114" s="115" t="s">
        <v>231</v>
      </c>
    </row>
    <row r="115" spans="2:65" s="1" customFormat="1" ht="39" x14ac:dyDescent="0.2">
      <c r="B115" s="28"/>
      <c r="D115" s="131" t="s">
        <v>168</v>
      </c>
      <c r="F115" s="132" t="s">
        <v>232</v>
      </c>
      <c r="I115" s="133"/>
      <c r="L115" s="28"/>
      <c r="M115" s="134"/>
      <c r="T115" s="49"/>
      <c r="AT115" s="13" t="s">
        <v>168</v>
      </c>
      <c r="AU115" s="13" t="s">
        <v>69</v>
      </c>
    </row>
    <row r="116" spans="2:65" s="1" customFormat="1" ht="24.2" customHeight="1" x14ac:dyDescent="0.2">
      <c r="B116" s="28"/>
      <c r="C116" s="117" t="s">
        <v>233</v>
      </c>
      <c r="D116" s="117" t="s">
        <v>149</v>
      </c>
      <c r="E116" s="118" t="s">
        <v>574</v>
      </c>
      <c r="F116" s="119" t="s">
        <v>575</v>
      </c>
      <c r="G116" s="120" t="s">
        <v>227</v>
      </c>
      <c r="H116" s="121">
        <v>40</v>
      </c>
      <c r="I116" s="122"/>
      <c r="J116" s="123">
        <f>ROUND(I116*H116,2)</f>
        <v>0</v>
      </c>
      <c r="K116" s="119" t="s">
        <v>139</v>
      </c>
      <c r="L116" s="28"/>
      <c r="M116" s="124" t="s">
        <v>19</v>
      </c>
      <c r="N116" s="125" t="s">
        <v>40</v>
      </c>
      <c r="P116" s="113">
        <f>O116*H116</f>
        <v>0</v>
      </c>
      <c r="Q116" s="113">
        <v>0</v>
      </c>
      <c r="R116" s="113">
        <f>Q116*H116</f>
        <v>0</v>
      </c>
      <c r="S116" s="113">
        <v>0</v>
      </c>
      <c r="T116" s="114">
        <f>S116*H116</f>
        <v>0</v>
      </c>
      <c r="AR116" s="115" t="s">
        <v>142</v>
      </c>
      <c r="AT116" s="115" t="s">
        <v>149</v>
      </c>
      <c r="AU116" s="115" t="s">
        <v>69</v>
      </c>
      <c r="AY116" s="13" t="s">
        <v>141</v>
      </c>
      <c r="BE116" s="116">
        <f>IF(N116="základní",J116,0)</f>
        <v>0</v>
      </c>
      <c r="BF116" s="116">
        <f>IF(N116="snížená",J116,0)</f>
        <v>0</v>
      </c>
      <c r="BG116" s="116">
        <f>IF(N116="zákl. přenesená",J116,0)</f>
        <v>0</v>
      </c>
      <c r="BH116" s="116">
        <f>IF(N116="sníž. přenesená",J116,0)</f>
        <v>0</v>
      </c>
      <c r="BI116" s="116">
        <f>IF(N116="nulová",J116,0)</f>
        <v>0</v>
      </c>
      <c r="BJ116" s="13" t="s">
        <v>77</v>
      </c>
      <c r="BK116" s="116">
        <f>ROUND(I116*H116,2)</f>
        <v>0</v>
      </c>
      <c r="BL116" s="13" t="s">
        <v>142</v>
      </c>
      <c r="BM116" s="115" t="s">
        <v>236</v>
      </c>
    </row>
    <row r="117" spans="2:65" s="1" customFormat="1" ht="19.5" x14ac:dyDescent="0.2">
      <c r="B117" s="28"/>
      <c r="D117" s="131" t="s">
        <v>168</v>
      </c>
      <c r="F117" s="132" t="s">
        <v>765</v>
      </c>
      <c r="I117" s="133"/>
      <c r="L117" s="28"/>
      <c r="M117" s="134"/>
      <c r="T117" s="49"/>
      <c r="AT117" s="13" t="s">
        <v>168</v>
      </c>
      <c r="AU117" s="13" t="s">
        <v>69</v>
      </c>
    </row>
    <row r="118" spans="2:65" s="1" customFormat="1" ht="33" customHeight="1" x14ac:dyDescent="0.2">
      <c r="B118" s="28"/>
      <c r="C118" s="117" t="s">
        <v>199</v>
      </c>
      <c r="D118" s="117" t="s">
        <v>149</v>
      </c>
      <c r="E118" s="118" t="s">
        <v>577</v>
      </c>
      <c r="F118" s="119" t="s">
        <v>578</v>
      </c>
      <c r="G118" s="120" t="s">
        <v>227</v>
      </c>
      <c r="H118" s="121">
        <v>40</v>
      </c>
      <c r="I118" s="122"/>
      <c r="J118" s="123">
        <f>ROUND(I118*H118,2)</f>
        <v>0</v>
      </c>
      <c r="K118" s="119" t="s">
        <v>139</v>
      </c>
      <c r="L118" s="28"/>
      <c r="M118" s="124" t="s">
        <v>19</v>
      </c>
      <c r="N118" s="125" t="s">
        <v>40</v>
      </c>
      <c r="P118" s="113">
        <f>O118*H118</f>
        <v>0</v>
      </c>
      <c r="Q118" s="113">
        <v>0</v>
      </c>
      <c r="R118" s="113">
        <f>Q118*H118</f>
        <v>0</v>
      </c>
      <c r="S118" s="113">
        <v>0</v>
      </c>
      <c r="T118" s="114">
        <f>S118*H118</f>
        <v>0</v>
      </c>
      <c r="AR118" s="115" t="s">
        <v>142</v>
      </c>
      <c r="AT118" s="115" t="s">
        <v>149</v>
      </c>
      <c r="AU118" s="115" t="s">
        <v>69</v>
      </c>
      <c r="AY118" s="13" t="s">
        <v>141</v>
      </c>
      <c r="BE118" s="116">
        <f>IF(N118="základní",J118,0)</f>
        <v>0</v>
      </c>
      <c r="BF118" s="116">
        <f>IF(N118="snížená",J118,0)</f>
        <v>0</v>
      </c>
      <c r="BG118" s="116">
        <f>IF(N118="zákl. přenesená",J118,0)</f>
        <v>0</v>
      </c>
      <c r="BH118" s="116">
        <f>IF(N118="sníž. přenesená",J118,0)</f>
        <v>0</v>
      </c>
      <c r="BI118" s="116">
        <f>IF(N118="nulová",J118,0)</f>
        <v>0</v>
      </c>
      <c r="BJ118" s="13" t="s">
        <v>77</v>
      </c>
      <c r="BK118" s="116">
        <f>ROUND(I118*H118,2)</f>
        <v>0</v>
      </c>
      <c r="BL118" s="13" t="s">
        <v>142</v>
      </c>
      <c r="BM118" s="115" t="s">
        <v>240</v>
      </c>
    </row>
    <row r="119" spans="2:65" s="1" customFormat="1" ht="19.5" x14ac:dyDescent="0.2">
      <c r="B119" s="28"/>
      <c r="D119" s="131" t="s">
        <v>168</v>
      </c>
      <c r="F119" s="132" t="s">
        <v>765</v>
      </c>
      <c r="I119" s="133"/>
      <c r="L119" s="28"/>
      <c r="M119" s="134"/>
      <c r="T119" s="49"/>
      <c r="AT119" s="13" t="s">
        <v>168</v>
      </c>
      <c r="AU119" s="13" t="s">
        <v>69</v>
      </c>
    </row>
    <row r="120" spans="2:65" s="1" customFormat="1" ht="16.5" customHeight="1" x14ac:dyDescent="0.2">
      <c r="B120" s="28"/>
      <c r="C120" s="103" t="s">
        <v>7</v>
      </c>
      <c r="D120" s="103" t="s">
        <v>135</v>
      </c>
      <c r="E120" s="104" t="s">
        <v>579</v>
      </c>
      <c r="F120" s="105" t="s">
        <v>580</v>
      </c>
      <c r="G120" s="106" t="s">
        <v>176</v>
      </c>
      <c r="H120" s="107">
        <v>0.6</v>
      </c>
      <c r="I120" s="108"/>
      <c r="J120" s="109">
        <f>ROUND(I120*H120,2)</f>
        <v>0</v>
      </c>
      <c r="K120" s="105" t="s">
        <v>139</v>
      </c>
      <c r="L120" s="110"/>
      <c r="M120" s="111" t="s">
        <v>19</v>
      </c>
      <c r="N120" s="112" t="s">
        <v>40</v>
      </c>
      <c r="P120" s="113">
        <f>O120*H120</f>
        <v>0</v>
      </c>
      <c r="Q120" s="113">
        <v>0</v>
      </c>
      <c r="R120" s="113">
        <f>Q120*H120</f>
        <v>0</v>
      </c>
      <c r="S120" s="113">
        <v>0</v>
      </c>
      <c r="T120" s="114">
        <f>S120*H120</f>
        <v>0</v>
      </c>
      <c r="AR120" s="115" t="s">
        <v>140</v>
      </c>
      <c r="AT120" s="115" t="s">
        <v>135</v>
      </c>
      <c r="AU120" s="115" t="s">
        <v>69</v>
      </c>
      <c r="AY120" s="13" t="s">
        <v>141</v>
      </c>
      <c r="BE120" s="116">
        <f>IF(N120="základní",J120,0)</f>
        <v>0</v>
      </c>
      <c r="BF120" s="116">
        <f>IF(N120="snížená",J120,0)</f>
        <v>0</v>
      </c>
      <c r="BG120" s="116">
        <f>IF(N120="zákl. přenesená",J120,0)</f>
        <v>0</v>
      </c>
      <c r="BH120" s="116">
        <f>IF(N120="sníž. přenesená",J120,0)</f>
        <v>0</v>
      </c>
      <c r="BI120" s="116">
        <f>IF(N120="nulová",J120,0)</f>
        <v>0</v>
      </c>
      <c r="BJ120" s="13" t="s">
        <v>77</v>
      </c>
      <c r="BK120" s="116">
        <f>ROUND(I120*H120,2)</f>
        <v>0</v>
      </c>
      <c r="BL120" s="13" t="s">
        <v>142</v>
      </c>
      <c r="BM120" s="115" t="s">
        <v>242</v>
      </c>
    </row>
    <row r="121" spans="2:65" s="1" customFormat="1" ht="29.25" x14ac:dyDescent="0.2">
      <c r="B121" s="28"/>
      <c r="D121" s="131" t="s">
        <v>168</v>
      </c>
      <c r="F121" s="132" t="s">
        <v>581</v>
      </c>
      <c r="I121" s="133"/>
      <c r="L121" s="28"/>
      <c r="M121" s="134"/>
      <c r="T121" s="49"/>
      <c r="AT121" s="13" t="s">
        <v>168</v>
      </c>
      <c r="AU121" s="13" t="s">
        <v>69</v>
      </c>
    </row>
    <row r="122" spans="2:65" s="1" customFormat="1" ht="44.25" customHeight="1" x14ac:dyDescent="0.2">
      <c r="B122" s="28"/>
      <c r="C122" s="117" t="s">
        <v>204</v>
      </c>
      <c r="D122" s="117" t="s">
        <v>149</v>
      </c>
      <c r="E122" s="118" t="s">
        <v>178</v>
      </c>
      <c r="F122" s="119" t="s">
        <v>179</v>
      </c>
      <c r="G122" s="120" t="s">
        <v>180</v>
      </c>
      <c r="H122" s="121">
        <v>1.5</v>
      </c>
      <c r="I122" s="122"/>
      <c r="J122" s="123">
        <f>ROUND(I122*H122,2)</f>
        <v>0</v>
      </c>
      <c r="K122" s="119" t="s">
        <v>139</v>
      </c>
      <c r="L122" s="28"/>
      <c r="M122" s="124" t="s">
        <v>19</v>
      </c>
      <c r="N122" s="125" t="s">
        <v>40</v>
      </c>
      <c r="P122" s="113">
        <f>O122*H122</f>
        <v>0</v>
      </c>
      <c r="Q122" s="113">
        <v>0</v>
      </c>
      <c r="R122" s="113">
        <f>Q122*H122</f>
        <v>0</v>
      </c>
      <c r="S122" s="113">
        <v>0</v>
      </c>
      <c r="T122" s="114">
        <f>S122*H122</f>
        <v>0</v>
      </c>
      <c r="AR122" s="115" t="s">
        <v>142</v>
      </c>
      <c r="AT122" s="115" t="s">
        <v>149</v>
      </c>
      <c r="AU122" s="115" t="s">
        <v>69</v>
      </c>
      <c r="AY122" s="13" t="s">
        <v>141</v>
      </c>
      <c r="BE122" s="116">
        <f>IF(N122="základní",J122,0)</f>
        <v>0</v>
      </c>
      <c r="BF122" s="116">
        <f>IF(N122="snížená",J122,0)</f>
        <v>0</v>
      </c>
      <c r="BG122" s="116">
        <f>IF(N122="zákl. přenesená",J122,0)</f>
        <v>0</v>
      </c>
      <c r="BH122" s="116">
        <f>IF(N122="sníž. přenesená",J122,0)</f>
        <v>0</v>
      </c>
      <c r="BI122" s="116">
        <f>IF(N122="nulová",J122,0)</f>
        <v>0</v>
      </c>
      <c r="BJ122" s="13" t="s">
        <v>77</v>
      </c>
      <c r="BK122" s="116">
        <f>ROUND(I122*H122,2)</f>
        <v>0</v>
      </c>
      <c r="BL122" s="13" t="s">
        <v>142</v>
      </c>
      <c r="BM122" s="115" t="s">
        <v>247</v>
      </c>
    </row>
    <row r="123" spans="2:65" s="1" customFormat="1" ht="19.5" x14ac:dyDescent="0.2">
      <c r="B123" s="28"/>
      <c r="D123" s="131" t="s">
        <v>168</v>
      </c>
      <c r="F123" s="132" t="s">
        <v>766</v>
      </c>
      <c r="I123" s="133"/>
      <c r="L123" s="28"/>
      <c r="M123" s="134"/>
      <c r="T123" s="49"/>
      <c r="AT123" s="13" t="s">
        <v>168</v>
      </c>
      <c r="AU123" s="13" t="s">
        <v>69</v>
      </c>
    </row>
    <row r="124" spans="2:65" s="1" customFormat="1" ht="55.5" customHeight="1" x14ac:dyDescent="0.2">
      <c r="B124" s="28"/>
      <c r="C124" s="117" t="s">
        <v>249</v>
      </c>
      <c r="D124" s="117" t="s">
        <v>149</v>
      </c>
      <c r="E124" s="118" t="s">
        <v>234</v>
      </c>
      <c r="F124" s="119" t="s">
        <v>235</v>
      </c>
      <c r="G124" s="120" t="s">
        <v>180</v>
      </c>
      <c r="H124" s="121">
        <v>290.286</v>
      </c>
      <c r="I124" s="122"/>
      <c r="J124" s="123">
        <f>ROUND(I124*H124,2)</f>
        <v>0</v>
      </c>
      <c r="K124" s="119" t="s">
        <v>139</v>
      </c>
      <c r="L124" s="28"/>
      <c r="M124" s="124" t="s">
        <v>19</v>
      </c>
      <c r="N124" s="125" t="s">
        <v>40</v>
      </c>
      <c r="P124" s="113">
        <f>O124*H124</f>
        <v>0</v>
      </c>
      <c r="Q124" s="113">
        <v>0</v>
      </c>
      <c r="R124" s="113">
        <f>Q124*H124</f>
        <v>0</v>
      </c>
      <c r="S124" s="113">
        <v>0</v>
      </c>
      <c r="T124" s="114">
        <f>S124*H124</f>
        <v>0</v>
      </c>
      <c r="AR124" s="115" t="s">
        <v>142</v>
      </c>
      <c r="AT124" s="115" t="s">
        <v>149</v>
      </c>
      <c r="AU124" s="115" t="s">
        <v>69</v>
      </c>
      <c r="AY124" s="13" t="s">
        <v>141</v>
      </c>
      <c r="BE124" s="116">
        <f>IF(N124="základní",J124,0)</f>
        <v>0</v>
      </c>
      <c r="BF124" s="116">
        <f>IF(N124="snížená",J124,0)</f>
        <v>0</v>
      </c>
      <c r="BG124" s="116">
        <f>IF(N124="zákl. přenesená",J124,0)</f>
        <v>0</v>
      </c>
      <c r="BH124" s="116">
        <f>IF(N124="sníž. přenesená",J124,0)</f>
        <v>0</v>
      </c>
      <c r="BI124" s="116">
        <f>IF(N124="nulová",J124,0)</f>
        <v>0</v>
      </c>
      <c r="BJ124" s="13" t="s">
        <v>77</v>
      </c>
      <c r="BK124" s="116">
        <f>ROUND(I124*H124,2)</f>
        <v>0</v>
      </c>
      <c r="BL124" s="13" t="s">
        <v>142</v>
      </c>
      <c r="BM124" s="115" t="s">
        <v>252</v>
      </c>
    </row>
    <row r="125" spans="2:65" s="1" customFormat="1" ht="39" x14ac:dyDescent="0.2">
      <c r="B125" s="28"/>
      <c r="D125" s="131" t="s">
        <v>168</v>
      </c>
      <c r="F125" s="132" t="s">
        <v>767</v>
      </c>
      <c r="I125" s="133"/>
      <c r="L125" s="28"/>
      <c r="M125" s="134"/>
      <c r="T125" s="49"/>
      <c r="AT125" s="13" t="s">
        <v>168</v>
      </c>
      <c r="AU125" s="13" t="s">
        <v>69</v>
      </c>
    </row>
    <row r="126" spans="2:65" s="1" customFormat="1" ht="55.5" customHeight="1" x14ac:dyDescent="0.2">
      <c r="B126" s="28"/>
      <c r="C126" s="117" t="s">
        <v>208</v>
      </c>
      <c r="D126" s="117" t="s">
        <v>149</v>
      </c>
      <c r="E126" s="118" t="s">
        <v>238</v>
      </c>
      <c r="F126" s="119" t="s">
        <v>239</v>
      </c>
      <c r="G126" s="120" t="s">
        <v>227</v>
      </c>
      <c r="H126" s="121">
        <v>224</v>
      </c>
      <c r="I126" s="122"/>
      <c r="J126" s="123">
        <f>ROUND(I126*H126,2)</f>
        <v>0</v>
      </c>
      <c r="K126" s="119" t="s">
        <v>139</v>
      </c>
      <c r="L126" s="28"/>
      <c r="M126" s="124" t="s">
        <v>19</v>
      </c>
      <c r="N126" s="125" t="s">
        <v>40</v>
      </c>
      <c r="P126" s="113">
        <f>O126*H126</f>
        <v>0</v>
      </c>
      <c r="Q126" s="113">
        <v>0</v>
      </c>
      <c r="R126" s="113">
        <f>Q126*H126</f>
        <v>0</v>
      </c>
      <c r="S126" s="113">
        <v>0</v>
      </c>
      <c r="T126" s="114">
        <f>S126*H126</f>
        <v>0</v>
      </c>
      <c r="AR126" s="115" t="s">
        <v>142</v>
      </c>
      <c r="AT126" s="115" t="s">
        <v>149</v>
      </c>
      <c r="AU126" s="115" t="s">
        <v>69</v>
      </c>
      <c r="AY126" s="13" t="s">
        <v>141</v>
      </c>
      <c r="BE126" s="116">
        <f>IF(N126="základní",J126,0)</f>
        <v>0</v>
      </c>
      <c r="BF126" s="116">
        <f>IF(N126="snížená",J126,0)</f>
        <v>0</v>
      </c>
      <c r="BG126" s="116">
        <f>IF(N126="zákl. přenesená",J126,0)</f>
        <v>0</v>
      </c>
      <c r="BH126" s="116">
        <f>IF(N126="sníž. přenesená",J126,0)</f>
        <v>0</v>
      </c>
      <c r="BI126" s="116">
        <f>IF(N126="nulová",J126,0)</f>
        <v>0</v>
      </c>
      <c r="BJ126" s="13" t="s">
        <v>77</v>
      </c>
      <c r="BK126" s="116">
        <f>ROUND(I126*H126,2)</f>
        <v>0</v>
      </c>
      <c r="BL126" s="13" t="s">
        <v>142</v>
      </c>
      <c r="BM126" s="115" t="s">
        <v>256</v>
      </c>
    </row>
    <row r="127" spans="2:65" s="1" customFormat="1" ht="19.5" x14ac:dyDescent="0.2">
      <c r="B127" s="28"/>
      <c r="D127" s="131" t="s">
        <v>168</v>
      </c>
      <c r="F127" s="132" t="s">
        <v>768</v>
      </c>
      <c r="I127" s="133"/>
      <c r="L127" s="28"/>
      <c r="M127" s="134"/>
      <c r="T127" s="49"/>
      <c r="AT127" s="13" t="s">
        <v>168</v>
      </c>
      <c r="AU127" s="13" t="s">
        <v>69</v>
      </c>
    </row>
    <row r="128" spans="2:65" s="1" customFormat="1" ht="55.5" customHeight="1" x14ac:dyDescent="0.2">
      <c r="B128" s="28"/>
      <c r="C128" s="117" t="s">
        <v>258</v>
      </c>
      <c r="D128" s="117" t="s">
        <v>149</v>
      </c>
      <c r="E128" s="118" t="s">
        <v>234</v>
      </c>
      <c r="F128" s="119" t="s">
        <v>235</v>
      </c>
      <c r="G128" s="120" t="s">
        <v>180</v>
      </c>
      <c r="H128" s="121">
        <v>37.052</v>
      </c>
      <c r="I128" s="122"/>
      <c r="J128" s="123">
        <f>ROUND(I128*H128,2)</f>
        <v>0</v>
      </c>
      <c r="K128" s="119" t="s">
        <v>139</v>
      </c>
      <c r="L128" s="28"/>
      <c r="M128" s="124" t="s">
        <v>19</v>
      </c>
      <c r="N128" s="125" t="s">
        <v>40</v>
      </c>
      <c r="P128" s="113">
        <f>O128*H128</f>
        <v>0</v>
      </c>
      <c r="Q128" s="113">
        <v>0</v>
      </c>
      <c r="R128" s="113">
        <f>Q128*H128</f>
        <v>0</v>
      </c>
      <c r="S128" s="113">
        <v>0</v>
      </c>
      <c r="T128" s="114">
        <f>S128*H128</f>
        <v>0</v>
      </c>
      <c r="AR128" s="115" t="s">
        <v>142</v>
      </c>
      <c r="AT128" s="115" t="s">
        <v>149</v>
      </c>
      <c r="AU128" s="115" t="s">
        <v>69</v>
      </c>
      <c r="AY128" s="13" t="s">
        <v>141</v>
      </c>
      <c r="BE128" s="116">
        <f>IF(N128="základní",J128,0)</f>
        <v>0</v>
      </c>
      <c r="BF128" s="116">
        <f>IF(N128="snížená",J128,0)</f>
        <v>0</v>
      </c>
      <c r="BG128" s="116">
        <f>IF(N128="zákl. přenesená",J128,0)</f>
        <v>0</v>
      </c>
      <c r="BH128" s="116">
        <f>IF(N128="sníž. přenesená",J128,0)</f>
        <v>0</v>
      </c>
      <c r="BI128" s="116">
        <f>IF(N128="nulová",J128,0)</f>
        <v>0</v>
      </c>
      <c r="BJ128" s="13" t="s">
        <v>77</v>
      </c>
      <c r="BK128" s="116">
        <f>ROUND(I128*H128,2)</f>
        <v>0</v>
      </c>
      <c r="BL128" s="13" t="s">
        <v>142</v>
      </c>
      <c r="BM128" s="115" t="s">
        <v>261</v>
      </c>
    </row>
    <row r="129" spans="2:65" s="1" customFormat="1" ht="19.5" x14ac:dyDescent="0.2">
      <c r="B129" s="28"/>
      <c r="D129" s="131" t="s">
        <v>168</v>
      </c>
      <c r="F129" s="132" t="s">
        <v>769</v>
      </c>
      <c r="I129" s="133"/>
      <c r="L129" s="28"/>
      <c r="M129" s="134"/>
      <c r="T129" s="49"/>
      <c r="AT129" s="13" t="s">
        <v>168</v>
      </c>
      <c r="AU129" s="13" t="s">
        <v>69</v>
      </c>
    </row>
    <row r="130" spans="2:65" s="1" customFormat="1" ht="55.5" customHeight="1" x14ac:dyDescent="0.2">
      <c r="B130" s="28"/>
      <c r="C130" s="117" t="s">
        <v>213</v>
      </c>
      <c r="D130" s="117" t="s">
        <v>149</v>
      </c>
      <c r="E130" s="118" t="s">
        <v>244</v>
      </c>
      <c r="F130" s="119" t="s">
        <v>245</v>
      </c>
      <c r="G130" s="120" t="s">
        <v>246</v>
      </c>
      <c r="H130" s="121">
        <v>156</v>
      </c>
      <c r="I130" s="122"/>
      <c r="J130" s="123">
        <f>ROUND(I130*H130,2)</f>
        <v>0</v>
      </c>
      <c r="K130" s="119" t="s">
        <v>139</v>
      </c>
      <c r="L130" s="28"/>
      <c r="M130" s="124" t="s">
        <v>19</v>
      </c>
      <c r="N130" s="125" t="s">
        <v>40</v>
      </c>
      <c r="P130" s="113">
        <f>O130*H130</f>
        <v>0</v>
      </c>
      <c r="Q130" s="113">
        <v>0</v>
      </c>
      <c r="R130" s="113">
        <f>Q130*H130</f>
        <v>0</v>
      </c>
      <c r="S130" s="113">
        <v>0</v>
      </c>
      <c r="T130" s="114">
        <f>S130*H130</f>
        <v>0</v>
      </c>
      <c r="AR130" s="115" t="s">
        <v>142</v>
      </c>
      <c r="AT130" s="115" t="s">
        <v>149</v>
      </c>
      <c r="AU130" s="115" t="s">
        <v>69</v>
      </c>
      <c r="AY130" s="13" t="s">
        <v>141</v>
      </c>
      <c r="BE130" s="116">
        <f>IF(N130="základní",J130,0)</f>
        <v>0</v>
      </c>
      <c r="BF130" s="116">
        <f>IF(N130="snížená",J130,0)</f>
        <v>0</v>
      </c>
      <c r="BG130" s="116">
        <f>IF(N130="zákl. přenesená",J130,0)</f>
        <v>0</v>
      </c>
      <c r="BH130" s="116">
        <f>IF(N130="sníž. přenesená",J130,0)</f>
        <v>0</v>
      </c>
      <c r="BI130" s="116">
        <f>IF(N130="nulová",J130,0)</f>
        <v>0</v>
      </c>
      <c r="BJ130" s="13" t="s">
        <v>77</v>
      </c>
      <c r="BK130" s="116">
        <f>ROUND(I130*H130,2)</f>
        <v>0</v>
      </c>
      <c r="BL130" s="13" t="s">
        <v>142</v>
      </c>
      <c r="BM130" s="115" t="s">
        <v>265</v>
      </c>
    </row>
    <row r="131" spans="2:65" s="1" customFormat="1" ht="48.75" x14ac:dyDescent="0.2">
      <c r="B131" s="28"/>
      <c r="D131" s="131" t="s">
        <v>168</v>
      </c>
      <c r="F131" s="132" t="s">
        <v>770</v>
      </c>
      <c r="I131" s="133"/>
      <c r="L131" s="28"/>
      <c r="M131" s="134"/>
      <c r="T131" s="49"/>
      <c r="AT131" s="13" t="s">
        <v>168</v>
      </c>
      <c r="AU131" s="13" t="s">
        <v>69</v>
      </c>
    </row>
    <row r="132" spans="2:65" s="1" customFormat="1" ht="49.15" customHeight="1" x14ac:dyDescent="0.2">
      <c r="B132" s="28"/>
      <c r="C132" s="117" t="s">
        <v>267</v>
      </c>
      <c r="D132" s="117" t="s">
        <v>149</v>
      </c>
      <c r="E132" s="118" t="s">
        <v>250</v>
      </c>
      <c r="F132" s="119" t="s">
        <v>251</v>
      </c>
      <c r="G132" s="120" t="s">
        <v>246</v>
      </c>
      <c r="H132" s="121">
        <v>78</v>
      </c>
      <c r="I132" s="122"/>
      <c r="J132" s="123">
        <f>ROUND(I132*H132,2)</f>
        <v>0</v>
      </c>
      <c r="K132" s="119" t="s">
        <v>139</v>
      </c>
      <c r="L132" s="28"/>
      <c r="M132" s="124" t="s">
        <v>19</v>
      </c>
      <c r="N132" s="125" t="s">
        <v>40</v>
      </c>
      <c r="P132" s="113">
        <f>O132*H132</f>
        <v>0</v>
      </c>
      <c r="Q132" s="113">
        <v>0</v>
      </c>
      <c r="R132" s="113">
        <f>Q132*H132</f>
        <v>0</v>
      </c>
      <c r="S132" s="113">
        <v>0</v>
      </c>
      <c r="T132" s="114">
        <f>S132*H132</f>
        <v>0</v>
      </c>
      <c r="AR132" s="115" t="s">
        <v>142</v>
      </c>
      <c r="AT132" s="115" t="s">
        <v>149</v>
      </c>
      <c r="AU132" s="115" t="s">
        <v>69</v>
      </c>
      <c r="AY132" s="13" t="s">
        <v>141</v>
      </c>
      <c r="BE132" s="116">
        <f>IF(N132="základní",J132,0)</f>
        <v>0</v>
      </c>
      <c r="BF132" s="116">
        <f>IF(N132="snížená",J132,0)</f>
        <v>0</v>
      </c>
      <c r="BG132" s="116">
        <f>IF(N132="zákl. přenesená",J132,0)</f>
        <v>0</v>
      </c>
      <c r="BH132" s="116">
        <f>IF(N132="sníž. přenesená",J132,0)</f>
        <v>0</v>
      </c>
      <c r="BI132" s="116">
        <f>IF(N132="nulová",J132,0)</f>
        <v>0</v>
      </c>
      <c r="BJ132" s="13" t="s">
        <v>77</v>
      </c>
      <c r="BK132" s="116">
        <f>ROUND(I132*H132,2)</f>
        <v>0</v>
      </c>
      <c r="BL132" s="13" t="s">
        <v>142</v>
      </c>
      <c r="BM132" s="115" t="s">
        <v>270</v>
      </c>
    </row>
    <row r="133" spans="2:65" s="1" customFormat="1" ht="19.5" x14ac:dyDescent="0.2">
      <c r="B133" s="28"/>
      <c r="D133" s="131" t="s">
        <v>168</v>
      </c>
      <c r="F133" s="132" t="s">
        <v>771</v>
      </c>
      <c r="I133" s="133"/>
      <c r="L133" s="28"/>
      <c r="M133" s="134"/>
      <c r="T133" s="49"/>
      <c r="AT133" s="13" t="s">
        <v>168</v>
      </c>
      <c r="AU133" s="13" t="s">
        <v>69</v>
      </c>
    </row>
    <row r="134" spans="2:65" s="1" customFormat="1" ht="49.15" customHeight="1" x14ac:dyDescent="0.2">
      <c r="B134" s="28"/>
      <c r="C134" s="117" t="s">
        <v>215</v>
      </c>
      <c r="D134" s="117" t="s">
        <v>149</v>
      </c>
      <c r="E134" s="118" t="s">
        <v>254</v>
      </c>
      <c r="F134" s="119" t="s">
        <v>255</v>
      </c>
      <c r="G134" s="120" t="s">
        <v>227</v>
      </c>
      <c r="H134" s="121">
        <v>3900</v>
      </c>
      <c r="I134" s="122"/>
      <c r="J134" s="123">
        <f>ROUND(I134*H134,2)</f>
        <v>0</v>
      </c>
      <c r="K134" s="119" t="s">
        <v>139</v>
      </c>
      <c r="L134" s="28"/>
      <c r="M134" s="124" t="s">
        <v>19</v>
      </c>
      <c r="N134" s="125" t="s">
        <v>40</v>
      </c>
      <c r="P134" s="113">
        <f>O134*H134</f>
        <v>0</v>
      </c>
      <c r="Q134" s="113">
        <v>0</v>
      </c>
      <c r="R134" s="113">
        <f>Q134*H134</f>
        <v>0</v>
      </c>
      <c r="S134" s="113">
        <v>0</v>
      </c>
      <c r="T134" s="114">
        <f>S134*H134</f>
        <v>0</v>
      </c>
      <c r="AR134" s="115" t="s">
        <v>142</v>
      </c>
      <c r="AT134" s="115" t="s">
        <v>149</v>
      </c>
      <c r="AU134" s="115" t="s">
        <v>69</v>
      </c>
      <c r="AY134" s="13" t="s">
        <v>141</v>
      </c>
      <c r="BE134" s="116">
        <f>IF(N134="základní",J134,0)</f>
        <v>0</v>
      </c>
      <c r="BF134" s="116">
        <f>IF(N134="snížená",J134,0)</f>
        <v>0</v>
      </c>
      <c r="BG134" s="116">
        <f>IF(N134="zákl. přenesená",J134,0)</f>
        <v>0</v>
      </c>
      <c r="BH134" s="116">
        <f>IF(N134="sníž. přenesená",J134,0)</f>
        <v>0</v>
      </c>
      <c r="BI134" s="116">
        <f>IF(N134="nulová",J134,0)</f>
        <v>0</v>
      </c>
      <c r="BJ134" s="13" t="s">
        <v>77</v>
      </c>
      <c r="BK134" s="116">
        <f>ROUND(I134*H134,2)</f>
        <v>0</v>
      </c>
      <c r="BL134" s="13" t="s">
        <v>142</v>
      </c>
      <c r="BM134" s="115" t="s">
        <v>271</v>
      </c>
    </row>
    <row r="135" spans="2:65" s="1" customFormat="1" ht="19.5" x14ac:dyDescent="0.2">
      <c r="B135" s="28"/>
      <c r="D135" s="131" t="s">
        <v>168</v>
      </c>
      <c r="F135" s="132" t="s">
        <v>772</v>
      </c>
      <c r="I135" s="133"/>
      <c r="L135" s="28"/>
      <c r="M135" s="134"/>
      <c r="T135" s="49"/>
      <c r="AT135" s="13" t="s">
        <v>168</v>
      </c>
      <c r="AU135" s="13" t="s">
        <v>69</v>
      </c>
    </row>
    <row r="136" spans="2:65" s="1" customFormat="1" ht="49.15" customHeight="1" x14ac:dyDescent="0.2">
      <c r="B136" s="28"/>
      <c r="C136" s="117" t="s">
        <v>273</v>
      </c>
      <c r="D136" s="117" t="s">
        <v>149</v>
      </c>
      <c r="E136" s="118" t="s">
        <v>259</v>
      </c>
      <c r="F136" s="119" t="s">
        <v>260</v>
      </c>
      <c r="G136" s="120" t="s">
        <v>227</v>
      </c>
      <c r="H136" s="121">
        <v>3900</v>
      </c>
      <c r="I136" s="122"/>
      <c r="J136" s="123">
        <f>ROUND(I136*H136,2)</f>
        <v>0</v>
      </c>
      <c r="K136" s="119" t="s">
        <v>139</v>
      </c>
      <c r="L136" s="28"/>
      <c r="M136" s="124" t="s">
        <v>19</v>
      </c>
      <c r="N136" s="125" t="s">
        <v>40</v>
      </c>
      <c r="P136" s="113">
        <f>O136*H136</f>
        <v>0</v>
      </c>
      <c r="Q136" s="113">
        <v>0</v>
      </c>
      <c r="R136" s="113">
        <f>Q136*H136</f>
        <v>0</v>
      </c>
      <c r="S136" s="113">
        <v>0</v>
      </c>
      <c r="T136" s="114">
        <f>S136*H136</f>
        <v>0</v>
      </c>
      <c r="AR136" s="115" t="s">
        <v>142</v>
      </c>
      <c r="AT136" s="115" t="s">
        <v>149</v>
      </c>
      <c r="AU136" s="115" t="s">
        <v>69</v>
      </c>
      <c r="AY136" s="13" t="s">
        <v>141</v>
      </c>
      <c r="BE136" s="116">
        <f>IF(N136="základní",J136,0)</f>
        <v>0</v>
      </c>
      <c r="BF136" s="116">
        <f>IF(N136="snížená",J136,0)</f>
        <v>0</v>
      </c>
      <c r="BG136" s="116">
        <f>IF(N136="zákl. přenesená",J136,0)</f>
        <v>0</v>
      </c>
      <c r="BH136" s="116">
        <f>IF(N136="sníž. přenesená",J136,0)</f>
        <v>0</v>
      </c>
      <c r="BI136" s="116">
        <f>IF(N136="nulová",J136,0)</f>
        <v>0</v>
      </c>
      <c r="BJ136" s="13" t="s">
        <v>77</v>
      </c>
      <c r="BK136" s="116">
        <f>ROUND(I136*H136,2)</f>
        <v>0</v>
      </c>
      <c r="BL136" s="13" t="s">
        <v>142</v>
      </c>
      <c r="BM136" s="115" t="s">
        <v>274</v>
      </c>
    </row>
    <row r="137" spans="2:65" s="1" customFormat="1" ht="19.5" x14ac:dyDescent="0.2">
      <c r="B137" s="28"/>
      <c r="D137" s="131" t="s">
        <v>168</v>
      </c>
      <c r="F137" s="132" t="s">
        <v>772</v>
      </c>
      <c r="I137" s="133"/>
      <c r="L137" s="28"/>
      <c r="M137" s="134"/>
      <c r="T137" s="49"/>
      <c r="AT137" s="13" t="s">
        <v>168</v>
      </c>
      <c r="AU137" s="13" t="s">
        <v>69</v>
      </c>
    </row>
    <row r="138" spans="2:65" s="1" customFormat="1" ht="33" customHeight="1" x14ac:dyDescent="0.2">
      <c r="B138" s="28"/>
      <c r="C138" s="117" t="s">
        <v>218</v>
      </c>
      <c r="D138" s="117" t="s">
        <v>149</v>
      </c>
      <c r="E138" s="118" t="s">
        <v>276</v>
      </c>
      <c r="F138" s="119" t="s">
        <v>277</v>
      </c>
      <c r="G138" s="120" t="s">
        <v>138</v>
      </c>
      <c r="H138" s="121">
        <v>280</v>
      </c>
      <c r="I138" s="122"/>
      <c r="J138" s="123">
        <f>ROUND(I138*H138,2)</f>
        <v>0</v>
      </c>
      <c r="K138" s="119" t="s">
        <v>139</v>
      </c>
      <c r="L138" s="28"/>
      <c r="M138" s="124" t="s">
        <v>19</v>
      </c>
      <c r="N138" s="125" t="s">
        <v>40</v>
      </c>
      <c r="P138" s="113">
        <f>O138*H138</f>
        <v>0</v>
      </c>
      <c r="Q138" s="113">
        <v>0</v>
      </c>
      <c r="R138" s="113">
        <f>Q138*H138</f>
        <v>0</v>
      </c>
      <c r="S138" s="113">
        <v>0</v>
      </c>
      <c r="T138" s="114">
        <f>S138*H138</f>
        <v>0</v>
      </c>
      <c r="AR138" s="115" t="s">
        <v>142</v>
      </c>
      <c r="AT138" s="115" t="s">
        <v>149</v>
      </c>
      <c r="AU138" s="115" t="s">
        <v>69</v>
      </c>
      <c r="AY138" s="13" t="s">
        <v>141</v>
      </c>
      <c r="BE138" s="116">
        <f>IF(N138="základní",J138,0)</f>
        <v>0</v>
      </c>
      <c r="BF138" s="116">
        <f>IF(N138="snížená",J138,0)</f>
        <v>0</v>
      </c>
      <c r="BG138" s="116">
        <f>IF(N138="zákl. přenesená",J138,0)</f>
        <v>0</v>
      </c>
      <c r="BH138" s="116">
        <f>IF(N138="sníž. přenesená",J138,0)</f>
        <v>0</v>
      </c>
      <c r="BI138" s="116">
        <f>IF(N138="nulová",J138,0)</f>
        <v>0</v>
      </c>
      <c r="BJ138" s="13" t="s">
        <v>77</v>
      </c>
      <c r="BK138" s="116">
        <f>ROUND(I138*H138,2)</f>
        <v>0</v>
      </c>
      <c r="BL138" s="13" t="s">
        <v>142</v>
      </c>
      <c r="BM138" s="115" t="s">
        <v>278</v>
      </c>
    </row>
    <row r="139" spans="2:65" s="1" customFormat="1" ht="19.5" x14ac:dyDescent="0.2">
      <c r="B139" s="28"/>
      <c r="D139" s="131" t="s">
        <v>168</v>
      </c>
      <c r="F139" s="132" t="s">
        <v>773</v>
      </c>
      <c r="I139" s="133"/>
      <c r="L139" s="28"/>
      <c r="M139" s="134"/>
      <c r="T139" s="49"/>
      <c r="AT139" s="13" t="s">
        <v>168</v>
      </c>
      <c r="AU139" s="13" t="s">
        <v>69</v>
      </c>
    </row>
    <row r="140" spans="2:65" s="1" customFormat="1" ht="24.2" customHeight="1" x14ac:dyDescent="0.2">
      <c r="B140" s="28"/>
      <c r="C140" s="117" t="s">
        <v>280</v>
      </c>
      <c r="D140" s="117" t="s">
        <v>149</v>
      </c>
      <c r="E140" s="118" t="s">
        <v>592</v>
      </c>
      <c r="F140" s="119" t="s">
        <v>593</v>
      </c>
      <c r="G140" s="120" t="s">
        <v>227</v>
      </c>
      <c r="H140" s="121">
        <v>26.4</v>
      </c>
      <c r="I140" s="122"/>
      <c r="J140" s="123">
        <f>ROUND(I140*H140,2)</f>
        <v>0</v>
      </c>
      <c r="K140" s="119" t="s">
        <v>139</v>
      </c>
      <c r="L140" s="28"/>
      <c r="M140" s="124" t="s">
        <v>19</v>
      </c>
      <c r="N140" s="125" t="s">
        <v>40</v>
      </c>
      <c r="P140" s="113">
        <f>O140*H140</f>
        <v>0</v>
      </c>
      <c r="Q140" s="113">
        <v>0</v>
      </c>
      <c r="R140" s="113">
        <f>Q140*H140</f>
        <v>0</v>
      </c>
      <c r="S140" s="113">
        <v>0</v>
      </c>
      <c r="T140" s="114">
        <f>S140*H140</f>
        <v>0</v>
      </c>
      <c r="AR140" s="115" t="s">
        <v>142</v>
      </c>
      <c r="AT140" s="115" t="s">
        <v>149</v>
      </c>
      <c r="AU140" s="115" t="s">
        <v>69</v>
      </c>
      <c r="AY140" s="13" t="s">
        <v>141</v>
      </c>
      <c r="BE140" s="116">
        <f>IF(N140="základní",J140,0)</f>
        <v>0</v>
      </c>
      <c r="BF140" s="116">
        <f>IF(N140="snížená",J140,0)</f>
        <v>0</v>
      </c>
      <c r="BG140" s="116">
        <f>IF(N140="zákl. přenesená",J140,0)</f>
        <v>0</v>
      </c>
      <c r="BH140" s="116">
        <f>IF(N140="sníž. přenesená",J140,0)</f>
        <v>0</v>
      </c>
      <c r="BI140" s="116">
        <f>IF(N140="nulová",J140,0)</f>
        <v>0</v>
      </c>
      <c r="BJ140" s="13" t="s">
        <v>77</v>
      </c>
      <c r="BK140" s="116">
        <f>ROUND(I140*H140,2)</f>
        <v>0</v>
      </c>
      <c r="BL140" s="13" t="s">
        <v>142</v>
      </c>
      <c r="BM140" s="115" t="s">
        <v>283</v>
      </c>
    </row>
    <row r="141" spans="2:65" s="1" customFormat="1" ht="39" x14ac:dyDescent="0.2">
      <c r="B141" s="28"/>
      <c r="D141" s="131" t="s">
        <v>168</v>
      </c>
      <c r="F141" s="132" t="s">
        <v>774</v>
      </c>
      <c r="I141" s="133"/>
      <c r="L141" s="28"/>
      <c r="M141" s="134"/>
      <c r="T141" s="49"/>
      <c r="AT141" s="13" t="s">
        <v>168</v>
      </c>
      <c r="AU141" s="13" t="s">
        <v>69</v>
      </c>
    </row>
    <row r="142" spans="2:65" s="1" customFormat="1" ht="33" customHeight="1" x14ac:dyDescent="0.2">
      <c r="B142" s="28"/>
      <c r="C142" s="117" t="s">
        <v>222</v>
      </c>
      <c r="D142" s="117" t="s">
        <v>149</v>
      </c>
      <c r="E142" s="118" t="s">
        <v>595</v>
      </c>
      <c r="F142" s="119" t="s">
        <v>596</v>
      </c>
      <c r="G142" s="120" t="s">
        <v>227</v>
      </c>
      <c r="H142" s="121">
        <v>26.4</v>
      </c>
      <c r="I142" s="122"/>
      <c r="J142" s="123">
        <f>ROUND(I142*H142,2)</f>
        <v>0</v>
      </c>
      <c r="K142" s="119" t="s">
        <v>139</v>
      </c>
      <c r="L142" s="28"/>
      <c r="M142" s="124" t="s">
        <v>19</v>
      </c>
      <c r="N142" s="125" t="s">
        <v>40</v>
      </c>
      <c r="P142" s="113">
        <f>O142*H142</f>
        <v>0</v>
      </c>
      <c r="Q142" s="113">
        <v>0</v>
      </c>
      <c r="R142" s="113">
        <f>Q142*H142</f>
        <v>0</v>
      </c>
      <c r="S142" s="113">
        <v>0</v>
      </c>
      <c r="T142" s="114">
        <f>S142*H142</f>
        <v>0</v>
      </c>
      <c r="AR142" s="115" t="s">
        <v>142</v>
      </c>
      <c r="AT142" s="115" t="s">
        <v>149</v>
      </c>
      <c r="AU142" s="115" t="s">
        <v>69</v>
      </c>
      <c r="AY142" s="13" t="s">
        <v>141</v>
      </c>
      <c r="BE142" s="116">
        <f>IF(N142="základní",J142,0)</f>
        <v>0</v>
      </c>
      <c r="BF142" s="116">
        <f>IF(N142="snížená",J142,0)</f>
        <v>0</v>
      </c>
      <c r="BG142" s="116">
        <f>IF(N142="zákl. přenesená",J142,0)</f>
        <v>0</v>
      </c>
      <c r="BH142" s="116">
        <f>IF(N142="sníž. přenesená",J142,0)</f>
        <v>0</v>
      </c>
      <c r="BI142" s="116">
        <f>IF(N142="nulová",J142,0)</f>
        <v>0</v>
      </c>
      <c r="BJ142" s="13" t="s">
        <v>77</v>
      </c>
      <c r="BK142" s="116">
        <f>ROUND(I142*H142,2)</f>
        <v>0</v>
      </c>
      <c r="BL142" s="13" t="s">
        <v>142</v>
      </c>
      <c r="BM142" s="115" t="s">
        <v>287</v>
      </c>
    </row>
    <row r="143" spans="2:65" s="1" customFormat="1" ht="39" x14ac:dyDescent="0.2">
      <c r="B143" s="28"/>
      <c r="D143" s="131" t="s">
        <v>168</v>
      </c>
      <c r="F143" s="132" t="s">
        <v>774</v>
      </c>
      <c r="I143" s="133"/>
      <c r="L143" s="28"/>
      <c r="M143" s="134"/>
      <c r="T143" s="49"/>
      <c r="AT143" s="13" t="s">
        <v>168</v>
      </c>
      <c r="AU143" s="13" t="s">
        <v>69</v>
      </c>
    </row>
    <row r="144" spans="2:65" s="1" customFormat="1" ht="33" customHeight="1" x14ac:dyDescent="0.2">
      <c r="B144" s="28"/>
      <c r="C144" s="117" t="s">
        <v>289</v>
      </c>
      <c r="D144" s="117" t="s">
        <v>149</v>
      </c>
      <c r="E144" s="118" t="s">
        <v>263</v>
      </c>
      <c r="F144" s="119" t="s">
        <v>264</v>
      </c>
      <c r="G144" s="120" t="s">
        <v>227</v>
      </c>
      <c r="H144" s="121">
        <v>28</v>
      </c>
      <c r="I144" s="122"/>
      <c r="J144" s="123">
        <f>ROUND(I144*H144,2)</f>
        <v>0</v>
      </c>
      <c r="K144" s="119" t="s">
        <v>139</v>
      </c>
      <c r="L144" s="28"/>
      <c r="M144" s="124" t="s">
        <v>19</v>
      </c>
      <c r="N144" s="125" t="s">
        <v>40</v>
      </c>
      <c r="P144" s="113">
        <f>O144*H144</f>
        <v>0</v>
      </c>
      <c r="Q144" s="113">
        <v>0</v>
      </c>
      <c r="R144" s="113">
        <f>Q144*H144</f>
        <v>0</v>
      </c>
      <c r="S144" s="113">
        <v>0</v>
      </c>
      <c r="T144" s="114">
        <f>S144*H144</f>
        <v>0</v>
      </c>
      <c r="AR144" s="115" t="s">
        <v>142</v>
      </c>
      <c r="AT144" s="115" t="s">
        <v>149</v>
      </c>
      <c r="AU144" s="115" t="s">
        <v>69</v>
      </c>
      <c r="AY144" s="13" t="s">
        <v>141</v>
      </c>
      <c r="BE144" s="116">
        <f>IF(N144="základní",J144,0)</f>
        <v>0</v>
      </c>
      <c r="BF144" s="116">
        <f>IF(N144="snížená",J144,0)</f>
        <v>0</v>
      </c>
      <c r="BG144" s="116">
        <f>IF(N144="zákl. přenesená",J144,0)</f>
        <v>0</v>
      </c>
      <c r="BH144" s="116">
        <f>IF(N144="sníž. přenesená",J144,0)</f>
        <v>0</v>
      </c>
      <c r="BI144" s="116">
        <f>IF(N144="nulová",J144,0)</f>
        <v>0</v>
      </c>
      <c r="BJ144" s="13" t="s">
        <v>77</v>
      </c>
      <c r="BK144" s="116">
        <f>ROUND(I144*H144,2)</f>
        <v>0</v>
      </c>
      <c r="BL144" s="13" t="s">
        <v>142</v>
      </c>
      <c r="BM144" s="115" t="s">
        <v>292</v>
      </c>
    </row>
    <row r="145" spans="2:65" s="1" customFormat="1" ht="39" x14ac:dyDescent="0.2">
      <c r="B145" s="28"/>
      <c r="D145" s="131" t="s">
        <v>168</v>
      </c>
      <c r="F145" s="132" t="s">
        <v>775</v>
      </c>
      <c r="I145" s="133"/>
      <c r="L145" s="28"/>
      <c r="M145" s="134"/>
      <c r="T145" s="49"/>
      <c r="AT145" s="13" t="s">
        <v>168</v>
      </c>
      <c r="AU145" s="13" t="s">
        <v>69</v>
      </c>
    </row>
    <row r="146" spans="2:65" s="1" customFormat="1" ht="37.9" customHeight="1" x14ac:dyDescent="0.2">
      <c r="B146" s="28"/>
      <c r="C146" s="117" t="s">
        <v>228</v>
      </c>
      <c r="D146" s="117" t="s">
        <v>149</v>
      </c>
      <c r="E146" s="118" t="s">
        <v>268</v>
      </c>
      <c r="F146" s="119" t="s">
        <v>269</v>
      </c>
      <c r="G146" s="120" t="s">
        <v>227</v>
      </c>
      <c r="H146" s="121">
        <v>28</v>
      </c>
      <c r="I146" s="122"/>
      <c r="J146" s="123">
        <f>ROUND(I146*H146,2)</f>
        <v>0</v>
      </c>
      <c r="K146" s="119" t="s">
        <v>139</v>
      </c>
      <c r="L146" s="28"/>
      <c r="M146" s="124" t="s">
        <v>19</v>
      </c>
      <c r="N146" s="125" t="s">
        <v>40</v>
      </c>
      <c r="P146" s="113">
        <f>O146*H146</f>
        <v>0</v>
      </c>
      <c r="Q146" s="113">
        <v>0</v>
      </c>
      <c r="R146" s="113">
        <f>Q146*H146</f>
        <v>0</v>
      </c>
      <c r="S146" s="113">
        <v>0</v>
      </c>
      <c r="T146" s="114">
        <f>S146*H146</f>
        <v>0</v>
      </c>
      <c r="AR146" s="115" t="s">
        <v>142</v>
      </c>
      <c r="AT146" s="115" t="s">
        <v>149</v>
      </c>
      <c r="AU146" s="115" t="s">
        <v>69</v>
      </c>
      <c r="AY146" s="13" t="s">
        <v>141</v>
      </c>
      <c r="BE146" s="116">
        <f>IF(N146="základní",J146,0)</f>
        <v>0</v>
      </c>
      <c r="BF146" s="116">
        <f>IF(N146="snížená",J146,0)</f>
        <v>0</v>
      </c>
      <c r="BG146" s="116">
        <f>IF(N146="zákl. přenesená",J146,0)</f>
        <v>0</v>
      </c>
      <c r="BH146" s="116">
        <f>IF(N146="sníž. přenesená",J146,0)</f>
        <v>0</v>
      </c>
      <c r="BI146" s="116">
        <f>IF(N146="nulová",J146,0)</f>
        <v>0</v>
      </c>
      <c r="BJ146" s="13" t="s">
        <v>77</v>
      </c>
      <c r="BK146" s="116">
        <f>ROUND(I146*H146,2)</f>
        <v>0</v>
      </c>
      <c r="BL146" s="13" t="s">
        <v>142</v>
      </c>
      <c r="BM146" s="115" t="s">
        <v>295</v>
      </c>
    </row>
    <row r="147" spans="2:65" s="1" customFormat="1" ht="39" x14ac:dyDescent="0.2">
      <c r="B147" s="28"/>
      <c r="D147" s="131" t="s">
        <v>168</v>
      </c>
      <c r="F147" s="132" t="s">
        <v>776</v>
      </c>
      <c r="I147" s="133"/>
      <c r="L147" s="28"/>
      <c r="M147" s="134"/>
      <c r="T147" s="49"/>
      <c r="AT147" s="13" t="s">
        <v>168</v>
      </c>
      <c r="AU147" s="13" t="s">
        <v>69</v>
      </c>
    </row>
    <row r="148" spans="2:65" s="1" customFormat="1" ht="16.5" customHeight="1" x14ac:dyDescent="0.2">
      <c r="B148" s="28"/>
      <c r="C148" s="117" t="s">
        <v>297</v>
      </c>
      <c r="D148" s="117" t="s">
        <v>149</v>
      </c>
      <c r="E148" s="118" t="s">
        <v>281</v>
      </c>
      <c r="F148" s="119" t="s">
        <v>282</v>
      </c>
      <c r="G148" s="120" t="s">
        <v>138</v>
      </c>
      <c r="H148" s="121">
        <v>280</v>
      </c>
      <c r="I148" s="122"/>
      <c r="J148" s="123">
        <f>ROUND(I148*H148,2)</f>
        <v>0</v>
      </c>
      <c r="K148" s="119" t="s">
        <v>139</v>
      </c>
      <c r="L148" s="28"/>
      <c r="M148" s="124" t="s">
        <v>19</v>
      </c>
      <c r="N148" s="125" t="s">
        <v>40</v>
      </c>
      <c r="P148" s="113">
        <f>O148*H148</f>
        <v>0</v>
      </c>
      <c r="Q148" s="113">
        <v>0</v>
      </c>
      <c r="R148" s="113">
        <f>Q148*H148</f>
        <v>0</v>
      </c>
      <c r="S148" s="113">
        <v>0</v>
      </c>
      <c r="T148" s="114">
        <f>S148*H148</f>
        <v>0</v>
      </c>
      <c r="AR148" s="115" t="s">
        <v>142</v>
      </c>
      <c r="AT148" s="115" t="s">
        <v>149</v>
      </c>
      <c r="AU148" s="115" t="s">
        <v>69</v>
      </c>
      <c r="AY148" s="13" t="s">
        <v>141</v>
      </c>
      <c r="BE148" s="116">
        <f>IF(N148="základní",J148,0)</f>
        <v>0</v>
      </c>
      <c r="BF148" s="116">
        <f>IF(N148="snížená",J148,0)</f>
        <v>0</v>
      </c>
      <c r="BG148" s="116">
        <f>IF(N148="zákl. přenesená",J148,0)</f>
        <v>0</v>
      </c>
      <c r="BH148" s="116">
        <f>IF(N148="sníž. přenesená",J148,0)</f>
        <v>0</v>
      </c>
      <c r="BI148" s="116">
        <f>IF(N148="nulová",J148,0)</f>
        <v>0</v>
      </c>
      <c r="BJ148" s="13" t="s">
        <v>77</v>
      </c>
      <c r="BK148" s="116">
        <f>ROUND(I148*H148,2)</f>
        <v>0</v>
      </c>
      <c r="BL148" s="13" t="s">
        <v>142</v>
      </c>
      <c r="BM148" s="115" t="s">
        <v>300</v>
      </c>
    </row>
    <row r="149" spans="2:65" s="1" customFormat="1" ht="19.5" x14ac:dyDescent="0.2">
      <c r="B149" s="28"/>
      <c r="D149" s="131" t="s">
        <v>168</v>
      </c>
      <c r="F149" s="132" t="s">
        <v>773</v>
      </c>
      <c r="I149" s="133"/>
      <c r="L149" s="28"/>
      <c r="M149" s="134"/>
      <c r="T149" s="49"/>
      <c r="AT149" s="13" t="s">
        <v>168</v>
      </c>
      <c r="AU149" s="13" t="s">
        <v>69</v>
      </c>
    </row>
    <row r="150" spans="2:65" s="1" customFormat="1" ht="16.5" customHeight="1" x14ac:dyDescent="0.2">
      <c r="B150" s="28"/>
      <c r="C150" s="117" t="s">
        <v>231</v>
      </c>
      <c r="D150" s="117" t="s">
        <v>149</v>
      </c>
      <c r="E150" s="118" t="s">
        <v>285</v>
      </c>
      <c r="F150" s="119" t="s">
        <v>286</v>
      </c>
      <c r="G150" s="120" t="s">
        <v>138</v>
      </c>
      <c r="H150" s="121">
        <v>11</v>
      </c>
      <c r="I150" s="122"/>
      <c r="J150" s="123">
        <f>ROUND(I150*H150,2)</f>
        <v>0</v>
      </c>
      <c r="K150" s="119" t="s">
        <v>139</v>
      </c>
      <c r="L150" s="28"/>
      <c r="M150" s="124" t="s">
        <v>19</v>
      </c>
      <c r="N150" s="125" t="s">
        <v>40</v>
      </c>
      <c r="P150" s="113">
        <f>O150*H150</f>
        <v>0</v>
      </c>
      <c r="Q150" s="113">
        <v>0</v>
      </c>
      <c r="R150" s="113">
        <f>Q150*H150</f>
        <v>0</v>
      </c>
      <c r="S150" s="113">
        <v>0</v>
      </c>
      <c r="T150" s="114">
        <f>S150*H150</f>
        <v>0</v>
      </c>
      <c r="AR150" s="115" t="s">
        <v>142</v>
      </c>
      <c r="AT150" s="115" t="s">
        <v>149</v>
      </c>
      <c r="AU150" s="115" t="s">
        <v>69</v>
      </c>
      <c r="AY150" s="13" t="s">
        <v>141</v>
      </c>
      <c r="BE150" s="116">
        <f>IF(N150="základní",J150,0)</f>
        <v>0</v>
      </c>
      <c r="BF150" s="116">
        <f>IF(N150="snížená",J150,0)</f>
        <v>0</v>
      </c>
      <c r="BG150" s="116">
        <f>IF(N150="zákl. přenesená",J150,0)</f>
        <v>0</v>
      </c>
      <c r="BH150" s="116">
        <f>IF(N150="sníž. přenesená",J150,0)</f>
        <v>0</v>
      </c>
      <c r="BI150" s="116">
        <f>IF(N150="nulová",J150,0)</f>
        <v>0</v>
      </c>
      <c r="BJ150" s="13" t="s">
        <v>77</v>
      </c>
      <c r="BK150" s="116">
        <f>ROUND(I150*H150,2)</f>
        <v>0</v>
      </c>
      <c r="BL150" s="13" t="s">
        <v>142</v>
      </c>
      <c r="BM150" s="115" t="s">
        <v>303</v>
      </c>
    </row>
    <row r="151" spans="2:65" s="1" customFormat="1" ht="19.5" x14ac:dyDescent="0.2">
      <c r="B151" s="28"/>
      <c r="D151" s="131" t="s">
        <v>168</v>
      </c>
      <c r="F151" s="132" t="s">
        <v>598</v>
      </c>
      <c r="I151" s="133"/>
      <c r="L151" s="28"/>
      <c r="M151" s="134"/>
      <c r="T151" s="49"/>
      <c r="AT151" s="13" t="s">
        <v>168</v>
      </c>
      <c r="AU151" s="13" t="s">
        <v>69</v>
      </c>
    </row>
    <row r="152" spans="2:65" s="1" customFormat="1" ht="16.5" customHeight="1" x14ac:dyDescent="0.2">
      <c r="B152" s="28"/>
      <c r="C152" s="117" t="s">
        <v>305</v>
      </c>
      <c r="D152" s="117" t="s">
        <v>149</v>
      </c>
      <c r="E152" s="118" t="s">
        <v>290</v>
      </c>
      <c r="F152" s="119" t="s">
        <v>291</v>
      </c>
      <c r="G152" s="120" t="s">
        <v>138</v>
      </c>
      <c r="H152" s="121">
        <v>11</v>
      </c>
      <c r="I152" s="122"/>
      <c r="J152" s="123">
        <f>ROUND(I152*H152,2)</f>
        <v>0</v>
      </c>
      <c r="K152" s="119" t="s">
        <v>139</v>
      </c>
      <c r="L152" s="28"/>
      <c r="M152" s="124" t="s">
        <v>19</v>
      </c>
      <c r="N152" s="125" t="s">
        <v>40</v>
      </c>
      <c r="P152" s="113">
        <f>O152*H152</f>
        <v>0</v>
      </c>
      <c r="Q152" s="113">
        <v>0</v>
      </c>
      <c r="R152" s="113">
        <f>Q152*H152</f>
        <v>0</v>
      </c>
      <c r="S152" s="113">
        <v>0</v>
      </c>
      <c r="T152" s="114">
        <f>S152*H152</f>
        <v>0</v>
      </c>
      <c r="AR152" s="115" t="s">
        <v>142</v>
      </c>
      <c r="AT152" s="115" t="s">
        <v>149</v>
      </c>
      <c r="AU152" s="115" t="s">
        <v>69</v>
      </c>
      <c r="AY152" s="13" t="s">
        <v>141</v>
      </c>
      <c r="BE152" s="116">
        <f>IF(N152="základní",J152,0)</f>
        <v>0</v>
      </c>
      <c r="BF152" s="116">
        <f>IF(N152="snížená",J152,0)</f>
        <v>0</v>
      </c>
      <c r="BG152" s="116">
        <f>IF(N152="zákl. přenesená",J152,0)</f>
        <v>0</v>
      </c>
      <c r="BH152" s="116">
        <f>IF(N152="sníž. přenesená",J152,0)</f>
        <v>0</v>
      </c>
      <c r="BI152" s="116">
        <f>IF(N152="nulová",J152,0)</f>
        <v>0</v>
      </c>
      <c r="BJ152" s="13" t="s">
        <v>77</v>
      </c>
      <c r="BK152" s="116">
        <f>ROUND(I152*H152,2)</f>
        <v>0</v>
      </c>
      <c r="BL152" s="13" t="s">
        <v>142</v>
      </c>
      <c r="BM152" s="115" t="s">
        <v>308</v>
      </c>
    </row>
    <row r="153" spans="2:65" s="1" customFormat="1" ht="19.5" x14ac:dyDescent="0.2">
      <c r="B153" s="28"/>
      <c r="D153" s="131" t="s">
        <v>168</v>
      </c>
      <c r="F153" s="132" t="s">
        <v>598</v>
      </c>
      <c r="I153" s="133"/>
      <c r="L153" s="28"/>
      <c r="M153" s="134"/>
      <c r="T153" s="49"/>
      <c r="AT153" s="13" t="s">
        <v>168</v>
      </c>
      <c r="AU153" s="13" t="s">
        <v>69</v>
      </c>
    </row>
    <row r="154" spans="2:65" s="1" customFormat="1" ht="16.5" customHeight="1" x14ac:dyDescent="0.2">
      <c r="B154" s="28"/>
      <c r="C154" s="117" t="s">
        <v>236</v>
      </c>
      <c r="D154" s="117" t="s">
        <v>149</v>
      </c>
      <c r="E154" s="118" t="s">
        <v>293</v>
      </c>
      <c r="F154" s="119" t="s">
        <v>294</v>
      </c>
      <c r="G154" s="120" t="s">
        <v>138</v>
      </c>
      <c r="H154" s="121">
        <v>28</v>
      </c>
      <c r="I154" s="122"/>
      <c r="J154" s="123">
        <f>ROUND(I154*H154,2)</f>
        <v>0</v>
      </c>
      <c r="K154" s="119" t="s">
        <v>139</v>
      </c>
      <c r="L154" s="28"/>
      <c r="M154" s="124" t="s">
        <v>19</v>
      </c>
      <c r="N154" s="125" t="s">
        <v>40</v>
      </c>
      <c r="P154" s="113">
        <f>O154*H154</f>
        <v>0</v>
      </c>
      <c r="Q154" s="113">
        <v>0</v>
      </c>
      <c r="R154" s="113">
        <f>Q154*H154</f>
        <v>0</v>
      </c>
      <c r="S154" s="113">
        <v>0</v>
      </c>
      <c r="T154" s="114">
        <f>S154*H154</f>
        <v>0</v>
      </c>
      <c r="AR154" s="115" t="s">
        <v>142</v>
      </c>
      <c r="AT154" s="115" t="s">
        <v>149</v>
      </c>
      <c r="AU154" s="115" t="s">
        <v>69</v>
      </c>
      <c r="AY154" s="13" t="s">
        <v>141</v>
      </c>
      <c r="BE154" s="116">
        <f>IF(N154="základní",J154,0)</f>
        <v>0</v>
      </c>
      <c r="BF154" s="116">
        <f>IF(N154="snížená",J154,0)</f>
        <v>0</v>
      </c>
      <c r="BG154" s="116">
        <f>IF(N154="zákl. přenesená",J154,0)</f>
        <v>0</v>
      </c>
      <c r="BH154" s="116">
        <f>IF(N154="sníž. přenesená",J154,0)</f>
        <v>0</v>
      </c>
      <c r="BI154" s="116">
        <f>IF(N154="nulová",J154,0)</f>
        <v>0</v>
      </c>
      <c r="BJ154" s="13" t="s">
        <v>77</v>
      </c>
      <c r="BK154" s="116">
        <f>ROUND(I154*H154,2)</f>
        <v>0</v>
      </c>
      <c r="BL154" s="13" t="s">
        <v>142</v>
      </c>
      <c r="BM154" s="115" t="s">
        <v>309</v>
      </c>
    </row>
    <row r="155" spans="2:65" s="1" customFormat="1" ht="19.5" x14ac:dyDescent="0.2">
      <c r="B155" s="28"/>
      <c r="D155" s="131" t="s">
        <v>168</v>
      </c>
      <c r="F155" s="132" t="s">
        <v>599</v>
      </c>
      <c r="I155" s="133"/>
      <c r="L155" s="28"/>
      <c r="M155" s="134"/>
      <c r="T155" s="49"/>
      <c r="AT155" s="13" t="s">
        <v>168</v>
      </c>
      <c r="AU155" s="13" t="s">
        <v>69</v>
      </c>
    </row>
    <row r="156" spans="2:65" s="1" customFormat="1" ht="16.5" customHeight="1" x14ac:dyDescent="0.2">
      <c r="B156" s="28"/>
      <c r="C156" s="117" t="s">
        <v>311</v>
      </c>
      <c r="D156" s="117" t="s">
        <v>149</v>
      </c>
      <c r="E156" s="118" t="s">
        <v>298</v>
      </c>
      <c r="F156" s="119" t="s">
        <v>299</v>
      </c>
      <c r="G156" s="120" t="s">
        <v>138</v>
      </c>
      <c r="H156" s="121">
        <v>28</v>
      </c>
      <c r="I156" s="122"/>
      <c r="J156" s="123">
        <f>ROUND(I156*H156,2)</f>
        <v>0</v>
      </c>
      <c r="K156" s="119" t="s">
        <v>139</v>
      </c>
      <c r="L156" s="28"/>
      <c r="M156" s="124" t="s">
        <v>19</v>
      </c>
      <c r="N156" s="125" t="s">
        <v>40</v>
      </c>
      <c r="P156" s="113">
        <f>O156*H156</f>
        <v>0</v>
      </c>
      <c r="Q156" s="113">
        <v>0</v>
      </c>
      <c r="R156" s="113">
        <f>Q156*H156</f>
        <v>0</v>
      </c>
      <c r="S156" s="113">
        <v>0</v>
      </c>
      <c r="T156" s="114">
        <f>S156*H156</f>
        <v>0</v>
      </c>
      <c r="AR156" s="115" t="s">
        <v>142</v>
      </c>
      <c r="AT156" s="115" t="s">
        <v>149</v>
      </c>
      <c r="AU156" s="115" t="s">
        <v>69</v>
      </c>
      <c r="AY156" s="13" t="s">
        <v>141</v>
      </c>
      <c r="BE156" s="116">
        <f>IF(N156="základní",J156,0)</f>
        <v>0</v>
      </c>
      <c r="BF156" s="116">
        <f>IF(N156="snížená",J156,0)</f>
        <v>0</v>
      </c>
      <c r="BG156" s="116">
        <f>IF(N156="zákl. přenesená",J156,0)</f>
        <v>0</v>
      </c>
      <c r="BH156" s="116">
        <f>IF(N156="sníž. přenesená",J156,0)</f>
        <v>0</v>
      </c>
      <c r="BI156" s="116">
        <f>IF(N156="nulová",J156,0)</f>
        <v>0</v>
      </c>
      <c r="BJ156" s="13" t="s">
        <v>77</v>
      </c>
      <c r="BK156" s="116">
        <f>ROUND(I156*H156,2)</f>
        <v>0</v>
      </c>
      <c r="BL156" s="13" t="s">
        <v>142</v>
      </c>
      <c r="BM156" s="115" t="s">
        <v>313</v>
      </c>
    </row>
    <row r="157" spans="2:65" s="1" customFormat="1" ht="19.5" x14ac:dyDescent="0.2">
      <c r="B157" s="28"/>
      <c r="D157" s="131" t="s">
        <v>168</v>
      </c>
      <c r="F157" s="132" t="s">
        <v>599</v>
      </c>
      <c r="I157" s="133"/>
      <c r="L157" s="28"/>
      <c r="M157" s="134"/>
      <c r="T157" s="49"/>
      <c r="AT157" s="13" t="s">
        <v>168</v>
      </c>
      <c r="AU157" s="13" t="s">
        <v>69</v>
      </c>
    </row>
    <row r="158" spans="2:65" s="1" customFormat="1" ht="24.2" customHeight="1" x14ac:dyDescent="0.2">
      <c r="B158" s="28"/>
      <c r="C158" s="117" t="s">
        <v>240</v>
      </c>
      <c r="D158" s="117" t="s">
        <v>149</v>
      </c>
      <c r="E158" s="118" t="s">
        <v>301</v>
      </c>
      <c r="F158" s="119" t="s">
        <v>302</v>
      </c>
      <c r="G158" s="120" t="s">
        <v>138</v>
      </c>
      <c r="H158" s="121">
        <v>4</v>
      </c>
      <c r="I158" s="122"/>
      <c r="J158" s="123">
        <f>ROUND(I158*H158,2)</f>
        <v>0</v>
      </c>
      <c r="K158" s="119" t="s">
        <v>139</v>
      </c>
      <c r="L158" s="28"/>
      <c r="M158" s="124" t="s">
        <v>19</v>
      </c>
      <c r="N158" s="125" t="s">
        <v>40</v>
      </c>
      <c r="P158" s="113">
        <f>O158*H158</f>
        <v>0</v>
      </c>
      <c r="Q158" s="113">
        <v>0</v>
      </c>
      <c r="R158" s="113">
        <f>Q158*H158</f>
        <v>0</v>
      </c>
      <c r="S158" s="113">
        <v>0</v>
      </c>
      <c r="T158" s="114">
        <f>S158*H158</f>
        <v>0</v>
      </c>
      <c r="AR158" s="115" t="s">
        <v>142</v>
      </c>
      <c r="AT158" s="115" t="s">
        <v>149</v>
      </c>
      <c r="AU158" s="115" t="s">
        <v>69</v>
      </c>
      <c r="AY158" s="13" t="s">
        <v>141</v>
      </c>
      <c r="BE158" s="116">
        <f>IF(N158="základní",J158,0)</f>
        <v>0</v>
      </c>
      <c r="BF158" s="116">
        <f>IF(N158="snížená",J158,0)</f>
        <v>0</v>
      </c>
      <c r="BG158" s="116">
        <f>IF(N158="zákl. přenesená",J158,0)</f>
        <v>0</v>
      </c>
      <c r="BH158" s="116">
        <f>IF(N158="sníž. přenesená",J158,0)</f>
        <v>0</v>
      </c>
      <c r="BI158" s="116">
        <f>IF(N158="nulová",J158,0)</f>
        <v>0</v>
      </c>
      <c r="BJ158" s="13" t="s">
        <v>77</v>
      </c>
      <c r="BK158" s="116">
        <f>ROUND(I158*H158,2)</f>
        <v>0</v>
      </c>
      <c r="BL158" s="13" t="s">
        <v>142</v>
      </c>
      <c r="BM158" s="115" t="s">
        <v>316</v>
      </c>
    </row>
    <row r="159" spans="2:65" s="1" customFormat="1" ht="19.5" x14ac:dyDescent="0.2">
      <c r="B159" s="28"/>
      <c r="D159" s="131" t="s">
        <v>168</v>
      </c>
      <c r="F159" s="132" t="s">
        <v>600</v>
      </c>
      <c r="I159" s="133"/>
      <c r="L159" s="28"/>
      <c r="M159" s="134"/>
      <c r="T159" s="49"/>
      <c r="AT159" s="13" t="s">
        <v>168</v>
      </c>
      <c r="AU159" s="13" t="s">
        <v>69</v>
      </c>
    </row>
    <row r="160" spans="2:65" s="1" customFormat="1" ht="37.9" customHeight="1" x14ac:dyDescent="0.2">
      <c r="B160" s="28"/>
      <c r="C160" s="117" t="s">
        <v>318</v>
      </c>
      <c r="D160" s="117" t="s">
        <v>149</v>
      </c>
      <c r="E160" s="118" t="s">
        <v>306</v>
      </c>
      <c r="F160" s="119" t="s">
        <v>307</v>
      </c>
      <c r="G160" s="120" t="s">
        <v>138</v>
      </c>
      <c r="H160" s="121">
        <v>4</v>
      </c>
      <c r="I160" s="122"/>
      <c r="J160" s="123">
        <f>ROUND(I160*H160,2)</f>
        <v>0</v>
      </c>
      <c r="K160" s="119" t="s">
        <v>139</v>
      </c>
      <c r="L160" s="28"/>
      <c r="M160" s="124" t="s">
        <v>19</v>
      </c>
      <c r="N160" s="125" t="s">
        <v>40</v>
      </c>
      <c r="P160" s="113">
        <f>O160*H160</f>
        <v>0</v>
      </c>
      <c r="Q160" s="113">
        <v>0</v>
      </c>
      <c r="R160" s="113">
        <f>Q160*H160</f>
        <v>0</v>
      </c>
      <c r="S160" s="113">
        <v>0</v>
      </c>
      <c r="T160" s="114">
        <f>S160*H160</f>
        <v>0</v>
      </c>
      <c r="AR160" s="115" t="s">
        <v>142</v>
      </c>
      <c r="AT160" s="115" t="s">
        <v>149</v>
      </c>
      <c r="AU160" s="115" t="s">
        <v>69</v>
      </c>
      <c r="AY160" s="13" t="s">
        <v>141</v>
      </c>
      <c r="BE160" s="116">
        <f>IF(N160="základní",J160,0)</f>
        <v>0</v>
      </c>
      <c r="BF160" s="116">
        <f>IF(N160="snížená",J160,0)</f>
        <v>0</v>
      </c>
      <c r="BG160" s="116">
        <f>IF(N160="zákl. přenesená",J160,0)</f>
        <v>0</v>
      </c>
      <c r="BH160" s="116">
        <f>IF(N160="sníž. přenesená",J160,0)</f>
        <v>0</v>
      </c>
      <c r="BI160" s="116">
        <f>IF(N160="nulová",J160,0)</f>
        <v>0</v>
      </c>
      <c r="BJ160" s="13" t="s">
        <v>77</v>
      </c>
      <c r="BK160" s="116">
        <f>ROUND(I160*H160,2)</f>
        <v>0</v>
      </c>
      <c r="BL160" s="13" t="s">
        <v>142</v>
      </c>
      <c r="BM160" s="115" t="s">
        <v>321</v>
      </c>
    </row>
    <row r="161" spans="2:65" s="1" customFormat="1" ht="19.5" x14ac:dyDescent="0.2">
      <c r="B161" s="28"/>
      <c r="D161" s="131" t="s">
        <v>168</v>
      </c>
      <c r="F161" s="132" t="s">
        <v>600</v>
      </c>
      <c r="I161" s="133"/>
      <c r="L161" s="28"/>
      <c r="M161" s="134"/>
      <c r="T161" s="49"/>
      <c r="AT161" s="13" t="s">
        <v>168</v>
      </c>
      <c r="AU161" s="13" t="s">
        <v>69</v>
      </c>
    </row>
    <row r="162" spans="2:65" s="1" customFormat="1" ht="16.5" customHeight="1" x14ac:dyDescent="0.2">
      <c r="B162" s="28"/>
      <c r="C162" s="117" t="s">
        <v>242</v>
      </c>
      <c r="D162" s="117" t="s">
        <v>149</v>
      </c>
      <c r="E162" s="118" t="s">
        <v>159</v>
      </c>
      <c r="F162" s="119" t="s">
        <v>160</v>
      </c>
      <c r="G162" s="120" t="s">
        <v>138</v>
      </c>
      <c r="H162" s="121">
        <v>20</v>
      </c>
      <c r="I162" s="122"/>
      <c r="J162" s="123">
        <f>ROUND(I162*H162,2)</f>
        <v>0</v>
      </c>
      <c r="K162" s="119" t="s">
        <v>139</v>
      </c>
      <c r="L162" s="28"/>
      <c r="M162" s="124" t="s">
        <v>19</v>
      </c>
      <c r="N162" s="125" t="s">
        <v>40</v>
      </c>
      <c r="P162" s="113">
        <f>O162*H162</f>
        <v>0</v>
      </c>
      <c r="Q162" s="113">
        <v>0</v>
      </c>
      <c r="R162" s="113">
        <f>Q162*H162</f>
        <v>0</v>
      </c>
      <c r="S162" s="113">
        <v>0</v>
      </c>
      <c r="T162" s="114">
        <f>S162*H162</f>
        <v>0</v>
      </c>
      <c r="AR162" s="115" t="s">
        <v>142</v>
      </c>
      <c r="AT162" s="115" t="s">
        <v>149</v>
      </c>
      <c r="AU162" s="115" t="s">
        <v>69</v>
      </c>
      <c r="AY162" s="13" t="s">
        <v>141</v>
      </c>
      <c r="BE162" s="116">
        <f>IF(N162="základní",J162,0)</f>
        <v>0</v>
      </c>
      <c r="BF162" s="116">
        <f>IF(N162="snížená",J162,0)</f>
        <v>0</v>
      </c>
      <c r="BG162" s="116">
        <f>IF(N162="zákl. přenesená",J162,0)</f>
        <v>0</v>
      </c>
      <c r="BH162" s="116">
        <f>IF(N162="sníž. přenesená",J162,0)</f>
        <v>0</v>
      </c>
      <c r="BI162" s="116">
        <f>IF(N162="nulová",J162,0)</f>
        <v>0</v>
      </c>
      <c r="BJ162" s="13" t="s">
        <v>77</v>
      </c>
      <c r="BK162" s="116">
        <f>ROUND(I162*H162,2)</f>
        <v>0</v>
      </c>
      <c r="BL162" s="13" t="s">
        <v>142</v>
      </c>
      <c r="BM162" s="115" t="s">
        <v>322</v>
      </c>
    </row>
    <row r="163" spans="2:65" s="1" customFormat="1" ht="19.5" x14ac:dyDescent="0.2">
      <c r="B163" s="28"/>
      <c r="D163" s="131" t="s">
        <v>168</v>
      </c>
      <c r="F163" s="132" t="s">
        <v>601</v>
      </c>
      <c r="I163" s="133"/>
      <c r="L163" s="28"/>
      <c r="M163" s="134"/>
      <c r="T163" s="49"/>
      <c r="AT163" s="13" t="s">
        <v>168</v>
      </c>
      <c r="AU163" s="13" t="s">
        <v>69</v>
      </c>
    </row>
    <row r="164" spans="2:65" s="1" customFormat="1" ht="44.25" customHeight="1" x14ac:dyDescent="0.2">
      <c r="B164" s="28"/>
      <c r="C164" s="117" t="s">
        <v>323</v>
      </c>
      <c r="D164" s="117" t="s">
        <v>149</v>
      </c>
      <c r="E164" s="118" t="s">
        <v>156</v>
      </c>
      <c r="F164" s="119" t="s">
        <v>312</v>
      </c>
      <c r="G164" s="120" t="s">
        <v>138</v>
      </c>
      <c r="H164" s="121">
        <v>20</v>
      </c>
      <c r="I164" s="122"/>
      <c r="J164" s="123">
        <f>ROUND(I164*H164,2)</f>
        <v>0</v>
      </c>
      <c r="K164" s="119" t="s">
        <v>139</v>
      </c>
      <c r="L164" s="28"/>
      <c r="M164" s="124" t="s">
        <v>19</v>
      </c>
      <c r="N164" s="125" t="s">
        <v>40</v>
      </c>
      <c r="P164" s="113">
        <f>O164*H164</f>
        <v>0</v>
      </c>
      <c r="Q164" s="113">
        <v>0</v>
      </c>
      <c r="R164" s="113">
        <f>Q164*H164</f>
        <v>0</v>
      </c>
      <c r="S164" s="113">
        <v>0</v>
      </c>
      <c r="T164" s="114">
        <f>S164*H164</f>
        <v>0</v>
      </c>
      <c r="AR164" s="115" t="s">
        <v>142</v>
      </c>
      <c r="AT164" s="115" t="s">
        <v>149</v>
      </c>
      <c r="AU164" s="115" t="s">
        <v>69</v>
      </c>
      <c r="AY164" s="13" t="s">
        <v>141</v>
      </c>
      <c r="BE164" s="116">
        <f>IF(N164="základní",J164,0)</f>
        <v>0</v>
      </c>
      <c r="BF164" s="116">
        <f>IF(N164="snížená",J164,0)</f>
        <v>0</v>
      </c>
      <c r="BG164" s="116">
        <f>IF(N164="zákl. přenesená",J164,0)</f>
        <v>0</v>
      </c>
      <c r="BH164" s="116">
        <f>IF(N164="sníž. přenesená",J164,0)</f>
        <v>0</v>
      </c>
      <c r="BI164" s="116">
        <f>IF(N164="nulová",J164,0)</f>
        <v>0</v>
      </c>
      <c r="BJ164" s="13" t="s">
        <v>77</v>
      </c>
      <c r="BK164" s="116">
        <f>ROUND(I164*H164,2)</f>
        <v>0</v>
      </c>
      <c r="BL164" s="13" t="s">
        <v>142</v>
      </c>
      <c r="BM164" s="115" t="s">
        <v>326</v>
      </c>
    </row>
    <row r="165" spans="2:65" s="1" customFormat="1" ht="19.5" x14ac:dyDescent="0.2">
      <c r="B165" s="28"/>
      <c r="D165" s="131" t="s">
        <v>168</v>
      </c>
      <c r="F165" s="132" t="s">
        <v>601</v>
      </c>
      <c r="I165" s="133"/>
      <c r="L165" s="28"/>
      <c r="M165" s="134"/>
      <c r="T165" s="49"/>
      <c r="AT165" s="13" t="s">
        <v>168</v>
      </c>
      <c r="AU165" s="13" t="s">
        <v>69</v>
      </c>
    </row>
    <row r="166" spans="2:65" s="1" customFormat="1" ht="44.25" customHeight="1" x14ac:dyDescent="0.2">
      <c r="B166" s="28"/>
      <c r="C166" s="117" t="s">
        <v>247</v>
      </c>
      <c r="D166" s="117" t="s">
        <v>149</v>
      </c>
      <c r="E166" s="118" t="s">
        <v>314</v>
      </c>
      <c r="F166" s="119" t="s">
        <v>315</v>
      </c>
      <c r="G166" s="120" t="s">
        <v>180</v>
      </c>
      <c r="H166" s="121">
        <v>127.88</v>
      </c>
      <c r="I166" s="122"/>
      <c r="J166" s="123">
        <f>ROUND(I166*H166,2)</f>
        <v>0</v>
      </c>
      <c r="K166" s="119" t="s">
        <v>139</v>
      </c>
      <c r="L166" s="28"/>
      <c r="M166" s="124" t="s">
        <v>19</v>
      </c>
      <c r="N166" s="125" t="s">
        <v>40</v>
      </c>
      <c r="P166" s="113">
        <f>O166*H166</f>
        <v>0</v>
      </c>
      <c r="Q166" s="113">
        <v>0</v>
      </c>
      <c r="R166" s="113">
        <f>Q166*H166</f>
        <v>0</v>
      </c>
      <c r="S166" s="113">
        <v>0</v>
      </c>
      <c r="T166" s="114">
        <f>S166*H166</f>
        <v>0</v>
      </c>
      <c r="AR166" s="115" t="s">
        <v>142</v>
      </c>
      <c r="AT166" s="115" t="s">
        <v>149</v>
      </c>
      <c r="AU166" s="115" t="s">
        <v>69</v>
      </c>
      <c r="AY166" s="13" t="s">
        <v>141</v>
      </c>
      <c r="BE166" s="116">
        <f>IF(N166="základní",J166,0)</f>
        <v>0</v>
      </c>
      <c r="BF166" s="116">
        <f>IF(N166="snížená",J166,0)</f>
        <v>0</v>
      </c>
      <c r="BG166" s="116">
        <f>IF(N166="zákl. přenesená",J166,0)</f>
        <v>0</v>
      </c>
      <c r="BH166" s="116">
        <f>IF(N166="sníž. přenesená",J166,0)</f>
        <v>0</v>
      </c>
      <c r="BI166" s="116">
        <f>IF(N166="nulová",J166,0)</f>
        <v>0</v>
      </c>
      <c r="BJ166" s="13" t="s">
        <v>77</v>
      </c>
      <c r="BK166" s="116">
        <f>ROUND(I166*H166,2)</f>
        <v>0</v>
      </c>
      <c r="BL166" s="13" t="s">
        <v>142</v>
      </c>
      <c r="BM166" s="115" t="s">
        <v>330</v>
      </c>
    </row>
    <row r="167" spans="2:65" s="1" customFormat="1" ht="19.5" x14ac:dyDescent="0.2">
      <c r="B167" s="28"/>
      <c r="D167" s="131" t="s">
        <v>168</v>
      </c>
      <c r="F167" s="132" t="s">
        <v>317</v>
      </c>
      <c r="I167" s="133"/>
      <c r="L167" s="28"/>
      <c r="M167" s="134"/>
      <c r="T167" s="49"/>
      <c r="AT167" s="13" t="s">
        <v>168</v>
      </c>
      <c r="AU167" s="13" t="s">
        <v>69</v>
      </c>
    </row>
    <row r="168" spans="2:65" s="1" customFormat="1" ht="24.2" customHeight="1" x14ac:dyDescent="0.2">
      <c r="B168" s="28"/>
      <c r="C168" s="117" t="s">
        <v>420</v>
      </c>
      <c r="D168" s="117" t="s">
        <v>149</v>
      </c>
      <c r="E168" s="118" t="s">
        <v>319</v>
      </c>
      <c r="F168" s="119" t="s">
        <v>320</v>
      </c>
      <c r="G168" s="120" t="s">
        <v>180</v>
      </c>
      <c r="H168" s="121">
        <v>127.88</v>
      </c>
      <c r="I168" s="122"/>
      <c r="J168" s="123">
        <f>ROUND(I168*H168,2)</f>
        <v>0</v>
      </c>
      <c r="K168" s="119" t="s">
        <v>139</v>
      </c>
      <c r="L168" s="28"/>
      <c r="M168" s="124" t="s">
        <v>19</v>
      </c>
      <c r="N168" s="125" t="s">
        <v>40</v>
      </c>
      <c r="P168" s="113">
        <f>O168*H168</f>
        <v>0</v>
      </c>
      <c r="Q168" s="113">
        <v>0</v>
      </c>
      <c r="R168" s="113">
        <f>Q168*H168</f>
        <v>0</v>
      </c>
      <c r="S168" s="113">
        <v>0</v>
      </c>
      <c r="T168" s="114">
        <f>S168*H168</f>
        <v>0</v>
      </c>
      <c r="AR168" s="115" t="s">
        <v>142</v>
      </c>
      <c r="AT168" s="115" t="s">
        <v>149</v>
      </c>
      <c r="AU168" s="115" t="s">
        <v>69</v>
      </c>
      <c r="AY168" s="13" t="s">
        <v>141</v>
      </c>
      <c r="BE168" s="116">
        <f>IF(N168="základní",J168,0)</f>
        <v>0</v>
      </c>
      <c r="BF168" s="116">
        <f>IF(N168="snížená",J168,0)</f>
        <v>0</v>
      </c>
      <c r="BG168" s="116">
        <f>IF(N168="zákl. přenesená",J168,0)</f>
        <v>0</v>
      </c>
      <c r="BH168" s="116">
        <f>IF(N168="sníž. přenesená",J168,0)</f>
        <v>0</v>
      </c>
      <c r="BI168" s="116">
        <f>IF(N168="nulová",J168,0)</f>
        <v>0</v>
      </c>
      <c r="BJ168" s="13" t="s">
        <v>77</v>
      </c>
      <c r="BK168" s="116">
        <f>ROUND(I168*H168,2)</f>
        <v>0</v>
      </c>
      <c r="BL168" s="13" t="s">
        <v>142</v>
      </c>
      <c r="BM168" s="115" t="s">
        <v>421</v>
      </c>
    </row>
    <row r="169" spans="2:65" s="1" customFormat="1" ht="19.5" x14ac:dyDescent="0.2">
      <c r="B169" s="28"/>
      <c r="D169" s="131" t="s">
        <v>168</v>
      </c>
      <c r="F169" s="132" t="s">
        <v>317</v>
      </c>
      <c r="I169" s="133"/>
      <c r="L169" s="28"/>
      <c r="M169" s="134"/>
      <c r="T169" s="49"/>
      <c r="AT169" s="13" t="s">
        <v>168</v>
      </c>
      <c r="AU169" s="13" t="s">
        <v>69</v>
      </c>
    </row>
    <row r="170" spans="2:65" s="1" customFormat="1" ht="55.5" customHeight="1" x14ac:dyDescent="0.2">
      <c r="B170" s="28"/>
      <c r="C170" s="117" t="s">
        <v>252</v>
      </c>
      <c r="D170" s="117" t="s">
        <v>149</v>
      </c>
      <c r="E170" s="118" t="s">
        <v>234</v>
      </c>
      <c r="F170" s="119" t="s">
        <v>235</v>
      </c>
      <c r="G170" s="120" t="s">
        <v>180</v>
      </c>
      <c r="H170" s="121">
        <v>127.88</v>
      </c>
      <c r="I170" s="122"/>
      <c r="J170" s="123">
        <f>ROUND(I170*H170,2)</f>
        <v>0</v>
      </c>
      <c r="K170" s="119" t="s">
        <v>139</v>
      </c>
      <c r="L170" s="28"/>
      <c r="M170" s="124" t="s">
        <v>19</v>
      </c>
      <c r="N170" s="125" t="s">
        <v>40</v>
      </c>
      <c r="P170" s="113">
        <f>O170*H170</f>
        <v>0</v>
      </c>
      <c r="Q170" s="113">
        <v>0</v>
      </c>
      <c r="R170" s="113">
        <f>Q170*H170</f>
        <v>0</v>
      </c>
      <c r="S170" s="113">
        <v>0</v>
      </c>
      <c r="T170" s="114">
        <f>S170*H170</f>
        <v>0</v>
      </c>
      <c r="AR170" s="115" t="s">
        <v>142</v>
      </c>
      <c r="AT170" s="115" t="s">
        <v>149</v>
      </c>
      <c r="AU170" s="115" t="s">
        <v>69</v>
      </c>
      <c r="AY170" s="13" t="s">
        <v>141</v>
      </c>
      <c r="BE170" s="116">
        <f>IF(N170="základní",J170,0)</f>
        <v>0</v>
      </c>
      <c r="BF170" s="116">
        <f>IF(N170="snížená",J170,0)</f>
        <v>0</v>
      </c>
      <c r="BG170" s="116">
        <f>IF(N170="zákl. přenesená",J170,0)</f>
        <v>0</v>
      </c>
      <c r="BH170" s="116">
        <f>IF(N170="sníž. přenesená",J170,0)</f>
        <v>0</v>
      </c>
      <c r="BI170" s="116">
        <f>IF(N170="nulová",J170,0)</f>
        <v>0</v>
      </c>
      <c r="BJ170" s="13" t="s">
        <v>77</v>
      </c>
      <c r="BK170" s="116">
        <f>ROUND(I170*H170,2)</f>
        <v>0</v>
      </c>
      <c r="BL170" s="13" t="s">
        <v>142</v>
      </c>
      <c r="BM170" s="115" t="s">
        <v>423</v>
      </c>
    </row>
    <row r="171" spans="2:65" s="1" customFormat="1" ht="19.5" x14ac:dyDescent="0.2">
      <c r="B171" s="28"/>
      <c r="D171" s="131" t="s">
        <v>168</v>
      </c>
      <c r="F171" s="132" t="s">
        <v>317</v>
      </c>
      <c r="I171" s="133"/>
      <c r="L171" s="28"/>
      <c r="M171" s="134"/>
      <c r="T171" s="49"/>
      <c r="AT171" s="13" t="s">
        <v>168</v>
      </c>
      <c r="AU171" s="13" t="s">
        <v>69</v>
      </c>
    </row>
    <row r="172" spans="2:65" s="1" customFormat="1" ht="44.25" customHeight="1" x14ac:dyDescent="0.2">
      <c r="B172" s="28"/>
      <c r="C172" s="117" t="s">
        <v>425</v>
      </c>
      <c r="D172" s="117" t="s">
        <v>149</v>
      </c>
      <c r="E172" s="118" t="s">
        <v>324</v>
      </c>
      <c r="F172" s="119" t="s">
        <v>325</v>
      </c>
      <c r="G172" s="120" t="s">
        <v>138</v>
      </c>
      <c r="H172" s="121">
        <v>8</v>
      </c>
      <c r="I172" s="122"/>
      <c r="J172" s="123">
        <f>ROUND(I172*H172,2)</f>
        <v>0</v>
      </c>
      <c r="K172" s="119" t="s">
        <v>139</v>
      </c>
      <c r="L172" s="28"/>
      <c r="M172" s="124" t="s">
        <v>19</v>
      </c>
      <c r="N172" s="125" t="s">
        <v>40</v>
      </c>
      <c r="P172" s="113">
        <f>O172*H172</f>
        <v>0</v>
      </c>
      <c r="Q172" s="113">
        <v>0</v>
      </c>
      <c r="R172" s="113">
        <f>Q172*H172</f>
        <v>0</v>
      </c>
      <c r="S172" s="113">
        <v>0</v>
      </c>
      <c r="T172" s="114">
        <f>S172*H172</f>
        <v>0</v>
      </c>
      <c r="AR172" s="115" t="s">
        <v>142</v>
      </c>
      <c r="AT172" s="115" t="s">
        <v>149</v>
      </c>
      <c r="AU172" s="115" t="s">
        <v>69</v>
      </c>
      <c r="AY172" s="13" t="s">
        <v>141</v>
      </c>
      <c r="BE172" s="116">
        <f>IF(N172="základní",J172,0)</f>
        <v>0</v>
      </c>
      <c r="BF172" s="116">
        <f>IF(N172="snížená",J172,0)</f>
        <v>0</v>
      </c>
      <c r="BG172" s="116">
        <f>IF(N172="zákl. přenesená",J172,0)</f>
        <v>0</v>
      </c>
      <c r="BH172" s="116">
        <f>IF(N172="sníž. přenesená",J172,0)</f>
        <v>0</v>
      </c>
      <c r="BI172" s="116">
        <f>IF(N172="nulová",J172,0)</f>
        <v>0</v>
      </c>
      <c r="BJ172" s="13" t="s">
        <v>77</v>
      </c>
      <c r="BK172" s="116">
        <f>ROUND(I172*H172,2)</f>
        <v>0</v>
      </c>
      <c r="BL172" s="13" t="s">
        <v>142</v>
      </c>
      <c r="BM172" s="115" t="s">
        <v>426</v>
      </c>
    </row>
    <row r="173" spans="2:65" s="1" customFormat="1" ht="19.5" x14ac:dyDescent="0.2">
      <c r="B173" s="28"/>
      <c r="D173" s="131" t="s">
        <v>168</v>
      </c>
      <c r="F173" s="132" t="s">
        <v>327</v>
      </c>
      <c r="I173" s="133"/>
      <c r="L173" s="28"/>
      <c r="M173" s="134"/>
      <c r="T173" s="49"/>
      <c r="AT173" s="13" t="s">
        <v>168</v>
      </c>
      <c r="AU173" s="13" t="s">
        <v>69</v>
      </c>
    </row>
    <row r="174" spans="2:65" s="1" customFormat="1" ht="44.25" customHeight="1" x14ac:dyDescent="0.2">
      <c r="B174" s="28"/>
      <c r="C174" s="117" t="s">
        <v>256</v>
      </c>
      <c r="D174" s="117" t="s">
        <v>149</v>
      </c>
      <c r="E174" s="118" t="s">
        <v>328</v>
      </c>
      <c r="F174" s="119" t="s">
        <v>329</v>
      </c>
      <c r="G174" s="120" t="s">
        <v>138</v>
      </c>
      <c r="H174" s="121">
        <v>11</v>
      </c>
      <c r="I174" s="122"/>
      <c r="J174" s="123">
        <f>ROUND(I174*H174,2)</f>
        <v>0</v>
      </c>
      <c r="K174" s="119" t="s">
        <v>139</v>
      </c>
      <c r="L174" s="28"/>
      <c r="M174" s="124" t="s">
        <v>19</v>
      </c>
      <c r="N174" s="125" t="s">
        <v>40</v>
      </c>
      <c r="P174" s="113">
        <f>O174*H174</f>
        <v>0</v>
      </c>
      <c r="Q174" s="113">
        <v>0</v>
      </c>
      <c r="R174" s="113">
        <f>Q174*H174</f>
        <v>0</v>
      </c>
      <c r="S174" s="113">
        <v>0</v>
      </c>
      <c r="T174" s="114">
        <f>S174*H174</f>
        <v>0</v>
      </c>
      <c r="AR174" s="115" t="s">
        <v>142</v>
      </c>
      <c r="AT174" s="115" t="s">
        <v>149</v>
      </c>
      <c r="AU174" s="115" t="s">
        <v>69</v>
      </c>
      <c r="AY174" s="13" t="s">
        <v>141</v>
      </c>
      <c r="BE174" s="116">
        <f>IF(N174="základní",J174,0)</f>
        <v>0</v>
      </c>
      <c r="BF174" s="116">
        <f>IF(N174="snížená",J174,0)</f>
        <v>0</v>
      </c>
      <c r="BG174" s="116">
        <f>IF(N174="zákl. přenesená",J174,0)</f>
        <v>0</v>
      </c>
      <c r="BH174" s="116">
        <f>IF(N174="sníž. přenesená",J174,0)</f>
        <v>0</v>
      </c>
      <c r="BI174" s="116">
        <f>IF(N174="nulová",J174,0)</f>
        <v>0</v>
      </c>
      <c r="BJ174" s="13" t="s">
        <v>77</v>
      </c>
      <c r="BK174" s="116">
        <f>ROUND(I174*H174,2)</f>
        <v>0</v>
      </c>
      <c r="BL174" s="13" t="s">
        <v>142</v>
      </c>
      <c r="BM174" s="115" t="s">
        <v>429</v>
      </c>
    </row>
    <row r="175" spans="2:65" s="1" customFormat="1" ht="29.25" x14ac:dyDescent="0.2">
      <c r="B175" s="28"/>
      <c r="D175" s="131" t="s">
        <v>168</v>
      </c>
      <c r="F175" s="132" t="s">
        <v>331</v>
      </c>
      <c r="I175" s="133"/>
      <c r="L175" s="28"/>
      <c r="M175" s="135"/>
      <c r="N175" s="128"/>
      <c r="O175" s="128"/>
      <c r="P175" s="128"/>
      <c r="Q175" s="128"/>
      <c r="R175" s="128"/>
      <c r="S175" s="128"/>
      <c r="T175" s="136"/>
      <c r="AT175" s="13" t="s">
        <v>168</v>
      </c>
      <c r="AU175" s="13" t="s">
        <v>69</v>
      </c>
    </row>
    <row r="176" spans="2:65" s="1" customFormat="1" ht="6.95" customHeight="1" x14ac:dyDescent="0.2">
      <c r="B176" s="37"/>
      <c r="C176" s="38"/>
      <c r="D176" s="38"/>
      <c r="E176" s="38"/>
      <c r="F176" s="38"/>
      <c r="G176" s="38"/>
      <c r="H176" s="38"/>
      <c r="I176" s="38"/>
      <c r="J176" s="38"/>
      <c r="K176" s="38"/>
      <c r="L176" s="28"/>
    </row>
  </sheetData>
  <sheetProtection algorithmName="SHA-512" hashValue="yfd092ecrJSI2L/5n6hvERix7mDh8ukWkWbdqqHYcYW8/PTFn81HN6dZly3OvUE96euKUS21cOQQFmio37tupQ==" saltValue="y3x1WD+naSo2XBFyM2i6g7MnJtI4SeOUX7mn0k2uX5XNfYSc8Hh/HsScBli34sqFfRGZlIucvz0k8MMx0wvRwA==" spinCount="100000" sheet="1" objects="1" scenarios="1" formatColumns="0" formatRows="0" autoFilter="0"/>
  <autoFilter ref="C78:K175" xr:uid="{00000000-0009-0000-0000-000008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29</vt:i4>
      </vt:variant>
    </vt:vector>
  </HeadingPairs>
  <TitlesOfParts>
    <vt:vector size="44" baseType="lpstr">
      <vt:lpstr>Rekapitulace stavby</vt:lpstr>
      <vt:lpstr>PS 01 - Práce na zařízení...</vt:lpstr>
      <vt:lpstr>SO 01 - Práce na  žel. sv...</vt:lpstr>
      <vt:lpstr>SO 02 - Práce na žel. svr...</vt:lpstr>
      <vt:lpstr>So 03 - Práce na žel. svr...</vt:lpstr>
      <vt:lpstr>SO 04 - Práce na žel. svr...</vt:lpstr>
      <vt:lpstr>SO 05 - Práce na žel. svr...</vt:lpstr>
      <vt:lpstr>SO 06 - Práce na žel. svr...</vt:lpstr>
      <vt:lpstr>SO 07 - Práce na žel. svr...</vt:lpstr>
      <vt:lpstr>SO 08 - Rekonstrukce žel....</vt:lpstr>
      <vt:lpstr>So 09 - Rekonstrukce žel....</vt:lpstr>
      <vt:lpstr>SO 10 - Rekonstrukce žel....</vt:lpstr>
      <vt:lpstr>SO 11 - Materiál objednat...</vt:lpstr>
      <vt:lpstr>VON - VON</vt:lpstr>
      <vt:lpstr>Pokyny pro vyplnění</vt:lpstr>
      <vt:lpstr>'PS 01 - Práce na zařízení...'!Názvy_tisku</vt:lpstr>
      <vt:lpstr>'Rekapitulace stavby'!Názvy_tisku</vt:lpstr>
      <vt:lpstr>'SO 01 - Práce na  žel. sv...'!Názvy_tisku</vt:lpstr>
      <vt:lpstr>'SO 02 - Práce na žel. svr...'!Názvy_tisku</vt:lpstr>
      <vt:lpstr>'So 03 - Práce na žel. svr...'!Názvy_tisku</vt:lpstr>
      <vt:lpstr>'SO 04 - Práce na žel. svr...'!Názvy_tisku</vt:lpstr>
      <vt:lpstr>'SO 05 - Práce na žel. svr...'!Názvy_tisku</vt:lpstr>
      <vt:lpstr>'SO 06 - Práce na žel. svr...'!Názvy_tisku</vt:lpstr>
      <vt:lpstr>'SO 07 - Práce na žel. svr...'!Názvy_tisku</vt:lpstr>
      <vt:lpstr>'SO 08 - Rekonstrukce žel....'!Názvy_tisku</vt:lpstr>
      <vt:lpstr>'So 09 - Rekonstrukce žel....'!Názvy_tisku</vt:lpstr>
      <vt:lpstr>'SO 10 - Rekonstrukce žel....'!Názvy_tisku</vt:lpstr>
      <vt:lpstr>'SO 11 - Materiál objednat...'!Názvy_tisku</vt:lpstr>
      <vt:lpstr>'VON - VON'!Názvy_tisku</vt:lpstr>
      <vt:lpstr>'Pokyny pro vyplnění'!Oblast_tisku</vt:lpstr>
      <vt:lpstr>'PS 01 - Práce na zařízení...'!Oblast_tisku</vt:lpstr>
      <vt:lpstr>'Rekapitulace stavby'!Oblast_tisku</vt:lpstr>
      <vt:lpstr>'SO 01 - Práce na  žel. sv...'!Oblast_tisku</vt:lpstr>
      <vt:lpstr>'SO 02 - Práce na žel. svr...'!Oblast_tisku</vt:lpstr>
      <vt:lpstr>'So 03 - Práce na žel. svr...'!Oblast_tisku</vt:lpstr>
      <vt:lpstr>'SO 04 - Práce na žel. svr...'!Oblast_tisku</vt:lpstr>
      <vt:lpstr>'SO 05 - Práce na žel. svr...'!Oblast_tisku</vt:lpstr>
      <vt:lpstr>'SO 06 - Práce na žel. svr...'!Oblast_tisku</vt:lpstr>
      <vt:lpstr>'SO 07 - Práce na žel. svr...'!Oblast_tisku</vt:lpstr>
      <vt:lpstr>'SO 08 - Rekonstrukce žel....'!Oblast_tisku</vt:lpstr>
      <vt:lpstr>'So 09 - Rekonstrukce žel....'!Oblast_tisku</vt:lpstr>
      <vt:lpstr>'SO 10 - Rekonstrukce žel....'!Oblast_tisku</vt:lpstr>
      <vt:lpstr>'SO 11 - Materiál objednat...'!Oblast_tisku</vt:lpstr>
      <vt:lpstr>'VON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Frnka Jan</dc:creator>
  <cp:lastModifiedBy>Frnka Jan</cp:lastModifiedBy>
  <dcterms:created xsi:type="dcterms:W3CDTF">2024-08-02T07:24:38Z</dcterms:created>
  <dcterms:modified xsi:type="dcterms:W3CDTF">2024-08-02T10:05:48Z</dcterms:modified>
</cp:coreProperties>
</file>